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B12" i="3" l="1"/>
  <c r="B9" i="3"/>
  <c r="C20" i="1"/>
  <c r="C42" i="1"/>
  <c r="C40" i="1"/>
  <c r="D17" i="1" l="1"/>
  <c r="C17" i="1"/>
  <c r="D20" i="1" l="1"/>
  <c r="C16" i="4" l="1"/>
  <c r="B16" i="4"/>
  <c r="E12" i="4"/>
  <c r="A4" i="4" l="1"/>
  <c r="D42" i="1" l="1"/>
  <c r="D43" i="1"/>
  <c r="C6" i="3" l="1"/>
  <c r="B6" i="3"/>
  <c r="A4" i="3" l="1"/>
  <c r="A1" i="4" l="1"/>
  <c r="A1" i="3"/>
  <c r="A1" i="2"/>
  <c r="E8" i="4" l="1"/>
  <c r="E10" i="4"/>
  <c r="E13" i="4"/>
  <c r="E15" i="4"/>
  <c r="E7" i="4"/>
  <c r="C14" i="4"/>
  <c r="D14" i="4"/>
  <c r="B14" i="4"/>
  <c r="C11" i="4"/>
  <c r="B11" i="4"/>
  <c r="C9" i="4"/>
  <c r="D9" i="4"/>
  <c r="E9" i="4" s="1"/>
  <c r="B9" i="4"/>
  <c r="C11" i="2"/>
  <c r="C15" i="2" s="1"/>
  <c r="C18" i="2" s="1"/>
  <c r="D11" i="2"/>
  <c r="D15" i="2" s="1"/>
  <c r="D18" i="2" s="1"/>
  <c r="C22" i="1"/>
  <c r="C28" i="3"/>
  <c r="B28" i="3"/>
  <c r="C22" i="3"/>
  <c r="B22" i="3"/>
  <c r="C14" i="3"/>
  <c r="B14" i="3"/>
  <c r="C43" i="1"/>
  <c r="D36" i="1"/>
  <c r="C36" i="1"/>
  <c r="D30" i="1"/>
  <c r="C30" i="1"/>
  <c r="D22" i="1"/>
  <c r="E14" i="4" l="1"/>
  <c r="E16" i="4" s="1"/>
  <c r="D16" i="4"/>
  <c r="B29" i="3"/>
  <c r="D45" i="1"/>
  <c r="D11" i="4"/>
  <c r="E11" i="4" s="1"/>
  <c r="C29" i="3"/>
  <c r="D23" i="1"/>
  <c r="D46" i="1" s="1"/>
  <c r="D21" i="2"/>
  <c r="D22" i="2" s="1"/>
  <c r="C21" i="2"/>
  <c r="C22" i="2" s="1"/>
  <c r="C44" i="1"/>
  <c r="C45" i="1" s="1"/>
  <c r="D44" i="1"/>
  <c r="C23" i="1"/>
  <c r="C46" i="1" s="1"/>
</calcChain>
</file>

<file path=xl/sharedStrings.xml><?xml version="1.0" encoding="utf-8"?>
<sst xmlns="http://schemas.openxmlformats.org/spreadsheetml/2006/main" count="121" uniqueCount="98">
  <si>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</si>
  <si>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</si>
  <si>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</si>
  <si>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</si>
  <si>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</si>
  <si>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</si>
  <si>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</si>
  <si>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</si>
  <si>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</si>
  <si>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</si>
  <si>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</si>
  <si>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</si>
  <si>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</si>
  <si>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</si>
  <si>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</si>
  <si>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</si>
  <si>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</si>
  <si>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</si>
  <si>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</si>
  <si>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</si>
  <si>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</si>
  <si>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</si>
  <si>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</si>
  <si>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</si>
  <si>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Отложенные налоговые обязательства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</si>
  <si>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</si>
  <si>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</si>
  <si>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</si>
  <si>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</si>
  <si>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</si>
  <si>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</si>
  <si>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</si>
  <si>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</si>
  <si>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</si>
  <si>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Мащенко О.А.</t>
  </si>
  <si>
    <t>Исаев Т.Б.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</si>
  <si>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</si>
  <si>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</si>
  <si>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</si>
  <si>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</si>
  <si>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</si>
  <si>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</si>
  <si>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</si>
  <si>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</si>
  <si>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</si>
  <si>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</si>
  <si>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</si>
  <si>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</si>
  <si>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</si>
  <si>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</si>
  <si>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Убыток на акцию, базовый и разводненный, тенге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</si>
  <si>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</si>
  <si>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</si>
  <si>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</si>
  <si>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</si>
  <si>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</si>
  <si>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</si>
  <si>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</si>
  <si>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</si>
  <si>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</si>
  <si>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</si>
  <si>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</si>
  <si>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</si>
  <si>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</si>
  <si>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</si>
  <si>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</si>
  <si>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</si>
  <si>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</si>
  <si>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</si>
  <si>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</si>
  <si>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</si>
  <si>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</si>
  <si>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</si>
  <si>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</si>
  <si>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</si>
  <si>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</si>
  <si>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</si>
  <si>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</si>
  <si>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</si>
  <si>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</si>
  <si>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</si>
  <si>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</si>
  <si>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31 декабря 2021 г.</t>
  </si>
  <si>
    <t>Отложенные налоговые активы</t>
  </si>
  <si>
    <t>На 1 января 2021 года</t>
  </si>
  <si>
    <t>На 1 января 2022 года</t>
  </si>
  <si>
    <t>Дебиторская задолженность работников долгосрочная часть</t>
  </si>
  <si>
    <t>30 сентября 2022 г.</t>
  </si>
  <si>
    <t xml:space="preserve">На 30 сентября 2022 года </t>
  </si>
  <si>
    <t>За 9 месяцев, закончившихся 30 сентября 2022 года и 2021 года</t>
  </si>
  <si>
    <t>За 9 месяцев, закончившихся 30 сентября 2022 года</t>
  </si>
  <si>
    <t>За 9 месяцев, закончившихся 30 сентября 2021 года</t>
  </si>
  <si>
    <t>Итого совокупный убыток на 30 сентября 2021 года</t>
  </si>
  <si>
    <t>На 30 сентября 2021 года</t>
  </si>
  <si>
    <t xml:space="preserve"> Чистый убыток на 30 сентября 2021 года</t>
  </si>
  <si>
    <t xml:space="preserve"> Чистый убыток на 30 сентября 2022 года</t>
  </si>
  <si>
    <t>Итого совокупный убыток на 30 сентября 2022 года</t>
  </si>
  <si>
    <t> На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</si>
</sst>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;[Black]\(#,###\)"/>
    <numFmt numFmtId="165" formatCode="#,##0.00_р_.;\(#,###\)"/>
    <numFmt numFmtId="166" formatCode="#,##0_р_.;\(#,###\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165" fontId="21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0" fillId="0" borderId="0" xfId="0" applyNumberFormat="1"/>
    <xf numFmtId="164" fontId="6" fillId="0" borderId="0" xfId="0" applyNumberFormat="1" applyFont="1" applyFill="1" applyAlignment="1">
      <alignment horizontal="right" vertical="center" wrapText="1"/>
    </xf>
    <xf numFmtId="0" fontId="19" fillId="0" borderId="0" xfId="0" applyFont="1" applyFill="1"/>
    <xf numFmtId="0" fontId="17" fillId="0" borderId="1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66" fontId="17" fillId="0" borderId="3" xfId="0" applyNumberFormat="1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164" fontId="20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Alignment="1">
      <alignment horizontal="left" vertical="center" wrapText="1"/>
    </xf>
    <xf numFmtId="164" fontId="17" fillId="0" borderId="0" xfId="0" applyNumberFormat="1" applyFont="1" applyFill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/>
    <xf numFmtId="164" fontId="0" fillId="0" borderId="0" xfId="0" applyNumberFormat="1" applyFill="1"/>
    <xf numFmtId="3" fontId="17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G47" sqref="G47"/>
    </sheetView>
  </sheetViews>
  <sheetFormatPr defaultRowHeight="15" x14ac:dyDescent="0.25"/>
  <cols>
    <col min="1" max="1" width="46.28515625" customWidth="1"/>
    <col min="2" max="2" width="11.28515625" style="64" customWidth="1"/>
    <col min="3" max="3" width="26.42578125" customWidth="1"/>
    <col min="4" max="4" width="28.85546875" customWidth="1"/>
  </cols>
  <sheetData>
    <row r="1" spans="1:4" ht="15.75" x14ac:dyDescent="0.25">
      <c r="A1" s="61" t="s">
        <v>81</v>
      </c>
    </row>
    <row r="2" spans="1:4" ht="15.75" x14ac:dyDescent="0.25">
      <c r="A2" s="61"/>
    </row>
    <row r="3" spans="1:4" ht="31.5" x14ac:dyDescent="0.25">
      <c r="A3" s="21" t="s">
        <v>36</v>
      </c>
      <c r="B3" s="65"/>
    </row>
    <row r="4" spans="1:4" x14ac:dyDescent="0.25">
      <c r="A4" s="22" t="s">
        <v>88</v>
      </c>
      <c r="B4" s="66"/>
    </row>
    <row r="6" spans="1:4" ht="15.75" thickBot="1" x14ac:dyDescent="0.3">
      <c r="A6" s="1" t="s">
        <v>0</v>
      </c>
      <c r="B6" s="89" t="s">
        <v>80</v>
      </c>
      <c r="C6" s="2" t="s">
        <v>87</v>
      </c>
      <c r="D6" s="2" t="s">
        <v>82</v>
      </c>
    </row>
    <row r="7" spans="1:4" x14ac:dyDescent="0.25">
      <c r="A7" s="3" t="s">
        <v>1</v>
      </c>
      <c r="B7" s="68"/>
      <c r="C7" s="4"/>
      <c r="D7" s="4"/>
    </row>
    <row r="8" spans="1:4" x14ac:dyDescent="0.25">
      <c r="A8" s="3" t="s">
        <v>2</v>
      </c>
      <c r="B8" s="68"/>
      <c r="C8" s="4"/>
      <c r="D8" s="4"/>
    </row>
    <row r="9" spans="1:4" s="79" customFormat="1" x14ac:dyDescent="0.25">
      <c r="A9" s="83" t="s">
        <v>3</v>
      </c>
      <c r="B9" s="84">
        <v>5</v>
      </c>
      <c r="C9" s="88">
        <v>1218762</v>
      </c>
      <c r="D9" s="88">
        <v>1216146</v>
      </c>
    </row>
    <row r="10" spans="1:4" x14ac:dyDescent="0.25">
      <c r="A10" s="5" t="s">
        <v>4</v>
      </c>
      <c r="B10" s="69"/>
      <c r="C10" s="7"/>
      <c r="D10" s="7">
        <v>8</v>
      </c>
    </row>
    <row r="11" spans="1:4" x14ac:dyDescent="0.25">
      <c r="A11" s="5" t="s">
        <v>5</v>
      </c>
      <c r="B11" s="69"/>
      <c r="C11" s="7">
        <v>225</v>
      </c>
      <c r="D11" s="7">
        <v>238</v>
      </c>
    </row>
    <row r="12" spans="1:4" x14ac:dyDescent="0.25">
      <c r="A12" s="5" t="s">
        <v>6</v>
      </c>
      <c r="B12" s="69"/>
      <c r="C12" s="7"/>
      <c r="D12" s="7"/>
    </row>
    <row r="13" spans="1:4" s="79" customFormat="1" x14ac:dyDescent="0.25">
      <c r="A13" s="83" t="s">
        <v>8</v>
      </c>
      <c r="B13" s="84">
        <v>6</v>
      </c>
      <c r="C13" s="88">
        <v>20236</v>
      </c>
      <c r="D13" s="88">
        <v>20236</v>
      </c>
    </row>
    <row r="14" spans="1:4" x14ac:dyDescent="0.25">
      <c r="A14" s="63" t="s">
        <v>9</v>
      </c>
      <c r="B14" s="70"/>
      <c r="C14" s="41">
        <v>88569</v>
      </c>
      <c r="D14" s="41">
        <v>86913</v>
      </c>
    </row>
    <row r="15" spans="1:4" ht="24" x14ac:dyDescent="0.25">
      <c r="A15" s="63" t="s">
        <v>86</v>
      </c>
      <c r="B15" s="70"/>
      <c r="C15" s="41">
        <v>4</v>
      </c>
      <c r="D15" s="41">
        <v>4</v>
      </c>
    </row>
    <row r="16" spans="1:4" ht="15.75" thickBot="1" x14ac:dyDescent="0.3">
      <c r="A16" s="8" t="s">
        <v>83</v>
      </c>
      <c r="B16" s="71"/>
      <c r="C16" s="9">
        <v>23286</v>
      </c>
      <c r="D16" s="9">
        <v>23286</v>
      </c>
    </row>
    <row r="17" spans="1:6" ht="15.75" thickBot="1" x14ac:dyDescent="0.3">
      <c r="A17" s="10"/>
      <c r="B17" s="67"/>
      <c r="C17" s="11">
        <f>SUM(C9:C16)</f>
        <v>1351082</v>
      </c>
      <c r="D17" s="11">
        <f>SUM(D9:D16)</f>
        <v>1346831</v>
      </c>
    </row>
    <row r="18" spans="1:6" x14ac:dyDescent="0.25">
      <c r="A18" s="3" t="s">
        <v>10</v>
      </c>
      <c r="B18" s="68"/>
      <c r="C18" s="4"/>
      <c r="D18" s="4"/>
    </row>
    <row r="19" spans="1:6" x14ac:dyDescent="0.25">
      <c r="A19" s="5" t="s">
        <v>11</v>
      </c>
      <c r="B19" s="69"/>
      <c r="C19" s="6">
        <v>991</v>
      </c>
      <c r="D19" s="6">
        <v>997</v>
      </c>
    </row>
    <row r="20" spans="1:6" x14ac:dyDescent="0.25">
      <c r="A20" s="5" t="s">
        <v>12</v>
      </c>
      <c r="B20" s="69"/>
      <c r="C20" s="6">
        <f>4356+64</f>
        <v>4420</v>
      </c>
      <c r="D20" s="6">
        <f>148+898</f>
        <v>1046</v>
      </c>
    </row>
    <row r="21" spans="1:6" s="79" customFormat="1" ht="15.75" thickBot="1" x14ac:dyDescent="0.3">
      <c r="A21" s="85" t="s">
        <v>13</v>
      </c>
      <c r="B21" s="86">
        <v>6</v>
      </c>
      <c r="C21" s="87">
        <v>20</v>
      </c>
      <c r="D21" s="87">
        <v>127</v>
      </c>
    </row>
    <row r="22" spans="1:6" ht="15.75" thickBot="1" x14ac:dyDescent="0.3">
      <c r="A22" s="10"/>
      <c r="B22" s="67"/>
      <c r="C22" s="11">
        <f>SUM(C19:C21)</f>
        <v>5431</v>
      </c>
      <c r="D22" s="11">
        <f>SUM(D19:D21)</f>
        <v>2170</v>
      </c>
    </row>
    <row r="23" spans="1:6" ht="15.75" thickBot="1" x14ac:dyDescent="0.3">
      <c r="A23" s="12" t="s">
        <v>14</v>
      </c>
      <c r="B23" s="72"/>
      <c r="C23" s="13">
        <f>C17+C22</f>
        <v>1356513</v>
      </c>
      <c r="D23" s="13">
        <f>D17+D22</f>
        <v>1349001</v>
      </c>
    </row>
    <row r="24" spans="1:6" ht="15.75" thickTop="1" x14ac:dyDescent="0.25">
      <c r="A24" s="3" t="s">
        <v>15</v>
      </c>
      <c r="B24" s="68"/>
      <c r="C24" s="4"/>
      <c r="D24" s="4"/>
    </row>
    <row r="25" spans="1:6" x14ac:dyDescent="0.25">
      <c r="A25" s="3" t="s">
        <v>16</v>
      </c>
      <c r="B25" s="68"/>
      <c r="C25" s="4"/>
      <c r="D25" s="4"/>
    </row>
    <row r="26" spans="1:6" x14ac:dyDescent="0.25">
      <c r="A26" s="3" t="s">
        <v>17</v>
      </c>
      <c r="B26" s="68"/>
      <c r="C26" s="4"/>
      <c r="D26" s="4"/>
    </row>
    <row r="27" spans="1:6" s="79" customFormat="1" x14ac:dyDescent="0.25">
      <c r="A27" s="83" t="s">
        <v>18</v>
      </c>
      <c r="B27" s="84">
        <v>7</v>
      </c>
      <c r="C27" s="88">
        <v>123120</v>
      </c>
      <c r="D27" s="88">
        <v>123120</v>
      </c>
    </row>
    <row r="28" spans="1:6" s="79" customFormat="1" x14ac:dyDescent="0.25">
      <c r="A28" s="83" t="s">
        <v>19</v>
      </c>
      <c r="B28" s="84">
        <v>7</v>
      </c>
      <c r="C28" s="88">
        <v>416853</v>
      </c>
      <c r="D28" s="88">
        <v>416853</v>
      </c>
    </row>
    <row r="29" spans="1:6" ht="15.75" thickBot="1" x14ac:dyDescent="0.3">
      <c r="A29" s="5" t="s">
        <v>20</v>
      </c>
      <c r="B29" s="69"/>
      <c r="C29" s="36">
        <v>-574238</v>
      </c>
      <c r="D29" s="36">
        <v>-573747</v>
      </c>
      <c r="F29" s="62"/>
    </row>
    <row r="30" spans="1:6" ht="15.75" thickBot="1" x14ac:dyDescent="0.3">
      <c r="A30" s="14" t="s">
        <v>21</v>
      </c>
      <c r="B30" s="73"/>
      <c r="C30" s="60">
        <f>SUM(C27:C29)</f>
        <v>-34265</v>
      </c>
      <c r="D30" s="60">
        <f>SUM(D27:D29)</f>
        <v>-33774</v>
      </c>
    </row>
    <row r="31" spans="1:6" x14ac:dyDescent="0.25">
      <c r="A31" s="3" t="s">
        <v>15</v>
      </c>
      <c r="B31" s="68"/>
      <c r="C31" s="4"/>
      <c r="D31" s="4"/>
    </row>
    <row r="32" spans="1:6" x14ac:dyDescent="0.25">
      <c r="A32" s="3" t="s">
        <v>22</v>
      </c>
      <c r="B32" s="68"/>
      <c r="C32" s="4"/>
      <c r="D32" s="4"/>
    </row>
    <row r="33" spans="1:7" x14ac:dyDescent="0.25">
      <c r="A33" s="5" t="s">
        <v>23</v>
      </c>
      <c r="B33" s="69"/>
      <c r="C33" s="6"/>
      <c r="D33" s="6"/>
      <c r="G33" s="6"/>
    </row>
    <row r="34" spans="1:7" x14ac:dyDescent="0.25">
      <c r="A34" s="5" t="s">
        <v>24</v>
      </c>
      <c r="B34" s="69"/>
      <c r="C34" s="6"/>
      <c r="D34" s="6"/>
    </row>
    <row r="35" spans="1:7" ht="15.75" thickBot="1" x14ac:dyDescent="0.3">
      <c r="A35" s="8" t="s">
        <v>25</v>
      </c>
      <c r="B35" s="71"/>
      <c r="C35" s="9">
        <v>7061</v>
      </c>
      <c r="D35" s="9">
        <v>7061</v>
      </c>
    </row>
    <row r="36" spans="1:7" ht="15.75" thickBot="1" x14ac:dyDescent="0.3">
      <c r="A36" s="8"/>
      <c r="B36" s="71"/>
      <c r="C36" s="11">
        <f>SUM(C33:C35)</f>
        <v>7061</v>
      </c>
      <c r="D36" s="11">
        <f>SUM(D33:D35)</f>
        <v>7061</v>
      </c>
    </row>
    <row r="37" spans="1:7" x14ac:dyDescent="0.25">
      <c r="A37" s="4"/>
      <c r="B37" s="74"/>
      <c r="C37" s="4"/>
      <c r="D37" s="4"/>
    </row>
    <row r="38" spans="1:7" x14ac:dyDescent="0.25">
      <c r="A38" s="3" t="s">
        <v>26</v>
      </c>
      <c r="B38" s="68"/>
      <c r="C38" s="4"/>
      <c r="D38" s="4"/>
    </row>
    <row r="39" spans="1:7" s="79" customFormat="1" x14ac:dyDescent="0.25">
      <c r="A39" s="83" t="s">
        <v>27</v>
      </c>
      <c r="B39" s="84">
        <v>9</v>
      </c>
      <c r="C39" s="90">
        <v>387</v>
      </c>
      <c r="D39" s="90">
        <v>13</v>
      </c>
    </row>
    <row r="40" spans="1:7" s="79" customFormat="1" x14ac:dyDescent="0.25">
      <c r="A40" s="83" t="s">
        <v>23</v>
      </c>
      <c r="B40" s="84">
        <v>8</v>
      </c>
      <c r="C40" s="88">
        <f>1334794+45587</f>
        <v>1380381</v>
      </c>
      <c r="D40" s="88">
        <v>1373511</v>
      </c>
      <c r="G40" s="88"/>
    </row>
    <row r="41" spans="1:7" x14ac:dyDescent="0.25">
      <c r="A41" s="5" t="s">
        <v>28</v>
      </c>
      <c r="B41" s="69"/>
      <c r="C41" s="7">
        <v>66</v>
      </c>
      <c r="D41" s="7">
        <v>68</v>
      </c>
    </row>
    <row r="42" spans="1:7" ht="15.75" thickBot="1" x14ac:dyDescent="0.3">
      <c r="A42" s="5" t="s">
        <v>29</v>
      </c>
      <c r="B42" s="69"/>
      <c r="C42" s="6">
        <f>209+953+821+900</f>
        <v>2883</v>
      </c>
      <c r="D42" s="6">
        <f>169+329+226+1398</f>
        <v>2122</v>
      </c>
    </row>
    <row r="43" spans="1:7" ht="15.75" thickBot="1" x14ac:dyDescent="0.3">
      <c r="A43" s="76"/>
      <c r="B43" s="73"/>
      <c r="C43" s="15">
        <f>SUM(C39:C42)</f>
        <v>1383717</v>
      </c>
      <c r="D43" s="15">
        <f>SUM(D39:D42)</f>
        <v>1375714</v>
      </c>
    </row>
    <row r="44" spans="1:7" ht="15.75" thickBot="1" x14ac:dyDescent="0.3">
      <c r="A44" s="10" t="s">
        <v>30</v>
      </c>
      <c r="B44" s="67"/>
      <c r="C44" s="11">
        <f>C36+C43</f>
        <v>1390778</v>
      </c>
      <c r="D44" s="11">
        <f>D36+D43</f>
        <v>1382775</v>
      </c>
    </row>
    <row r="45" spans="1:7" ht="15.75" thickBot="1" x14ac:dyDescent="0.3">
      <c r="A45" s="37" t="s">
        <v>31</v>
      </c>
      <c r="B45" s="73"/>
      <c r="C45" s="15">
        <f>C30+C44</f>
        <v>1356513</v>
      </c>
      <c r="D45" s="15">
        <f>D30+D44</f>
        <v>1349001</v>
      </c>
    </row>
    <row r="46" spans="1:7" ht="15.75" thickBot="1" x14ac:dyDescent="0.3">
      <c r="A46" s="33" t="s">
        <v>76</v>
      </c>
      <c r="B46" s="89">
        <v>7</v>
      </c>
      <c r="C46" s="60">
        <f>(C23-C11-C36-C43)/123120*1000</f>
        <v>-280.13320337881743</v>
      </c>
      <c r="D46" s="60">
        <f>(D23-D11-D36-D43)/123120*1000</f>
        <v>-276.25081221572452</v>
      </c>
    </row>
    <row r="47" spans="1:7" x14ac:dyDescent="0.25">
      <c r="A47" s="16"/>
      <c r="B47" s="75"/>
    </row>
    <row r="48" spans="1:7" x14ac:dyDescent="0.25">
      <c r="A48" s="16"/>
      <c r="B48" s="75"/>
      <c r="C48" s="91"/>
      <c r="D48" s="91"/>
    </row>
    <row r="49" spans="1:4" x14ac:dyDescent="0.25">
      <c r="A49" s="16"/>
      <c r="B49" s="75"/>
    </row>
    <row r="50" spans="1:4" x14ac:dyDescent="0.25">
      <c r="A50" s="17" t="s">
        <v>32</v>
      </c>
      <c r="B50" s="70"/>
      <c r="C50" s="20"/>
      <c r="D50" s="20"/>
    </row>
    <row r="51" spans="1:4" x14ac:dyDescent="0.25">
      <c r="A51" s="17"/>
      <c r="B51" s="70"/>
      <c r="C51" s="125" t="s">
        <v>35</v>
      </c>
      <c r="D51" s="125"/>
    </row>
    <row r="52" spans="1:4" x14ac:dyDescent="0.25">
      <c r="A52" s="17"/>
      <c r="B52" s="70"/>
      <c r="C52" s="18"/>
      <c r="D52" s="18"/>
    </row>
    <row r="53" spans="1:4" x14ac:dyDescent="0.25">
      <c r="A53" s="17" t="s">
        <v>33</v>
      </c>
      <c r="B53" s="70"/>
      <c r="C53" s="20"/>
      <c r="D53" s="20"/>
    </row>
    <row r="54" spans="1:4" x14ac:dyDescent="0.25">
      <c r="A54" s="17"/>
      <c r="B54" s="70"/>
      <c r="C54" s="125" t="s">
        <v>34</v>
      </c>
      <c r="D54" s="125"/>
    </row>
  </sheetData>
  <mergeCells count="2">
    <mergeCell ref="C51:D51"/>
    <mergeCell ref="C54:D54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G9" sqref="G9"/>
    </sheetView>
  </sheetViews>
  <sheetFormatPr defaultRowHeight="15" x14ac:dyDescent="0.25"/>
  <cols>
    <col min="1" max="1" width="43.42578125" customWidth="1"/>
    <col min="2" max="2" width="13.7109375" style="64" customWidth="1"/>
    <col min="3" max="3" width="14.42578125" customWidth="1"/>
    <col min="4" max="4" width="15" style="93" customWidth="1"/>
    <col min="5" max="5" width="13.5703125" customWidth="1"/>
  </cols>
  <sheetData>
    <row r="1" spans="1:4" ht="15.75" x14ac:dyDescent="0.25">
      <c r="A1" s="61" t="str">
        <f>ОФП!A1</f>
        <v>АО "ULMUS BESSHOKY" (УЛМУС БЕСШОКЫ)</v>
      </c>
    </row>
    <row r="3" spans="1:4" ht="15.75" x14ac:dyDescent="0.25">
      <c r="A3" s="128" t="s">
        <v>79</v>
      </c>
      <c r="B3" s="128"/>
    </row>
    <row r="4" spans="1:4" ht="25.5" x14ac:dyDescent="0.25">
      <c r="A4" s="22" t="s">
        <v>89</v>
      </c>
      <c r="B4" s="66"/>
    </row>
    <row r="6" spans="1:4" ht="48.75" thickBot="1" x14ac:dyDescent="0.3">
      <c r="A6" s="23" t="s">
        <v>39</v>
      </c>
      <c r="B6" s="89" t="s">
        <v>80</v>
      </c>
      <c r="C6" s="2" t="s">
        <v>90</v>
      </c>
      <c r="D6" s="94" t="s">
        <v>91</v>
      </c>
    </row>
    <row r="7" spans="1:4" x14ac:dyDescent="0.25">
      <c r="A7" s="24" t="s">
        <v>15</v>
      </c>
      <c r="B7" s="77"/>
      <c r="C7" s="4"/>
      <c r="D7" s="95"/>
    </row>
    <row r="8" spans="1:4" s="79" customFormat="1" x14ac:dyDescent="0.25">
      <c r="A8" s="83" t="s">
        <v>40</v>
      </c>
      <c r="B8" s="84">
        <v>10</v>
      </c>
      <c r="C8" s="80">
        <v>-26662</v>
      </c>
      <c r="D8" s="96">
        <v>-20003</v>
      </c>
    </row>
    <row r="9" spans="1:4" x14ac:dyDescent="0.25">
      <c r="A9" s="5" t="s">
        <v>41</v>
      </c>
      <c r="B9" s="69"/>
      <c r="C9" s="81">
        <v>26077</v>
      </c>
      <c r="D9" s="97">
        <v>20967</v>
      </c>
    </row>
    <row r="10" spans="1:4" ht="15.75" thickBot="1" x14ac:dyDescent="0.3">
      <c r="A10" s="8" t="s">
        <v>42</v>
      </c>
      <c r="B10" s="71"/>
      <c r="C10" s="106">
        <v>93</v>
      </c>
      <c r="D10" s="98">
        <v>-318</v>
      </c>
    </row>
    <row r="11" spans="1:4" x14ac:dyDescent="0.25">
      <c r="A11" s="25" t="s">
        <v>43</v>
      </c>
      <c r="B11" s="68"/>
      <c r="C11" s="42">
        <f>SUM(C8:C10)</f>
        <v>-492</v>
      </c>
      <c r="D11" s="99">
        <f>SUM(D8:D10)</f>
        <v>646</v>
      </c>
    </row>
    <row r="12" spans="1:4" x14ac:dyDescent="0.25">
      <c r="A12" s="4"/>
      <c r="B12" s="74"/>
      <c r="C12" s="39"/>
      <c r="D12" s="100"/>
    </row>
    <row r="13" spans="1:4" s="79" customFormat="1" x14ac:dyDescent="0.25">
      <c r="A13" s="83" t="s">
        <v>44</v>
      </c>
      <c r="B13" s="84">
        <v>11</v>
      </c>
      <c r="C13" s="81">
        <v>1</v>
      </c>
      <c r="D13" s="97"/>
    </row>
    <row r="14" spans="1:4" s="79" customFormat="1" ht="15.75" thickBot="1" x14ac:dyDescent="0.3">
      <c r="A14" s="85" t="s">
        <v>45</v>
      </c>
      <c r="B14" s="86">
        <v>11</v>
      </c>
      <c r="C14" s="82"/>
      <c r="D14" s="98">
        <v>-3699</v>
      </c>
    </row>
    <row r="15" spans="1:4" x14ac:dyDescent="0.25">
      <c r="A15" s="3" t="s">
        <v>77</v>
      </c>
      <c r="B15" s="68"/>
      <c r="C15" s="44">
        <f>SUM(C11,C13,C14)</f>
        <v>-491</v>
      </c>
      <c r="D15" s="101">
        <f>SUM(D11,D13,D14)</f>
        <v>-3053</v>
      </c>
    </row>
    <row r="16" spans="1:4" x14ac:dyDescent="0.25">
      <c r="A16" s="4"/>
      <c r="B16" s="74"/>
      <c r="C16" s="27"/>
      <c r="D16" s="102"/>
    </row>
    <row r="17" spans="1:4" ht="15.75" thickBot="1" x14ac:dyDescent="0.3">
      <c r="A17" s="8" t="s">
        <v>46</v>
      </c>
      <c r="B17" s="71"/>
      <c r="C17" s="28"/>
      <c r="D17" s="103"/>
    </row>
    <row r="18" spans="1:4" x14ac:dyDescent="0.25">
      <c r="A18" s="3" t="s">
        <v>47</v>
      </c>
      <c r="B18" s="68"/>
      <c r="C18" s="44">
        <f>SUM(C15,C17)</f>
        <v>-491</v>
      </c>
      <c r="D18" s="101">
        <f>SUM(D15,D17)</f>
        <v>-3053</v>
      </c>
    </row>
    <row r="19" spans="1:4" x14ac:dyDescent="0.25">
      <c r="A19" s="3" t="s">
        <v>15</v>
      </c>
      <c r="B19" s="68"/>
      <c r="C19" s="40"/>
      <c r="D19" s="100"/>
    </row>
    <row r="20" spans="1:4" ht="15.75" thickBot="1" x14ac:dyDescent="0.3">
      <c r="A20" s="26" t="s">
        <v>48</v>
      </c>
      <c r="B20" s="71"/>
      <c r="C20" s="29"/>
      <c r="D20" s="104"/>
    </row>
    <row r="21" spans="1:4" ht="15.75" thickBot="1" x14ac:dyDescent="0.3">
      <c r="A21" s="14" t="s">
        <v>49</v>
      </c>
      <c r="B21" s="73"/>
      <c r="C21" s="43">
        <f>SUM(C18,C20)</f>
        <v>-491</v>
      </c>
      <c r="D21" s="105">
        <f>SUM(D18,D20)</f>
        <v>-3053</v>
      </c>
    </row>
    <row r="22" spans="1:4" ht="15.75" thickBot="1" x14ac:dyDescent="0.3">
      <c r="A22" s="8" t="s">
        <v>50</v>
      </c>
      <c r="B22" s="86">
        <v>7</v>
      </c>
      <c r="C22" s="38">
        <f>C21/123120*1000</f>
        <v>-3.9879792072774531</v>
      </c>
      <c r="D22" s="106">
        <f>D21/123120*1000</f>
        <v>-24.796946068875894</v>
      </c>
    </row>
    <row r="23" spans="1:4" x14ac:dyDescent="0.25">
      <c r="A23" s="16"/>
      <c r="B23" s="75"/>
    </row>
    <row r="24" spans="1:4" x14ac:dyDescent="0.25">
      <c r="A24" s="16"/>
      <c r="B24" s="75"/>
    </row>
    <row r="25" spans="1:4" x14ac:dyDescent="0.25">
      <c r="A25" s="16"/>
      <c r="B25" s="75"/>
    </row>
    <row r="26" spans="1:4" x14ac:dyDescent="0.25">
      <c r="A26" s="17" t="s">
        <v>32</v>
      </c>
      <c r="B26" s="70"/>
      <c r="C26" s="126"/>
      <c r="D26" s="126"/>
    </row>
    <row r="27" spans="1:4" x14ac:dyDescent="0.25">
      <c r="A27" s="17"/>
      <c r="B27" s="70"/>
      <c r="C27" s="127"/>
      <c r="D27" s="127"/>
    </row>
    <row r="28" spans="1:4" x14ac:dyDescent="0.25">
      <c r="A28" s="17"/>
      <c r="B28" s="70"/>
      <c r="C28" s="18"/>
      <c r="D28" s="107"/>
    </row>
    <row r="29" spans="1:4" x14ac:dyDescent="0.25">
      <c r="A29" s="17" t="s">
        <v>33</v>
      </c>
      <c r="B29" s="70"/>
      <c r="C29" s="126"/>
      <c r="D29" s="126"/>
    </row>
    <row r="30" spans="1:4" ht="24.75" customHeight="1" x14ac:dyDescent="0.25">
      <c r="A30" s="17"/>
      <c r="B30" s="70"/>
      <c r="C30" s="127"/>
      <c r="D30" s="127"/>
    </row>
  </sheetData>
  <mergeCells count="5">
    <mergeCell ref="C26:D26"/>
    <mergeCell ref="C27:D27"/>
    <mergeCell ref="C29:D29"/>
    <mergeCell ref="C30:D30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4" sqref="A34:XFD34"/>
    </sheetView>
  </sheetViews>
  <sheetFormatPr defaultRowHeight="15" x14ac:dyDescent="0.25"/>
  <cols>
    <col min="1" max="1" width="37.140625" customWidth="1"/>
    <col min="2" max="2" width="17.85546875" customWidth="1"/>
    <col min="3" max="3" width="18.85546875" style="93" customWidth="1"/>
  </cols>
  <sheetData>
    <row r="1" spans="1:3" ht="15.75" x14ac:dyDescent="0.25">
      <c r="A1" s="61" t="str">
        <f>ОФП!A1</f>
        <v>АО "ULMUS BESSHOKY" (УЛМУС БЕСШОКЫ)</v>
      </c>
    </row>
    <row r="3" spans="1:3" ht="15.75" x14ac:dyDescent="0.25">
      <c r="A3" s="128" t="s">
        <v>37</v>
      </c>
      <c r="B3" s="128"/>
    </row>
    <row r="4" spans="1:3" ht="25.5" x14ac:dyDescent="0.25">
      <c r="A4" s="22" t="str">
        <f>ОСД!A4</f>
        <v>За 9 месяцев, закончившихся 30 сентября 2022 года и 2021 года</v>
      </c>
    </row>
    <row r="6" spans="1:3" ht="36.75" thickBot="1" x14ac:dyDescent="0.3">
      <c r="A6" s="30" t="s">
        <v>0</v>
      </c>
      <c r="B6" s="2" t="str">
        <f>ОСД!C6</f>
        <v>За 9 месяцев, закончившихся 30 сентября 2022 года</v>
      </c>
      <c r="C6" s="94" t="str">
        <f>ОСД!D6</f>
        <v>За 9 месяцев, закончившихся 30 сентября 2021 года</v>
      </c>
    </row>
    <row r="7" spans="1:3" x14ac:dyDescent="0.25">
      <c r="A7" s="31" t="s">
        <v>15</v>
      </c>
      <c r="B7" s="4"/>
      <c r="C7" s="95"/>
    </row>
    <row r="8" spans="1:3" ht="24" x14ac:dyDescent="0.25">
      <c r="A8" s="31" t="s">
        <v>51</v>
      </c>
      <c r="B8" s="45"/>
      <c r="C8" s="108"/>
    </row>
    <row r="9" spans="1:3" x14ac:dyDescent="0.25">
      <c r="A9" s="31" t="s">
        <v>52</v>
      </c>
      <c r="B9" s="46">
        <f>-22386+6299</f>
        <v>-16087</v>
      </c>
      <c r="C9" s="109">
        <v>-7835</v>
      </c>
    </row>
    <row r="10" spans="1:3" x14ac:dyDescent="0.25">
      <c r="A10" s="31" t="s">
        <v>53</v>
      </c>
      <c r="B10" s="46">
        <v>-7686</v>
      </c>
      <c r="C10" s="109">
        <v>-12902</v>
      </c>
    </row>
    <row r="11" spans="1:3" x14ac:dyDescent="0.25">
      <c r="A11" s="31" t="s">
        <v>54</v>
      </c>
      <c r="B11" s="46">
        <v>-1373</v>
      </c>
      <c r="C11" s="109">
        <v>-2794</v>
      </c>
    </row>
    <row r="12" spans="1:3" x14ac:dyDescent="0.25">
      <c r="A12" s="31" t="s">
        <v>55</v>
      </c>
      <c r="B12" s="46">
        <f>93+1</f>
        <v>94</v>
      </c>
      <c r="C12" s="109"/>
    </row>
    <row r="13" spans="1:3" ht="15.75" thickBot="1" x14ac:dyDescent="0.3">
      <c r="A13" s="32" t="s">
        <v>56</v>
      </c>
      <c r="B13" s="47">
        <v>-1776</v>
      </c>
      <c r="C13" s="110">
        <v>-3646</v>
      </c>
    </row>
    <row r="14" spans="1:3" ht="36.75" thickBot="1" x14ac:dyDescent="0.3">
      <c r="A14" s="33" t="s">
        <v>57</v>
      </c>
      <c r="B14" s="48">
        <f>SUM(B9:B13)</f>
        <v>-26828</v>
      </c>
      <c r="C14" s="111">
        <f>SUM(C9:C13)</f>
        <v>-27177</v>
      </c>
    </row>
    <row r="15" spans="1:3" x14ac:dyDescent="0.25">
      <c r="A15" s="31" t="s">
        <v>15</v>
      </c>
      <c r="B15" s="45"/>
      <c r="C15" s="108"/>
    </row>
    <row r="16" spans="1:3" ht="24" x14ac:dyDescent="0.25">
      <c r="A16" s="31" t="s">
        <v>58</v>
      </c>
      <c r="B16" s="45"/>
      <c r="C16" s="108"/>
    </row>
    <row r="17" spans="1:3" x14ac:dyDescent="0.25">
      <c r="A17" s="31" t="s">
        <v>59</v>
      </c>
      <c r="B17" s="49"/>
      <c r="C17" s="112"/>
    </row>
    <row r="18" spans="1:3" x14ac:dyDescent="0.25">
      <c r="A18" s="31" t="s">
        <v>78</v>
      </c>
      <c r="B18" s="46"/>
      <c r="C18" s="109">
        <v>1400</v>
      </c>
    </row>
    <row r="19" spans="1:3" ht="24" x14ac:dyDescent="0.25">
      <c r="A19" s="31" t="s">
        <v>60</v>
      </c>
      <c r="B19" s="46"/>
      <c r="C19" s="109"/>
    </row>
    <row r="20" spans="1:3" ht="24" x14ac:dyDescent="0.25">
      <c r="A20" s="31" t="s">
        <v>61</v>
      </c>
      <c r="B20" s="92">
        <v>-6299</v>
      </c>
      <c r="C20" s="109">
        <v>-20441</v>
      </c>
    </row>
    <row r="21" spans="1:3" ht="15.75" thickBot="1" x14ac:dyDescent="0.3">
      <c r="A21" s="32" t="s">
        <v>62</v>
      </c>
      <c r="B21" s="47"/>
      <c r="C21" s="110"/>
    </row>
    <row r="22" spans="1:3" ht="36.75" thickBot="1" x14ac:dyDescent="0.3">
      <c r="A22" s="33" t="s">
        <v>63</v>
      </c>
      <c r="B22" s="48">
        <f>SUM(B16:B21)</f>
        <v>-6299</v>
      </c>
      <c r="C22" s="111">
        <f>SUM(C16:C21)</f>
        <v>-19041</v>
      </c>
    </row>
    <row r="23" spans="1:3" x14ac:dyDescent="0.25">
      <c r="A23" s="4"/>
      <c r="B23" s="45"/>
      <c r="C23" s="108"/>
    </row>
    <row r="24" spans="1:3" ht="24" x14ac:dyDescent="0.25">
      <c r="A24" s="31" t="s">
        <v>64</v>
      </c>
      <c r="B24" s="45"/>
      <c r="C24" s="108"/>
    </row>
    <row r="25" spans="1:3" x14ac:dyDescent="0.25">
      <c r="A25" s="31" t="s">
        <v>65</v>
      </c>
      <c r="B25" s="46">
        <v>56643</v>
      </c>
      <c r="C25" s="109">
        <v>106947</v>
      </c>
    </row>
    <row r="26" spans="1:3" x14ac:dyDescent="0.25">
      <c r="A26" s="31" t="s">
        <v>66</v>
      </c>
      <c r="B26" s="49"/>
      <c r="C26" s="112"/>
    </row>
    <row r="27" spans="1:3" ht="15.75" thickBot="1" x14ac:dyDescent="0.3">
      <c r="A27" s="32" t="s">
        <v>67</v>
      </c>
      <c r="B27" s="47">
        <v>-23665</v>
      </c>
      <c r="C27" s="110">
        <v>-63421</v>
      </c>
    </row>
    <row r="28" spans="1:3" ht="24.75" thickBot="1" x14ac:dyDescent="0.3">
      <c r="A28" s="33" t="s">
        <v>68</v>
      </c>
      <c r="B28" s="48">
        <f>SUM(B24:B27)</f>
        <v>32978</v>
      </c>
      <c r="C28" s="111">
        <f>SUM(C24:C27)</f>
        <v>43526</v>
      </c>
    </row>
    <row r="29" spans="1:3" x14ac:dyDescent="0.25">
      <c r="A29" s="34" t="s">
        <v>69</v>
      </c>
      <c r="B29" s="50">
        <f>SUM(B14,B22,B28)</f>
        <v>-149</v>
      </c>
      <c r="C29" s="113">
        <f>SUM(C14,C22,C28)</f>
        <v>-2692</v>
      </c>
    </row>
    <row r="30" spans="1:3" x14ac:dyDescent="0.25">
      <c r="A30" s="34" t="s">
        <v>70</v>
      </c>
      <c r="B30" s="50">
        <v>42</v>
      </c>
      <c r="C30" s="113">
        <v>-209</v>
      </c>
    </row>
    <row r="31" spans="1:3" ht="15.75" thickBot="1" x14ac:dyDescent="0.3">
      <c r="A31" s="33" t="s">
        <v>71</v>
      </c>
      <c r="B31" s="51">
        <v>127</v>
      </c>
      <c r="C31" s="114">
        <v>4123</v>
      </c>
    </row>
    <row r="32" spans="1:3" ht="15.75" thickBot="1" x14ac:dyDescent="0.3">
      <c r="A32" s="33" t="s">
        <v>72</v>
      </c>
      <c r="B32" s="51">
        <v>20</v>
      </c>
      <c r="C32" s="114">
        <v>1222</v>
      </c>
    </row>
    <row r="33" spans="1:3" x14ac:dyDescent="0.25">
      <c r="A33" s="16"/>
      <c r="B33" s="62"/>
      <c r="C33" s="115"/>
    </row>
    <row r="34" spans="1:3" x14ac:dyDescent="0.25">
      <c r="A34" s="16"/>
      <c r="B34" s="62"/>
      <c r="C34" s="116"/>
    </row>
    <row r="35" spans="1:3" x14ac:dyDescent="0.25">
      <c r="A35" s="16"/>
    </row>
    <row r="36" spans="1:3" x14ac:dyDescent="0.25">
      <c r="A36" s="17" t="s">
        <v>32</v>
      </c>
      <c r="B36" s="126"/>
      <c r="C36" s="126"/>
    </row>
    <row r="37" spans="1:3" ht="24.75" customHeight="1" x14ac:dyDescent="0.25">
      <c r="A37" s="17"/>
      <c r="B37" s="127"/>
      <c r="C37" s="127"/>
    </row>
    <row r="38" spans="1:3" x14ac:dyDescent="0.25">
      <c r="A38" s="17"/>
      <c r="B38" s="18"/>
      <c r="C38" s="107"/>
    </row>
    <row r="39" spans="1:3" x14ac:dyDescent="0.25">
      <c r="A39" s="17" t="s">
        <v>33</v>
      </c>
      <c r="B39" s="126"/>
      <c r="C39" s="126"/>
    </row>
    <row r="40" spans="1:3" ht="24.75" customHeight="1" x14ac:dyDescent="0.25">
      <c r="A40" s="17"/>
      <c r="B40" s="127"/>
      <c r="C40" s="127"/>
    </row>
  </sheetData>
  <mergeCells count="5">
    <mergeCell ref="B36:C36"/>
    <mergeCell ref="B37:C37"/>
    <mergeCell ref="B39:C39"/>
    <mergeCell ref="B40:C40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15" sqref="H15"/>
    </sheetView>
  </sheetViews>
  <sheetFormatPr defaultRowHeight="15" x14ac:dyDescent="0.25"/>
  <cols>
    <col min="1" max="1" width="36.7109375" customWidth="1"/>
    <col min="2" max="2" width="19.7109375" customWidth="1"/>
    <col min="3" max="3" width="15.7109375" customWidth="1"/>
    <col min="4" max="4" width="16.7109375" customWidth="1"/>
    <col min="5" max="5" width="20.7109375" customWidth="1"/>
    <col min="6" max="6" width="11.42578125" customWidth="1"/>
    <col min="7" max="7" width="9.85546875" customWidth="1"/>
  </cols>
  <sheetData>
    <row r="1" spans="1:5" ht="15.75" x14ac:dyDescent="0.25">
      <c r="A1" s="61" t="str">
        <f>ОФП!A1</f>
        <v>АО "ULMUS BESSHOKY" (УЛМУС БЕСШОКЫ)</v>
      </c>
    </row>
    <row r="3" spans="1:5" ht="15.75" x14ac:dyDescent="0.25">
      <c r="A3" s="128" t="s">
        <v>38</v>
      </c>
      <c r="B3" s="128"/>
    </row>
    <row r="4" spans="1:5" ht="25.5" x14ac:dyDescent="0.25">
      <c r="A4" s="22" t="str">
        <f>ОСД!A4</f>
        <v>За 9 месяцев, закончившихся 30 сентября 2022 года и 2021 года</v>
      </c>
    </row>
    <row r="5" spans="1:5" ht="15.75" thickBot="1" x14ac:dyDescent="0.3">
      <c r="A5" s="52"/>
      <c r="B5" s="19"/>
      <c r="C5" s="19"/>
      <c r="D5" s="19"/>
      <c r="E5" s="19"/>
    </row>
    <row r="6" spans="1:5" ht="24.75" thickBot="1" x14ac:dyDescent="0.3">
      <c r="A6" s="24" t="s">
        <v>0</v>
      </c>
      <c r="B6" s="57" t="s">
        <v>18</v>
      </c>
      <c r="C6" s="57" t="s">
        <v>19</v>
      </c>
      <c r="D6" s="57" t="s">
        <v>73</v>
      </c>
      <c r="E6" s="57" t="s">
        <v>74</v>
      </c>
    </row>
    <row r="7" spans="1:5" s="93" customFormat="1" ht="15.75" thickBot="1" x14ac:dyDescent="0.3">
      <c r="A7" s="76" t="s">
        <v>84</v>
      </c>
      <c r="B7" s="117">
        <v>123120</v>
      </c>
      <c r="C7" s="117">
        <v>355945</v>
      </c>
      <c r="D7" s="118">
        <v>-541857</v>
      </c>
      <c r="E7" s="118">
        <f>SUM(B7:D7)</f>
        <v>-62792</v>
      </c>
    </row>
    <row r="8" spans="1:5" s="93" customFormat="1" ht="15.75" thickBot="1" x14ac:dyDescent="0.3">
      <c r="A8" s="119" t="s">
        <v>94</v>
      </c>
      <c r="B8" s="120" t="s">
        <v>7</v>
      </c>
      <c r="C8" s="120" t="s">
        <v>7</v>
      </c>
      <c r="D8" s="121">
        <v>-3053</v>
      </c>
      <c r="E8" s="121">
        <f t="shared" ref="E8:E15" si="0">SUM(B8:D8)</f>
        <v>-3053</v>
      </c>
    </row>
    <row r="9" spans="1:5" s="93" customFormat="1" ht="24.75" thickBot="1" x14ac:dyDescent="0.3">
      <c r="A9" s="76" t="s">
        <v>92</v>
      </c>
      <c r="B9" s="117">
        <f>SUM(B8)</f>
        <v>0</v>
      </c>
      <c r="C9" s="117">
        <f t="shared" ref="C9:D9" si="1">SUM(C8)</f>
        <v>0</v>
      </c>
      <c r="D9" s="122">
        <f t="shared" si="1"/>
        <v>-3053</v>
      </c>
      <c r="E9" s="122">
        <f t="shared" si="0"/>
        <v>-3053</v>
      </c>
    </row>
    <row r="10" spans="1:5" s="93" customFormat="1" ht="24.75" thickBot="1" x14ac:dyDescent="0.3">
      <c r="A10" s="119" t="s">
        <v>75</v>
      </c>
      <c r="B10" s="120">
        <v>0</v>
      </c>
      <c r="C10" s="123"/>
      <c r="D10" s="124">
        <v>0</v>
      </c>
      <c r="E10" s="121">
        <f t="shared" si="0"/>
        <v>0</v>
      </c>
    </row>
    <row r="11" spans="1:5" s="93" customFormat="1" ht="15.75" thickBot="1" x14ac:dyDescent="0.3">
      <c r="A11" s="76" t="s">
        <v>93</v>
      </c>
      <c r="B11" s="117">
        <f>B7+B9+B10</f>
        <v>123120</v>
      </c>
      <c r="C11" s="117">
        <f t="shared" ref="C11:D11" si="2">C7+C9+C10</f>
        <v>355945</v>
      </c>
      <c r="D11" s="118">
        <f t="shared" si="2"/>
        <v>-544910</v>
      </c>
      <c r="E11" s="118">
        <f t="shared" si="0"/>
        <v>-65845</v>
      </c>
    </row>
    <row r="12" spans="1:5" ht="15.75" thickBot="1" x14ac:dyDescent="0.3">
      <c r="A12" s="14" t="s">
        <v>85</v>
      </c>
      <c r="B12" s="53">
        <v>123120</v>
      </c>
      <c r="C12" s="53">
        <v>416853</v>
      </c>
      <c r="D12" s="78">
        <v>-573747</v>
      </c>
      <c r="E12" s="78">
        <f>SUM(B12:D12)</f>
        <v>-33774</v>
      </c>
    </row>
    <row r="13" spans="1:5" ht="15.75" thickBot="1" x14ac:dyDescent="0.3">
      <c r="A13" s="5" t="s">
        <v>95</v>
      </c>
      <c r="B13" s="55" t="s">
        <v>7</v>
      </c>
      <c r="C13" s="55" t="s">
        <v>7</v>
      </c>
      <c r="D13" s="58">
        <v>-491</v>
      </c>
      <c r="E13" s="58">
        <f t="shared" si="0"/>
        <v>-491</v>
      </c>
    </row>
    <row r="14" spans="1:5" ht="24.75" thickBot="1" x14ac:dyDescent="0.3">
      <c r="A14" s="14" t="s">
        <v>96</v>
      </c>
      <c r="B14" s="56">
        <f>SUM(B13)</f>
        <v>0</v>
      </c>
      <c r="C14" s="56">
        <f t="shared" ref="C14:D14" si="3">SUM(C13)</f>
        <v>0</v>
      </c>
      <c r="D14" s="59">
        <f t="shared" si="3"/>
        <v>-491</v>
      </c>
      <c r="E14" s="59">
        <f t="shared" si="0"/>
        <v>-491</v>
      </c>
    </row>
    <row r="15" spans="1:5" ht="24.75" thickBot="1" x14ac:dyDescent="0.3">
      <c r="A15" s="5" t="s">
        <v>75</v>
      </c>
      <c r="B15" s="55">
        <v>0</v>
      </c>
      <c r="C15" s="54"/>
      <c r="D15" s="58">
        <v>0</v>
      </c>
      <c r="E15" s="58">
        <f t="shared" si="0"/>
        <v>0</v>
      </c>
    </row>
    <row r="16" spans="1:5" ht="15.75" thickBot="1" x14ac:dyDescent="0.3">
      <c r="A16" s="35" t="s">
        <v>97</v>
      </c>
      <c r="B16" s="53">
        <f>B12+B14+B15</f>
        <v>123120</v>
      </c>
      <c r="C16" s="53">
        <f t="shared" ref="C16:E16" si="4">C12+C14+C15</f>
        <v>416853</v>
      </c>
      <c r="D16" s="78">
        <f t="shared" si="4"/>
        <v>-574238</v>
      </c>
      <c r="E16" s="78">
        <f t="shared" si="4"/>
        <v>-34265</v>
      </c>
    </row>
    <row r="20" spans="1:5" x14ac:dyDescent="0.25">
      <c r="A20" s="17" t="s">
        <v>32</v>
      </c>
      <c r="D20" s="20"/>
      <c r="E20" s="20"/>
    </row>
    <row r="21" spans="1:5" x14ac:dyDescent="0.25">
      <c r="A21" s="17"/>
      <c r="D21" s="125" t="s">
        <v>35</v>
      </c>
      <c r="E21" s="125"/>
    </row>
    <row r="22" spans="1:5" x14ac:dyDescent="0.25">
      <c r="A22" s="17"/>
      <c r="D22" s="18"/>
      <c r="E22" s="18"/>
    </row>
    <row r="23" spans="1:5" x14ac:dyDescent="0.25">
      <c r="A23" s="17" t="s">
        <v>33</v>
      </c>
      <c r="D23" s="20"/>
      <c r="E23" s="20"/>
    </row>
    <row r="24" spans="1:5" x14ac:dyDescent="0.25">
      <c r="A24" s="17"/>
      <c r="D24" s="125" t="s">
        <v>34</v>
      </c>
      <c r="E24" s="125"/>
    </row>
  </sheetData>
  <mergeCells count="3">
    <mergeCell ref="D21:E21"/>
    <mergeCell ref="D24:E24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2022-11-01T09:47:29Z</dcterms:modified>
</cp:coreProperties>
</file>