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 activeTab="1"/>
  </bookViews>
  <sheets>
    <sheet name="ОФП" sheetId="1" r:id="rId1"/>
    <sheet name="ОСД" sheetId="2" r:id="rId2"/>
    <sheet name="ОДДС" sheetId="3" r:id="rId3"/>
    <sheet name="ОИК" sheetId="4" r:id="rId4"/>
  </sheets>
  <calcPr calcId="144525"/>
</workbook>
</file>

<file path=xl/calcChain.xml><?xml version="1.0" encoding="utf-8"?>
<calcChain xmlns="http://schemas.openxmlformats.org/spreadsheetml/2006/main">
  <c r="C6" i="3" l="1"/>
  <c r="B6" i="3"/>
  <c r="A4" i="3" l="1"/>
  <c r="C18" i="1" l="1"/>
  <c r="C8" i="2" l="1"/>
  <c r="A1" i="4" l="1"/>
  <c r="A1" i="3"/>
  <c r="A1" i="2"/>
  <c r="E8" i="4" l="1"/>
  <c r="E9" i="4"/>
  <c r="E10" i="4"/>
  <c r="E12" i="4"/>
  <c r="E14" i="4"/>
  <c r="E7" i="4"/>
  <c r="B15" i="4"/>
  <c r="C13" i="4"/>
  <c r="D13" i="4"/>
  <c r="E13" i="4" s="1"/>
  <c r="B13" i="4"/>
  <c r="C11" i="4"/>
  <c r="D11" i="4"/>
  <c r="B11" i="4"/>
  <c r="C9" i="4"/>
  <c r="D9" i="4"/>
  <c r="B9" i="4"/>
  <c r="C11" i="2"/>
  <c r="C15" i="2" s="1"/>
  <c r="C18" i="2" s="1"/>
  <c r="D11" i="2"/>
  <c r="D15" i="2" s="1"/>
  <c r="D18" i="2" s="1"/>
  <c r="C20" i="1"/>
  <c r="C28" i="3"/>
  <c r="B28" i="3"/>
  <c r="C22" i="3"/>
  <c r="B22" i="3"/>
  <c r="C14" i="3"/>
  <c r="B14" i="3"/>
  <c r="D41" i="1"/>
  <c r="C41" i="1"/>
  <c r="D34" i="1"/>
  <c r="C34" i="1"/>
  <c r="D28" i="1"/>
  <c r="C28" i="1"/>
  <c r="D20" i="1"/>
  <c r="D15" i="1"/>
  <c r="D21" i="1" s="1"/>
  <c r="C15" i="1"/>
  <c r="C29" i="3" l="1"/>
  <c r="C15" i="4"/>
  <c r="D15" i="4"/>
  <c r="E11" i="4"/>
  <c r="D21" i="2"/>
  <c r="D22" i="2" s="1"/>
  <c r="C21" i="2"/>
  <c r="C22" i="2" s="1"/>
  <c r="D44" i="1"/>
  <c r="C42" i="1"/>
  <c r="C43" i="1" s="1"/>
  <c r="D42" i="1"/>
  <c r="D43" i="1" s="1"/>
  <c r="C21" i="1"/>
  <c r="C44" i="1" s="1"/>
  <c r="B29" i="3"/>
  <c r="E15" i="4" l="1"/>
</calcChain>
</file>

<file path=xl/sharedStrings.xml><?xml version="1.0" encoding="utf-8"?>
<sst xmlns="http://schemas.openxmlformats.org/spreadsheetml/2006/main" count="122" uniqueCount="96">
  <si>
    <t>В тысячах тенге</t>
  </si>
  <si>
    <t>31 декабря 2020 г.</t>
  </si>
  <si>
    <t>АКТИВЫ</t>
  </si>
  <si>
    <t>Внеоборотные активы</t>
  </si>
  <si>
    <t>Активы по разведке и оценке</t>
  </si>
  <si>
    <t>Основные средства</t>
  </si>
  <si>
    <t>Нематериальные активы</t>
  </si>
  <si>
    <t xml:space="preserve">Авансы, выданные за долгосрочные активы </t>
  </si>
  <si>
    <t>-</t>
  </si>
  <si>
    <t>Денежные средства, ограниченные в использовании</t>
  </si>
  <si>
    <t>НДС к возмещению</t>
  </si>
  <si>
    <t>Оборотные активы</t>
  </si>
  <si>
    <t>Товарно-материальные запасы</t>
  </si>
  <si>
    <t>Прочие текущие активы</t>
  </si>
  <si>
    <t xml:space="preserve">Денежные средства </t>
  </si>
  <si>
    <t>Итого активы</t>
  </si>
  <si>
    <t xml:space="preserve"> </t>
  </si>
  <si>
    <t>КАПИТАЛ И ОБЯЗАТЕЛЬСТВА</t>
  </si>
  <si>
    <t>Капитал</t>
  </si>
  <si>
    <t>Уставный капитал</t>
  </si>
  <si>
    <t>Прочие резервы</t>
  </si>
  <si>
    <t>Накопленный убыток</t>
  </si>
  <si>
    <t>Итого капитал</t>
  </si>
  <si>
    <t>Долгосрочные обязательства</t>
  </si>
  <si>
    <t>Займы полученные</t>
  </si>
  <si>
    <t>Отложенные налоговые обязательства</t>
  </si>
  <si>
    <t>Обязательства по выбытию активов</t>
  </si>
  <si>
    <t xml:space="preserve">Краткосрочные обязательства </t>
  </si>
  <si>
    <t>Торговая кредиторская задолженность</t>
  </si>
  <si>
    <t>Налоги к уплате, помимо подоходного налога</t>
  </si>
  <si>
    <t>Прочие текущие обязательства</t>
  </si>
  <si>
    <t>Итого обязательств</t>
  </si>
  <si>
    <t>Итого капитала и обязательств</t>
  </si>
  <si>
    <t>Президент</t>
  </si>
  <si>
    <t>Главный бухгалтер</t>
  </si>
  <si>
    <t>Мащенко О.А.</t>
  </si>
  <si>
    <t>Исаев Т.Б.</t>
  </si>
  <si>
    <t>ОТЧЁТ О ФИНАНСОВОМ ПОЛОЖЕНИИ</t>
  </si>
  <si>
    <t>На 31 декабря 2020 года</t>
  </si>
  <si>
    <t xml:space="preserve">ОТЧЁТ О ДВИЖЕНИИ ДЕНЕЖНЫХ СРЕДСТВ </t>
  </si>
  <si>
    <t xml:space="preserve">ОТЧЁТ ОБ ИЗМЕНЕНИЯХ В КАПИТАЛЕ </t>
  </si>
  <si>
    <t xml:space="preserve">В тысячах тенге </t>
  </si>
  <si>
    <t>Общие и административные расходы</t>
  </si>
  <si>
    <t>Курсовая разница, нетто</t>
  </si>
  <si>
    <t>Прочие расходы</t>
  </si>
  <si>
    <t>Операционный убыток</t>
  </si>
  <si>
    <t>Финансовые доходы</t>
  </si>
  <si>
    <t>Финансовые расходы</t>
  </si>
  <si>
    <t>Экономия по налогу на прибыль</t>
  </si>
  <si>
    <t>Чистый убыток за год</t>
  </si>
  <si>
    <t>Прочий совокупный доход</t>
  </si>
  <si>
    <t>Итого совокупный убыток за год</t>
  </si>
  <si>
    <t>Убыток на акцию, базовый и разводненный, тенге</t>
  </si>
  <si>
    <t>Денежные потоки от операционной деятельности</t>
  </si>
  <si>
    <t>Денежные платежи поставщикам</t>
  </si>
  <si>
    <t>Денежные платежи сотрудникам</t>
  </si>
  <si>
    <t>Прочие налоги и платежи в бюджет</t>
  </si>
  <si>
    <t>Прочие поступления</t>
  </si>
  <si>
    <t xml:space="preserve">Прочие выплаты </t>
  </si>
  <si>
    <t>Чистые денежные потоки, использованные в операционной деятельности</t>
  </si>
  <si>
    <t xml:space="preserve">Денежные потоки от инвестиционной деятельности </t>
  </si>
  <si>
    <t>Предоставление займов</t>
  </si>
  <si>
    <t>Приобретение основных средств и нематериальных активов</t>
  </si>
  <si>
    <t xml:space="preserve"> -   </t>
  </si>
  <si>
    <t>Приобретение активов по разведке и оценке</t>
  </si>
  <si>
    <t>Вклад по депозитам</t>
  </si>
  <si>
    <t>Чистые денежные потоки, использованные в инвестиционной деятельности</t>
  </si>
  <si>
    <t>Денежные потоки от финансовой деятельности</t>
  </si>
  <si>
    <t>Поступления по займам полученным</t>
  </si>
  <si>
    <t>Взнос в уставный капитал</t>
  </si>
  <si>
    <t>Погашение займов</t>
  </si>
  <si>
    <t>Чистые денежные потоки от финансовой деятельности</t>
  </si>
  <si>
    <t xml:space="preserve">Чистое изменение в денежных средствах </t>
  </si>
  <si>
    <t>Чистая курсовая разница</t>
  </si>
  <si>
    <t>Денежные средства на начало года</t>
  </si>
  <si>
    <t>Денежные средства на конец года</t>
  </si>
  <si>
    <t xml:space="preserve"> Накопленный убыток </t>
  </si>
  <si>
    <t>Итого</t>
  </si>
  <si>
    <t xml:space="preserve"> Чистый убыток за год</t>
  </si>
  <si>
    <t>Признание займа, полученного по ставке ниже рыночной</t>
  </si>
  <si>
    <t>Балансовая стоимость простой акции  (тенге)</t>
  </si>
  <si>
    <t>Прибыль (Убыток) до налогообложения</t>
  </si>
  <si>
    <t>Возврат предоставленных займов</t>
  </si>
  <si>
    <t>На 1 января 2020 года</t>
  </si>
  <si>
    <t>ОТЧЁТ О СОВОКУПНОМ ДОХОДЕ (УБЫТКЕ)</t>
  </si>
  <si>
    <t>Прим.</t>
  </si>
  <si>
    <t>АО "ULMUS BESSHOKY" (УЛМУС БЕСШОКЫ)</t>
  </si>
  <si>
    <t>30 сентября 2021 г.</t>
  </si>
  <si>
    <t>Итого совокупный убыток на 30 сентября 2021 года</t>
  </si>
  <si>
    <t> На 30 сентября 2021 года</t>
  </si>
  <si>
    <t xml:space="preserve"> Чистый убыток на 30 сентября 2021 года</t>
  </si>
  <si>
    <t>За 9 месяцев, закончившихся 30 сентября 2021 года</t>
  </si>
  <si>
    <t>За 9 месяцев, закончившихся 30 сентября 2021 года и 2020 года</t>
  </si>
  <si>
    <t>За 9 месяцев, закончившихся 30 сентября 2020 года</t>
  </si>
  <si>
    <t xml:space="preserve">На 30 сентября 2021 года </t>
  </si>
  <si>
    <t>За 9 месяцев, закончившихся 30 сентября 2021 года и 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</si>
</sst>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р_.;[Black]\(#,###\)"/>
    <numFmt numFmtId="165" formatCode="#,##0.00_р_.;\(#,###\)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i/>
      <sz val="8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i/>
      <sz val="9"/>
      <color rgb="FF000000"/>
      <name val="Arial"/>
      <family val="2"/>
      <charset val="204"/>
    </font>
    <font>
      <i/>
      <sz val="9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3" fontId="4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center" wrapText="1"/>
    </xf>
    <xf numFmtId="3" fontId="3" fillId="0" borderId="2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left" vertical="center" wrapText="1"/>
    </xf>
    <xf numFmtId="3" fontId="3" fillId="0" borderId="3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justify" vertical="center"/>
    </xf>
    <xf numFmtId="0" fontId="6" fillId="0" borderId="0" xfId="0" applyFont="1" applyBorder="1" applyAlignment="1">
      <alignment horizontal="justify" vertical="center" wrapText="1"/>
    </xf>
    <xf numFmtId="0" fontId="0" fillId="0" borderId="0" xfId="0" applyBorder="1"/>
    <xf numFmtId="0" fontId="0" fillId="0" borderId="1" xfId="0" applyBorder="1"/>
    <xf numFmtId="0" fontId="0" fillId="0" borderId="4" xfId="0" applyBorder="1"/>
    <xf numFmtId="0" fontId="7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9" fillId="0" borderId="1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3" fontId="4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10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164" fontId="4" fillId="0" borderId="0" xfId="0" applyNumberFormat="1" applyFont="1" applyAlignment="1">
      <alignment horizontal="right" vertical="center" wrapText="1"/>
    </xf>
    <xf numFmtId="0" fontId="5" fillId="0" borderId="3" xfId="0" applyFont="1" applyBorder="1" applyAlignment="1">
      <alignment horizontal="left" vertical="center" wrapText="1"/>
    </xf>
    <xf numFmtId="165" fontId="4" fillId="0" borderId="1" xfId="0" applyNumberFormat="1" applyFont="1" applyBorder="1" applyAlignment="1">
      <alignment horizontal="right" vertical="center"/>
    </xf>
    <xf numFmtId="165" fontId="4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horizontal="right" vertical="center" wrapText="1"/>
    </xf>
    <xf numFmtId="3" fontId="4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horizontal="right" vertical="center"/>
    </xf>
    <xf numFmtId="165" fontId="3" fillId="0" borderId="3" xfId="0" applyNumberFormat="1" applyFont="1" applyBorder="1" applyAlignment="1">
      <alignment horizontal="right" vertical="center"/>
    </xf>
    <xf numFmtId="165" fontId="3" fillId="0" borderId="6" xfId="0" applyNumberFormat="1" applyFont="1" applyBorder="1" applyAlignment="1">
      <alignment horizontal="right" vertical="center"/>
    </xf>
    <xf numFmtId="164" fontId="1" fillId="0" borderId="0" xfId="0" applyNumberFormat="1" applyFont="1" applyAlignment="1">
      <alignment vertical="center" wrapText="1"/>
    </xf>
    <xf numFmtId="164" fontId="6" fillId="0" borderId="0" xfId="0" applyNumberFormat="1" applyFont="1" applyAlignment="1">
      <alignment horizontal="right" vertical="center" wrapText="1"/>
    </xf>
    <xf numFmtId="164" fontId="6" fillId="0" borderId="1" xfId="0" applyNumberFormat="1" applyFont="1" applyBorder="1" applyAlignment="1">
      <alignment horizontal="right" vertical="center" wrapText="1"/>
    </xf>
    <xf numFmtId="164" fontId="5" fillId="0" borderId="1" xfId="0" applyNumberFormat="1" applyFont="1" applyBorder="1" applyAlignment="1">
      <alignment horizontal="right" vertical="center"/>
    </xf>
    <xf numFmtId="164" fontId="6" fillId="0" borderId="0" xfId="0" applyNumberFormat="1" applyFont="1" applyAlignment="1">
      <alignment horizontal="left" vertical="center" wrapText="1"/>
    </xf>
    <xf numFmtId="164" fontId="5" fillId="0" borderId="0" xfId="0" applyNumberFormat="1" applyFont="1" applyAlignment="1">
      <alignment horizontal="right"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justify" vertical="center"/>
    </xf>
    <xf numFmtId="3" fontId="3" fillId="0" borderId="3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164" fontId="0" fillId="0" borderId="0" xfId="0" applyNumberFormat="1"/>
    <xf numFmtId="0" fontId="0" fillId="0" borderId="5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2"/>
  <sheetViews>
    <sheetView workbookViewId="0">
      <selection activeCell="A4" sqref="A4"/>
    </sheetView>
  </sheetViews>
  <sheetFormatPr defaultRowHeight="15" x14ac:dyDescent="0.25"/>
  <cols>
    <col min="1" max="1" width="46.28515625" customWidth="1"/>
    <col min="2" max="2" width="10.28515625" style="79" customWidth="1"/>
    <col min="3" max="3" width="26.42578125" customWidth="1"/>
    <col min="4" max="4" width="28.85546875" customWidth="1"/>
  </cols>
  <sheetData>
    <row r="1" spans="1:4" ht="15.75" x14ac:dyDescent="0.25">
      <c r="A1" s="81" t="s">
        <v>86</v>
      </c>
    </row>
    <row r="2" spans="1:4" ht="15.75" x14ac:dyDescent="0.25">
      <c r="A2" s="81"/>
    </row>
    <row r="3" spans="1:4" ht="31.5" x14ac:dyDescent="0.25">
      <c r="A3" s="22" t="s">
        <v>37</v>
      </c>
      <c r="B3" s="71"/>
    </row>
    <row r="4" spans="1:4" x14ac:dyDescent="0.25">
      <c r="A4" s="23" t="s">
        <v>94</v>
      </c>
      <c r="B4" s="72"/>
    </row>
    <row r="6" spans="1:4" ht="15.75" thickBot="1" x14ac:dyDescent="0.3">
      <c r="A6" s="1" t="s">
        <v>0</v>
      </c>
      <c r="B6" s="70" t="s">
        <v>85</v>
      </c>
      <c r="C6" s="2" t="s">
        <v>87</v>
      </c>
      <c r="D6" s="2" t="s">
        <v>1</v>
      </c>
    </row>
    <row r="7" spans="1:4" x14ac:dyDescent="0.25">
      <c r="A7" s="3" t="s">
        <v>2</v>
      </c>
      <c r="B7" s="64"/>
      <c r="C7" s="4"/>
      <c r="D7" s="4"/>
    </row>
    <row r="8" spans="1:4" x14ac:dyDescent="0.25">
      <c r="A8" s="3" t="s">
        <v>3</v>
      </c>
      <c r="B8" s="64"/>
      <c r="C8" s="4"/>
      <c r="D8" s="4"/>
    </row>
    <row r="9" spans="1:4" x14ac:dyDescent="0.25">
      <c r="A9" s="5" t="s">
        <v>4</v>
      </c>
      <c r="B9" s="6">
        <v>5</v>
      </c>
      <c r="C9" s="7">
        <v>1210489</v>
      </c>
      <c r="D9" s="7">
        <v>1185592</v>
      </c>
    </row>
    <row r="10" spans="1:4" x14ac:dyDescent="0.25">
      <c r="A10" s="5" t="s">
        <v>5</v>
      </c>
      <c r="B10" s="6"/>
      <c r="C10" s="8">
        <v>16</v>
      </c>
      <c r="D10" s="8">
        <v>40</v>
      </c>
    </row>
    <row r="11" spans="1:4" x14ac:dyDescent="0.25">
      <c r="A11" s="5" t="s">
        <v>6</v>
      </c>
      <c r="B11" s="6"/>
      <c r="C11" s="8">
        <v>242</v>
      </c>
      <c r="D11" s="8">
        <v>254</v>
      </c>
    </row>
    <row r="12" spans="1:4" x14ac:dyDescent="0.25">
      <c r="A12" s="5" t="s">
        <v>7</v>
      </c>
      <c r="B12" s="6"/>
      <c r="C12" s="8"/>
      <c r="D12" s="8" t="s">
        <v>8</v>
      </c>
    </row>
    <row r="13" spans="1:4" x14ac:dyDescent="0.25">
      <c r="A13" s="5" t="s">
        <v>9</v>
      </c>
      <c r="B13" s="6">
        <v>6</v>
      </c>
      <c r="C13" s="7">
        <v>20236</v>
      </c>
      <c r="D13" s="7">
        <v>20236</v>
      </c>
    </row>
    <row r="14" spans="1:4" ht="15.75" thickBot="1" x14ac:dyDescent="0.3">
      <c r="A14" s="9" t="s">
        <v>10</v>
      </c>
      <c r="B14" s="73"/>
      <c r="C14" s="10">
        <v>86837</v>
      </c>
      <c r="D14" s="10">
        <v>84568</v>
      </c>
    </row>
    <row r="15" spans="1:4" ht="15.75" thickBot="1" x14ac:dyDescent="0.3">
      <c r="A15" s="11"/>
      <c r="B15" s="70"/>
      <c r="C15" s="12">
        <f>SUM(C9:C14)</f>
        <v>1317820</v>
      </c>
      <c r="D15" s="12">
        <f>SUM(D9:D14)</f>
        <v>1290690</v>
      </c>
    </row>
    <row r="16" spans="1:4" x14ac:dyDescent="0.25">
      <c r="A16" s="3" t="s">
        <v>11</v>
      </c>
      <c r="B16" s="64"/>
      <c r="C16" s="4"/>
      <c r="D16" s="4"/>
    </row>
    <row r="17" spans="1:7" x14ac:dyDescent="0.25">
      <c r="A17" s="5" t="s">
        <v>12</v>
      </c>
      <c r="B17" s="6"/>
      <c r="C17" s="7">
        <v>1027</v>
      </c>
      <c r="D17" s="7">
        <v>1044</v>
      </c>
    </row>
    <row r="18" spans="1:7" x14ac:dyDescent="0.25">
      <c r="A18" s="5" t="s">
        <v>13</v>
      </c>
      <c r="B18" s="6"/>
      <c r="C18" s="7">
        <f>68+53</f>
        <v>121</v>
      </c>
      <c r="D18" s="7">
        <v>1753</v>
      </c>
    </row>
    <row r="19" spans="1:7" ht="15.75" thickBot="1" x14ac:dyDescent="0.3">
      <c r="A19" s="9" t="s">
        <v>14</v>
      </c>
      <c r="B19" s="73">
        <v>6</v>
      </c>
      <c r="C19" s="10">
        <v>1222</v>
      </c>
      <c r="D19" s="10">
        <v>4123</v>
      </c>
    </row>
    <row r="20" spans="1:7" ht="15.75" thickBot="1" x14ac:dyDescent="0.3">
      <c r="A20" s="11"/>
      <c r="B20" s="70"/>
      <c r="C20" s="12">
        <f>SUM(C17:C19)</f>
        <v>2370</v>
      </c>
      <c r="D20" s="12">
        <f>SUM(D17:D19)</f>
        <v>6920</v>
      </c>
    </row>
    <row r="21" spans="1:7" ht="15.75" thickBot="1" x14ac:dyDescent="0.3">
      <c r="A21" s="13" t="s">
        <v>15</v>
      </c>
      <c r="B21" s="74"/>
      <c r="C21" s="14">
        <f>C15+C20</f>
        <v>1320190</v>
      </c>
      <c r="D21" s="14">
        <f>D15+D20</f>
        <v>1297610</v>
      </c>
    </row>
    <row r="22" spans="1:7" ht="15.75" thickTop="1" x14ac:dyDescent="0.25">
      <c r="A22" s="3" t="s">
        <v>16</v>
      </c>
      <c r="B22" s="64"/>
      <c r="C22" s="4"/>
      <c r="D22" s="4"/>
    </row>
    <row r="23" spans="1:7" x14ac:dyDescent="0.25">
      <c r="A23" s="3" t="s">
        <v>17</v>
      </c>
      <c r="B23" s="64"/>
      <c r="C23" s="4"/>
      <c r="D23" s="4"/>
    </row>
    <row r="24" spans="1:7" x14ac:dyDescent="0.25">
      <c r="A24" s="3" t="s">
        <v>18</v>
      </c>
      <c r="B24" s="64"/>
      <c r="C24" s="4"/>
      <c r="D24" s="4"/>
    </row>
    <row r="25" spans="1:7" x14ac:dyDescent="0.25">
      <c r="A25" s="5" t="s">
        <v>19</v>
      </c>
      <c r="B25" s="6">
        <v>7</v>
      </c>
      <c r="C25" s="7">
        <v>123120</v>
      </c>
      <c r="D25" s="7">
        <v>123120</v>
      </c>
    </row>
    <row r="26" spans="1:7" x14ac:dyDescent="0.25">
      <c r="A26" s="5" t="s">
        <v>20</v>
      </c>
      <c r="B26" s="6">
        <v>7</v>
      </c>
      <c r="C26" s="7">
        <v>355945</v>
      </c>
      <c r="D26" s="7">
        <v>355945</v>
      </c>
    </row>
    <row r="27" spans="1:7" ht="15.75" thickBot="1" x14ac:dyDescent="0.3">
      <c r="A27" s="5" t="s">
        <v>21</v>
      </c>
      <c r="B27" s="6"/>
      <c r="C27" s="39">
        <v>-544910</v>
      </c>
      <c r="D27" s="39">
        <v>-541857</v>
      </c>
    </row>
    <row r="28" spans="1:7" ht="15.75" thickBot="1" x14ac:dyDescent="0.3">
      <c r="A28" s="15" t="s">
        <v>22</v>
      </c>
      <c r="B28" s="75"/>
      <c r="C28" s="68">
        <f>SUM(C25:C27)</f>
        <v>-65845</v>
      </c>
      <c r="D28" s="68">
        <f>SUM(D25:D27)</f>
        <v>-62792</v>
      </c>
    </row>
    <row r="29" spans="1:7" x14ac:dyDescent="0.25">
      <c r="A29" s="3" t="s">
        <v>16</v>
      </c>
      <c r="B29" s="64"/>
      <c r="C29" s="4"/>
      <c r="D29" s="4"/>
    </row>
    <row r="30" spans="1:7" x14ac:dyDescent="0.25">
      <c r="A30" s="3" t="s">
        <v>23</v>
      </c>
      <c r="B30" s="64"/>
      <c r="C30" s="4"/>
      <c r="D30" s="4"/>
    </row>
    <row r="31" spans="1:7" x14ac:dyDescent="0.25">
      <c r="A31" s="5" t="s">
        <v>24</v>
      </c>
      <c r="B31" s="6">
        <v>8</v>
      </c>
      <c r="C31" s="7">
        <v>609759</v>
      </c>
      <c r="D31" s="7">
        <v>609759</v>
      </c>
      <c r="G31" s="7"/>
    </row>
    <row r="32" spans="1:7" x14ac:dyDescent="0.25">
      <c r="A32" s="5" t="s">
        <v>25</v>
      </c>
      <c r="B32" s="6"/>
      <c r="C32" s="7">
        <v>8933</v>
      </c>
      <c r="D32" s="7">
        <v>8933</v>
      </c>
    </row>
    <row r="33" spans="1:7" ht="15.75" thickBot="1" x14ac:dyDescent="0.3">
      <c r="A33" s="9" t="s">
        <v>26</v>
      </c>
      <c r="B33" s="73">
        <v>5</v>
      </c>
      <c r="C33" s="10">
        <v>10204</v>
      </c>
      <c r="D33" s="10">
        <v>10204</v>
      </c>
    </row>
    <row r="34" spans="1:7" ht="15.75" thickBot="1" x14ac:dyDescent="0.3">
      <c r="A34" s="9"/>
      <c r="B34" s="73"/>
      <c r="C34" s="12">
        <f>SUM(C31:C33)</f>
        <v>628896</v>
      </c>
      <c r="D34" s="12">
        <f>SUM(D31:D33)</f>
        <v>628896</v>
      </c>
    </row>
    <row r="35" spans="1:7" x14ac:dyDescent="0.25">
      <c r="A35" s="4"/>
      <c r="B35" s="76"/>
      <c r="C35" s="4"/>
      <c r="D35" s="4"/>
    </row>
    <row r="36" spans="1:7" x14ac:dyDescent="0.25">
      <c r="A36" s="3" t="s">
        <v>27</v>
      </c>
      <c r="B36" s="64"/>
      <c r="C36" s="4"/>
      <c r="D36" s="4"/>
    </row>
    <row r="37" spans="1:7" x14ac:dyDescent="0.25">
      <c r="A37" s="5" t="s">
        <v>28</v>
      </c>
      <c r="B37" s="6">
        <v>9</v>
      </c>
      <c r="C37" s="8">
        <v>5</v>
      </c>
      <c r="D37" s="8">
        <v>542</v>
      </c>
    </row>
    <row r="38" spans="1:7" x14ac:dyDescent="0.25">
      <c r="A38" s="5" t="s">
        <v>24</v>
      </c>
      <c r="B38" s="6">
        <v>8</v>
      </c>
      <c r="C38" s="7">
        <v>753949</v>
      </c>
      <c r="D38" s="7">
        <v>727901</v>
      </c>
      <c r="G38" s="7"/>
    </row>
    <row r="39" spans="1:7" x14ac:dyDescent="0.25">
      <c r="A39" s="5" t="s">
        <v>29</v>
      </c>
      <c r="B39" s="6"/>
      <c r="C39" s="8">
        <v>243</v>
      </c>
      <c r="D39" s="8">
        <v>569</v>
      </c>
    </row>
    <row r="40" spans="1:7" ht="15.75" thickBot="1" x14ac:dyDescent="0.3">
      <c r="A40" s="5" t="s">
        <v>30</v>
      </c>
      <c r="B40" s="6"/>
      <c r="C40" s="7">
        <v>2942</v>
      </c>
      <c r="D40" s="7">
        <v>2494</v>
      </c>
    </row>
    <row r="41" spans="1:7" ht="15.75" thickBot="1" x14ac:dyDescent="0.3">
      <c r="A41" s="15"/>
      <c r="B41" s="75"/>
      <c r="C41" s="16">
        <f>SUM(C37:C40)</f>
        <v>757139</v>
      </c>
      <c r="D41" s="16">
        <f>SUM(D37:D40)</f>
        <v>731506</v>
      </c>
    </row>
    <row r="42" spans="1:7" ht="15.75" thickBot="1" x14ac:dyDescent="0.3">
      <c r="A42" s="11" t="s">
        <v>31</v>
      </c>
      <c r="B42" s="70"/>
      <c r="C42" s="12">
        <f>C34+C41</f>
        <v>1386035</v>
      </c>
      <c r="D42" s="12">
        <f>D34+D41</f>
        <v>1360402</v>
      </c>
    </row>
    <row r="43" spans="1:7" ht="15.75" thickBot="1" x14ac:dyDescent="0.3">
      <c r="A43" s="40" t="s">
        <v>32</v>
      </c>
      <c r="B43" s="77"/>
      <c r="C43" s="16">
        <f>C28+C42</f>
        <v>1320190</v>
      </c>
      <c r="D43" s="16">
        <f>D28+D42</f>
        <v>1297610</v>
      </c>
    </row>
    <row r="44" spans="1:7" ht="15.75" thickBot="1" x14ac:dyDescent="0.3">
      <c r="A44" s="36" t="s">
        <v>80</v>
      </c>
      <c r="B44" s="33"/>
      <c r="C44" s="68">
        <f>(C21-C11-C34-C41)/123120*1000</f>
        <v>-536.76900584795317</v>
      </c>
      <c r="D44" s="68">
        <f>(D21-D11-D34-D41)/123120*1000</f>
        <v>-512.06952566601694</v>
      </c>
    </row>
    <row r="45" spans="1:7" x14ac:dyDescent="0.25">
      <c r="A45" s="17"/>
      <c r="B45" s="78"/>
    </row>
    <row r="46" spans="1:7" x14ac:dyDescent="0.25">
      <c r="A46" s="17"/>
      <c r="B46" s="78"/>
    </row>
    <row r="47" spans="1:7" x14ac:dyDescent="0.25">
      <c r="A47" s="17"/>
      <c r="B47" s="78"/>
    </row>
    <row r="48" spans="1:7" x14ac:dyDescent="0.25">
      <c r="A48" s="18" t="s">
        <v>33</v>
      </c>
      <c r="B48" s="69"/>
      <c r="C48" s="21"/>
      <c r="D48" s="21"/>
    </row>
    <row r="49" spans="1:4" x14ac:dyDescent="0.25">
      <c r="A49" s="18"/>
      <c r="B49" s="69"/>
      <c r="C49" s="83" t="s">
        <v>36</v>
      </c>
      <c r="D49" s="83"/>
    </row>
    <row r="50" spans="1:4" x14ac:dyDescent="0.25">
      <c r="A50" s="18"/>
      <c r="B50" s="69"/>
      <c r="C50" s="19"/>
      <c r="D50" s="19"/>
    </row>
    <row r="51" spans="1:4" x14ac:dyDescent="0.25">
      <c r="A51" s="18" t="s">
        <v>34</v>
      </c>
      <c r="B51" s="69"/>
      <c r="C51" s="21"/>
      <c r="D51" s="21"/>
    </row>
    <row r="52" spans="1:4" x14ac:dyDescent="0.25">
      <c r="A52" s="18"/>
      <c r="B52" s="69"/>
      <c r="C52" s="83" t="s">
        <v>35</v>
      </c>
      <c r="D52" s="83"/>
    </row>
  </sheetData>
  <mergeCells count="2">
    <mergeCell ref="C49:D49"/>
    <mergeCell ref="C52:D52"/>
  </mergeCells>
  <pageMargins left="0.7" right="0.7" top="0.75" bottom="0.75" header="0.3" footer="0.3"/>
  <pageSetup paperSize="9" scale="9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abSelected="1" workbookViewId="0">
      <selection activeCell="A4" sqref="A4"/>
    </sheetView>
  </sheetViews>
  <sheetFormatPr defaultRowHeight="15" x14ac:dyDescent="0.25"/>
  <cols>
    <col min="1" max="1" width="43.42578125" customWidth="1"/>
    <col min="2" max="2" width="13.7109375" style="79" customWidth="1"/>
    <col min="3" max="3" width="14.42578125" customWidth="1"/>
    <col min="4" max="4" width="15" customWidth="1"/>
  </cols>
  <sheetData>
    <row r="1" spans="1:4" ht="15.75" x14ac:dyDescent="0.25">
      <c r="A1" s="81" t="str">
        <f>ОФП!A1</f>
        <v>АО "ULMUS BESSHOKY" (УЛМУС БЕСШОКЫ)</v>
      </c>
    </row>
    <row r="3" spans="1:4" ht="15.75" x14ac:dyDescent="0.25">
      <c r="A3" s="86" t="s">
        <v>84</v>
      </c>
      <c r="B3" s="86"/>
    </row>
    <row r="4" spans="1:4" ht="25.5" x14ac:dyDescent="0.25">
      <c r="A4" s="23" t="s">
        <v>92</v>
      </c>
      <c r="B4" s="72"/>
    </row>
    <row r="6" spans="1:4" ht="48.75" thickBot="1" x14ac:dyDescent="0.3">
      <c r="A6" s="24" t="s">
        <v>41</v>
      </c>
      <c r="B6" s="70" t="s">
        <v>85</v>
      </c>
      <c r="C6" s="2" t="s">
        <v>91</v>
      </c>
      <c r="D6" s="2" t="s">
        <v>93</v>
      </c>
    </row>
    <row r="7" spans="1:4" x14ac:dyDescent="0.25">
      <c r="A7" s="25" t="s">
        <v>16</v>
      </c>
      <c r="B7" s="80"/>
      <c r="C7" s="4"/>
      <c r="D7" s="4"/>
    </row>
    <row r="8" spans="1:4" x14ac:dyDescent="0.25">
      <c r="A8" s="5" t="s">
        <v>42</v>
      </c>
      <c r="B8" s="6">
        <v>10</v>
      </c>
      <c r="C8" s="42">
        <f>-20080+77</f>
        <v>-20003</v>
      </c>
      <c r="D8" s="42">
        <v>-21599</v>
      </c>
    </row>
    <row r="9" spans="1:4" x14ac:dyDescent="0.25">
      <c r="A9" s="5" t="s">
        <v>43</v>
      </c>
      <c r="B9" s="6"/>
      <c r="C9" s="46">
        <v>20967</v>
      </c>
      <c r="D9" s="42">
        <v>-72977</v>
      </c>
    </row>
    <row r="10" spans="1:4" ht="15.75" thickBot="1" x14ac:dyDescent="0.3">
      <c r="A10" s="9" t="s">
        <v>44</v>
      </c>
      <c r="B10" s="73"/>
      <c r="C10" s="41">
        <v>-318</v>
      </c>
      <c r="D10" s="28"/>
    </row>
    <row r="11" spans="1:4" x14ac:dyDescent="0.25">
      <c r="A11" s="26" t="s">
        <v>45</v>
      </c>
      <c r="B11" s="64"/>
      <c r="C11" s="47">
        <f>SUM(C8:C10)</f>
        <v>646</v>
      </c>
      <c r="D11" s="47">
        <f>SUM(D8:D10)</f>
        <v>-94576</v>
      </c>
    </row>
    <row r="12" spans="1:4" x14ac:dyDescent="0.25">
      <c r="A12" s="4"/>
      <c r="B12" s="76"/>
      <c r="C12" s="43"/>
      <c r="D12" s="44"/>
    </row>
    <row r="13" spans="1:4" x14ac:dyDescent="0.25">
      <c r="A13" s="5" t="s">
        <v>46</v>
      </c>
      <c r="B13" s="6">
        <v>11</v>
      </c>
      <c r="C13" s="45"/>
      <c r="D13" s="45">
        <v>6123</v>
      </c>
    </row>
    <row r="14" spans="1:4" ht="15.75" thickBot="1" x14ac:dyDescent="0.3">
      <c r="A14" s="9" t="s">
        <v>47</v>
      </c>
      <c r="B14" s="73">
        <v>11</v>
      </c>
      <c r="C14" s="41">
        <v>-3699</v>
      </c>
      <c r="D14" s="41">
        <v>-2729</v>
      </c>
    </row>
    <row r="15" spans="1:4" x14ac:dyDescent="0.25">
      <c r="A15" s="3" t="s">
        <v>81</v>
      </c>
      <c r="B15" s="64"/>
      <c r="C15" s="49">
        <f>SUM(C11,C13,C14)</f>
        <v>-3053</v>
      </c>
      <c r="D15" s="49">
        <f>SUM(D11,D13,D14)</f>
        <v>-91182</v>
      </c>
    </row>
    <row r="16" spans="1:4" x14ac:dyDescent="0.25">
      <c r="A16" s="4"/>
      <c r="B16" s="76"/>
      <c r="C16" s="29"/>
      <c r="D16" s="29"/>
    </row>
    <row r="17" spans="1:4" ht="15.75" thickBot="1" x14ac:dyDescent="0.3">
      <c r="A17" s="9" t="s">
        <v>48</v>
      </c>
      <c r="B17" s="73"/>
      <c r="C17" s="30"/>
      <c r="D17" s="30"/>
    </row>
    <row r="18" spans="1:4" x14ac:dyDescent="0.25">
      <c r="A18" s="3" t="s">
        <v>49</v>
      </c>
      <c r="B18" s="64"/>
      <c r="C18" s="49">
        <f>SUM(C15,C17)</f>
        <v>-3053</v>
      </c>
      <c r="D18" s="49">
        <f>SUM(D15,D17)</f>
        <v>-91182</v>
      </c>
    </row>
    <row r="19" spans="1:4" x14ac:dyDescent="0.25">
      <c r="A19" s="3" t="s">
        <v>16</v>
      </c>
      <c r="B19" s="64"/>
      <c r="C19" s="44"/>
      <c r="D19" s="44"/>
    </row>
    <row r="20" spans="1:4" ht="15.75" thickBot="1" x14ac:dyDescent="0.3">
      <c r="A20" s="27" t="s">
        <v>50</v>
      </c>
      <c r="B20" s="73"/>
      <c r="C20" s="31"/>
      <c r="D20" s="31"/>
    </row>
    <row r="21" spans="1:4" ht="15.75" thickBot="1" x14ac:dyDescent="0.3">
      <c r="A21" s="15" t="s">
        <v>51</v>
      </c>
      <c r="B21" s="75"/>
      <c r="C21" s="48">
        <f>SUM(C18,C20)</f>
        <v>-3053</v>
      </c>
      <c r="D21" s="48">
        <f>SUM(D18,D20)</f>
        <v>-91182</v>
      </c>
    </row>
    <row r="22" spans="1:4" ht="15.75" thickBot="1" x14ac:dyDescent="0.3">
      <c r="A22" s="9" t="s">
        <v>52</v>
      </c>
      <c r="B22" s="73"/>
      <c r="C22" s="41">
        <f>C21/123120*1000</f>
        <v>-24.796946068875894</v>
      </c>
      <c r="D22" s="41">
        <f>D21/123120*1000</f>
        <v>-740.59454191033137</v>
      </c>
    </row>
    <row r="23" spans="1:4" x14ac:dyDescent="0.25">
      <c r="A23" s="17"/>
      <c r="B23" s="78"/>
    </row>
    <row r="24" spans="1:4" x14ac:dyDescent="0.25">
      <c r="A24" s="17"/>
      <c r="B24" s="78"/>
    </row>
    <row r="25" spans="1:4" x14ac:dyDescent="0.25">
      <c r="A25" s="17"/>
      <c r="B25" s="78"/>
    </row>
    <row r="26" spans="1:4" x14ac:dyDescent="0.25">
      <c r="A26" s="18" t="s">
        <v>33</v>
      </c>
      <c r="B26" s="69"/>
      <c r="C26" s="84"/>
      <c r="D26" s="84"/>
    </row>
    <row r="27" spans="1:4" x14ac:dyDescent="0.25">
      <c r="A27" s="18"/>
      <c r="B27" s="69"/>
      <c r="C27" s="85"/>
      <c r="D27" s="85"/>
    </row>
    <row r="28" spans="1:4" x14ac:dyDescent="0.25">
      <c r="A28" s="18"/>
      <c r="B28" s="69"/>
      <c r="C28" s="19"/>
      <c r="D28" s="19"/>
    </row>
    <row r="29" spans="1:4" x14ac:dyDescent="0.25">
      <c r="A29" s="18" t="s">
        <v>34</v>
      </c>
      <c r="B29" s="69"/>
      <c r="C29" s="84"/>
      <c r="D29" s="84"/>
    </row>
    <row r="30" spans="1:4" ht="24.75" customHeight="1" x14ac:dyDescent="0.25">
      <c r="A30" s="18"/>
      <c r="B30" s="69"/>
      <c r="C30" s="85"/>
      <c r="D30" s="85"/>
    </row>
  </sheetData>
  <mergeCells count="5">
    <mergeCell ref="C26:D26"/>
    <mergeCell ref="C27:D27"/>
    <mergeCell ref="C29:D29"/>
    <mergeCell ref="C30:D30"/>
    <mergeCell ref="A3:B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workbookViewId="0">
      <selection activeCell="C7" sqref="C7"/>
    </sheetView>
  </sheetViews>
  <sheetFormatPr defaultRowHeight="15" x14ac:dyDescent="0.25"/>
  <cols>
    <col min="1" max="1" width="37.140625" customWidth="1"/>
    <col min="2" max="2" width="17.85546875" customWidth="1"/>
    <col min="3" max="3" width="18.85546875" customWidth="1"/>
  </cols>
  <sheetData>
    <row r="1" spans="1:3" ht="15.75" x14ac:dyDescent="0.25">
      <c r="A1" s="81" t="str">
        <f>ОФП!A1</f>
        <v>АО "ULMUS BESSHOKY" (УЛМУС БЕСШОКЫ)</v>
      </c>
    </row>
    <row r="3" spans="1:3" ht="15.75" x14ac:dyDescent="0.25">
      <c r="A3" s="86" t="s">
        <v>39</v>
      </c>
      <c r="B3" s="86"/>
    </row>
    <row r="4" spans="1:3" ht="25.5" x14ac:dyDescent="0.25">
      <c r="A4" s="23" t="str">
        <f>ОСД!A4</f>
        <v>За 9 месяцев, закончившихся 30 сентября 2021 года и 2020 года</v>
      </c>
    </row>
    <row r="6" spans="1:3" ht="36.75" thickBot="1" x14ac:dyDescent="0.3">
      <c r="A6" s="32" t="s">
        <v>0</v>
      </c>
      <c r="B6" s="2" t="str">
        <f>ОСД!C6</f>
        <v>За 9 месяцев, закончившихся 30 сентября 2021 года</v>
      </c>
      <c r="C6" s="2" t="str">
        <f>ОСД!D6</f>
        <v>За 9 месяцев, закончившихся 30 сентября 2020 года</v>
      </c>
    </row>
    <row r="7" spans="1:3" x14ac:dyDescent="0.25">
      <c r="A7" s="34" t="s">
        <v>16</v>
      </c>
      <c r="B7" s="4"/>
      <c r="C7" s="4"/>
    </row>
    <row r="8" spans="1:3" ht="24" x14ac:dyDescent="0.25">
      <c r="A8" s="34" t="s">
        <v>53</v>
      </c>
      <c r="B8" s="50"/>
      <c r="C8" s="50"/>
    </row>
    <row r="9" spans="1:3" x14ac:dyDescent="0.25">
      <c r="A9" s="34" t="s">
        <v>54</v>
      </c>
      <c r="B9" s="51">
        <v>-7835</v>
      </c>
      <c r="C9" s="51">
        <v>-15782</v>
      </c>
    </row>
    <row r="10" spans="1:3" x14ac:dyDescent="0.25">
      <c r="A10" s="34" t="s">
        <v>55</v>
      </c>
      <c r="B10" s="51">
        <v>-12902</v>
      </c>
      <c r="C10" s="51">
        <v>-14057</v>
      </c>
    </row>
    <row r="11" spans="1:3" x14ac:dyDescent="0.25">
      <c r="A11" s="34" t="s">
        <v>56</v>
      </c>
      <c r="B11" s="51">
        <v>-2794</v>
      </c>
      <c r="C11" s="51">
        <v>-7510</v>
      </c>
    </row>
    <row r="12" spans="1:3" x14ac:dyDescent="0.25">
      <c r="A12" s="34" t="s">
        <v>57</v>
      </c>
      <c r="B12" s="51"/>
      <c r="C12" s="51">
        <v>2898</v>
      </c>
    </row>
    <row r="13" spans="1:3" ht="15.75" thickBot="1" x14ac:dyDescent="0.3">
      <c r="A13" s="35" t="s">
        <v>58</v>
      </c>
      <c r="B13" s="52">
        <v>-3646</v>
      </c>
      <c r="C13" s="52">
        <v>-4253</v>
      </c>
    </row>
    <row r="14" spans="1:3" ht="36.75" thickBot="1" x14ac:dyDescent="0.3">
      <c r="A14" s="36" t="s">
        <v>59</v>
      </c>
      <c r="B14" s="53">
        <f>SUM(B9:B13)</f>
        <v>-27177</v>
      </c>
      <c r="C14" s="53">
        <f>SUM(C9:C13)</f>
        <v>-38704</v>
      </c>
    </row>
    <row r="15" spans="1:3" x14ac:dyDescent="0.25">
      <c r="A15" s="34" t="s">
        <v>16</v>
      </c>
      <c r="B15" s="50"/>
      <c r="C15" s="50"/>
    </row>
    <row r="16" spans="1:3" ht="24" x14ac:dyDescent="0.25">
      <c r="A16" s="34" t="s">
        <v>60</v>
      </c>
      <c r="B16" s="50"/>
      <c r="C16" s="50"/>
    </row>
    <row r="17" spans="1:3" x14ac:dyDescent="0.25">
      <c r="A17" s="34" t="s">
        <v>61</v>
      </c>
      <c r="B17" s="54"/>
      <c r="C17" s="51">
        <v>-800</v>
      </c>
    </row>
    <row r="18" spans="1:3" x14ac:dyDescent="0.25">
      <c r="A18" s="34" t="s">
        <v>82</v>
      </c>
      <c r="B18" s="51">
        <v>1400</v>
      </c>
      <c r="C18" s="51"/>
    </row>
    <row r="19" spans="1:3" ht="24" x14ac:dyDescent="0.25">
      <c r="A19" s="34" t="s">
        <v>62</v>
      </c>
      <c r="B19" s="51"/>
      <c r="C19" s="51" t="s">
        <v>63</v>
      </c>
    </row>
    <row r="20" spans="1:3" ht="24" x14ac:dyDescent="0.25">
      <c r="A20" s="34" t="s">
        <v>64</v>
      </c>
      <c r="B20" s="51">
        <v>-20441</v>
      </c>
      <c r="C20" s="51">
        <v>-26418</v>
      </c>
    </row>
    <row r="21" spans="1:3" ht="15.75" thickBot="1" x14ac:dyDescent="0.3">
      <c r="A21" s="35" t="s">
        <v>65</v>
      </c>
      <c r="B21" s="52"/>
      <c r="C21" s="52"/>
    </row>
    <row r="22" spans="1:3" ht="36.75" thickBot="1" x14ac:dyDescent="0.3">
      <c r="A22" s="36" t="s">
        <v>66</v>
      </c>
      <c r="B22" s="53">
        <f>SUM(B16:B21)</f>
        <v>-19041</v>
      </c>
      <c r="C22" s="53">
        <f>SUM(C16:C21)</f>
        <v>-27218</v>
      </c>
    </row>
    <row r="23" spans="1:3" x14ac:dyDescent="0.25">
      <c r="A23" s="4"/>
      <c r="B23" s="50"/>
      <c r="C23" s="50"/>
    </row>
    <row r="24" spans="1:3" ht="24" x14ac:dyDescent="0.25">
      <c r="A24" s="34" t="s">
        <v>67</v>
      </c>
      <c r="B24" s="50"/>
      <c r="C24" s="50"/>
    </row>
    <row r="25" spans="1:3" x14ac:dyDescent="0.25">
      <c r="A25" s="34" t="s">
        <v>68</v>
      </c>
      <c r="B25" s="51">
        <v>106947</v>
      </c>
      <c r="C25" s="51">
        <v>79711</v>
      </c>
    </row>
    <row r="26" spans="1:3" x14ac:dyDescent="0.25">
      <c r="A26" s="34" t="s">
        <v>69</v>
      </c>
      <c r="B26" s="54"/>
      <c r="C26" s="54" t="s">
        <v>63</v>
      </c>
    </row>
    <row r="27" spans="1:3" ht="15.75" thickBot="1" x14ac:dyDescent="0.3">
      <c r="A27" s="35" t="s">
        <v>70</v>
      </c>
      <c r="B27" s="52">
        <v>-63421</v>
      </c>
      <c r="C27" s="52">
        <v>-14453</v>
      </c>
    </row>
    <row r="28" spans="1:3" ht="24.75" thickBot="1" x14ac:dyDescent="0.3">
      <c r="A28" s="36" t="s">
        <v>71</v>
      </c>
      <c r="B28" s="53">
        <f>SUM(B24:B27)</f>
        <v>43526</v>
      </c>
      <c r="C28" s="53">
        <f>SUM(C24:C27)</f>
        <v>65258</v>
      </c>
    </row>
    <row r="29" spans="1:3" x14ac:dyDescent="0.25">
      <c r="A29" s="37" t="s">
        <v>72</v>
      </c>
      <c r="B29" s="55">
        <f>SUM(B14,B22,B28)</f>
        <v>-2692</v>
      </c>
      <c r="C29" s="55">
        <f>SUM(C14,C22,C28)</f>
        <v>-664</v>
      </c>
    </row>
    <row r="30" spans="1:3" x14ac:dyDescent="0.25">
      <c r="A30" s="37" t="s">
        <v>73</v>
      </c>
      <c r="B30" s="55">
        <v>-209</v>
      </c>
      <c r="C30" s="55"/>
    </row>
    <row r="31" spans="1:3" ht="15.75" thickBot="1" x14ac:dyDescent="0.3">
      <c r="A31" s="36" t="s">
        <v>74</v>
      </c>
      <c r="B31" s="56">
        <v>4123</v>
      </c>
      <c r="C31" s="56">
        <v>6345</v>
      </c>
    </row>
    <row r="32" spans="1:3" ht="15.75" thickBot="1" x14ac:dyDescent="0.3">
      <c r="A32" s="36" t="s">
        <v>75</v>
      </c>
      <c r="B32" s="56">
        <v>1222</v>
      </c>
      <c r="C32" s="56">
        <v>5681</v>
      </c>
    </row>
    <row r="33" spans="1:3" x14ac:dyDescent="0.25">
      <c r="A33" s="17"/>
      <c r="B33" s="82"/>
      <c r="C33" s="82"/>
    </row>
    <row r="34" spans="1:3" x14ac:dyDescent="0.25">
      <c r="A34" s="17"/>
    </row>
    <row r="35" spans="1:3" x14ac:dyDescent="0.25">
      <c r="A35" s="17"/>
    </row>
    <row r="36" spans="1:3" x14ac:dyDescent="0.25">
      <c r="A36" s="18" t="s">
        <v>33</v>
      </c>
      <c r="B36" s="84"/>
      <c r="C36" s="84"/>
    </row>
    <row r="37" spans="1:3" ht="24.75" customHeight="1" x14ac:dyDescent="0.25">
      <c r="A37" s="18"/>
      <c r="B37" s="85"/>
      <c r="C37" s="85"/>
    </row>
    <row r="38" spans="1:3" x14ac:dyDescent="0.25">
      <c r="A38" s="18"/>
      <c r="B38" s="19"/>
      <c r="C38" s="19"/>
    </row>
    <row r="39" spans="1:3" x14ac:dyDescent="0.25">
      <c r="A39" s="18" t="s">
        <v>34</v>
      </c>
      <c r="B39" s="84"/>
      <c r="C39" s="84"/>
    </row>
    <row r="40" spans="1:3" ht="24.75" customHeight="1" x14ac:dyDescent="0.25">
      <c r="A40" s="18"/>
      <c r="B40" s="85"/>
      <c r="C40" s="85"/>
    </row>
  </sheetData>
  <mergeCells count="5">
    <mergeCell ref="B36:C36"/>
    <mergeCell ref="B37:C37"/>
    <mergeCell ref="B39:C39"/>
    <mergeCell ref="B40:C40"/>
    <mergeCell ref="A3:B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B15" sqref="B15:E15"/>
    </sheetView>
  </sheetViews>
  <sheetFormatPr defaultRowHeight="15" x14ac:dyDescent="0.25"/>
  <cols>
    <col min="1" max="1" width="36.7109375" customWidth="1"/>
    <col min="2" max="2" width="19.7109375" customWidth="1"/>
    <col min="3" max="3" width="15.7109375" customWidth="1"/>
    <col min="4" max="4" width="16.7109375" customWidth="1"/>
    <col min="5" max="5" width="20.7109375" customWidth="1"/>
  </cols>
  <sheetData>
    <row r="1" spans="1:5" ht="15.75" x14ac:dyDescent="0.25">
      <c r="A1" s="81" t="str">
        <f>ОФП!A1</f>
        <v>АО "ULMUS BESSHOKY" (УЛМУС БЕСШОКЫ)</v>
      </c>
    </row>
    <row r="3" spans="1:5" ht="15.75" x14ac:dyDescent="0.25">
      <c r="A3" s="86" t="s">
        <v>40</v>
      </c>
      <c r="B3" s="86"/>
    </row>
    <row r="4" spans="1:5" ht="25.5" x14ac:dyDescent="0.25">
      <c r="A4" s="23" t="s">
        <v>95</v>
      </c>
    </row>
    <row r="5" spans="1:5" ht="15.75" thickBot="1" x14ac:dyDescent="0.3">
      <c r="A5" s="57"/>
      <c r="B5" s="20"/>
      <c r="C5" s="20"/>
      <c r="D5" s="20"/>
      <c r="E5" s="20"/>
    </row>
    <row r="6" spans="1:5" ht="24.75" thickBot="1" x14ac:dyDescent="0.3">
      <c r="A6" s="25" t="s">
        <v>0</v>
      </c>
      <c r="B6" s="64" t="s">
        <v>19</v>
      </c>
      <c r="C6" s="64" t="s">
        <v>20</v>
      </c>
      <c r="D6" s="64" t="s">
        <v>76</v>
      </c>
      <c r="E6" s="64" t="s">
        <v>77</v>
      </c>
    </row>
    <row r="7" spans="1:5" ht="15.75" thickBot="1" x14ac:dyDescent="0.3">
      <c r="A7" s="15" t="s">
        <v>83</v>
      </c>
      <c r="B7" s="58">
        <v>123120</v>
      </c>
      <c r="C7" s="58">
        <v>325221</v>
      </c>
      <c r="D7" s="65">
        <v>-349813</v>
      </c>
      <c r="E7" s="65">
        <f>SUM(B7:D7)</f>
        <v>98528</v>
      </c>
    </row>
    <row r="8" spans="1:5" ht="15.75" thickBot="1" x14ac:dyDescent="0.3">
      <c r="A8" s="5" t="s">
        <v>78</v>
      </c>
      <c r="B8" s="6" t="s">
        <v>8</v>
      </c>
      <c r="C8" s="6" t="s">
        <v>8</v>
      </c>
      <c r="D8" s="66">
        <v>-192044</v>
      </c>
      <c r="E8" s="66">
        <f t="shared" ref="E8:E15" si="0">SUM(B8:D8)</f>
        <v>-192044</v>
      </c>
    </row>
    <row r="9" spans="1:5" ht="15.75" thickBot="1" x14ac:dyDescent="0.3">
      <c r="A9" s="15" t="s">
        <v>51</v>
      </c>
      <c r="B9" s="58">
        <f>SUM(B8)</f>
        <v>0</v>
      </c>
      <c r="C9" s="58">
        <f t="shared" ref="C9:D9" si="1">SUM(C8)</f>
        <v>0</v>
      </c>
      <c r="D9" s="67">
        <f t="shared" si="1"/>
        <v>-192044</v>
      </c>
      <c r="E9" s="67">
        <f t="shared" si="0"/>
        <v>-192044</v>
      </c>
    </row>
    <row r="10" spans="1:5" ht="24.75" thickBot="1" x14ac:dyDescent="0.3">
      <c r="A10" s="5" t="s">
        <v>79</v>
      </c>
      <c r="B10" s="6">
        <v>0</v>
      </c>
      <c r="C10" s="60">
        <v>30724</v>
      </c>
      <c r="D10" s="61">
        <v>0</v>
      </c>
      <c r="E10" s="61">
        <f t="shared" si="0"/>
        <v>30724</v>
      </c>
    </row>
    <row r="11" spans="1:5" ht="15.75" thickBot="1" x14ac:dyDescent="0.3">
      <c r="A11" s="15" t="s">
        <v>38</v>
      </c>
      <c r="B11" s="58">
        <f>B7+B9+B10</f>
        <v>123120</v>
      </c>
      <c r="C11" s="58">
        <f t="shared" ref="C11:D11" si="2">C7+C9+C10</f>
        <v>355945</v>
      </c>
      <c r="D11" s="65">
        <f t="shared" si="2"/>
        <v>-541857</v>
      </c>
      <c r="E11" s="65">
        <f t="shared" si="0"/>
        <v>-62792</v>
      </c>
    </row>
    <row r="12" spans="1:5" ht="15.75" thickBot="1" x14ac:dyDescent="0.3">
      <c r="A12" s="5" t="s">
        <v>90</v>
      </c>
      <c r="B12" s="61" t="s">
        <v>8</v>
      </c>
      <c r="C12" s="61" t="s">
        <v>8</v>
      </c>
      <c r="D12" s="66">
        <v>-3053</v>
      </c>
      <c r="E12" s="66">
        <f t="shared" si="0"/>
        <v>-3053</v>
      </c>
    </row>
    <row r="13" spans="1:5" ht="24.75" thickBot="1" x14ac:dyDescent="0.3">
      <c r="A13" s="15" t="s">
        <v>88</v>
      </c>
      <c r="B13" s="62">
        <f>SUM(B12)</f>
        <v>0</v>
      </c>
      <c r="C13" s="62">
        <f t="shared" ref="C13:D13" si="3">SUM(C12)</f>
        <v>0</v>
      </c>
      <c r="D13" s="67">
        <f t="shared" si="3"/>
        <v>-3053</v>
      </c>
      <c r="E13" s="67">
        <f t="shared" si="0"/>
        <v>-3053</v>
      </c>
    </row>
    <row r="14" spans="1:5" ht="24.75" thickBot="1" x14ac:dyDescent="0.3">
      <c r="A14" s="5" t="s">
        <v>79</v>
      </c>
      <c r="B14" s="61">
        <v>0</v>
      </c>
      <c r="C14" s="59"/>
      <c r="D14" s="66">
        <v>0</v>
      </c>
      <c r="E14" s="66">
        <f t="shared" si="0"/>
        <v>0</v>
      </c>
    </row>
    <row r="15" spans="1:5" ht="15.75" thickBot="1" x14ac:dyDescent="0.3">
      <c r="A15" s="38" t="s">
        <v>89</v>
      </c>
      <c r="B15" s="63">
        <f>B11+B13+B14</f>
        <v>123120</v>
      </c>
      <c r="C15" s="63">
        <f t="shared" ref="C15:D15" si="4">C11+C13+C14</f>
        <v>355945</v>
      </c>
      <c r="D15" s="67">
        <f t="shared" si="4"/>
        <v>-544910</v>
      </c>
      <c r="E15" s="67">
        <f t="shared" si="0"/>
        <v>-65845</v>
      </c>
    </row>
    <row r="19" spans="1:5" x14ac:dyDescent="0.25">
      <c r="A19" s="18" t="s">
        <v>33</v>
      </c>
      <c r="D19" s="21"/>
      <c r="E19" s="21"/>
    </row>
    <row r="20" spans="1:5" x14ac:dyDescent="0.25">
      <c r="A20" s="18"/>
      <c r="D20" s="83" t="s">
        <v>36</v>
      </c>
      <c r="E20" s="83"/>
    </row>
    <row r="21" spans="1:5" x14ac:dyDescent="0.25">
      <c r="A21" s="18"/>
      <c r="D21" s="19"/>
      <c r="E21" s="19"/>
    </row>
    <row r="22" spans="1:5" x14ac:dyDescent="0.25">
      <c r="A22" s="18" t="s">
        <v>34</v>
      </c>
      <c r="D22" s="21"/>
      <c r="E22" s="21"/>
    </row>
    <row r="23" spans="1:5" x14ac:dyDescent="0.25">
      <c r="A23" s="18"/>
      <c r="D23" s="83" t="s">
        <v>35</v>
      </c>
      <c r="E23" s="83"/>
    </row>
  </sheetData>
  <mergeCells count="3">
    <mergeCell ref="D20:E20"/>
    <mergeCell ref="D23:E23"/>
    <mergeCell ref="A3:B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ОФП</vt:lpstr>
      <vt:lpstr>ОСД</vt:lpstr>
      <vt:lpstr>ОДДС</vt:lpstr>
      <vt:lpstr>ОИК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2021-11-18T05:12:43Z</dcterms:modified>
</cp:coreProperties>
</file>