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 activeTab="1"/>
  </bookViews>
  <sheets>
    <sheet name="ОФП" sheetId="1" r:id="rId1"/>
    <sheet name="ОСД" sheetId="2" r:id="rId2"/>
    <sheet name="ОДДС" sheetId="3" r:id="rId3"/>
    <sheet name="ОИК" sheetId="4" r:id="rId4"/>
  </sheets>
  <calcPr calcId="144525"/>
</workbook>
</file>

<file path=xl/calcChain.xml><?xml version="1.0" encoding="utf-8"?>
<calcChain xmlns="http://schemas.openxmlformats.org/spreadsheetml/2006/main">
  <c r="C29" i="3" l="1"/>
  <c r="C34" i="3"/>
  <c r="C28" i="3"/>
  <c r="C20" i="1" l="1"/>
  <c r="C42" i="1"/>
  <c r="C41" i="1" l="1"/>
  <c r="D40" i="1" l="1"/>
  <c r="D17" i="1" l="1"/>
  <c r="C17" i="1"/>
  <c r="C16" i="4" l="1"/>
  <c r="B16" i="4"/>
  <c r="E12" i="4"/>
  <c r="A4" i="4" l="1"/>
  <c r="D43" i="1" l="1"/>
  <c r="C6" i="3" l="1"/>
  <c r="B6" i="3"/>
  <c r="A4" i="3" l="1"/>
  <c r="A1" i="4" l="1"/>
  <c r="A1" i="3"/>
  <c r="A1" i="2"/>
  <c r="E8" i="4" l="1"/>
  <c r="E10" i="4"/>
  <c r="E13" i="4"/>
  <c r="E15" i="4"/>
  <c r="E7" i="4"/>
  <c r="C14" i="4"/>
  <c r="D14" i="4"/>
  <c r="B14" i="4"/>
  <c r="C11" i="4"/>
  <c r="B11" i="4"/>
  <c r="C9" i="4"/>
  <c r="D9" i="4"/>
  <c r="E9" i="4" s="1"/>
  <c r="B9" i="4"/>
  <c r="C12" i="2"/>
  <c r="C16" i="2" s="1"/>
  <c r="C19" i="2" s="1"/>
  <c r="D12" i="2"/>
  <c r="D16" i="2" s="1"/>
  <c r="D19" i="2" s="1"/>
  <c r="C22" i="1"/>
  <c r="B28" i="3"/>
  <c r="C22" i="3"/>
  <c r="B22" i="3"/>
  <c r="C14" i="3"/>
  <c r="B14" i="3"/>
  <c r="C43" i="1"/>
  <c r="D36" i="1"/>
  <c r="C36" i="1"/>
  <c r="D30" i="1"/>
  <c r="C30" i="1"/>
  <c r="D22" i="1"/>
  <c r="E14" i="4" l="1"/>
  <c r="E16" i="4" s="1"/>
  <c r="D16" i="4"/>
  <c r="B29" i="3"/>
  <c r="D11" i="4"/>
  <c r="E11" i="4" s="1"/>
  <c r="D23" i="1"/>
  <c r="D46" i="1" s="1"/>
  <c r="D22" i="2"/>
  <c r="D23" i="2" s="1"/>
  <c r="C22" i="2"/>
  <c r="C23" i="2" s="1"/>
  <c r="C44" i="1"/>
  <c r="C45" i="1" s="1"/>
  <c r="D44" i="1"/>
  <c r="D45" i="1" s="1"/>
  <c r="D47" i="1" s="1"/>
  <c r="C23" i="1"/>
  <c r="C33" i="3" l="1"/>
  <c r="C46" i="1"/>
  <c r="C47" i="1"/>
  <c r="B33" i="3"/>
  <c r="B34" i="3"/>
</calcChain>
</file>

<file path=xl/sharedStrings.xml><?xml version="1.0" encoding="utf-8"?>
<sst xmlns="http://schemas.openxmlformats.org/spreadsheetml/2006/main" count="126" uniqueCount="99">
  <si>
    <t>В тысячах тенге</t>
  </si>
  <si>
    <t>АКТИВЫ</t>
  </si>
  <si>
    <t>Внеоборотные активы</t>
  </si>
  <si>
    <t>Активы по разведке и оценке</t>
  </si>
  <si>
    <t>Основные средства</t>
  </si>
  <si>
    <t>Нематериальные активы</t>
  </si>
  <si>
    <t xml:space="preserve">Авансы, выданные за долгосрочные активы </t>
  </si>
  <si>
    <t>-</t>
  </si>
  <si>
    <t>Денежные средства, ограниченные в использовании</t>
  </si>
  <si>
    <t>НДС к возмещению</t>
  </si>
  <si>
    <t>Оборотные активы</t>
  </si>
  <si>
    <t>Товарно-материальные запасы</t>
  </si>
  <si>
    <t>Прочие текущие активы</t>
  </si>
  <si>
    <t xml:space="preserve">Денежные средства </t>
  </si>
  <si>
    <t>Итого активы</t>
  </si>
  <si>
    <t xml:space="preserve"> </t>
  </si>
  <si>
    <t>КАПИТАЛ И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</si>
  <si>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</si>
  <si>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</si>
  <si>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</si>
  <si>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</si>
  <si>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</si>
  <si>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Долгосрочные обязательства</t>
  </si>
  <si>
    <t>Займы полученные</t>
  </si>
  <si>
    <t>Отложенные налоговые обязательства</t>
  </si>
  <si>
    <t>Обязательства по выбытию активов</t>
  </si>
  <si>
    <t xml:space="preserve">Краткосрочные обязательства </t>
  </si>
  <si>
    <t>Торговая кредиторская задолженность</t>
  </si>
  <si>
    <t>Налоги к уплате, помимо подоходного налога</t>
  </si>
  <si>
    <t>Прочие текущие обязательства</t>
  </si>
  <si>
    <t>Итого обязательств</t>
  </si>
  <si>
    <t>Итого капитала и обязательств</t>
  </si>
  <si>
    <t>Президент</t>
  </si>
  <si>
    <t>Главный бухгалтер</t>
  </si>
  <si>
    <t>Мащенко О.А.</t>
  </si>
  <si>
    <t>Исаев Т.Б.</t>
  </si>
  <si>
    <t>ОТЧЁТ О ФИНАНСОВОМ ПОЛОЖЕНИИ</t>
  </si>
  <si>
    <t xml:space="preserve">ОТЧЁТ О ДВИЖЕНИИ ДЕНЕЖНЫХ СРЕДСТВ </t>
  </si>
  <si>
    <t xml:space="preserve">ОТЧЁТ ОБ ИЗМЕНЕНИЯХ В КАПИТАЛЕ </t>
  </si>
  <si>
    <t xml:space="preserve">В тысячах тенге </t>
  </si>
  <si>
    <t>Общие и административные расходы</t>
  </si>
  <si>
    <t>Курсовая разница, нетто</t>
  </si>
  <si>
    <t>Прочие расходы</t>
  </si>
  <si>
    <t>Операционный убыток</t>
  </si>
  <si>
    <t>Финансовые доходы</t>
  </si>
  <si>
    <t>Финансовые расходы</t>
  </si>
  <si>
    <t>Экономия по налогу на прибыль</t>
  </si>
  <si>
    <t>Чистый убыток за год</t>
  </si>
  <si>
    <t>Прочий совокупный доход</t>
  </si>
  <si>
    <t>Итого совокупный убыток за год</t>
  </si>
  <si>
    <t>Денежные потоки от операционной деятельности</t>
  </si>
  <si>
    <t>Денежные платежи поставщикам</t>
  </si>
  <si>
    <t>Денежные платежи сотрудникам</t>
  </si>
  <si>
    <t>Прочие налоги и платежи в бюджет</t>
  </si>
  <si>
    <t>Прочие поступления</t>
  </si>
  <si>
    <t xml:space="preserve">Прочие выплаты </t>
  </si>
  <si>
    <t>Чистые денежные потоки, использованные в операционной деятельности</t>
  </si>
  <si>
    <t xml:space="preserve">Денежные потоки от инвестиционной деятельности </t>
  </si>
  <si>
    <t>Предоставление займов</t>
  </si>
  <si>
    <t>Приобретение основных средств и нематериальных активов</t>
  </si>
  <si>
    <t>Приобретение активов по разведке и оценке</t>
  </si>
  <si>
    <t>Вклад по депозитам</t>
  </si>
  <si>
    <t>Чистые денежные потоки, использованные в инвестиционной деятельности</t>
  </si>
  <si>
    <t>Денежные потоки от финансовой деятельности</t>
  </si>
  <si>
    <t>Поступления по займам полученным</t>
  </si>
  <si>
    <t>Взнос в уставный капитал</t>
  </si>
  <si>
    <t>Погашение займов</t>
  </si>
  <si>
    <t>Чистые денежные потоки от финансовой деятельности</t>
  </si>
  <si>
    <t xml:space="preserve">Чистое изменение в денежных средствах </t>
  </si>
  <si>
    <t>Чистая курсовая разница</t>
  </si>
  <si>
    <t>Денежные средства на начало года</t>
  </si>
  <si>
    <t>Денежные средства на конец года</t>
  </si>
  <si>
    <t xml:space="preserve"> Накопленный убыток </t>
  </si>
  <si>
    <t>Итого</t>
  </si>
  <si>
    <t>Признание займа, полученного по ставке ниже рыночной</t>
  </si>
  <si>
    <t>Балансовая стоимость простой акции  (тенге)</t>
  </si>
  <si>
    <t>Прибыль (Убыток) до налогообложения</t>
  </si>
  <si>
    <t>Возврат предоставленных займов</t>
  </si>
  <si>
    <t>ОТЧЁТ О СОВОКУПНОМ ДОХОДЕ (УБЫТКЕ)</t>
  </si>
  <si>
    <t>Прим.</t>
  </si>
  <si>
    <t>АО "ULMUS BESSHOKY" (УЛМУС БЕСШОКЫ)</t>
  </si>
  <si>
    <t>Отложенные налоговые активы</t>
  </si>
  <si>
    <t>На 1 января 2022 года</t>
  </si>
  <si>
    <t>Дебиторская задолженность работников долгосрочная часть</t>
  </si>
  <si>
    <t>31 декабря 2022 г.</t>
  </si>
  <si>
    <t>На 1 января 2023 года</t>
  </si>
  <si>
    <t>Прочие доходы</t>
  </si>
  <si>
    <t>Прибыль/Убыток на акцию, базовый и разводненный, тенге</t>
  </si>
  <si>
    <t xml:space="preserve">На 30 июня 2023 года </t>
  </si>
  <si>
    <t>30 июня 2023 г.</t>
  </si>
  <si>
    <t>За 6 месяцев, закончившихся 30 июня 2023 года и 2022 года</t>
  </si>
  <si>
    <t>За 6 месяцев, закончившихся 30 июня 2023 года</t>
  </si>
  <si>
    <t>За 6 месяцев, закончившихся 30 июня 2022 года</t>
  </si>
  <si>
    <t xml:space="preserve"> Чистый убыток на 30 июня 2022 года</t>
  </si>
  <si>
    <t>Итого совокупный убыток на 30 июня 2022 года</t>
  </si>
  <si>
    <t>На 30 июня 2022 года</t>
  </si>
  <si>
    <t xml:space="preserve"> Чистая прибыль/ убыток на 30 июня 2023 года</t>
  </si>
  <si>
    <t>Итого совокупный убыток на 30 июня 2023 года</t>
  </si>
  <si>
    <t>На 30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</si>
</sst>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_р_.;[Black]\(#,###\)"/>
    <numFmt numFmtId="165" formatCode="#,##0.00_р_.;\(#,###\)"/>
    <numFmt numFmtId="166" formatCode="#,##0_р_.;\(#,###\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2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164" fontId="0" fillId="0" borderId="0" xfId="0" applyNumberFormat="1"/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19" fillId="0" borderId="0" xfId="0" applyFont="1"/>
    <xf numFmtId="165" fontId="21" fillId="0" borderId="0" xfId="0" applyNumberFormat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 wrapText="1"/>
    </xf>
    <xf numFmtId="165" fontId="21" fillId="0" borderId="1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3" fontId="0" fillId="0" borderId="0" xfId="0" applyNumberFormat="1"/>
    <xf numFmtId="164" fontId="6" fillId="0" borderId="0" xfId="0" applyNumberFormat="1" applyFont="1" applyFill="1" applyAlignment="1">
      <alignment horizontal="right" vertical="center" wrapText="1"/>
    </xf>
    <xf numFmtId="0" fontId="19" fillId="0" borderId="0" xfId="0" applyFont="1" applyFill="1"/>
    <xf numFmtId="0" fontId="17" fillId="0" borderId="1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 wrapText="1"/>
    </xf>
    <xf numFmtId="165" fontId="21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right" vertical="center" wrapText="1"/>
    </xf>
    <xf numFmtId="165" fontId="21" fillId="0" borderId="1" xfId="0" applyNumberFormat="1" applyFont="1" applyFill="1" applyBorder="1" applyAlignment="1">
      <alignment horizontal="right" vertical="center"/>
    </xf>
    <xf numFmtId="166" fontId="17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166" fontId="17" fillId="0" borderId="6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3" fontId="21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166" fontId="17" fillId="0" borderId="3" xfId="0" applyNumberFormat="1" applyFont="1" applyFill="1" applyBorder="1" applyAlignment="1">
      <alignment horizontal="right" vertical="center"/>
    </xf>
    <xf numFmtId="166" fontId="21" fillId="0" borderId="1" xfId="0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164" fontId="20" fillId="0" borderId="0" xfId="0" applyNumberFormat="1" applyFont="1" applyFill="1" applyAlignment="1">
      <alignment vertical="center" wrapText="1"/>
    </xf>
    <xf numFmtId="164" fontId="21" fillId="0" borderId="0" xfId="0" applyNumberFormat="1" applyFont="1" applyFill="1" applyAlignment="1">
      <alignment horizontal="right" vertical="center" wrapText="1"/>
    </xf>
    <xf numFmtId="164" fontId="21" fillId="0" borderId="1" xfId="0" applyNumberFormat="1" applyFont="1" applyFill="1" applyBorder="1" applyAlignment="1">
      <alignment horizontal="right" vertical="center" wrapText="1"/>
    </xf>
    <xf numFmtId="164" fontId="17" fillId="0" borderId="1" xfId="0" applyNumberFormat="1" applyFont="1" applyFill="1" applyBorder="1" applyAlignment="1">
      <alignment horizontal="right" vertical="center"/>
    </xf>
    <xf numFmtId="164" fontId="21" fillId="0" borderId="0" xfId="0" applyNumberFormat="1" applyFont="1" applyFill="1" applyAlignment="1">
      <alignment horizontal="left" vertical="center" wrapText="1"/>
    </xf>
    <xf numFmtId="164" fontId="17" fillId="0" borderId="0" xfId="0" applyNumberFormat="1" applyFont="1" applyFill="1" applyAlignment="1">
      <alignment horizontal="right" vertical="center" wrapText="1"/>
    </xf>
    <xf numFmtId="164" fontId="17" fillId="0" borderId="1" xfId="0" applyNumberFormat="1" applyFont="1" applyFill="1" applyBorder="1" applyAlignment="1">
      <alignment horizontal="right" vertical="center" wrapText="1"/>
    </xf>
    <xf numFmtId="3" fontId="17" fillId="0" borderId="3" xfId="0" applyNumberFormat="1" applyFont="1" applyFill="1" applyBorder="1" applyAlignment="1">
      <alignment horizontal="center" vertical="center" wrapText="1"/>
    </xf>
    <xf numFmtId="164" fontId="17" fillId="0" borderId="3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164" fontId="21" fillId="0" borderId="0" xfId="0" applyNumberFormat="1" applyFont="1" applyFill="1" applyAlignment="1">
      <alignment horizontal="center" vertical="center"/>
    </xf>
    <xf numFmtId="164" fontId="17" fillId="0" borderId="3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43" fontId="0" fillId="0" borderId="0" xfId="1" applyFont="1"/>
    <xf numFmtId="43" fontId="19" fillId="0" borderId="0" xfId="1" applyFont="1"/>
    <xf numFmtId="0" fontId="0" fillId="0" borderId="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opLeftCell="A25" workbookViewId="0">
      <selection activeCell="C13" sqref="C13"/>
    </sheetView>
  </sheetViews>
  <sheetFormatPr defaultRowHeight="15" x14ac:dyDescent="0.25"/>
  <cols>
    <col min="1" max="1" width="46.28515625" customWidth="1"/>
    <col min="2" max="2" width="11.28515625" style="62" customWidth="1"/>
    <col min="3" max="3" width="26.42578125" customWidth="1"/>
    <col min="4" max="4" width="28.85546875" customWidth="1"/>
    <col min="6" max="6" width="14.7109375" style="120" bestFit="1" customWidth="1"/>
  </cols>
  <sheetData>
    <row r="1" spans="1:6" ht="15.75" x14ac:dyDescent="0.25">
      <c r="A1" s="59" t="s">
        <v>80</v>
      </c>
    </row>
    <row r="2" spans="1:6" ht="15.75" x14ac:dyDescent="0.25">
      <c r="A2" s="59"/>
    </row>
    <row r="3" spans="1:6" ht="31.5" x14ac:dyDescent="0.25">
      <c r="A3" s="21" t="s">
        <v>36</v>
      </c>
      <c r="B3" s="63"/>
    </row>
    <row r="4" spans="1:6" x14ac:dyDescent="0.25">
      <c r="A4" s="22" t="s">
        <v>88</v>
      </c>
      <c r="B4" s="64"/>
    </row>
    <row r="6" spans="1:6" ht="15.75" thickBot="1" x14ac:dyDescent="0.3">
      <c r="A6" s="1" t="s">
        <v>0</v>
      </c>
      <c r="B6" s="87" t="s">
        <v>79</v>
      </c>
      <c r="C6" s="2" t="s">
        <v>89</v>
      </c>
      <c r="D6" s="2" t="s">
        <v>84</v>
      </c>
    </row>
    <row r="7" spans="1:6" x14ac:dyDescent="0.25">
      <c r="A7" s="3" t="s">
        <v>1</v>
      </c>
      <c r="B7" s="66"/>
      <c r="C7" s="4"/>
      <c r="D7" s="4"/>
    </row>
    <row r="8" spans="1:6" x14ac:dyDescent="0.25">
      <c r="A8" s="3" t="s">
        <v>2</v>
      </c>
      <c r="B8" s="66"/>
      <c r="C8" s="4"/>
      <c r="D8" s="4"/>
    </row>
    <row r="9" spans="1:6" s="77" customFormat="1" x14ac:dyDescent="0.25">
      <c r="A9" s="81" t="s">
        <v>3</v>
      </c>
      <c r="B9" s="82">
        <v>5</v>
      </c>
      <c r="C9" s="86">
        <v>1447333</v>
      </c>
      <c r="D9" s="86">
        <v>1440603</v>
      </c>
      <c r="F9" s="121"/>
    </row>
    <row r="10" spans="1:6" x14ac:dyDescent="0.25">
      <c r="A10" s="5" t="s">
        <v>4</v>
      </c>
      <c r="B10" s="67"/>
      <c r="C10" s="7"/>
      <c r="D10" s="7"/>
    </row>
    <row r="11" spans="1:6" x14ac:dyDescent="0.25">
      <c r="A11" s="5" t="s">
        <v>5</v>
      </c>
      <c r="B11" s="67"/>
      <c r="C11" s="7">
        <v>213</v>
      </c>
      <c r="D11" s="7">
        <v>221</v>
      </c>
    </row>
    <row r="12" spans="1:6" x14ac:dyDescent="0.25">
      <c r="A12" s="5" t="s">
        <v>6</v>
      </c>
      <c r="B12" s="67"/>
      <c r="C12" s="7"/>
      <c r="D12" s="7"/>
    </row>
    <row r="13" spans="1:6" s="77" customFormat="1" x14ac:dyDescent="0.25">
      <c r="A13" s="81" t="s">
        <v>8</v>
      </c>
      <c r="B13" s="82">
        <v>6</v>
      </c>
      <c r="C13" s="86">
        <v>22975</v>
      </c>
      <c r="D13" s="86">
        <v>22975</v>
      </c>
      <c r="F13" s="121"/>
    </row>
    <row r="14" spans="1:6" x14ac:dyDescent="0.25">
      <c r="A14" s="61" t="s">
        <v>9</v>
      </c>
      <c r="B14" s="68"/>
      <c r="C14" s="39">
        <v>114884</v>
      </c>
      <c r="D14" s="39">
        <v>113230</v>
      </c>
    </row>
    <row r="15" spans="1:6" ht="24" x14ac:dyDescent="0.25">
      <c r="A15" s="61" t="s">
        <v>83</v>
      </c>
      <c r="B15" s="68"/>
      <c r="C15" s="39"/>
      <c r="D15" s="39"/>
    </row>
    <row r="16" spans="1:6" ht="15.75" thickBot="1" x14ac:dyDescent="0.3">
      <c r="A16" s="8" t="s">
        <v>81</v>
      </c>
      <c r="B16" s="69"/>
      <c r="C16" s="9">
        <v>49510</v>
      </c>
      <c r="D16" s="9">
        <v>49510</v>
      </c>
    </row>
    <row r="17" spans="1:6" ht="15.75" thickBot="1" x14ac:dyDescent="0.3">
      <c r="A17" s="10"/>
      <c r="B17" s="65"/>
      <c r="C17" s="11">
        <f>SUM(C9:C16)</f>
        <v>1634915</v>
      </c>
      <c r="D17" s="11">
        <f>SUM(D9:D16)</f>
        <v>1626539</v>
      </c>
    </row>
    <row r="18" spans="1:6" x14ac:dyDescent="0.25">
      <c r="A18" s="3" t="s">
        <v>10</v>
      </c>
      <c r="B18" s="66"/>
      <c r="C18" s="4"/>
      <c r="D18" s="4"/>
    </row>
    <row r="19" spans="1:6" x14ac:dyDescent="0.25">
      <c r="A19" s="5" t="s">
        <v>11</v>
      </c>
      <c r="B19" s="67"/>
      <c r="C19" s="6">
        <v>2304</v>
      </c>
      <c r="D19" s="6">
        <v>991</v>
      </c>
    </row>
    <row r="20" spans="1:6" x14ac:dyDescent="0.25">
      <c r="A20" s="5" t="s">
        <v>12</v>
      </c>
      <c r="B20" s="67"/>
      <c r="C20" s="6">
        <f>6152+65</f>
        <v>6217</v>
      </c>
      <c r="D20" s="6">
        <v>4415</v>
      </c>
    </row>
    <row r="21" spans="1:6" s="77" customFormat="1" ht="15.75" thickBot="1" x14ac:dyDescent="0.3">
      <c r="A21" s="83" t="s">
        <v>13</v>
      </c>
      <c r="B21" s="84">
        <v>6</v>
      </c>
      <c r="C21" s="85">
        <v>7655</v>
      </c>
      <c r="D21" s="85">
        <v>129532</v>
      </c>
      <c r="F21" s="121"/>
    </row>
    <row r="22" spans="1:6" ht="15.75" thickBot="1" x14ac:dyDescent="0.3">
      <c r="A22" s="10"/>
      <c r="B22" s="65"/>
      <c r="C22" s="11">
        <f>SUM(C19:C21)</f>
        <v>16176</v>
      </c>
      <c r="D22" s="11">
        <f>SUM(D19:D21)</f>
        <v>134938</v>
      </c>
    </row>
    <row r="23" spans="1:6" ht="15.75" thickBot="1" x14ac:dyDescent="0.3">
      <c r="A23" s="12" t="s">
        <v>14</v>
      </c>
      <c r="B23" s="70"/>
      <c r="C23" s="13">
        <f>C17+C22</f>
        <v>1651091</v>
      </c>
      <c r="D23" s="13">
        <f>D17+D22</f>
        <v>1761477</v>
      </c>
    </row>
    <row r="24" spans="1:6" ht="15.75" thickTop="1" x14ac:dyDescent="0.25">
      <c r="A24" s="3" t="s">
        <v>15</v>
      </c>
      <c r="B24" s="66"/>
      <c r="C24" s="4"/>
      <c r="D24" s="4"/>
    </row>
    <row r="25" spans="1:6" x14ac:dyDescent="0.25">
      <c r="A25" s="3" t="s">
        <v>16</v>
      </c>
      <c r="B25" s="66"/>
      <c r="C25" s="4"/>
      <c r="D25" s="4"/>
    </row>
    <row r="26" spans="1:6" x14ac:dyDescent="0.25">
      <c r="A26" s="3" t="s">
        <v>17</v>
      </c>
      <c r="B26" s="66"/>
      <c r="C26" s="4"/>
      <c r="D26" s="4"/>
    </row>
    <row r="27" spans="1:6" s="77" customFormat="1" x14ac:dyDescent="0.25">
      <c r="A27" s="81" t="s">
        <v>18</v>
      </c>
      <c r="B27" s="82">
        <v>7</v>
      </c>
      <c r="C27" s="86">
        <v>123120</v>
      </c>
      <c r="D27" s="86">
        <v>123120</v>
      </c>
      <c r="F27" s="121"/>
    </row>
    <row r="28" spans="1:6" s="77" customFormat="1" x14ac:dyDescent="0.25">
      <c r="A28" s="81" t="s">
        <v>19</v>
      </c>
      <c r="B28" s="82">
        <v>7</v>
      </c>
      <c r="C28" s="86">
        <v>626865</v>
      </c>
      <c r="D28" s="86">
        <v>626865</v>
      </c>
      <c r="F28" s="121"/>
    </row>
    <row r="29" spans="1:6" ht="15.75" thickBot="1" x14ac:dyDescent="0.3">
      <c r="A29" s="5" t="s">
        <v>20</v>
      </c>
      <c r="B29" s="67"/>
      <c r="C29" s="35">
        <v>-762687</v>
      </c>
      <c r="D29" s="35">
        <v>-739438</v>
      </c>
    </row>
    <row r="30" spans="1:6" ht="15.75" thickBot="1" x14ac:dyDescent="0.3">
      <c r="A30" s="14" t="s">
        <v>21</v>
      </c>
      <c r="B30" s="71"/>
      <c r="C30" s="58">
        <f>SUM(C27:C29)</f>
        <v>-12702</v>
      </c>
      <c r="D30" s="58">
        <f>SUM(D27:D29)</f>
        <v>10547</v>
      </c>
    </row>
    <row r="31" spans="1:6" x14ac:dyDescent="0.25">
      <c r="A31" s="3" t="s">
        <v>15</v>
      </c>
      <c r="B31" s="66"/>
      <c r="C31" s="4"/>
      <c r="D31" s="4"/>
    </row>
    <row r="32" spans="1:6" x14ac:dyDescent="0.25">
      <c r="A32" s="3" t="s">
        <v>22</v>
      </c>
      <c r="B32" s="66"/>
      <c r="C32" s="4"/>
      <c r="D32" s="4"/>
    </row>
    <row r="33" spans="1:7" x14ac:dyDescent="0.25">
      <c r="A33" s="5" t="s">
        <v>23</v>
      </c>
      <c r="B33" s="82">
        <v>8</v>
      </c>
      <c r="C33" s="6">
        <v>107034</v>
      </c>
      <c r="D33" s="6">
        <v>107034</v>
      </c>
      <c r="G33" s="6"/>
    </row>
    <row r="34" spans="1:7" x14ac:dyDescent="0.25">
      <c r="A34" s="5" t="s">
        <v>24</v>
      </c>
      <c r="B34" s="67"/>
      <c r="C34" s="6"/>
      <c r="D34" s="6"/>
    </row>
    <row r="35" spans="1:7" ht="15.75" thickBot="1" x14ac:dyDescent="0.3">
      <c r="A35" s="8" t="s">
        <v>25</v>
      </c>
      <c r="B35" s="69"/>
      <c r="C35" s="9">
        <v>7908</v>
      </c>
      <c r="D35" s="9">
        <v>7908</v>
      </c>
    </row>
    <row r="36" spans="1:7" ht="15.75" thickBot="1" x14ac:dyDescent="0.3">
      <c r="A36" s="8"/>
      <c r="B36" s="69"/>
      <c r="C36" s="11">
        <f>SUM(C33:C35)</f>
        <v>114942</v>
      </c>
      <c r="D36" s="11">
        <f>SUM(D33:D35)</f>
        <v>114942</v>
      </c>
    </row>
    <row r="37" spans="1:7" x14ac:dyDescent="0.25">
      <c r="A37" s="4"/>
      <c r="B37" s="72"/>
      <c r="C37" s="4"/>
      <c r="D37" s="4"/>
    </row>
    <row r="38" spans="1:7" x14ac:dyDescent="0.25">
      <c r="A38" s="3" t="s">
        <v>26</v>
      </c>
      <c r="B38" s="66"/>
      <c r="C38" s="4"/>
      <c r="D38" s="4"/>
    </row>
    <row r="39" spans="1:7" s="77" customFormat="1" x14ac:dyDescent="0.25">
      <c r="A39" s="81" t="s">
        <v>27</v>
      </c>
      <c r="B39" s="82">
        <v>9</v>
      </c>
      <c r="C39" s="86">
        <v>119220</v>
      </c>
      <c r="D39" s="86">
        <v>203086</v>
      </c>
      <c r="F39" s="121"/>
    </row>
    <row r="40" spans="1:7" s="77" customFormat="1" x14ac:dyDescent="0.25">
      <c r="A40" s="81" t="s">
        <v>23</v>
      </c>
      <c r="B40" s="82">
        <v>8</v>
      </c>
      <c r="C40" s="86">
        <v>1425677</v>
      </c>
      <c r="D40" s="86">
        <f>1535917-107034</f>
        <v>1428883</v>
      </c>
      <c r="F40" s="121"/>
      <c r="G40" s="86"/>
    </row>
    <row r="41" spans="1:7" x14ac:dyDescent="0.25">
      <c r="A41" s="5" t="s">
        <v>28</v>
      </c>
      <c r="B41" s="67"/>
      <c r="C41" s="7">
        <f>61+216</f>
        <v>277</v>
      </c>
      <c r="D41" s="86">
        <v>1053</v>
      </c>
    </row>
    <row r="42" spans="1:7" ht="15.75" thickBot="1" x14ac:dyDescent="0.3">
      <c r="A42" s="5" t="s">
        <v>29</v>
      </c>
      <c r="B42" s="67"/>
      <c r="C42" s="6">
        <f>959+973+1745</f>
        <v>3677</v>
      </c>
      <c r="D42" s="6">
        <v>2966</v>
      </c>
    </row>
    <row r="43" spans="1:7" ht="15.75" thickBot="1" x14ac:dyDescent="0.3">
      <c r="A43" s="74"/>
      <c r="B43" s="71"/>
      <c r="C43" s="15">
        <f>SUM(C39:C42)</f>
        <v>1548851</v>
      </c>
      <c r="D43" s="15">
        <f>SUM(D39:D42)</f>
        <v>1635988</v>
      </c>
    </row>
    <row r="44" spans="1:7" ht="15.75" thickBot="1" x14ac:dyDescent="0.3">
      <c r="A44" s="10" t="s">
        <v>30</v>
      </c>
      <c r="B44" s="65"/>
      <c r="C44" s="11">
        <f>C36+C43</f>
        <v>1663793</v>
      </c>
      <c r="D44" s="11">
        <f>D36+D43</f>
        <v>1750930</v>
      </c>
    </row>
    <row r="45" spans="1:7" ht="15.75" thickBot="1" x14ac:dyDescent="0.3">
      <c r="A45" s="36" t="s">
        <v>31</v>
      </c>
      <c r="B45" s="71"/>
      <c r="C45" s="15">
        <f>C30+C44</f>
        <v>1651091</v>
      </c>
      <c r="D45" s="15">
        <f>D30+D44</f>
        <v>1761477</v>
      </c>
    </row>
    <row r="46" spans="1:7" ht="15.75" thickBot="1" x14ac:dyDescent="0.3">
      <c r="A46" s="33" t="s">
        <v>75</v>
      </c>
      <c r="B46" s="87">
        <v>7</v>
      </c>
      <c r="C46" s="58">
        <f>(C23-C11-C36-C43)/123120*1000</f>
        <v>-104.89766081871345</v>
      </c>
      <c r="D46" s="58">
        <f>(D23-D11-D36-D43)/123120*1000</f>
        <v>83.869395711500971</v>
      </c>
    </row>
    <row r="47" spans="1:7" x14ac:dyDescent="0.25">
      <c r="A47" s="16"/>
      <c r="B47" s="73"/>
      <c r="C47" s="88">
        <f>C23-C45</f>
        <v>0</v>
      </c>
      <c r="D47" s="88">
        <f>D23-D45</f>
        <v>0</v>
      </c>
    </row>
    <row r="48" spans="1:7" x14ac:dyDescent="0.25">
      <c r="A48" s="16"/>
      <c r="B48" s="73"/>
      <c r="C48" s="88"/>
      <c r="D48" s="88"/>
    </row>
    <row r="49" spans="1:4" x14ac:dyDescent="0.25">
      <c r="A49" s="16"/>
      <c r="B49" s="73"/>
    </row>
    <row r="50" spans="1:4" x14ac:dyDescent="0.25">
      <c r="A50" s="17" t="s">
        <v>32</v>
      </c>
      <c r="B50" s="68"/>
      <c r="C50" s="20"/>
      <c r="D50" s="20"/>
    </row>
    <row r="51" spans="1:4" x14ac:dyDescent="0.25">
      <c r="A51" s="17"/>
      <c r="B51" s="68"/>
      <c r="C51" s="122" t="s">
        <v>35</v>
      </c>
      <c r="D51" s="122"/>
    </row>
    <row r="52" spans="1:4" x14ac:dyDescent="0.25">
      <c r="A52" s="17"/>
      <c r="B52" s="68"/>
      <c r="C52" s="18"/>
      <c r="D52" s="18"/>
    </row>
    <row r="53" spans="1:4" x14ac:dyDescent="0.25">
      <c r="A53" s="17" t="s">
        <v>33</v>
      </c>
      <c r="B53" s="68"/>
      <c r="C53" s="20"/>
      <c r="D53" s="20"/>
    </row>
    <row r="54" spans="1:4" x14ac:dyDescent="0.25">
      <c r="A54" s="17"/>
      <c r="B54" s="68"/>
      <c r="C54" s="122" t="s">
        <v>34</v>
      </c>
      <c r="D54" s="122"/>
    </row>
  </sheetData>
  <mergeCells count="2">
    <mergeCell ref="C51:D51"/>
    <mergeCell ref="C54:D54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D8" sqref="D8"/>
    </sheetView>
  </sheetViews>
  <sheetFormatPr defaultRowHeight="15" x14ac:dyDescent="0.25"/>
  <cols>
    <col min="1" max="1" width="43.42578125" customWidth="1"/>
    <col min="2" max="2" width="13.7109375" style="62" customWidth="1"/>
    <col min="3" max="3" width="14.42578125" customWidth="1"/>
    <col min="4" max="4" width="15" style="90" customWidth="1"/>
    <col min="5" max="6" width="13.5703125" customWidth="1"/>
  </cols>
  <sheetData>
    <row r="1" spans="1:4" ht="15.75" x14ac:dyDescent="0.25">
      <c r="A1" s="59" t="str">
        <f>ОФП!A1</f>
        <v>АО "ULMUS BESSHOKY" (УЛМУС БЕСШОКЫ)</v>
      </c>
    </row>
    <row r="3" spans="1:4" ht="15.75" x14ac:dyDescent="0.25">
      <c r="A3" s="124" t="s">
        <v>78</v>
      </c>
      <c r="B3" s="124"/>
    </row>
    <row r="4" spans="1:4" ht="25.5" x14ac:dyDescent="0.25">
      <c r="A4" s="22" t="s">
        <v>90</v>
      </c>
      <c r="B4" s="64"/>
    </row>
    <row r="6" spans="1:4" ht="48.75" thickBot="1" x14ac:dyDescent="0.3">
      <c r="A6" s="23" t="s">
        <v>39</v>
      </c>
      <c r="B6" s="87" t="s">
        <v>79</v>
      </c>
      <c r="C6" s="2" t="s">
        <v>91</v>
      </c>
      <c r="D6" s="2" t="s">
        <v>92</v>
      </c>
    </row>
    <row r="7" spans="1:4" x14ac:dyDescent="0.25">
      <c r="A7" s="24" t="s">
        <v>15</v>
      </c>
      <c r="B7" s="75"/>
      <c r="C7" s="4"/>
      <c r="D7" s="92"/>
    </row>
    <row r="8" spans="1:4" s="77" customFormat="1" x14ac:dyDescent="0.25">
      <c r="A8" s="81" t="s">
        <v>40</v>
      </c>
      <c r="B8" s="82">
        <v>10</v>
      </c>
      <c r="C8" s="78">
        <v>-20142</v>
      </c>
      <c r="D8" s="93">
        <v>-14683</v>
      </c>
    </row>
    <row r="9" spans="1:4" x14ac:dyDescent="0.25">
      <c r="A9" s="5" t="s">
        <v>41</v>
      </c>
      <c r="B9" s="67"/>
      <c r="C9" s="93">
        <v>-2706</v>
      </c>
      <c r="D9" s="93">
        <v>-4490</v>
      </c>
    </row>
    <row r="10" spans="1:4" x14ac:dyDescent="0.25">
      <c r="A10" s="81" t="s">
        <v>86</v>
      </c>
      <c r="B10" s="67"/>
      <c r="C10" s="79">
        <v>152</v>
      </c>
      <c r="D10" s="94"/>
    </row>
    <row r="11" spans="1:4" ht="15.75" thickBot="1" x14ac:dyDescent="0.3">
      <c r="A11" s="8" t="s">
        <v>42</v>
      </c>
      <c r="B11" s="69"/>
      <c r="C11" s="103">
        <v>-553</v>
      </c>
      <c r="D11" s="95"/>
    </row>
    <row r="12" spans="1:4" x14ac:dyDescent="0.25">
      <c r="A12" s="25" t="s">
        <v>43</v>
      </c>
      <c r="B12" s="66"/>
      <c r="C12" s="40">
        <f>SUM(C8:C11)</f>
        <v>-23249</v>
      </c>
      <c r="D12" s="96">
        <f>SUM(D8:D11)</f>
        <v>-19173</v>
      </c>
    </row>
    <row r="13" spans="1:4" x14ac:dyDescent="0.25">
      <c r="A13" s="4"/>
      <c r="B13" s="72"/>
      <c r="C13" s="37"/>
      <c r="D13" s="97"/>
    </row>
    <row r="14" spans="1:4" s="77" customFormat="1" x14ac:dyDescent="0.25">
      <c r="A14" s="81" t="s">
        <v>44</v>
      </c>
      <c r="B14" s="82">
        <v>11</v>
      </c>
      <c r="C14" s="79"/>
      <c r="D14" s="94"/>
    </row>
    <row r="15" spans="1:4" s="77" customFormat="1" ht="15.75" thickBot="1" x14ac:dyDescent="0.3">
      <c r="A15" s="83" t="s">
        <v>45</v>
      </c>
      <c r="B15" s="84">
        <v>11</v>
      </c>
      <c r="C15" s="80"/>
      <c r="D15" s="95"/>
    </row>
    <row r="16" spans="1:4" x14ac:dyDescent="0.25">
      <c r="A16" s="3" t="s">
        <v>76</v>
      </c>
      <c r="B16" s="66"/>
      <c r="C16" s="42">
        <f>SUM(C12,C14,C15)</f>
        <v>-23249</v>
      </c>
      <c r="D16" s="98">
        <f>SUM(D12,D14,D15)</f>
        <v>-19173</v>
      </c>
    </row>
    <row r="17" spans="1:4" x14ac:dyDescent="0.25">
      <c r="A17" s="4"/>
      <c r="B17" s="72"/>
      <c r="C17" s="27"/>
      <c r="D17" s="99"/>
    </row>
    <row r="18" spans="1:4" ht="15.75" thickBot="1" x14ac:dyDescent="0.3">
      <c r="A18" s="8" t="s">
        <v>46</v>
      </c>
      <c r="B18" s="69"/>
      <c r="C18" s="28"/>
      <c r="D18" s="100"/>
    </row>
    <row r="19" spans="1:4" x14ac:dyDescent="0.25">
      <c r="A19" s="3" t="s">
        <v>47</v>
      </c>
      <c r="B19" s="66"/>
      <c r="C19" s="42">
        <f>SUM(C16,C18)</f>
        <v>-23249</v>
      </c>
      <c r="D19" s="98">
        <f>SUM(D16,D18)</f>
        <v>-19173</v>
      </c>
    </row>
    <row r="20" spans="1:4" x14ac:dyDescent="0.25">
      <c r="A20" s="3" t="s">
        <v>15</v>
      </c>
      <c r="B20" s="66"/>
      <c r="C20" s="38"/>
      <c r="D20" s="97"/>
    </row>
    <row r="21" spans="1:4" ht="15.75" thickBot="1" x14ac:dyDescent="0.3">
      <c r="A21" s="26" t="s">
        <v>48</v>
      </c>
      <c r="B21" s="69"/>
      <c r="C21" s="29"/>
      <c r="D21" s="101"/>
    </row>
    <row r="22" spans="1:4" ht="15.75" thickBot="1" x14ac:dyDescent="0.3">
      <c r="A22" s="14" t="s">
        <v>49</v>
      </c>
      <c r="B22" s="71"/>
      <c r="C22" s="41">
        <f>SUM(C19,C21)</f>
        <v>-23249</v>
      </c>
      <c r="D22" s="102">
        <f>SUM(D19,D21)</f>
        <v>-19173</v>
      </c>
    </row>
    <row r="23" spans="1:4" ht="24.75" thickBot="1" x14ac:dyDescent="0.3">
      <c r="A23" s="8" t="s">
        <v>87</v>
      </c>
      <c r="B23" s="84">
        <v>7</v>
      </c>
      <c r="C23" s="103">
        <f>C22/123120*1000</f>
        <v>-188.83203378817416</v>
      </c>
      <c r="D23" s="103">
        <f>D22/123120*1000</f>
        <v>-155.72612085769978</v>
      </c>
    </row>
    <row r="24" spans="1:4" x14ac:dyDescent="0.25">
      <c r="A24" s="16"/>
      <c r="B24" s="73"/>
    </row>
    <row r="25" spans="1:4" x14ac:dyDescent="0.25">
      <c r="A25" s="16"/>
      <c r="B25" s="73"/>
    </row>
    <row r="26" spans="1:4" x14ac:dyDescent="0.25">
      <c r="A26" s="16"/>
      <c r="B26" s="73"/>
    </row>
    <row r="27" spans="1:4" x14ac:dyDescent="0.25">
      <c r="A27" s="17" t="s">
        <v>32</v>
      </c>
      <c r="B27" s="68"/>
      <c r="C27" s="123"/>
      <c r="D27" s="123"/>
    </row>
    <row r="28" spans="1:4" x14ac:dyDescent="0.25">
      <c r="A28" s="17"/>
      <c r="B28" s="68"/>
      <c r="C28" s="122" t="s">
        <v>35</v>
      </c>
      <c r="D28" s="122"/>
    </row>
    <row r="29" spans="1:4" x14ac:dyDescent="0.25">
      <c r="A29" s="17"/>
      <c r="B29" s="68"/>
      <c r="C29" s="18"/>
      <c r="D29" s="104"/>
    </row>
    <row r="30" spans="1:4" x14ac:dyDescent="0.25">
      <c r="A30" s="17" t="s">
        <v>33</v>
      </c>
      <c r="B30" s="68"/>
      <c r="C30" s="123"/>
      <c r="D30" s="123"/>
    </row>
    <row r="31" spans="1:4" x14ac:dyDescent="0.25">
      <c r="A31" s="17"/>
      <c r="B31" s="68"/>
      <c r="C31" s="122" t="s">
        <v>34</v>
      </c>
      <c r="D31" s="122"/>
    </row>
  </sheetData>
  <mergeCells count="5">
    <mergeCell ref="C27:D27"/>
    <mergeCell ref="C28:D28"/>
    <mergeCell ref="C30:D30"/>
    <mergeCell ref="C31:D31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C28" sqref="C28"/>
    </sheetView>
  </sheetViews>
  <sheetFormatPr defaultRowHeight="15" x14ac:dyDescent="0.25"/>
  <cols>
    <col min="1" max="1" width="37.140625" customWidth="1"/>
    <col min="2" max="2" width="17.85546875" customWidth="1"/>
    <col min="3" max="3" width="18.85546875" style="90" customWidth="1"/>
  </cols>
  <sheetData>
    <row r="1" spans="1:3" ht="15.75" x14ac:dyDescent="0.25">
      <c r="A1" s="59" t="str">
        <f>ОФП!A1</f>
        <v>АО "ULMUS BESSHOKY" (УЛМУС БЕСШОКЫ)</v>
      </c>
    </row>
    <row r="3" spans="1:3" ht="15.75" x14ac:dyDescent="0.25">
      <c r="A3" s="124" t="s">
        <v>37</v>
      </c>
      <c r="B3" s="124"/>
    </row>
    <row r="4" spans="1:3" ht="25.5" x14ac:dyDescent="0.25">
      <c r="A4" s="22" t="str">
        <f>ОСД!A4</f>
        <v>За 6 месяцев, закончившихся 30 июня 2023 года и 2022 года</v>
      </c>
    </row>
    <row r="6" spans="1:3" ht="36.75" thickBot="1" x14ac:dyDescent="0.3">
      <c r="A6" s="30" t="s">
        <v>0</v>
      </c>
      <c r="B6" s="2" t="str">
        <f>ОСД!C6</f>
        <v>За 6 месяцев, закончившихся 30 июня 2023 года</v>
      </c>
      <c r="C6" s="91" t="str">
        <f>ОСД!D6</f>
        <v>За 6 месяцев, закончившихся 30 июня 2022 года</v>
      </c>
    </row>
    <row r="7" spans="1:3" x14ac:dyDescent="0.25">
      <c r="A7" s="31" t="s">
        <v>15</v>
      </c>
      <c r="B7" s="4"/>
      <c r="C7" s="92"/>
    </row>
    <row r="8" spans="1:3" ht="24" x14ac:dyDescent="0.25">
      <c r="A8" s="31" t="s">
        <v>50</v>
      </c>
      <c r="B8" s="43"/>
      <c r="C8" s="105"/>
    </row>
    <row r="9" spans="1:3" x14ac:dyDescent="0.25">
      <c r="A9" s="31" t="s">
        <v>51</v>
      </c>
      <c r="B9" s="44">
        <v>-11245</v>
      </c>
      <c r="C9" s="106">
        <v>-7707</v>
      </c>
    </row>
    <row r="10" spans="1:3" x14ac:dyDescent="0.25">
      <c r="A10" s="31" t="s">
        <v>52</v>
      </c>
      <c r="B10" s="44">
        <v>-4791</v>
      </c>
      <c r="C10" s="106">
        <v>-6019</v>
      </c>
    </row>
    <row r="11" spans="1:3" x14ac:dyDescent="0.25">
      <c r="A11" s="31" t="s">
        <v>53</v>
      </c>
      <c r="B11" s="44">
        <v>-4028</v>
      </c>
      <c r="C11" s="106">
        <v>-892</v>
      </c>
    </row>
    <row r="12" spans="1:3" x14ac:dyDescent="0.25">
      <c r="A12" s="31" t="s">
        <v>54</v>
      </c>
      <c r="B12" s="44"/>
      <c r="C12" s="106"/>
    </row>
    <row r="13" spans="1:3" ht="15.75" thickBot="1" x14ac:dyDescent="0.3">
      <c r="A13" s="32" t="s">
        <v>55</v>
      </c>
      <c r="B13" s="45">
        <v>-517</v>
      </c>
      <c r="C13" s="107">
        <v>-1169</v>
      </c>
    </row>
    <row r="14" spans="1:3" ht="36.75" thickBot="1" x14ac:dyDescent="0.3">
      <c r="A14" s="33" t="s">
        <v>56</v>
      </c>
      <c r="B14" s="46">
        <f>SUM(B9:B13)</f>
        <v>-20581</v>
      </c>
      <c r="C14" s="108">
        <f>SUM(C9:C13)</f>
        <v>-15787</v>
      </c>
    </row>
    <row r="15" spans="1:3" x14ac:dyDescent="0.25">
      <c r="A15" s="31" t="s">
        <v>15</v>
      </c>
      <c r="B15" s="43"/>
      <c r="C15" s="105"/>
    </row>
    <row r="16" spans="1:3" ht="24" x14ac:dyDescent="0.25">
      <c r="A16" s="31" t="s">
        <v>57</v>
      </c>
      <c r="B16" s="43"/>
      <c r="C16" s="105"/>
    </row>
    <row r="17" spans="1:3" x14ac:dyDescent="0.25">
      <c r="A17" s="31" t="s">
        <v>58</v>
      </c>
      <c r="B17" s="47"/>
      <c r="C17" s="109"/>
    </row>
    <row r="18" spans="1:3" x14ac:dyDescent="0.25">
      <c r="A18" s="31" t="s">
        <v>77</v>
      </c>
      <c r="B18" s="44"/>
      <c r="C18" s="106"/>
    </row>
    <row r="19" spans="1:3" ht="24" x14ac:dyDescent="0.25">
      <c r="A19" s="31" t="s">
        <v>59</v>
      </c>
      <c r="B19" s="44"/>
      <c r="C19" s="106"/>
    </row>
    <row r="20" spans="1:3" ht="24" x14ac:dyDescent="0.25">
      <c r="A20" s="31" t="s">
        <v>60</v>
      </c>
      <c r="B20" s="89">
        <v>-95384</v>
      </c>
      <c r="C20" s="106">
        <v>-5747</v>
      </c>
    </row>
    <row r="21" spans="1:3" ht="15.75" thickBot="1" x14ac:dyDescent="0.3">
      <c r="A21" s="32" t="s">
        <v>61</v>
      </c>
      <c r="B21" s="45"/>
      <c r="C21" s="107"/>
    </row>
    <row r="22" spans="1:3" ht="36.75" thickBot="1" x14ac:dyDescent="0.3">
      <c r="A22" s="33" t="s">
        <v>62</v>
      </c>
      <c r="B22" s="46">
        <f>SUM(B16:B21)</f>
        <v>-95384</v>
      </c>
      <c r="C22" s="108">
        <f>SUM(C16:C21)</f>
        <v>-5747</v>
      </c>
    </row>
    <row r="23" spans="1:3" x14ac:dyDescent="0.25">
      <c r="A23" s="4"/>
      <c r="B23" s="43"/>
      <c r="C23" s="105"/>
    </row>
    <row r="24" spans="1:3" ht="24" x14ac:dyDescent="0.25">
      <c r="A24" s="31" t="s">
        <v>63</v>
      </c>
      <c r="B24" s="43"/>
      <c r="C24" s="105"/>
    </row>
    <row r="25" spans="1:3" x14ac:dyDescent="0.25">
      <c r="A25" s="31" t="s">
        <v>64</v>
      </c>
      <c r="B25" s="44"/>
      <c r="C25" s="106">
        <v>21541</v>
      </c>
    </row>
    <row r="26" spans="1:3" x14ac:dyDescent="0.25">
      <c r="A26" s="31" t="s">
        <v>65</v>
      </c>
      <c r="B26" s="47"/>
      <c r="C26" s="109"/>
    </row>
    <row r="27" spans="1:3" ht="15.75" thickBot="1" x14ac:dyDescent="0.3">
      <c r="A27" s="32" t="s">
        <v>66</v>
      </c>
      <c r="B27" s="45">
        <v>-1750</v>
      </c>
      <c r="C27" s="107"/>
    </row>
    <row r="28" spans="1:3" ht="24.75" thickBot="1" x14ac:dyDescent="0.3">
      <c r="A28" s="33" t="s">
        <v>67</v>
      </c>
      <c r="B28" s="46">
        <f>SUM(B24:B27)</f>
        <v>-1750</v>
      </c>
      <c r="C28" s="108">
        <f>SUM(C24:C27)</f>
        <v>21541</v>
      </c>
    </row>
    <row r="29" spans="1:3" x14ac:dyDescent="0.25">
      <c r="A29" s="34" t="s">
        <v>68</v>
      </c>
      <c r="B29" s="48">
        <f>SUM(B14,B22,B28)</f>
        <v>-117715</v>
      </c>
      <c r="C29" s="48">
        <f>SUM(C14,C22,C28)</f>
        <v>7</v>
      </c>
    </row>
    <row r="30" spans="1:3" x14ac:dyDescent="0.25">
      <c r="A30" s="34" t="s">
        <v>69</v>
      </c>
      <c r="B30" s="48">
        <v>-4162</v>
      </c>
      <c r="C30" s="110"/>
    </row>
    <row r="31" spans="1:3" ht="15.75" thickBot="1" x14ac:dyDescent="0.3">
      <c r="A31" s="33" t="s">
        <v>70</v>
      </c>
      <c r="B31" s="49">
        <v>129532</v>
      </c>
      <c r="C31" s="111">
        <v>127</v>
      </c>
    </row>
    <row r="32" spans="1:3" ht="15.75" thickBot="1" x14ac:dyDescent="0.3">
      <c r="A32" s="33" t="s">
        <v>71</v>
      </c>
      <c r="B32" s="49">
        <v>7655</v>
      </c>
      <c r="C32" s="111">
        <v>134</v>
      </c>
    </row>
    <row r="33" spans="1:3" hidden="1" x14ac:dyDescent="0.25">
      <c r="A33" s="16"/>
      <c r="B33" s="60">
        <f>B31+B29+B30-B32</f>
        <v>0</v>
      </c>
      <c r="C33" s="60">
        <f>C31+C29+C30-C32</f>
        <v>0</v>
      </c>
    </row>
    <row r="34" spans="1:3" x14ac:dyDescent="0.25">
      <c r="A34" s="16"/>
      <c r="B34" s="60">
        <f>B31+B29-B32+B30</f>
        <v>0</v>
      </c>
      <c r="C34" s="60">
        <f>C31+C29-C32+C30</f>
        <v>0</v>
      </c>
    </row>
    <row r="35" spans="1:3" x14ac:dyDescent="0.25">
      <c r="A35" s="16"/>
    </row>
    <row r="36" spans="1:3" x14ac:dyDescent="0.25">
      <c r="A36" s="17" t="s">
        <v>32</v>
      </c>
      <c r="B36" s="123"/>
      <c r="C36" s="123"/>
    </row>
    <row r="37" spans="1:3" x14ac:dyDescent="0.25">
      <c r="A37" s="17"/>
      <c r="B37" s="122" t="s">
        <v>35</v>
      </c>
      <c r="C37" s="122"/>
    </row>
    <row r="38" spans="1:3" x14ac:dyDescent="0.25">
      <c r="A38" s="17"/>
      <c r="B38" s="18"/>
      <c r="C38" s="104"/>
    </row>
    <row r="39" spans="1:3" x14ac:dyDescent="0.25">
      <c r="A39" s="17" t="s">
        <v>33</v>
      </c>
      <c r="B39" s="123"/>
      <c r="C39" s="123"/>
    </row>
    <row r="40" spans="1:3" x14ac:dyDescent="0.25">
      <c r="A40" s="17"/>
      <c r="B40" s="122" t="s">
        <v>34</v>
      </c>
      <c r="C40" s="122"/>
    </row>
  </sheetData>
  <mergeCells count="5">
    <mergeCell ref="B36:C36"/>
    <mergeCell ref="B37:C37"/>
    <mergeCell ref="B39:C39"/>
    <mergeCell ref="B40:C40"/>
    <mergeCell ref="A3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F15" sqref="F15"/>
    </sheetView>
  </sheetViews>
  <sheetFormatPr defaultRowHeight="15" x14ac:dyDescent="0.25"/>
  <cols>
    <col min="1" max="1" width="36.7109375" customWidth="1"/>
    <col min="2" max="2" width="19.7109375" customWidth="1"/>
    <col min="3" max="3" width="15.7109375" customWidth="1"/>
    <col min="4" max="4" width="16.7109375" customWidth="1"/>
    <col min="5" max="5" width="20.7109375" customWidth="1"/>
    <col min="6" max="6" width="11.42578125" customWidth="1"/>
    <col min="7" max="7" width="9.85546875" customWidth="1"/>
  </cols>
  <sheetData>
    <row r="1" spans="1:5" ht="15.75" x14ac:dyDescent="0.25">
      <c r="A1" s="59" t="str">
        <f>ОФП!A1</f>
        <v>АО "ULMUS BESSHOKY" (УЛМУС БЕСШОКЫ)</v>
      </c>
    </row>
    <row r="3" spans="1:5" ht="15.75" x14ac:dyDescent="0.25">
      <c r="A3" s="124" t="s">
        <v>38</v>
      </c>
      <c r="B3" s="124"/>
    </row>
    <row r="4" spans="1:5" ht="25.5" x14ac:dyDescent="0.25">
      <c r="A4" s="22" t="str">
        <f>ОСД!A4</f>
        <v>За 6 месяцев, закончившихся 30 июня 2023 года и 2022 года</v>
      </c>
    </row>
    <row r="5" spans="1:5" ht="15.75" thickBot="1" x14ac:dyDescent="0.3">
      <c r="A5" s="50"/>
      <c r="B5" s="19"/>
      <c r="C5" s="19"/>
      <c r="D5" s="19"/>
      <c r="E5" s="19"/>
    </row>
    <row r="6" spans="1:5" ht="24.75" thickBot="1" x14ac:dyDescent="0.3">
      <c r="A6" s="24" t="s">
        <v>0</v>
      </c>
      <c r="B6" s="55" t="s">
        <v>18</v>
      </c>
      <c r="C6" s="55" t="s">
        <v>19</v>
      </c>
      <c r="D6" s="55" t="s">
        <v>72</v>
      </c>
      <c r="E6" s="55" t="s">
        <v>73</v>
      </c>
    </row>
    <row r="7" spans="1:5" s="90" customFormat="1" ht="15.75" thickBot="1" x14ac:dyDescent="0.3">
      <c r="A7" s="74" t="s">
        <v>82</v>
      </c>
      <c r="B7" s="112">
        <v>123120</v>
      </c>
      <c r="C7" s="112">
        <v>416853</v>
      </c>
      <c r="D7" s="113">
        <v>-573747</v>
      </c>
      <c r="E7" s="113">
        <f>SUM(B7:D7)</f>
        <v>-33774</v>
      </c>
    </row>
    <row r="8" spans="1:5" s="90" customFormat="1" ht="15.75" thickBot="1" x14ac:dyDescent="0.3">
      <c r="A8" s="114" t="s">
        <v>93</v>
      </c>
      <c r="B8" s="115" t="s">
        <v>7</v>
      </c>
      <c r="C8" s="115" t="s">
        <v>7</v>
      </c>
      <c r="D8" s="116">
        <v>-19173</v>
      </c>
      <c r="E8" s="116">
        <f t="shared" ref="E8:E15" si="0">SUM(B8:D8)</f>
        <v>-19173</v>
      </c>
    </row>
    <row r="9" spans="1:5" s="90" customFormat="1" ht="24.75" thickBot="1" x14ac:dyDescent="0.3">
      <c r="A9" s="74" t="s">
        <v>94</v>
      </c>
      <c r="B9" s="112">
        <f>SUM(B8)</f>
        <v>0</v>
      </c>
      <c r="C9" s="112">
        <f t="shared" ref="C9:D9" si="1">SUM(C8)</f>
        <v>0</v>
      </c>
      <c r="D9" s="117">
        <f t="shared" si="1"/>
        <v>-19173</v>
      </c>
      <c r="E9" s="117">
        <f t="shared" si="0"/>
        <v>-19173</v>
      </c>
    </row>
    <row r="10" spans="1:5" s="90" customFormat="1" ht="24.75" thickBot="1" x14ac:dyDescent="0.3">
      <c r="A10" s="114" t="s">
        <v>74</v>
      </c>
      <c r="B10" s="115">
        <v>0</v>
      </c>
      <c r="C10" s="118"/>
      <c r="D10" s="119">
        <v>0</v>
      </c>
      <c r="E10" s="116">
        <f t="shared" si="0"/>
        <v>0</v>
      </c>
    </row>
    <row r="11" spans="1:5" s="90" customFormat="1" ht="15.75" thickBot="1" x14ac:dyDescent="0.3">
      <c r="A11" s="74" t="s">
        <v>95</v>
      </c>
      <c r="B11" s="112">
        <f>B7+B9+B10</f>
        <v>123120</v>
      </c>
      <c r="C11" s="112">
        <f t="shared" ref="C11:D11" si="2">C7+C9+C10</f>
        <v>416853</v>
      </c>
      <c r="D11" s="113">
        <f t="shared" si="2"/>
        <v>-592920</v>
      </c>
      <c r="E11" s="113">
        <f t="shared" si="0"/>
        <v>-52947</v>
      </c>
    </row>
    <row r="12" spans="1:5" ht="15.75" thickBot="1" x14ac:dyDescent="0.3">
      <c r="A12" s="14" t="s">
        <v>85</v>
      </c>
      <c r="B12" s="51">
        <v>123120</v>
      </c>
      <c r="C12" s="51">
        <v>626865</v>
      </c>
      <c r="D12" s="76">
        <v>-739438</v>
      </c>
      <c r="E12" s="76">
        <f>SUM(B12:D12)</f>
        <v>10547</v>
      </c>
    </row>
    <row r="13" spans="1:5" ht="24.75" thickBot="1" x14ac:dyDescent="0.3">
      <c r="A13" s="114" t="s">
        <v>96</v>
      </c>
      <c r="B13" s="53" t="s">
        <v>7</v>
      </c>
      <c r="C13" s="53" t="s">
        <v>7</v>
      </c>
      <c r="D13" s="56">
        <v>-23249</v>
      </c>
      <c r="E13" s="56">
        <f t="shared" si="0"/>
        <v>-23249</v>
      </c>
    </row>
    <row r="14" spans="1:5" ht="24.75" thickBot="1" x14ac:dyDescent="0.3">
      <c r="A14" s="74" t="s">
        <v>97</v>
      </c>
      <c r="B14" s="54">
        <f>SUM(B13)</f>
        <v>0</v>
      </c>
      <c r="C14" s="54">
        <f t="shared" ref="C14:D14" si="3">SUM(C13)</f>
        <v>0</v>
      </c>
      <c r="D14" s="57">
        <f t="shared" si="3"/>
        <v>-23249</v>
      </c>
      <c r="E14" s="57">
        <f t="shared" si="0"/>
        <v>-23249</v>
      </c>
    </row>
    <row r="15" spans="1:5" ht="24.75" thickBot="1" x14ac:dyDescent="0.3">
      <c r="A15" s="114" t="s">
        <v>74</v>
      </c>
      <c r="B15" s="53">
        <v>0</v>
      </c>
      <c r="C15" s="52"/>
      <c r="D15" s="56">
        <v>0</v>
      </c>
      <c r="E15" s="56">
        <f t="shared" si="0"/>
        <v>0</v>
      </c>
    </row>
    <row r="16" spans="1:5" ht="15.75" thickBot="1" x14ac:dyDescent="0.3">
      <c r="A16" s="74" t="s">
        <v>98</v>
      </c>
      <c r="B16" s="51">
        <f>B12+B14+B15</f>
        <v>123120</v>
      </c>
      <c r="C16" s="51">
        <f t="shared" ref="C16:E16" si="4">C12+C14+C15</f>
        <v>626865</v>
      </c>
      <c r="D16" s="76">
        <f t="shared" si="4"/>
        <v>-762687</v>
      </c>
      <c r="E16" s="76">
        <f t="shared" si="4"/>
        <v>-12702</v>
      </c>
    </row>
    <row r="20" spans="1:5" x14ac:dyDescent="0.25">
      <c r="A20" s="17" t="s">
        <v>32</v>
      </c>
      <c r="D20" s="20"/>
      <c r="E20" s="20"/>
    </row>
    <row r="21" spans="1:5" x14ac:dyDescent="0.25">
      <c r="A21" s="17"/>
      <c r="D21" s="122" t="s">
        <v>35</v>
      </c>
      <c r="E21" s="122"/>
    </row>
    <row r="22" spans="1:5" x14ac:dyDescent="0.25">
      <c r="A22" s="17"/>
      <c r="D22" s="18"/>
      <c r="E22" s="18"/>
    </row>
    <row r="23" spans="1:5" x14ac:dyDescent="0.25">
      <c r="A23" s="17" t="s">
        <v>33</v>
      </c>
      <c r="D23" s="20"/>
      <c r="E23" s="20"/>
    </row>
    <row r="24" spans="1:5" x14ac:dyDescent="0.25">
      <c r="A24" s="17"/>
      <c r="D24" s="122" t="s">
        <v>34</v>
      </c>
      <c r="E24" s="122"/>
    </row>
  </sheetData>
  <mergeCells count="3">
    <mergeCell ref="D21:E21"/>
    <mergeCell ref="D24:E24"/>
    <mergeCell ref="A3:B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ОДДС</vt:lpstr>
      <vt:lpstr>ОИК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2023-08-11T09:11:37Z</dcterms:modified>
</cp:coreProperties>
</file>