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/>
  </bookViews>
  <sheets>
    <sheet name="ОФП" sheetId="1" r:id="rId1"/>
    <sheet name="ОСД" sheetId="2" r:id="rId2"/>
    <sheet name="ОДДС" sheetId="3" r:id="rId3"/>
    <sheet name="ОИК" sheetId="4" r:id="rId4"/>
  </sheets>
  <calcPr calcId="144525"/>
</workbook>
</file>

<file path=xl/calcChain.xml><?xml version="1.0" encoding="utf-8"?>
<calcChain xmlns="http://schemas.openxmlformats.org/spreadsheetml/2006/main">
  <c r="C19" i="1" l="1"/>
  <c r="C41" i="1" l="1"/>
  <c r="D19" i="1"/>
  <c r="C16" i="4" l="1"/>
  <c r="D16" i="4"/>
  <c r="B16" i="4"/>
  <c r="E12" i="4"/>
  <c r="E16" i="4" s="1"/>
  <c r="A4" i="4" l="1"/>
  <c r="C16" i="1" l="1"/>
  <c r="D16" i="1"/>
  <c r="D41" i="1"/>
  <c r="D42" i="1"/>
  <c r="C6" i="3" l="1"/>
  <c r="B6" i="3"/>
  <c r="A4" i="3" l="1"/>
  <c r="A1" i="4" l="1"/>
  <c r="A1" i="3"/>
  <c r="A1" i="2"/>
  <c r="E8" i="4" l="1"/>
  <c r="E10" i="4"/>
  <c r="E13" i="4"/>
  <c r="E15" i="4"/>
  <c r="E7" i="4"/>
  <c r="C14" i="4"/>
  <c r="D14" i="4"/>
  <c r="E14" i="4" s="1"/>
  <c r="B14" i="4"/>
  <c r="C11" i="4"/>
  <c r="B11" i="4"/>
  <c r="C9" i="4"/>
  <c r="D9" i="4"/>
  <c r="E9" i="4" s="1"/>
  <c r="B9" i="4"/>
  <c r="C11" i="2"/>
  <c r="C15" i="2" s="1"/>
  <c r="C18" i="2" s="1"/>
  <c r="D11" i="2"/>
  <c r="D15" i="2" s="1"/>
  <c r="D18" i="2" s="1"/>
  <c r="C21" i="1"/>
  <c r="C28" i="3"/>
  <c r="B28" i="3"/>
  <c r="C22" i="3"/>
  <c r="B22" i="3"/>
  <c r="C14" i="3"/>
  <c r="B14" i="3"/>
  <c r="B29" i="3" s="1"/>
  <c r="C42" i="1"/>
  <c r="D35" i="1"/>
  <c r="C35" i="1"/>
  <c r="D29" i="1"/>
  <c r="D44" i="1" s="1"/>
  <c r="C29" i="1"/>
  <c r="D21" i="1"/>
  <c r="D11" i="4" l="1"/>
  <c r="E11" i="4" s="1"/>
  <c r="C29" i="3"/>
  <c r="D22" i="1"/>
  <c r="D45" i="1" s="1"/>
  <c r="D21" i="2"/>
  <c r="D22" i="2" s="1"/>
  <c r="C21" i="2"/>
  <c r="C22" i="2" s="1"/>
  <c r="C43" i="1"/>
  <c r="C44" i="1" s="1"/>
  <c r="D43" i="1"/>
  <c r="C22" i="1"/>
  <c r="C45" i="1" s="1"/>
</calcChain>
</file>

<file path=xl/sharedStrings.xml><?xml version="1.0" encoding="utf-8"?>
<sst xmlns="http://schemas.openxmlformats.org/spreadsheetml/2006/main" count="120" uniqueCount="97">
  <si>
    <t>В тысячах тенге</t>
  </si>
  <si>
    <t>АКТИВЫ</t>
  </si>
  <si>
    <t>Внеоборотные активы</t>
  </si>
  <si>
    <t>Активы по разведке и оценке</t>
  </si>
  <si>
    <t>Основные средства</t>
  </si>
  <si>
    <t>Нематериальные активы</t>
  </si>
  <si>
    <t xml:space="preserve">Авансы, выданные за долгосрочные активы </t>
  </si>
  <si>
    <t>-</t>
  </si>
  <si>
    <t>Денежные средства, ограниченные в использовании</t>
  </si>
  <si>
    <t>НДС к возмещению</t>
  </si>
  <si>
    <t>Оборотные активы</t>
  </si>
  <si>
    <t>Товарно-материальные запасы</t>
  </si>
  <si>
    <t>Прочие текущие активы</t>
  </si>
  <si>
    <t xml:space="preserve">Денежные средства </t>
  </si>
  <si>
    <t>Итого активы</t>
  </si>
  <si>
    <t xml:space="preserve"> </t>
  </si>
  <si>
    <t>КАПИТАЛ И ОБЯЗАТЕЛЬСТВА</t>
  </si>
  <si>
    <t>Капитал</t>
  </si>
  <si>
    <t>Уставный капитал</t>
  </si>
  <si>
    <t>Прочие резервы</t>
  </si>
  <si>
    <t>Накопленный убыток</t>
  </si>
  <si>
    <t>Итого капитал</t>
  </si>
  <si>
    <t>Долгосрочные обязательства</t>
  </si>
  <si>
    <t>Займы полученные</t>
  </si>
  <si>
    <t>Отложенные налоговые обязательства</t>
  </si>
  <si>
    <t>Обязательства по выбытию активов</t>
  </si>
  <si>
    <t xml:space="preserve">Краткосрочные обязательства </t>
  </si>
  <si>
    <t>Торговая кредиторская задолженность</t>
  </si>
  <si>
    <t>Налоги к уплате, помимо подоходного налога</t>
  </si>
  <si>
    <t>Прочие текущие обязательства</t>
  </si>
  <si>
    <t>Итого обязательств</t>
  </si>
  <si>
    <t>Итого капитала и обязательств</t>
  </si>
  <si>
    <t>Президент</t>
  </si>
  <si>
    <t>Главный бухгалтер</t>
  </si>
  <si>
    <t>Мащенко О.А.</t>
  </si>
  <si>
    <t>Исаев Т.Б.</t>
  </si>
  <si>
    <t>ОТЧЁТ О ФИНАНСОВОМ ПОЛОЖЕНИИ</t>
  </si>
  <si>
    <t xml:space="preserve">ОТЧЁТ О ДВИЖЕНИИ ДЕНЕЖНЫХ СРЕДСТВ </t>
  </si>
  <si>
    <t xml:space="preserve">ОТЧЁТ ОБ ИЗМЕНЕНИЯХ В КАПИТАЛЕ </t>
  </si>
  <si>
    <t xml:space="preserve">В тысячах тенге </t>
  </si>
  <si>
    <t>Общие и административные расходы</t>
  </si>
  <si>
    <t>Курсовая разница, нетто</t>
  </si>
  <si>
    <t>Прочие расходы</t>
  </si>
  <si>
    <t>Операционный убыток</t>
  </si>
  <si>
    <t>Финансовые доходы</t>
  </si>
  <si>
    <t>Финансовые расходы</t>
  </si>
  <si>
    <t>Экономия по налогу на прибыль</t>
  </si>
  <si>
    <t>Чистый убыток за год</t>
  </si>
  <si>
    <t>Прочий совокупный доход</t>
  </si>
  <si>
    <t>Итого совокупный убыток за год</t>
  </si>
  <si>
    <t>Убыток на акцию, базовый и разводненный, тенге</t>
  </si>
  <si>
    <t>Денежные потоки от операционной деятельности</t>
  </si>
  <si>
    <t>Денежные платежи поставщикам</t>
  </si>
  <si>
    <t>Денежные платежи сотрудникам</t>
  </si>
  <si>
    <t>Прочие налоги и платежи в бюджет</t>
  </si>
  <si>
    <t>Прочие поступления</t>
  </si>
  <si>
    <t xml:space="preserve">Прочие выплаты </t>
  </si>
  <si>
    <t>Чистые денежные потоки, использованные в операционной деятельности</t>
  </si>
  <si>
    <t xml:space="preserve">Денежные потоки от инвестиционной деятельности </t>
  </si>
  <si>
    <t>Предоставление займов</t>
  </si>
  <si>
    <t>Приобретение основных средств и нематериальных активов</t>
  </si>
  <si>
    <t>Приобретение активов по разведке и оценке</t>
  </si>
  <si>
    <t>Вклад по депозитам</t>
  </si>
  <si>
    <t>Чистые денежные потоки, использованные в инвестиционной деятельности</t>
  </si>
  <si>
    <t>Денежные потоки от финансовой деятельности</t>
  </si>
  <si>
    <t>Поступления по займам полученным</t>
  </si>
  <si>
    <t>Взнос в уставный капитал</t>
  </si>
  <si>
    <t>Погашение займов</t>
  </si>
  <si>
    <t>Чистые денежные потоки от финансовой деятельности</t>
  </si>
  <si>
    <t xml:space="preserve">Чистое изменение в денежных средствах </t>
  </si>
  <si>
    <t>Чистая курсовая разница</t>
  </si>
  <si>
    <t>Денежные средства на начало года</t>
  </si>
  <si>
    <t>Денежные средства на конец года</t>
  </si>
  <si>
    <t xml:space="preserve"> Накопленный убыток </t>
  </si>
  <si>
    <t>Итого</t>
  </si>
  <si>
    <t>Признание займа, полученного по ставке ниже рыночной</t>
  </si>
  <si>
    <t>Балансовая стоимость простой акции  (тенге)</t>
  </si>
  <si>
    <t>Прибыль (Убыток) до налогообложения</t>
  </si>
  <si>
    <t>Возврат предоставленных займов</t>
  </si>
  <si>
    <t>ОТЧЁТ О СОВОКУПНОМ ДОХОДЕ (УБЫТКЕ)</t>
  </si>
  <si>
    <t>Прим.</t>
  </si>
  <si>
    <t>АО "ULMUS BESSHOKY" (УЛМУС БЕСШОКЫ)</t>
  </si>
  <si>
    <t>31 декабря 2021 г.</t>
  </si>
  <si>
    <t>Отложенные налоговые активы</t>
  </si>
  <si>
    <t>На 1 января 2021 года</t>
  </si>
  <si>
    <t xml:space="preserve">На 30 июня 2022 года </t>
  </si>
  <si>
    <t>30 июня 2022 г.</t>
  </si>
  <si>
    <t>За 6 месяцев, закончившихся 30 июня 2022 года и 2021 года</t>
  </si>
  <si>
    <t>За 6 месяцев, закончившихся 30 июня 2022 года</t>
  </si>
  <si>
    <t>За 6 месяцев, закончившихся 30 июня 2021 года</t>
  </si>
  <si>
    <t>На 30 июня 2021 года</t>
  </si>
  <si>
    <t xml:space="preserve"> Чистый убыток на 30 июня 2021 года</t>
  </si>
  <si>
    <t>Итого совокупный убыток на 30 июня 2021 года</t>
  </si>
  <si>
    <t xml:space="preserve"> Чистый убыток на 30 июня 2022 года</t>
  </si>
  <si>
    <t>Итого совокупный убыток на 30 июня 2022 года</t>
  </si>
  <si>
    <t> На 30 июня 2022 года</t>
  </si>
  <si>
    <t>На 1 января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</si>
</sst>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р_.;[Black]\(#,###\)"/>
    <numFmt numFmtId="165" formatCode="#,##0.00_р_.;\(#,###\)"/>
    <numFmt numFmtId="166" formatCode="#,##0_р_.;\(#,###\)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i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9"/>
      <color rgb="FF000000"/>
      <name val="Arial"/>
      <family val="2"/>
      <charset val="204"/>
    </font>
    <font>
      <i/>
      <sz val="9"/>
      <color theme="1"/>
      <name val="Arial"/>
      <family val="2"/>
      <charset val="204"/>
    </font>
    <font>
      <sz val="11"/>
      <color rgb="FFFF0000"/>
      <name val="Calibri"/>
      <family val="2"/>
      <scheme val="minor"/>
    </font>
    <font>
      <b/>
      <sz val="12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color rgb="FFFF0000"/>
      <name val="Arial"/>
      <family val="2"/>
      <charset val="204"/>
    </font>
    <font>
      <sz val="10"/>
      <color rgb="FFFF0000"/>
      <name val="Times New Roman"/>
      <family val="1"/>
      <charset val="204"/>
    </font>
    <font>
      <b/>
      <sz val="9"/>
      <name val="Arial"/>
      <family val="2"/>
      <charset val="204"/>
    </font>
    <font>
      <i/>
      <sz val="9"/>
      <color rgb="FFFF0000"/>
      <name val="Arial"/>
      <family val="2"/>
      <charset val="204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justify" vertical="center"/>
    </xf>
    <xf numFmtId="0" fontId="6" fillId="0" borderId="0" xfId="0" applyFont="1" applyBorder="1" applyAlignment="1">
      <alignment horizontal="justify" vertical="center" wrapText="1"/>
    </xf>
    <xf numFmtId="0" fontId="0" fillId="0" borderId="0" xfId="0" applyBorder="1"/>
    <xf numFmtId="0" fontId="0" fillId="0" borderId="1" xfId="0" applyBorder="1"/>
    <xf numFmtId="0" fontId="0" fillId="0" borderId="4" xfId="0" applyBorder="1"/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164" fontId="4" fillId="0" borderId="0" xfId="0" applyNumberFormat="1" applyFont="1" applyAlignment="1">
      <alignment horizontal="right" vertical="center" wrapText="1"/>
    </xf>
    <xf numFmtId="0" fontId="5" fillId="0" borderId="3" xfId="0" applyFont="1" applyBorder="1" applyAlignment="1">
      <alignment horizontal="left" vertical="center" wrapText="1"/>
    </xf>
    <xf numFmtId="165" fontId="4" fillId="0" borderId="1" xfId="0" applyNumberFormat="1" applyFont="1" applyBorder="1" applyAlignment="1">
      <alignment horizontal="right" vertical="center"/>
    </xf>
    <xf numFmtId="165" fontId="4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right" vertical="center" wrapText="1"/>
    </xf>
    <xf numFmtId="165" fontId="3" fillId="0" borderId="0" xfId="0" applyNumberFormat="1" applyFont="1" applyBorder="1" applyAlignment="1">
      <alignment horizontal="right" vertical="center"/>
    </xf>
    <xf numFmtId="165" fontId="3" fillId="0" borderId="3" xfId="0" applyNumberFormat="1" applyFont="1" applyBorder="1" applyAlignment="1">
      <alignment horizontal="right" vertical="center"/>
    </xf>
    <xf numFmtId="165" fontId="3" fillId="0" borderId="6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vertical="center" wrapText="1"/>
    </xf>
    <xf numFmtId="164" fontId="6" fillId="0" borderId="0" xfId="0" applyNumberFormat="1" applyFont="1" applyAlignment="1">
      <alignment horizontal="righ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/>
    </xf>
    <xf numFmtId="164" fontId="6" fillId="0" borderId="0" xfId="0" applyNumberFormat="1" applyFont="1" applyAlignment="1">
      <alignment horizontal="left" vertical="center" wrapText="1"/>
    </xf>
    <xf numFmtId="164" fontId="5" fillId="0" borderId="0" xfId="0" applyNumberFormat="1" applyFont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justify" vertical="center"/>
    </xf>
    <xf numFmtId="3" fontId="3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164" fontId="0" fillId="0" borderId="0" xfId="0" applyNumberFormat="1"/>
    <xf numFmtId="0" fontId="4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3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0" fontId="19" fillId="0" borderId="0" xfId="0" applyFont="1"/>
    <xf numFmtId="0" fontId="17" fillId="0" borderId="1" xfId="0" applyFont="1" applyBorder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165" fontId="21" fillId="0" borderId="0" xfId="0" applyNumberFormat="1" applyFont="1" applyBorder="1" applyAlignment="1">
      <alignment horizontal="right" vertical="center"/>
    </xf>
    <xf numFmtId="3" fontId="21" fillId="0" borderId="0" xfId="0" applyNumberFormat="1" applyFont="1" applyBorder="1" applyAlignment="1">
      <alignment horizontal="right" vertical="center" wrapText="1"/>
    </xf>
    <xf numFmtId="165" fontId="21" fillId="0" borderId="1" xfId="0" applyNumberFormat="1" applyFont="1" applyBorder="1" applyAlignment="1">
      <alignment horizontal="right" vertical="center"/>
    </xf>
    <xf numFmtId="166" fontId="17" fillId="0" borderId="0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vertical="center"/>
    </xf>
    <xf numFmtId="166" fontId="17" fillId="0" borderId="6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3" fontId="21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vertical="center"/>
    </xf>
    <xf numFmtId="166" fontId="17" fillId="0" borderId="3" xfId="0" applyNumberFormat="1" applyFont="1" applyBorder="1" applyAlignment="1">
      <alignment horizontal="right" vertical="center"/>
    </xf>
    <xf numFmtId="166" fontId="21" fillId="0" borderId="1" xfId="0" applyNumberFormat="1" applyFont="1" applyBorder="1" applyAlignment="1">
      <alignment horizontal="right" vertical="center"/>
    </xf>
    <xf numFmtId="0" fontId="19" fillId="0" borderId="0" xfId="0" applyFont="1" applyBorder="1"/>
    <xf numFmtId="164" fontId="20" fillId="0" borderId="0" xfId="0" applyNumberFormat="1" applyFont="1" applyAlignment="1">
      <alignment vertical="center" wrapText="1"/>
    </xf>
    <xf numFmtId="164" fontId="21" fillId="0" borderId="0" xfId="0" applyNumberFormat="1" applyFont="1" applyAlignment="1">
      <alignment horizontal="right" vertical="center" wrapText="1"/>
    </xf>
    <xf numFmtId="164" fontId="21" fillId="0" borderId="1" xfId="0" applyNumberFormat="1" applyFont="1" applyBorder="1" applyAlignment="1">
      <alignment horizontal="right" vertical="center" wrapText="1"/>
    </xf>
    <xf numFmtId="164" fontId="17" fillId="0" borderId="1" xfId="0" applyNumberFormat="1" applyFont="1" applyBorder="1" applyAlignment="1">
      <alignment horizontal="right" vertical="center"/>
    </xf>
    <xf numFmtId="164" fontId="21" fillId="0" borderId="0" xfId="0" applyNumberFormat="1" applyFont="1" applyAlignment="1">
      <alignment horizontal="left" vertical="center" wrapText="1"/>
    </xf>
    <xf numFmtId="164" fontId="17" fillId="0" borderId="0" xfId="0" applyNumberFormat="1" applyFont="1" applyAlignment="1">
      <alignment horizontal="right" vertical="center" wrapText="1"/>
    </xf>
    <xf numFmtId="164" fontId="17" fillId="0" borderId="1" xfId="0" applyNumberFormat="1" applyFont="1" applyBorder="1" applyAlignment="1">
      <alignment horizontal="right" vertical="center" wrapText="1"/>
    </xf>
    <xf numFmtId="164" fontId="19" fillId="0" borderId="0" xfId="0" applyNumberFormat="1" applyFont="1"/>
    <xf numFmtId="0" fontId="17" fillId="0" borderId="3" xfId="0" applyFont="1" applyBorder="1" applyAlignment="1">
      <alignment horizontal="left" vertical="center" wrapText="1"/>
    </xf>
    <xf numFmtId="3" fontId="17" fillId="0" borderId="3" xfId="0" applyNumberFormat="1" applyFont="1" applyBorder="1" applyAlignment="1">
      <alignment horizontal="center" vertical="center" wrapText="1"/>
    </xf>
    <xf numFmtId="164" fontId="17" fillId="0" borderId="3" xfId="0" applyNumberFormat="1" applyFont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164" fontId="21" fillId="0" borderId="0" xfId="0" applyNumberFormat="1" applyFont="1" applyAlignment="1">
      <alignment horizontal="center" vertical="center"/>
    </xf>
    <xf numFmtId="164" fontId="17" fillId="0" borderId="3" xfId="0" applyNumberFormat="1" applyFont="1" applyBorder="1" applyAlignment="1">
      <alignment horizontal="center" vertical="center" wrapText="1"/>
    </xf>
    <xf numFmtId="3" fontId="21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3" fontId="21" fillId="0" borderId="1" xfId="0" applyNumberFormat="1" applyFont="1" applyBorder="1" applyAlignment="1">
      <alignment horizontal="right" vertical="center" wrapText="1"/>
    </xf>
    <xf numFmtId="3" fontId="21" fillId="0" borderId="0" xfId="0" applyNumberFormat="1" applyFont="1" applyAlignment="1">
      <alignment horizontal="right" vertical="center" wrapText="1"/>
    </xf>
    <xf numFmtId="0" fontId="17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abSelected="1" workbookViewId="0">
      <selection activeCell="D28" sqref="D28"/>
    </sheetView>
  </sheetViews>
  <sheetFormatPr defaultRowHeight="15" x14ac:dyDescent="0.25"/>
  <cols>
    <col min="1" max="1" width="46.28515625" customWidth="1"/>
    <col min="2" max="2" width="11.28515625" style="65" customWidth="1"/>
    <col min="3" max="3" width="26.42578125" customWidth="1"/>
    <col min="4" max="4" width="28.85546875" customWidth="1"/>
  </cols>
  <sheetData>
    <row r="1" spans="1:4" ht="15.75" x14ac:dyDescent="0.25">
      <c r="A1" s="62" t="s">
        <v>81</v>
      </c>
    </row>
    <row r="2" spans="1:4" ht="15.75" x14ac:dyDescent="0.25">
      <c r="A2" s="62"/>
    </row>
    <row r="3" spans="1:4" ht="31.5" x14ac:dyDescent="0.25">
      <c r="A3" s="21" t="s">
        <v>36</v>
      </c>
      <c r="B3" s="66"/>
    </row>
    <row r="4" spans="1:4" x14ac:dyDescent="0.25">
      <c r="A4" s="22" t="s">
        <v>85</v>
      </c>
      <c r="B4" s="67"/>
    </row>
    <row r="6" spans="1:4" ht="15.75" thickBot="1" x14ac:dyDescent="0.3">
      <c r="A6" s="1" t="s">
        <v>0</v>
      </c>
      <c r="B6" s="120" t="s">
        <v>80</v>
      </c>
      <c r="C6" s="2" t="s">
        <v>86</v>
      </c>
      <c r="D6" s="2" t="s">
        <v>82</v>
      </c>
    </row>
    <row r="7" spans="1:4" x14ac:dyDescent="0.25">
      <c r="A7" s="3" t="s">
        <v>1</v>
      </c>
      <c r="B7" s="69"/>
      <c r="C7" s="4"/>
      <c r="D7" s="4"/>
    </row>
    <row r="8" spans="1:4" x14ac:dyDescent="0.25">
      <c r="A8" s="3" t="s">
        <v>2</v>
      </c>
      <c r="B8" s="69"/>
      <c r="C8" s="4"/>
      <c r="D8" s="4"/>
    </row>
    <row r="9" spans="1:4" s="80" customFormat="1" x14ac:dyDescent="0.25">
      <c r="A9" s="106" t="s">
        <v>3</v>
      </c>
      <c r="B9" s="107">
        <v>5</v>
      </c>
      <c r="C9" s="119">
        <v>1217706</v>
      </c>
      <c r="D9" s="119">
        <v>1216146</v>
      </c>
    </row>
    <row r="10" spans="1:4" x14ac:dyDescent="0.25">
      <c r="A10" s="5" t="s">
        <v>4</v>
      </c>
      <c r="B10" s="70"/>
      <c r="C10" s="7"/>
      <c r="D10" s="7">
        <v>8</v>
      </c>
    </row>
    <row r="11" spans="1:4" x14ac:dyDescent="0.25">
      <c r="A11" s="5" t="s">
        <v>5</v>
      </c>
      <c r="B11" s="70"/>
      <c r="C11" s="7">
        <v>229</v>
      </c>
      <c r="D11" s="7">
        <v>238</v>
      </c>
    </row>
    <row r="12" spans="1:4" x14ac:dyDescent="0.25">
      <c r="A12" s="5" t="s">
        <v>6</v>
      </c>
      <c r="B12" s="70"/>
      <c r="C12" s="7">
        <v>4</v>
      </c>
      <c r="D12" s="7">
        <v>4</v>
      </c>
    </row>
    <row r="13" spans="1:4" s="80" customFormat="1" x14ac:dyDescent="0.25">
      <c r="A13" s="106" t="s">
        <v>8</v>
      </c>
      <c r="B13" s="107">
        <v>6</v>
      </c>
      <c r="C13" s="119">
        <v>20236</v>
      </c>
      <c r="D13" s="119">
        <v>20236</v>
      </c>
    </row>
    <row r="14" spans="1:4" x14ac:dyDescent="0.25">
      <c r="A14" s="64" t="s">
        <v>9</v>
      </c>
      <c r="B14" s="71"/>
      <c r="C14" s="42">
        <v>87656</v>
      </c>
      <c r="D14" s="42">
        <v>86913</v>
      </c>
    </row>
    <row r="15" spans="1:4" ht="15.75" thickBot="1" x14ac:dyDescent="0.3">
      <c r="A15" s="8" t="s">
        <v>83</v>
      </c>
      <c r="B15" s="72"/>
      <c r="C15" s="9">
        <v>23286</v>
      </c>
      <c r="D15" s="9">
        <v>23286</v>
      </c>
    </row>
    <row r="16" spans="1:4" ht="15.75" thickBot="1" x14ac:dyDescent="0.3">
      <c r="A16" s="10"/>
      <c r="B16" s="68"/>
      <c r="C16" s="11">
        <f>SUM(C9:C15)</f>
        <v>1349117</v>
      </c>
      <c r="D16" s="11">
        <f>SUM(D9:D15)</f>
        <v>1346831</v>
      </c>
    </row>
    <row r="17" spans="1:7" x14ac:dyDescent="0.25">
      <c r="A17" s="3" t="s">
        <v>10</v>
      </c>
      <c r="B17" s="69"/>
      <c r="C17" s="4"/>
      <c r="D17" s="4"/>
    </row>
    <row r="18" spans="1:7" x14ac:dyDescent="0.25">
      <c r="A18" s="5" t="s">
        <v>11</v>
      </c>
      <c r="B18" s="70"/>
      <c r="C18" s="6">
        <v>991</v>
      </c>
      <c r="D18" s="6">
        <v>997</v>
      </c>
    </row>
    <row r="19" spans="1:7" x14ac:dyDescent="0.25">
      <c r="A19" s="5" t="s">
        <v>12</v>
      </c>
      <c r="B19" s="70"/>
      <c r="C19" s="6">
        <f>4952+36+80</f>
        <v>5068</v>
      </c>
      <c r="D19" s="6">
        <f>148+898</f>
        <v>1046</v>
      </c>
    </row>
    <row r="20" spans="1:7" s="80" customFormat="1" ht="15.75" thickBot="1" x14ac:dyDescent="0.3">
      <c r="A20" s="116" t="s">
        <v>13</v>
      </c>
      <c r="B20" s="117">
        <v>6</v>
      </c>
      <c r="C20" s="118">
        <v>134</v>
      </c>
      <c r="D20" s="118">
        <v>127</v>
      </c>
    </row>
    <row r="21" spans="1:7" ht="15.75" thickBot="1" x14ac:dyDescent="0.3">
      <c r="A21" s="10"/>
      <c r="B21" s="68"/>
      <c r="C21" s="11">
        <f>SUM(C18:C20)</f>
        <v>6193</v>
      </c>
      <c r="D21" s="11">
        <f>SUM(D18:D20)</f>
        <v>2170</v>
      </c>
    </row>
    <row r="22" spans="1:7" ht="15.75" thickBot="1" x14ac:dyDescent="0.3">
      <c r="A22" s="12" t="s">
        <v>14</v>
      </c>
      <c r="B22" s="73"/>
      <c r="C22" s="13">
        <f>C16+C21</f>
        <v>1355310</v>
      </c>
      <c r="D22" s="13">
        <f>D16+D21</f>
        <v>1349001</v>
      </c>
    </row>
    <row r="23" spans="1:7" ht="15.75" thickTop="1" x14ac:dyDescent="0.25">
      <c r="A23" s="3" t="s">
        <v>15</v>
      </c>
      <c r="B23" s="69"/>
      <c r="C23" s="4"/>
      <c r="D23" s="4"/>
    </row>
    <row r="24" spans="1:7" x14ac:dyDescent="0.25">
      <c r="A24" s="3" t="s">
        <v>16</v>
      </c>
      <c r="B24" s="69"/>
      <c r="C24" s="4"/>
      <c r="D24" s="4"/>
    </row>
    <row r="25" spans="1:7" x14ac:dyDescent="0.25">
      <c r="A25" s="3" t="s">
        <v>17</v>
      </c>
      <c r="B25" s="69"/>
      <c r="C25" s="4"/>
      <c r="D25" s="4"/>
    </row>
    <row r="26" spans="1:7" s="80" customFormat="1" x14ac:dyDescent="0.25">
      <c r="A26" s="106" t="s">
        <v>18</v>
      </c>
      <c r="B26" s="107">
        <v>7</v>
      </c>
      <c r="C26" s="119">
        <v>123120</v>
      </c>
      <c r="D26" s="119">
        <v>123120</v>
      </c>
    </row>
    <row r="27" spans="1:7" s="80" customFormat="1" x14ac:dyDescent="0.25">
      <c r="A27" s="106" t="s">
        <v>19</v>
      </c>
      <c r="B27" s="107">
        <v>7</v>
      </c>
      <c r="C27" s="119">
        <v>416853</v>
      </c>
      <c r="D27" s="119">
        <v>416853</v>
      </c>
    </row>
    <row r="28" spans="1:7" ht="15.75" thickBot="1" x14ac:dyDescent="0.3">
      <c r="A28" s="5" t="s">
        <v>20</v>
      </c>
      <c r="B28" s="70"/>
      <c r="C28" s="36">
        <v>-592920</v>
      </c>
      <c r="D28" s="36">
        <v>-573747</v>
      </c>
      <c r="F28" s="63"/>
    </row>
    <row r="29" spans="1:7" ht="15.75" thickBot="1" x14ac:dyDescent="0.3">
      <c r="A29" s="14" t="s">
        <v>21</v>
      </c>
      <c r="B29" s="74"/>
      <c r="C29" s="61">
        <f>SUM(C26:C28)</f>
        <v>-52947</v>
      </c>
      <c r="D29" s="61">
        <f>SUM(D26:D28)</f>
        <v>-33774</v>
      </c>
    </row>
    <row r="30" spans="1:7" x14ac:dyDescent="0.25">
      <c r="A30" s="3" t="s">
        <v>15</v>
      </c>
      <c r="B30" s="69"/>
      <c r="C30" s="4"/>
      <c r="D30" s="4"/>
    </row>
    <row r="31" spans="1:7" x14ac:dyDescent="0.25">
      <c r="A31" s="3" t="s">
        <v>22</v>
      </c>
      <c r="B31" s="69"/>
      <c r="C31" s="4"/>
      <c r="D31" s="4"/>
    </row>
    <row r="32" spans="1:7" x14ac:dyDescent="0.25">
      <c r="A32" s="5" t="s">
        <v>23</v>
      </c>
      <c r="B32" s="70"/>
      <c r="C32" s="6"/>
      <c r="D32" s="6"/>
      <c r="G32" s="6"/>
    </row>
    <row r="33" spans="1:7" x14ac:dyDescent="0.25">
      <c r="A33" s="5" t="s">
        <v>24</v>
      </c>
      <c r="B33" s="70"/>
      <c r="C33" s="6"/>
      <c r="D33" s="6"/>
    </row>
    <row r="34" spans="1:7" ht="15.75" thickBot="1" x14ac:dyDescent="0.3">
      <c r="A34" s="8" t="s">
        <v>25</v>
      </c>
      <c r="B34" s="72"/>
      <c r="C34" s="9">
        <v>7061</v>
      </c>
      <c r="D34" s="9">
        <v>7061</v>
      </c>
    </row>
    <row r="35" spans="1:7" ht="15.75" thickBot="1" x14ac:dyDescent="0.3">
      <c r="A35" s="8"/>
      <c r="B35" s="72"/>
      <c r="C35" s="11">
        <f>SUM(C32:C34)</f>
        <v>7061</v>
      </c>
      <c r="D35" s="11">
        <f>SUM(D32:D34)</f>
        <v>7061</v>
      </c>
    </row>
    <row r="36" spans="1:7" x14ac:dyDescent="0.25">
      <c r="A36" s="4"/>
      <c r="B36" s="75"/>
      <c r="C36" s="4"/>
      <c r="D36" s="4"/>
    </row>
    <row r="37" spans="1:7" x14ac:dyDescent="0.25">
      <c r="A37" s="3" t="s">
        <v>26</v>
      </c>
      <c r="B37" s="69"/>
      <c r="C37" s="4"/>
      <c r="D37" s="4"/>
    </row>
    <row r="38" spans="1:7" s="80" customFormat="1" x14ac:dyDescent="0.25">
      <c r="A38" s="106" t="s">
        <v>27</v>
      </c>
      <c r="B38" s="107">
        <v>9</v>
      </c>
      <c r="C38" s="121">
        <v>11</v>
      </c>
      <c r="D38" s="121">
        <v>13</v>
      </c>
    </row>
    <row r="39" spans="1:7" s="80" customFormat="1" x14ac:dyDescent="0.25">
      <c r="A39" s="106" t="s">
        <v>23</v>
      </c>
      <c r="B39" s="107">
        <v>8</v>
      </c>
      <c r="C39" s="119">
        <v>1399543</v>
      </c>
      <c r="D39" s="119">
        <v>1373511</v>
      </c>
      <c r="G39" s="119"/>
    </row>
    <row r="40" spans="1:7" x14ac:dyDescent="0.25">
      <c r="A40" s="5" t="s">
        <v>28</v>
      </c>
      <c r="B40" s="70"/>
      <c r="C40" s="7">
        <v>91</v>
      </c>
      <c r="D40" s="7">
        <v>68</v>
      </c>
    </row>
    <row r="41" spans="1:7" ht="15.75" thickBot="1" x14ac:dyDescent="0.3">
      <c r="A41" s="5" t="s">
        <v>29</v>
      </c>
      <c r="B41" s="70"/>
      <c r="C41" s="6">
        <f>247+244+1060</f>
        <v>1551</v>
      </c>
      <c r="D41" s="6">
        <f>169+329+226+1398</f>
        <v>2122</v>
      </c>
    </row>
    <row r="42" spans="1:7" ht="15.75" thickBot="1" x14ac:dyDescent="0.3">
      <c r="A42" s="77"/>
      <c r="B42" s="74"/>
      <c r="C42" s="15">
        <f>SUM(C38:C41)</f>
        <v>1401196</v>
      </c>
      <c r="D42" s="15">
        <f>SUM(D38:D41)</f>
        <v>1375714</v>
      </c>
    </row>
    <row r="43" spans="1:7" ht="15.75" thickBot="1" x14ac:dyDescent="0.3">
      <c r="A43" s="10" t="s">
        <v>30</v>
      </c>
      <c r="B43" s="68"/>
      <c r="C43" s="11">
        <f>C35+C42</f>
        <v>1408257</v>
      </c>
      <c r="D43" s="11">
        <f>D35+D42</f>
        <v>1382775</v>
      </c>
    </row>
    <row r="44" spans="1:7" ht="15.75" thickBot="1" x14ac:dyDescent="0.3">
      <c r="A44" s="37" t="s">
        <v>31</v>
      </c>
      <c r="B44" s="74"/>
      <c r="C44" s="15">
        <f>C29+C43</f>
        <v>1355310</v>
      </c>
      <c r="D44" s="15">
        <f>D29+D43</f>
        <v>1349001</v>
      </c>
    </row>
    <row r="45" spans="1:7" ht="15.75" thickBot="1" x14ac:dyDescent="0.3">
      <c r="A45" s="33" t="s">
        <v>76</v>
      </c>
      <c r="B45" s="120">
        <v>7</v>
      </c>
      <c r="C45" s="61">
        <f>(C22-C11-C35-C42)/123120*1000</f>
        <v>-431.90383365821958</v>
      </c>
      <c r="D45" s="61">
        <f>(D22-D11-D35-D42)/123120*1000</f>
        <v>-276.25081221572452</v>
      </c>
    </row>
    <row r="46" spans="1:7" x14ac:dyDescent="0.25">
      <c r="A46" s="16"/>
      <c r="B46" s="76"/>
    </row>
    <row r="47" spans="1:7" x14ac:dyDescent="0.25">
      <c r="A47" s="16"/>
      <c r="B47" s="76"/>
    </row>
    <row r="48" spans="1:7" x14ac:dyDescent="0.25">
      <c r="A48" s="16"/>
      <c r="B48" s="76"/>
    </row>
    <row r="49" spans="1:4" x14ac:dyDescent="0.25">
      <c r="A49" s="17" t="s">
        <v>32</v>
      </c>
      <c r="B49" s="71"/>
      <c r="C49" s="20"/>
      <c r="D49" s="20"/>
    </row>
    <row r="50" spans="1:4" x14ac:dyDescent="0.25">
      <c r="A50" s="17"/>
      <c r="B50" s="71"/>
      <c r="C50" s="112" t="s">
        <v>35</v>
      </c>
      <c r="D50" s="112"/>
    </row>
    <row r="51" spans="1:4" x14ac:dyDescent="0.25">
      <c r="A51" s="17"/>
      <c r="B51" s="71"/>
      <c r="C51" s="18"/>
      <c r="D51" s="18"/>
    </row>
    <row r="52" spans="1:4" x14ac:dyDescent="0.25">
      <c r="A52" s="17" t="s">
        <v>33</v>
      </c>
      <c r="B52" s="71"/>
      <c r="C52" s="20"/>
      <c r="D52" s="20"/>
    </row>
    <row r="53" spans="1:4" x14ac:dyDescent="0.25">
      <c r="A53" s="17"/>
      <c r="B53" s="71"/>
      <c r="C53" s="112" t="s">
        <v>34</v>
      </c>
      <c r="D53" s="112"/>
    </row>
  </sheetData>
  <mergeCells count="2">
    <mergeCell ref="C50:D50"/>
    <mergeCell ref="C53:D53"/>
  </mergeCells>
  <pageMargins left="0.7" right="0.7" top="0.75" bottom="0.75" header="0.3" footer="0.3"/>
  <pageSetup paperSize="9"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C21" sqref="C21"/>
    </sheetView>
  </sheetViews>
  <sheetFormatPr defaultRowHeight="15" x14ac:dyDescent="0.25"/>
  <cols>
    <col min="1" max="1" width="43.42578125" customWidth="1"/>
    <col min="2" max="2" width="13.7109375" style="65" customWidth="1"/>
    <col min="3" max="3" width="14.42578125" customWidth="1"/>
    <col min="4" max="4" width="15" style="80" customWidth="1"/>
    <col min="5" max="5" width="13.5703125" customWidth="1"/>
  </cols>
  <sheetData>
    <row r="1" spans="1:4" ht="15.75" x14ac:dyDescent="0.25">
      <c r="A1" s="62" t="str">
        <f>ОФП!A1</f>
        <v>АО "ULMUS BESSHOKY" (УЛМУС БЕСШОКЫ)</v>
      </c>
    </row>
    <row r="3" spans="1:4" ht="15.75" x14ac:dyDescent="0.25">
      <c r="A3" s="115" t="s">
        <v>79</v>
      </c>
      <c r="B3" s="115"/>
    </row>
    <row r="4" spans="1:4" ht="25.5" x14ac:dyDescent="0.25">
      <c r="A4" s="22" t="s">
        <v>87</v>
      </c>
      <c r="B4" s="67"/>
    </row>
    <row r="6" spans="1:4" ht="48.75" thickBot="1" x14ac:dyDescent="0.3">
      <c r="A6" s="23" t="s">
        <v>39</v>
      </c>
      <c r="B6" s="120" t="s">
        <v>80</v>
      </c>
      <c r="C6" s="2" t="s">
        <v>88</v>
      </c>
      <c r="D6" s="81" t="s">
        <v>89</v>
      </c>
    </row>
    <row r="7" spans="1:4" x14ac:dyDescent="0.25">
      <c r="A7" s="24" t="s">
        <v>15</v>
      </c>
      <c r="B7" s="78"/>
      <c r="C7" s="4"/>
      <c r="D7" s="82"/>
    </row>
    <row r="8" spans="1:4" s="80" customFormat="1" x14ac:dyDescent="0.25">
      <c r="A8" s="106" t="s">
        <v>40</v>
      </c>
      <c r="B8" s="107">
        <v>10</v>
      </c>
      <c r="C8" s="83">
        <v>-14683</v>
      </c>
      <c r="D8" s="83">
        <v>-11950</v>
      </c>
    </row>
    <row r="9" spans="1:4" x14ac:dyDescent="0.25">
      <c r="A9" s="5" t="s">
        <v>41</v>
      </c>
      <c r="B9" s="70"/>
      <c r="C9" s="39">
        <v>-4490</v>
      </c>
      <c r="D9" s="84">
        <v>7514</v>
      </c>
    </row>
    <row r="10" spans="1:4" ht="15.75" thickBot="1" x14ac:dyDescent="0.3">
      <c r="A10" s="8" t="s">
        <v>42</v>
      </c>
      <c r="B10" s="72"/>
      <c r="C10" s="38"/>
      <c r="D10" s="85"/>
    </row>
    <row r="11" spans="1:4" x14ac:dyDescent="0.25">
      <c r="A11" s="25" t="s">
        <v>43</v>
      </c>
      <c r="B11" s="69"/>
      <c r="C11" s="43">
        <f>SUM(C8:C10)</f>
        <v>-19173</v>
      </c>
      <c r="D11" s="86">
        <f>SUM(D8:D10)</f>
        <v>-4436</v>
      </c>
    </row>
    <row r="12" spans="1:4" x14ac:dyDescent="0.25">
      <c r="A12" s="4"/>
      <c r="B12" s="75"/>
      <c r="C12" s="40"/>
      <c r="D12" s="87"/>
    </row>
    <row r="13" spans="1:4" s="80" customFormat="1" x14ac:dyDescent="0.25">
      <c r="A13" s="106" t="s">
        <v>44</v>
      </c>
      <c r="B13" s="107">
        <v>11</v>
      </c>
      <c r="C13" s="84"/>
      <c r="D13" s="84"/>
    </row>
    <row r="14" spans="1:4" s="80" customFormat="1" ht="15.75" thickBot="1" x14ac:dyDescent="0.3">
      <c r="A14" s="116" t="s">
        <v>45</v>
      </c>
      <c r="B14" s="117">
        <v>11</v>
      </c>
      <c r="C14" s="85"/>
      <c r="D14" s="85"/>
    </row>
    <row r="15" spans="1:4" x14ac:dyDescent="0.25">
      <c r="A15" s="3" t="s">
        <v>77</v>
      </c>
      <c r="B15" s="69"/>
      <c r="C15" s="45">
        <f>SUM(C11,C13,C14)</f>
        <v>-19173</v>
      </c>
      <c r="D15" s="88">
        <f>SUM(D11,D13,D14)</f>
        <v>-4436</v>
      </c>
    </row>
    <row r="16" spans="1:4" x14ac:dyDescent="0.25">
      <c r="A16" s="4"/>
      <c r="B16" s="75"/>
      <c r="C16" s="27"/>
      <c r="D16" s="89"/>
    </row>
    <row r="17" spans="1:4" ht="15.75" thickBot="1" x14ac:dyDescent="0.3">
      <c r="A17" s="8" t="s">
        <v>46</v>
      </c>
      <c r="B17" s="72"/>
      <c r="C17" s="28"/>
      <c r="D17" s="90"/>
    </row>
    <row r="18" spans="1:4" x14ac:dyDescent="0.25">
      <c r="A18" s="3" t="s">
        <v>47</v>
      </c>
      <c r="B18" s="69"/>
      <c r="C18" s="45">
        <f>SUM(C15,C17)</f>
        <v>-19173</v>
      </c>
      <c r="D18" s="88">
        <f>SUM(D15,D17)</f>
        <v>-4436</v>
      </c>
    </row>
    <row r="19" spans="1:4" x14ac:dyDescent="0.25">
      <c r="A19" s="3" t="s">
        <v>15</v>
      </c>
      <c r="B19" s="69"/>
      <c r="C19" s="41"/>
      <c r="D19" s="87"/>
    </row>
    <row r="20" spans="1:4" ht="15.75" thickBot="1" x14ac:dyDescent="0.3">
      <c r="A20" s="26" t="s">
        <v>48</v>
      </c>
      <c r="B20" s="72"/>
      <c r="C20" s="29"/>
      <c r="D20" s="91"/>
    </row>
    <row r="21" spans="1:4" ht="15.75" thickBot="1" x14ac:dyDescent="0.3">
      <c r="A21" s="14" t="s">
        <v>49</v>
      </c>
      <c r="B21" s="74"/>
      <c r="C21" s="44">
        <f>SUM(C18,C20)</f>
        <v>-19173</v>
      </c>
      <c r="D21" s="92">
        <f>SUM(D18,D20)</f>
        <v>-4436</v>
      </c>
    </row>
    <row r="22" spans="1:4" ht="15.75" thickBot="1" x14ac:dyDescent="0.3">
      <c r="A22" s="8" t="s">
        <v>50</v>
      </c>
      <c r="B22" s="117">
        <v>7</v>
      </c>
      <c r="C22" s="38">
        <f>C21/123120*1000</f>
        <v>-155.72612085769978</v>
      </c>
      <c r="D22" s="93">
        <f>D21/123120*1000</f>
        <v>-36.029889538661465</v>
      </c>
    </row>
    <row r="23" spans="1:4" x14ac:dyDescent="0.25">
      <c r="A23" s="16"/>
      <c r="B23" s="76"/>
    </row>
    <row r="24" spans="1:4" x14ac:dyDescent="0.25">
      <c r="A24" s="16"/>
      <c r="B24" s="76"/>
    </row>
    <row r="25" spans="1:4" x14ac:dyDescent="0.25">
      <c r="A25" s="16"/>
      <c r="B25" s="76"/>
    </row>
    <row r="26" spans="1:4" x14ac:dyDescent="0.25">
      <c r="A26" s="17" t="s">
        <v>32</v>
      </c>
      <c r="B26" s="71"/>
      <c r="C26" s="113"/>
      <c r="D26" s="113"/>
    </row>
    <row r="27" spans="1:4" x14ac:dyDescent="0.25">
      <c r="A27" s="17"/>
      <c r="B27" s="71"/>
      <c r="C27" s="114"/>
      <c r="D27" s="114"/>
    </row>
    <row r="28" spans="1:4" x14ac:dyDescent="0.25">
      <c r="A28" s="17"/>
      <c r="B28" s="71"/>
      <c r="C28" s="18"/>
      <c r="D28" s="94"/>
    </row>
    <row r="29" spans="1:4" x14ac:dyDescent="0.25">
      <c r="A29" s="17" t="s">
        <v>33</v>
      </c>
      <c r="B29" s="71"/>
      <c r="C29" s="113"/>
      <c r="D29" s="113"/>
    </row>
    <row r="30" spans="1:4" ht="24.75" customHeight="1" x14ac:dyDescent="0.25">
      <c r="A30" s="17"/>
      <c r="B30" s="71"/>
      <c r="C30" s="114"/>
      <c r="D30" s="114"/>
    </row>
  </sheetData>
  <mergeCells count="5">
    <mergeCell ref="C26:D26"/>
    <mergeCell ref="C27:D27"/>
    <mergeCell ref="C29:D29"/>
    <mergeCell ref="C30:D30"/>
    <mergeCell ref="A3:B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opLeftCell="A4" workbookViewId="0">
      <selection activeCell="F11" sqref="F11"/>
    </sheetView>
  </sheetViews>
  <sheetFormatPr defaultRowHeight="15" x14ac:dyDescent="0.25"/>
  <cols>
    <col min="1" max="1" width="37.140625" customWidth="1"/>
    <col min="2" max="2" width="17.85546875" customWidth="1"/>
    <col min="3" max="3" width="18.85546875" style="80" customWidth="1"/>
  </cols>
  <sheetData>
    <row r="1" spans="1:3" ht="15.75" x14ac:dyDescent="0.25">
      <c r="A1" s="62" t="str">
        <f>ОФП!A1</f>
        <v>АО "ULMUS BESSHOKY" (УЛМУС БЕСШОКЫ)</v>
      </c>
    </row>
    <row r="3" spans="1:3" ht="15.75" x14ac:dyDescent="0.25">
      <c r="A3" s="115" t="s">
        <v>37</v>
      </c>
      <c r="B3" s="115"/>
    </row>
    <row r="4" spans="1:3" ht="25.5" x14ac:dyDescent="0.25">
      <c r="A4" s="22" t="str">
        <f>ОСД!A4</f>
        <v>За 6 месяцев, закончившихся 30 июня 2022 года и 2021 года</v>
      </c>
    </row>
    <row r="6" spans="1:3" ht="36.75" thickBot="1" x14ac:dyDescent="0.3">
      <c r="A6" s="30" t="s">
        <v>0</v>
      </c>
      <c r="B6" s="2" t="str">
        <f>ОСД!C6</f>
        <v>За 6 месяцев, закончившихся 30 июня 2022 года</v>
      </c>
      <c r="C6" s="81" t="str">
        <f>ОСД!D6</f>
        <v>За 6 месяцев, закончившихся 30 июня 2021 года</v>
      </c>
    </row>
    <row r="7" spans="1:3" x14ac:dyDescent="0.25">
      <c r="A7" s="31" t="s">
        <v>15</v>
      </c>
      <c r="B7" s="4"/>
      <c r="C7" s="82"/>
    </row>
    <row r="8" spans="1:3" ht="24" x14ac:dyDescent="0.25">
      <c r="A8" s="31" t="s">
        <v>51</v>
      </c>
      <c r="B8" s="46"/>
      <c r="C8" s="95"/>
    </row>
    <row r="9" spans="1:3" x14ac:dyDescent="0.25">
      <c r="A9" s="31" t="s">
        <v>52</v>
      </c>
      <c r="B9" s="47">
        <v>-7707</v>
      </c>
      <c r="C9" s="96">
        <v>-5445</v>
      </c>
    </row>
    <row r="10" spans="1:3" x14ac:dyDescent="0.25">
      <c r="A10" s="31" t="s">
        <v>53</v>
      </c>
      <c r="B10" s="47">
        <v>-6019</v>
      </c>
      <c r="C10" s="96">
        <v>-8867</v>
      </c>
    </row>
    <row r="11" spans="1:3" x14ac:dyDescent="0.25">
      <c r="A11" s="31" t="s">
        <v>54</v>
      </c>
      <c r="B11" s="47">
        <v>-892</v>
      </c>
      <c r="C11" s="96">
        <v>-2016</v>
      </c>
    </row>
    <row r="12" spans="1:3" x14ac:dyDescent="0.25">
      <c r="A12" s="31" t="s">
        <v>55</v>
      </c>
      <c r="B12" s="47"/>
      <c r="C12" s="96"/>
    </row>
    <row r="13" spans="1:3" ht="15.75" thickBot="1" x14ac:dyDescent="0.3">
      <c r="A13" s="32" t="s">
        <v>56</v>
      </c>
      <c r="B13" s="48">
        <v>-1169</v>
      </c>
      <c r="C13" s="97">
        <v>-2043</v>
      </c>
    </row>
    <row r="14" spans="1:3" ht="36.75" thickBot="1" x14ac:dyDescent="0.3">
      <c r="A14" s="33" t="s">
        <v>57</v>
      </c>
      <c r="B14" s="49">
        <f>SUM(B9:B13)</f>
        <v>-15787</v>
      </c>
      <c r="C14" s="98">
        <f>SUM(C9:C13)</f>
        <v>-18371</v>
      </c>
    </row>
    <row r="15" spans="1:3" x14ac:dyDescent="0.25">
      <c r="A15" s="31" t="s">
        <v>15</v>
      </c>
      <c r="B15" s="46"/>
      <c r="C15" s="95"/>
    </row>
    <row r="16" spans="1:3" ht="24" x14ac:dyDescent="0.25">
      <c r="A16" s="31" t="s">
        <v>58</v>
      </c>
      <c r="B16" s="46"/>
      <c r="C16" s="95"/>
    </row>
    <row r="17" spans="1:3" x14ac:dyDescent="0.25">
      <c r="A17" s="31" t="s">
        <v>59</v>
      </c>
      <c r="B17" s="50"/>
      <c r="C17" s="99"/>
    </row>
    <row r="18" spans="1:3" x14ac:dyDescent="0.25">
      <c r="A18" s="31" t="s">
        <v>78</v>
      </c>
      <c r="B18" s="47"/>
      <c r="C18" s="96">
        <v>1400</v>
      </c>
    </row>
    <row r="19" spans="1:3" ht="24" x14ac:dyDescent="0.25">
      <c r="A19" s="31" t="s">
        <v>60</v>
      </c>
      <c r="B19" s="47"/>
      <c r="C19" s="96"/>
    </row>
    <row r="20" spans="1:3" ht="24" x14ac:dyDescent="0.25">
      <c r="A20" s="31" t="s">
        <v>61</v>
      </c>
      <c r="B20" s="47">
        <v>-5747</v>
      </c>
      <c r="C20" s="96">
        <v>-19670</v>
      </c>
    </row>
    <row r="21" spans="1:3" ht="15.75" thickBot="1" x14ac:dyDescent="0.3">
      <c r="A21" s="32" t="s">
        <v>62</v>
      </c>
      <c r="B21" s="48"/>
      <c r="C21" s="97"/>
    </row>
    <row r="22" spans="1:3" ht="36.75" thickBot="1" x14ac:dyDescent="0.3">
      <c r="A22" s="33" t="s">
        <v>63</v>
      </c>
      <c r="B22" s="49">
        <f>SUM(B16:B21)</f>
        <v>-5747</v>
      </c>
      <c r="C22" s="98">
        <f>SUM(C16:C21)</f>
        <v>-18270</v>
      </c>
    </row>
    <row r="23" spans="1:3" x14ac:dyDescent="0.25">
      <c r="A23" s="4"/>
      <c r="B23" s="46"/>
      <c r="C23" s="95"/>
    </row>
    <row r="24" spans="1:3" ht="24" x14ac:dyDescent="0.25">
      <c r="A24" s="31" t="s">
        <v>64</v>
      </c>
      <c r="B24" s="46"/>
      <c r="C24" s="95"/>
    </row>
    <row r="25" spans="1:3" x14ac:dyDescent="0.25">
      <c r="A25" s="31" t="s">
        <v>65</v>
      </c>
      <c r="B25" s="47">
        <v>21541</v>
      </c>
      <c r="C25" s="96">
        <v>35157</v>
      </c>
    </row>
    <row r="26" spans="1:3" x14ac:dyDescent="0.25">
      <c r="A26" s="31" t="s">
        <v>66</v>
      </c>
      <c r="B26" s="50"/>
      <c r="C26" s="99"/>
    </row>
    <row r="27" spans="1:3" ht="15.75" thickBot="1" x14ac:dyDescent="0.3">
      <c r="A27" s="32" t="s">
        <v>67</v>
      </c>
      <c r="B27" s="48"/>
      <c r="C27" s="97"/>
    </row>
    <row r="28" spans="1:3" ht="24.75" thickBot="1" x14ac:dyDescent="0.3">
      <c r="A28" s="33" t="s">
        <v>68</v>
      </c>
      <c r="B28" s="49">
        <f>SUM(B24:B27)</f>
        <v>21541</v>
      </c>
      <c r="C28" s="98">
        <f>SUM(C24:C27)</f>
        <v>35157</v>
      </c>
    </row>
    <row r="29" spans="1:3" x14ac:dyDescent="0.25">
      <c r="A29" s="34" t="s">
        <v>69</v>
      </c>
      <c r="B29" s="51">
        <f>SUM(B14,B22,B28)</f>
        <v>7</v>
      </c>
      <c r="C29" s="100">
        <f>SUM(C14,C22,C28)</f>
        <v>-1484</v>
      </c>
    </row>
    <row r="30" spans="1:3" x14ac:dyDescent="0.25">
      <c r="A30" s="34" t="s">
        <v>70</v>
      </c>
      <c r="B30" s="51"/>
      <c r="C30" s="100">
        <v>-42</v>
      </c>
    </row>
    <row r="31" spans="1:3" ht="15.75" thickBot="1" x14ac:dyDescent="0.3">
      <c r="A31" s="33" t="s">
        <v>71</v>
      </c>
      <c r="B31" s="52">
        <v>127</v>
      </c>
      <c r="C31" s="101">
        <v>4123</v>
      </c>
    </row>
    <row r="32" spans="1:3" ht="15.75" thickBot="1" x14ac:dyDescent="0.3">
      <c r="A32" s="33" t="s">
        <v>72</v>
      </c>
      <c r="B32" s="52">
        <v>134</v>
      </c>
      <c r="C32" s="101">
        <v>2597</v>
      </c>
    </row>
    <row r="33" spans="1:3" x14ac:dyDescent="0.25">
      <c r="A33" s="16"/>
      <c r="B33" s="63"/>
      <c r="C33" s="102"/>
    </row>
    <row r="34" spans="1:3" x14ac:dyDescent="0.25">
      <c r="A34" s="16"/>
    </row>
    <row r="35" spans="1:3" x14ac:dyDescent="0.25">
      <c r="A35" s="16"/>
    </row>
    <row r="36" spans="1:3" x14ac:dyDescent="0.25">
      <c r="A36" s="17" t="s">
        <v>32</v>
      </c>
      <c r="B36" s="113"/>
      <c r="C36" s="113"/>
    </row>
    <row r="37" spans="1:3" ht="24.75" customHeight="1" x14ac:dyDescent="0.25">
      <c r="A37" s="17"/>
      <c r="B37" s="114"/>
      <c r="C37" s="114"/>
    </row>
    <row r="38" spans="1:3" x14ac:dyDescent="0.25">
      <c r="A38" s="17"/>
      <c r="B38" s="18"/>
      <c r="C38" s="94"/>
    </row>
    <row r="39" spans="1:3" x14ac:dyDescent="0.25">
      <c r="A39" s="17" t="s">
        <v>33</v>
      </c>
      <c r="B39" s="113"/>
      <c r="C39" s="113"/>
    </row>
    <row r="40" spans="1:3" ht="24.75" customHeight="1" x14ac:dyDescent="0.25">
      <c r="A40" s="17"/>
      <c r="B40" s="114"/>
      <c r="C40" s="114"/>
    </row>
  </sheetData>
  <mergeCells count="5">
    <mergeCell ref="B36:C36"/>
    <mergeCell ref="B37:C37"/>
    <mergeCell ref="B39:C39"/>
    <mergeCell ref="B40:C40"/>
    <mergeCell ref="A3:B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B16" sqref="B16"/>
    </sheetView>
  </sheetViews>
  <sheetFormatPr defaultRowHeight="15" x14ac:dyDescent="0.25"/>
  <cols>
    <col min="1" max="1" width="36.7109375" customWidth="1"/>
    <col min="2" max="2" width="19.7109375" customWidth="1"/>
    <col min="3" max="3" width="15.7109375" customWidth="1"/>
    <col min="4" max="4" width="16.7109375" customWidth="1"/>
    <col min="5" max="5" width="20.7109375" customWidth="1"/>
    <col min="6" max="6" width="11.42578125" customWidth="1"/>
    <col min="7" max="7" width="9.85546875" customWidth="1"/>
  </cols>
  <sheetData>
    <row r="1" spans="1:5" ht="15.75" x14ac:dyDescent="0.25">
      <c r="A1" s="62" t="str">
        <f>ОФП!A1</f>
        <v>АО "ULMUS BESSHOKY" (УЛМУС БЕСШОКЫ)</v>
      </c>
    </row>
    <row r="3" spans="1:5" ht="15.75" x14ac:dyDescent="0.25">
      <c r="A3" s="115" t="s">
        <v>38</v>
      </c>
      <c r="B3" s="115"/>
    </row>
    <row r="4" spans="1:5" ht="25.5" x14ac:dyDescent="0.25">
      <c r="A4" s="22" t="str">
        <f>ОСД!A4</f>
        <v>За 6 месяцев, закончившихся 30 июня 2022 года и 2021 года</v>
      </c>
    </row>
    <row r="5" spans="1:5" ht="15.75" thickBot="1" x14ac:dyDescent="0.3">
      <c r="A5" s="53"/>
      <c r="B5" s="19"/>
      <c r="C5" s="19"/>
      <c r="D5" s="19"/>
      <c r="E5" s="19"/>
    </row>
    <row r="6" spans="1:5" ht="24.75" thickBot="1" x14ac:dyDescent="0.3">
      <c r="A6" s="24" t="s">
        <v>0</v>
      </c>
      <c r="B6" s="58" t="s">
        <v>18</v>
      </c>
      <c r="C6" s="58" t="s">
        <v>19</v>
      </c>
      <c r="D6" s="58" t="s">
        <v>73</v>
      </c>
      <c r="E6" s="58" t="s">
        <v>74</v>
      </c>
    </row>
    <row r="7" spans="1:5" s="80" customFormat="1" ht="15.75" thickBot="1" x14ac:dyDescent="0.3">
      <c r="A7" s="103" t="s">
        <v>84</v>
      </c>
      <c r="B7" s="104">
        <v>123120</v>
      </c>
      <c r="C7" s="104">
        <v>355945</v>
      </c>
      <c r="D7" s="105">
        <v>-541857</v>
      </c>
      <c r="E7" s="105">
        <f>SUM(B7:D7)</f>
        <v>-62792</v>
      </c>
    </row>
    <row r="8" spans="1:5" s="80" customFormat="1" ht="15.75" thickBot="1" x14ac:dyDescent="0.3">
      <c r="A8" s="106" t="s">
        <v>91</v>
      </c>
      <c r="B8" s="107" t="s">
        <v>7</v>
      </c>
      <c r="C8" s="107" t="s">
        <v>7</v>
      </c>
      <c r="D8" s="108">
        <v>-4436</v>
      </c>
      <c r="E8" s="108">
        <f t="shared" ref="E8:E15" si="0">SUM(B8:D8)</f>
        <v>-4436</v>
      </c>
    </row>
    <row r="9" spans="1:5" s="80" customFormat="1" ht="24.75" thickBot="1" x14ac:dyDescent="0.3">
      <c r="A9" s="103" t="s">
        <v>92</v>
      </c>
      <c r="B9" s="104">
        <f>SUM(B8)</f>
        <v>0</v>
      </c>
      <c r="C9" s="104">
        <f t="shared" ref="C9:D9" si="1">SUM(C8)</f>
        <v>0</v>
      </c>
      <c r="D9" s="109">
        <f t="shared" si="1"/>
        <v>-4436</v>
      </c>
      <c r="E9" s="109">
        <f t="shared" si="0"/>
        <v>-4436</v>
      </c>
    </row>
    <row r="10" spans="1:5" s="80" customFormat="1" ht="24.75" thickBot="1" x14ac:dyDescent="0.3">
      <c r="A10" s="106" t="s">
        <v>75</v>
      </c>
      <c r="B10" s="107">
        <v>0</v>
      </c>
      <c r="C10" s="110"/>
      <c r="D10" s="111">
        <v>0</v>
      </c>
      <c r="E10" s="108">
        <f t="shared" si="0"/>
        <v>0</v>
      </c>
    </row>
    <row r="11" spans="1:5" s="80" customFormat="1" ht="15.75" thickBot="1" x14ac:dyDescent="0.3">
      <c r="A11" s="103" t="s">
        <v>90</v>
      </c>
      <c r="B11" s="104">
        <f>B7+B9+B10</f>
        <v>123120</v>
      </c>
      <c r="C11" s="104">
        <f t="shared" ref="C11:D11" si="2">C7+C9+C10</f>
        <v>355945</v>
      </c>
      <c r="D11" s="105">
        <f t="shared" si="2"/>
        <v>-546293</v>
      </c>
      <c r="E11" s="105">
        <f t="shared" si="0"/>
        <v>-67228</v>
      </c>
    </row>
    <row r="12" spans="1:5" ht="15.75" thickBot="1" x14ac:dyDescent="0.3">
      <c r="A12" s="14" t="s">
        <v>96</v>
      </c>
      <c r="B12" s="54">
        <v>123120</v>
      </c>
      <c r="C12" s="54">
        <v>416853</v>
      </c>
      <c r="D12" s="79">
        <v>-573747</v>
      </c>
      <c r="E12" s="79">
        <f>SUM(B12:D12)</f>
        <v>-33774</v>
      </c>
    </row>
    <row r="13" spans="1:5" ht="15.75" thickBot="1" x14ac:dyDescent="0.3">
      <c r="A13" s="5" t="s">
        <v>93</v>
      </c>
      <c r="B13" s="56" t="s">
        <v>7</v>
      </c>
      <c r="C13" s="56" t="s">
        <v>7</v>
      </c>
      <c r="D13" s="59">
        <v>-19173</v>
      </c>
      <c r="E13" s="59">
        <f t="shared" si="0"/>
        <v>-19173</v>
      </c>
    </row>
    <row r="14" spans="1:5" ht="24.75" thickBot="1" x14ac:dyDescent="0.3">
      <c r="A14" s="14" t="s">
        <v>94</v>
      </c>
      <c r="B14" s="57">
        <f>SUM(B13)</f>
        <v>0</v>
      </c>
      <c r="C14" s="57">
        <f t="shared" ref="C14:D14" si="3">SUM(C13)</f>
        <v>0</v>
      </c>
      <c r="D14" s="60">
        <f t="shared" si="3"/>
        <v>-19173</v>
      </c>
      <c r="E14" s="60">
        <f t="shared" si="0"/>
        <v>-19173</v>
      </c>
    </row>
    <row r="15" spans="1:5" ht="24.75" thickBot="1" x14ac:dyDescent="0.3">
      <c r="A15" s="5" t="s">
        <v>75</v>
      </c>
      <c r="B15" s="56">
        <v>0</v>
      </c>
      <c r="C15" s="55"/>
      <c r="D15" s="59">
        <v>0</v>
      </c>
      <c r="E15" s="59">
        <f t="shared" si="0"/>
        <v>0</v>
      </c>
    </row>
    <row r="16" spans="1:5" ht="15.75" thickBot="1" x14ac:dyDescent="0.3">
      <c r="A16" s="35" t="s">
        <v>95</v>
      </c>
      <c r="B16" s="54">
        <f>B12+B14+B15</f>
        <v>123120</v>
      </c>
      <c r="C16" s="54">
        <f t="shared" ref="C16:E16" si="4">C12+C14+C15</f>
        <v>416853</v>
      </c>
      <c r="D16" s="79">
        <f t="shared" si="4"/>
        <v>-592920</v>
      </c>
      <c r="E16" s="79">
        <f t="shared" si="4"/>
        <v>-52947</v>
      </c>
    </row>
    <row r="20" spans="1:5" x14ac:dyDescent="0.25">
      <c r="A20" s="17" t="s">
        <v>32</v>
      </c>
      <c r="D20" s="20"/>
      <c r="E20" s="20"/>
    </row>
    <row r="21" spans="1:5" x14ac:dyDescent="0.25">
      <c r="A21" s="17"/>
      <c r="D21" s="112" t="s">
        <v>35</v>
      </c>
      <c r="E21" s="112"/>
    </row>
    <row r="22" spans="1:5" x14ac:dyDescent="0.25">
      <c r="A22" s="17"/>
      <c r="D22" s="18"/>
      <c r="E22" s="18"/>
    </row>
    <row r="23" spans="1:5" x14ac:dyDescent="0.25">
      <c r="A23" s="17" t="s">
        <v>33</v>
      </c>
      <c r="D23" s="20"/>
      <c r="E23" s="20"/>
    </row>
    <row r="24" spans="1:5" x14ac:dyDescent="0.25">
      <c r="A24" s="17"/>
      <c r="D24" s="112" t="s">
        <v>34</v>
      </c>
      <c r="E24" s="112"/>
    </row>
  </sheetData>
  <mergeCells count="3">
    <mergeCell ref="D21:E21"/>
    <mergeCell ref="D24:E24"/>
    <mergeCell ref="A3:B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ОФП</vt:lpstr>
      <vt:lpstr>ОСД</vt:lpstr>
      <vt:lpstr>ОДДС</vt:lpstr>
      <vt:lpstr>ОИК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2022-07-29T08:17:05Z</dcterms:modified>
</cp:coreProperties>
</file>