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75" windowHeight="0" firstSheet="8" activeTab="11"/>
  </bookViews>
  <sheets>
    <sheet name="Sheet6" sheetId="25" state="hidden" r:id="rId1"/>
    <sheet name="Sheet5" sheetId="24" state="hidden" r:id="rId2"/>
    <sheet name="2420" sheetId="23" state="hidden" r:id="rId3"/>
    <sheet name="A1.100 - TS" sheetId="2" state="hidden" r:id="rId4"/>
    <sheet name="loans" sheetId="31" state="hidden" r:id="rId5"/>
    <sheet name="CFS" sheetId="19" state="hidden" r:id="rId6"/>
    <sheet name="AP" sheetId="35" state="hidden" r:id="rId7"/>
    <sheet name="Forex" sheetId="20" state="hidden" r:id="rId8"/>
    <sheet name="BS" sheetId="27" r:id="rId9"/>
    <sheet name="PL" sheetId="30" r:id="rId10"/>
    <sheet name="Equity" sheetId="26" r:id="rId11"/>
    <sheet name="CF" sheetId="28" r:id="rId12"/>
    <sheet name="TB" sheetId="1" state="hidden" r:id="rId13"/>
    <sheet name="Sheet4" sheetId="34" state="hidden" r:id="rId14"/>
    <sheet name="AP (2)" sheetId="36" state="hidden" r:id="rId15"/>
    <sheet name=" fin income" sheetId="32" state="hidden" r:id="rId16"/>
    <sheet name="Fin expense" sheetId="33" state="hidden" r:id="rId17"/>
    <sheet name="Аренда расходная" sheetId="29" state="hidden" r:id="rId18"/>
    <sheet name="cc2022" sheetId="14" state="hidden" r:id="rId19"/>
    <sheet name="gna2022" sheetId="16" state="hidden" r:id="rId20"/>
    <sheet name="fin cost" sheetId="22" state="hidden" r:id="rId21"/>
    <sheet name="fin income" sheetId="21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__map1">[1]map_nat!$A$6:$C$610</definedName>
    <definedName name="___map2">[1]map_RPG!$A$3:$H$168</definedName>
    <definedName name="__123Graph_D" localSheetId="5" hidden="1">'[2]Loans out'!#REF!</definedName>
    <definedName name="__123Graph_D" hidden="1">'[2]Loans out'!#REF!</definedName>
    <definedName name="__123Graph_E" localSheetId="5" hidden="1">'[2]Loans out'!#REF!</definedName>
    <definedName name="__123Graph_E" hidden="1">'[2]Loans out'!#REF!</definedName>
    <definedName name="_1__123Graph_ACHART_4" localSheetId="5" hidden="1">#REF!</definedName>
    <definedName name="_1__123Graph_ACHART_4" hidden="1">#REF!</definedName>
    <definedName name="_2__123Graph_XCHART_3" localSheetId="5" hidden="1">#REF!</definedName>
    <definedName name="_2__123Graph_XCHART_3" hidden="1">#REF!</definedName>
    <definedName name="_3__123Graph_XCHART_4" localSheetId="5" hidden="1">#REF!</definedName>
    <definedName name="_3__123Graph_XCHART_4" hidden="1">#REF!</definedName>
    <definedName name="_B270000" localSheetId="5">#REF!</definedName>
    <definedName name="_B270000">#REF!</definedName>
    <definedName name="_B650000" localSheetId="5">#REF!</definedName>
    <definedName name="_B650000">#REF!</definedName>
    <definedName name="_DAT1" localSheetId="5">#REF!</definedName>
    <definedName name="_DAT1">#REF!</definedName>
    <definedName name="_DAT2" localSheetId="5">#REF!</definedName>
    <definedName name="_DAT2">#REF!</definedName>
    <definedName name="_DAT3" localSheetId="5">#REF!</definedName>
    <definedName name="_DAT3">#REF!</definedName>
    <definedName name="_DAT4" localSheetId="5">#REF!</definedName>
    <definedName name="_DAT4">#REF!</definedName>
    <definedName name="_DAT5" localSheetId="5">#REF!</definedName>
    <definedName name="_DAT5">#REF!</definedName>
    <definedName name="_DAT6" localSheetId="5">#REF!</definedName>
    <definedName name="_DAT6">#REF!</definedName>
    <definedName name="_DAT7" localSheetId="5">#REF!</definedName>
    <definedName name="_DAT7">#REF!</definedName>
    <definedName name="_DAT8" localSheetId="5">'[3]2210900-Aug'!#REF!</definedName>
    <definedName name="_DAT8">'[3]2210900-Aug'!#REF!</definedName>
    <definedName name="_Hlk65761968" localSheetId="8">BS!#REF!</definedName>
    <definedName name="_Hlk65762329" localSheetId="8">BS!#REF!</definedName>
    <definedName name="_Hlk66394482" localSheetId="9">PL!#REF!</definedName>
    <definedName name="_Key1" localSheetId="5" hidden="1">#REF!</definedName>
    <definedName name="_Key1" hidden="1">#REF!</definedName>
    <definedName name="_lp280202" localSheetId="5">#REF!</definedName>
    <definedName name="_lp280202">#REF!</definedName>
    <definedName name="_Order1" hidden="1">255</definedName>
    <definedName name="_Order2" hidden="1">255</definedName>
    <definedName name="_Sort" localSheetId="5" hidden="1">#REF!</definedName>
    <definedName name="_Sort" hidden="1">#REF!</definedName>
    <definedName name="_US1" localSheetId="5">#REF!</definedName>
    <definedName name="_US1">#REF!</definedName>
    <definedName name="_xlnm._FilterDatabase" localSheetId="5" hidden="1">#REF!</definedName>
    <definedName name="_xlnm._FilterDatabase" localSheetId="12" hidden="1">TB!$A$2:$K$546</definedName>
    <definedName name="_xlnm._FilterDatabase" hidden="1">#REF!</definedName>
    <definedName name="a" localSheetId="14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a" localSheetId="5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a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aa" localSheetId="14" hidden="1">{#N/A,#N/A,FALSE,"Aging Summary";#N/A,#N/A,FALSE,"Ratio Analysis";#N/A,#N/A,FALSE,"Test 120 Day Accts";#N/A,#N/A,FALSE,"Tickmarks"}</definedName>
    <definedName name="aa" localSheetId="5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localSheetId="14" hidden="1">{#N/A,#N/A,FALSE,"Aging Summary";#N/A,#N/A,FALSE,"Ratio Analysis";#N/A,#N/A,FALSE,"Test 120 Day Accts";#N/A,#N/A,FALSE,"Tickmarks"}</definedName>
    <definedName name="aaa" localSheetId="5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localSheetId="14" hidden="1">{#N/A,#N/A,FALSE,"Aging Summary";#N/A,#N/A,FALSE,"Ratio Analysis";#N/A,#N/A,FALSE,"Test 120 Day Accts";#N/A,#N/A,FALSE,"Tickmarks"}</definedName>
    <definedName name="aaa0" localSheetId="5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localSheetId="14" hidden="1">{#N/A,#N/A,FALSE,"Сентябрь";#N/A,#N/A,FALSE,"Пояснительная сентябре 99"}</definedName>
    <definedName name="aaaa" localSheetId="5" hidden="1">{#N/A,#N/A,FALSE,"Сентябрь";#N/A,#N/A,FALSE,"Пояснительная сентябре 99"}</definedName>
    <definedName name="aaaa" hidden="1">{#N/A,#N/A,FALSE,"Сентябрь";#N/A,#N/A,FALSE,"Пояснительная сентябре 99"}</definedName>
    <definedName name="abc" localSheetId="14" hidden="1">{#N/A,#N/A,FALSE,"Aging Summary";#N/A,#N/A,FALSE,"Ratio Analysis";#N/A,#N/A,FALSE,"Test 120 Day Accts";#N/A,#N/A,FALSE,"Tickmarks"}</definedName>
    <definedName name="abc" localSheetId="5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" localSheetId="5">#REF!</definedName>
    <definedName name="ac">#REF!</definedName>
    <definedName name="AccessDatabase" hidden="1">"C:\Мои документы\Базовая сводная обязательств1.mdb"</definedName>
    <definedName name="Account_Balance" localSheetId="5">#REF!</definedName>
    <definedName name="Account_Balance">#REF!</definedName>
    <definedName name="ANLAGE_III">[4]Anlagevermögen!$A$1:$Z$29</definedName>
    <definedName name="APL" localSheetId="14" hidden="1">{#N/A,#N/A,FALSE,"Aging Summary";#N/A,#N/A,FALSE,"Ratio Analysis";#N/A,#N/A,FALSE,"Test 120 Day Accts";#N/A,#N/A,FALSE,"Tickmarks"}</definedName>
    <definedName name="APL" localSheetId="5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RA_Threshold" localSheetId="5">#REF!</definedName>
    <definedName name="ARA_Threshold">#REF!</definedName>
    <definedName name="ARP_Threshold" localSheetId="5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localSheetId="5" hidden="1">#REF!</definedName>
    <definedName name="AS2StaticLS" hidden="1">#REF!</definedName>
    <definedName name="AS2SyncStepLS" hidden="1">0</definedName>
    <definedName name="AS2TickmarkLS" localSheetId="5" hidden="1">#REF!</definedName>
    <definedName name="AS2TickmarkLS" hidden="1">#REF!</definedName>
    <definedName name="AS2VersionLS" hidden="1">300</definedName>
    <definedName name="asdf" localSheetId="5">#REF!</definedName>
    <definedName name="asdf">#REF!</definedName>
    <definedName name="aud_month" localSheetId="5">#REF!</definedName>
    <definedName name="aud_month">#REF!</definedName>
    <definedName name="aud_year" localSheetId="5">#REF!</definedName>
    <definedName name="aud_year">#REF!</definedName>
    <definedName name="AverageRate" localSheetId="5">'[5]P08. SA, CRA'!#REF!</definedName>
    <definedName name="AverageRate">'[5]P08. SA, CRA'!#REF!</definedName>
    <definedName name="b" localSheetId="14" hidden="1">{#N/A,#N/A,FALSE,"МТВ"}</definedName>
    <definedName name="b" localSheetId="5" hidden="1">{#N/A,#N/A,FALSE,"МТВ"}</definedName>
    <definedName name="b" hidden="1">{#N/A,#N/A,FALSE,"МТВ"}</definedName>
    <definedName name="B6500000" localSheetId="5">#REF!</definedName>
    <definedName name="B6500000">#REF!</definedName>
    <definedName name="Bal_Sheet" localSheetId="5">#REF!</definedName>
    <definedName name="Bal_Sheet">#REF!</definedName>
    <definedName name="Bal_Sheet1" localSheetId="5">#REF!</definedName>
    <definedName name="Bal_Sheet1">#REF!</definedName>
    <definedName name="basic_level">'[6]Threshold Table'!$A$6:$C$11</definedName>
    <definedName name="bb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" localSheetId="14" hidden="1">{#N/A,#N/A,FALSE,"Aging Summary";#N/A,#N/A,FALSE,"Ratio Analysis";#N/A,#N/A,FALSE,"Test 120 Day Accts";#N/A,#N/A,FALSE,"Tickmarks"}</definedName>
    <definedName name="bbb" localSheetId="5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bbb" localSheetId="14" hidden="1">{#N/A,#N/A,FALSE,"МТВ"}</definedName>
    <definedName name="bbbb" localSheetId="5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LPH1" hidden="1">[7]GLC_ratios_Jun!$D$15</definedName>
    <definedName name="BLPH2" hidden="1">[7]GLC_ratios_Jun!$Z$15</definedName>
    <definedName name="bpvty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cad_month" localSheetId="5">#REF!</definedName>
    <definedName name="cad_month">#REF!</definedName>
    <definedName name="cad_year" localSheetId="5">#REF!</definedName>
    <definedName name="cad_year">#REF!</definedName>
    <definedName name="Canada" localSheetId="5">#REF!</definedName>
    <definedName name="Canada">#REF!</definedName>
    <definedName name="Canada1" localSheetId="5">#REF!</definedName>
    <definedName name="Canada1">#REF!</definedName>
    <definedName name="Canadian_Occidental_Petroleum_Ltd." localSheetId="5">#REF!</definedName>
    <definedName name="Canadian_Occidental_Petroleum_Ltd.">#REF!</definedName>
    <definedName name="cd" localSheetId="5">#REF!</definedName>
    <definedName name="cd">#REF!</definedName>
    <definedName name="CF_AccruedExpenses" localSheetId="5">#REF!</definedName>
    <definedName name="CF_AccruedExpenses">#REF!</definedName>
    <definedName name="CF_Cash" localSheetId="5">#REF!</definedName>
    <definedName name="CF_Cash">#REF!</definedName>
    <definedName name="CF_CurrentLTDebit" localSheetId="5">#REF!</definedName>
    <definedName name="CF_CurrentLTDebit">#REF!</definedName>
    <definedName name="CF_DeferredTax" localSheetId="5">#REF!</definedName>
    <definedName name="CF_DeferredTax">#REF!</definedName>
    <definedName name="CF_Dividends" localSheetId="5">#REF!</definedName>
    <definedName name="CF_Dividends">#REF!</definedName>
    <definedName name="CF_Intangibles" localSheetId="5">#REF!</definedName>
    <definedName name="CF_Intangibles">#REF!</definedName>
    <definedName name="CF_Inventories" localSheetId="5">#REF!</definedName>
    <definedName name="CF_Inventories">#REF!</definedName>
    <definedName name="CF_Investments" localSheetId="5">#REF!</definedName>
    <definedName name="CF_Investments">#REF!</definedName>
    <definedName name="CF_LTDebt" localSheetId="5">#REF!</definedName>
    <definedName name="CF_LTDebt">#REF!</definedName>
    <definedName name="CF_NetIncome" localSheetId="5">#REF!</definedName>
    <definedName name="CF_NetIncome">#REF!</definedName>
    <definedName name="CF_Operations" localSheetId="5">#REF!</definedName>
    <definedName name="CF_Operations">#REF!</definedName>
    <definedName name="CF_Operations1" localSheetId="5">#REF!</definedName>
    <definedName name="CF_Operations1">#REF!</definedName>
    <definedName name="CF_Payables" localSheetId="5">#REF!</definedName>
    <definedName name="CF_Payables">#REF!</definedName>
    <definedName name="CF_PrepaidExpenses" localSheetId="5">#REF!</definedName>
    <definedName name="CF_PrepaidExpenses">#REF!</definedName>
    <definedName name="CF_Property" localSheetId="5">#REF!</definedName>
    <definedName name="CF_Property">#REF!</definedName>
    <definedName name="CF_Receivables" localSheetId="5">#REF!</definedName>
    <definedName name="CF_Receivables">#REF!</definedName>
    <definedName name="CF_Shares" localSheetId="5">#REF!</definedName>
    <definedName name="CF_Shares">#REF!</definedName>
    <definedName name="CF_Stmt" localSheetId="5">#REF!</definedName>
    <definedName name="CF_Stmt">#REF!</definedName>
    <definedName name="CF_Stmt1" localSheetId="5">#REF!</definedName>
    <definedName name="CF_Stmt1">#REF!</definedName>
    <definedName name="CF_Taxation" localSheetId="5">#REF!</definedName>
    <definedName name="CF_Taxation">#REF!</definedName>
    <definedName name="Chemicals" localSheetId="5">#REF!</definedName>
    <definedName name="Chemicals">#REF!</definedName>
    <definedName name="Chemicals1" localSheetId="5">#REF!</definedName>
    <definedName name="Chemicals1">#REF!</definedName>
    <definedName name="chf_month" localSheetId="5">#REF!</definedName>
    <definedName name="chf_month">#REF!</definedName>
    <definedName name="chf_year" localSheetId="5">#REF!</definedName>
    <definedName name="chf_year">#REF!</definedName>
    <definedName name="cig">[8]Anlagevermögen!$A$1:$Z$29</definedName>
    <definedName name="cis" localSheetId="5">#REF!</definedName>
    <definedName name="cis">#REF!</definedName>
    <definedName name="country">[9]misc!$B$1</definedName>
    <definedName name="crude" localSheetId="5">#REF!</definedName>
    <definedName name="crude">#REF!</definedName>
    <definedName name="csnab" localSheetId="5">#REF!</definedName>
    <definedName name="csnab">#REF!</definedName>
    <definedName name="ct" localSheetId="5">#REF!</definedName>
    <definedName name="ct">#REF!</definedName>
    <definedName name="curIntCo" localSheetId="5">#REF!</definedName>
    <definedName name="curIntCo">#REF!</definedName>
    <definedName name="currency">[9]misc!$B$2</definedName>
    <definedName name="currentRequest" localSheetId="5">#REF!</definedName>
    <definedName name="currentRequest">#REF!</definedName>
    <definedName name="currentStatus" localSheetId="5">#REF!</definedName>
    <definedName name="currentStatus">#REF!</definedName>
    <definedName name="cv" localSheetId="5">#REF!</definedName>
    <definedName name="cv">#REF!</definedName>
    <definedName name="cvo" localSheetId="5">#REF!</definedName>
    <definedName name="cvo">#REF!</definedName>
    <definedName name="CY_Accounts_Receivable" localSheetId="5">#REF!</definedName>
    <definedName name="CY_Accounts_Receivable">#REF!</definedName>
    <definedName name="CY_Cash" localSheetId="5">#REF!</definedName>
    <definedName name="CY_Cash">#REF!</definedName>
    <definedName name="CY_Cash_Div_Dec" localSheetId="5">'[10]Income Statement'!#REF!</definedName>
    <definedName name="CY_Cash_Div_Dec">'[10]Income Statement'!#REF!</definedName>
    <definedName name="CY_CASH_DIVIDENDS_DECLARED__per_common_share" localSheetId="5">'[10]Income Statement'!#REF!</definedName>
    <definedName name="CY_CASH_DIVIDENDS_DECLARED__per_common_share">'[10]Income Statement'!#REF!</definedName>
    <definedName name="CY_Common_Equity" localSheetId="5">#REF!</definedName>
    <definedName name="CY_Common_Equity">#REF!</definedName>
    <definedName name="CY_Cost_of_Sales" localSheetId="5">#REF!</definedName>
    <definedName name="CY_Cost_of_Sales">#REF!</definedName>
    <definedName name="CY_Current_Liabilities" localSheetId="5">#REF!</definedName>
    <definedName name="CY_Current_Liabilities">#REF!</definedName>
    <definedName name="CY_Depreciation" localSheetId="5">#REF!</definedName>
    <definedName name="CY_Depreciation">#REF!</definedName>
    <definedName name="CY_Earnings_per_share" localSheetId="5">[10]Ratios!#REF!</definedName>
    <definedName name="CY_Earnings_per_share">[10]Ratios!#REF!</definedName>
    <definedName name="CY_Gross_Profit" localSheetId="5">#REF!</definedName>
    <definedName name="CY_Gross_Profit">#REF!</definedName>
    <definedName name="CY_Inc_Bef_Tax" localSheetId="5">#REF!</definedName>
    <definedName name="CY_Inc_Bef_Tax">#REF!</definedName>
    <definedName name="CY_Intangible_Assets" localSheetId="5">#REF!</definedName>
    <definedName name="CY_Intangible_Assets">#REF!</definedName>
    <definedName name="CY_Interest_Expense" localSheetId="5">#REF!</definedName>
    <definedName name="CY_Interest_Expense">#REF!</definedName>
    <definedName name="CY_Inventory" localSheetId="5">#REF!</definedName>
    <definedName name="CY_Inventory">#REF!</definedName>
    <definedName name="CY_LIABIL_EQUITY" localSheetId="5">#REF!</definedName>
    <definedName name="CY_LIABIL_EQUITY">#REF!</definedName>
    <definedName name="CY_LT_Debt" localSheetId="5">#REF!</definedName>
    <definedName name="CY_LT_Debt">#REF!</definedName>
    <definedName name="CY_Market_Value_of_Equity" localSheetId="5">#REF!</definedName>
    <definedName name="CY_Market_Value_of_Equity">#REF!</definedName>
    <definedName name="CY_Marketable_Sec" localSheetId="5">#REF!</definedName>
    <definedName name="CY_Marketable_Sec">#REF!</definedName>
    <definedName name="CY_NET_PROFIT" localSheetId="5">#REF!</definedName>
    <definedName name="CY_NET_PROFIT">#REF!</definedName>
    <definedName name="CY_Net_Revenue" localSheetId="5">#REF!</definedName>
    <definedName name="CY_Net_Revenue">#REF!</definedName>
    <definedName name="CY_Operating_Income" localSheetId="5">#REF!</definedName>
    <definedName name="CY_Operating_Income">#REF!</definedName>
    <definedName name="CY_Other_Curr_Assets" localSheetId="5">#REF!</definedName>
    <definedName name="CY_Other_Curr_Assets">#REF!</definedName>
    <definedName name="CY_Other_LT_Assets" localSheetId="5">#REF!</definedName>
    <definedName name="CY_Other_LT_Assets">#REF!</definedName>
    <definedName name="CY_Other_LT_Liabilities" localSheetId="5">#REF!</definedName>
    <definedName name="CY_Other_LT_Liabilities">#REF!</definedName>
    <definedName name="CY_Preferred_Stock" localSheetId="5">#REF!</definedName>
    <definedName name="CY_Preferred_Stock">#REF!</definedName>
    <definedName name="CY_QUICK_ASSETS" localSheetId="5">#REF!</definedName>
    <definedName name="CY_QUICK_ASSETS">#REF!</definedName>
    <definedName name="CY_Retained_Earnings" localSheetId="5">#REF!</definedName>
    <definedName name="CY_Retained_Earnings">#REF!</definedName>
    <definedName name="CY_Tangible_Assets" localSheetId="5">#REF!</definedName>
    <definedName name="CY_Tangible_Assets">#REF!</definedName>
    <definedName name="CY_Tangible_Net_Worth" localSheetId="5">#REF!</definedName>
    <definedName name="CY_Tangible_Net_Worth">#REF!</definedName>
    <definedName name="CY_Taxes" localSheetId="5">#REF!</definedName>
    <definedName name="CY_Taxes">#REF!</definedName>
    <definedName name="CY_TOTAL_ASSETS" localSheetId="5">#REF!</definedName>
    <definedName name="CY_TOTAL_ASSETS">#REF!</definedName>
    <definedName name="CY_TOTAL_CURR_ASSETS" localSheetId="5">#REF!</definedName>
    <definedName name="CY_TOTAL_CURR_ASSETS">#REF!</definedName>
    <definedName name="CY_TOTAL_DEBT" localSheetId="5">#REF!</definedName>
    <definedName name="CY_TOTAL_DEBT">#REF!</definedName>
    <definedName name="CY_TOTAL_EQUITY" localSheetId="5">#REF!</definedName>
    <definedName name="CY_TOTAL_EQUITY">#REF!</definedName>
    <definedName name="CY_Weighted_Average" localSheetId="5">'[10]Income Statement'!#REF!</definedName>
    <definedName name="CY_Weighted_Average">'[10]Income Statement'!#REF!</definedName>
    <definedName name="CY_Working_Capital" localSheetId="5">#REF!</definedName>
    <definedName name="CY_Working_Capital">#REF!</definedName>
    <definedName name="cyp">'[11]FS-97'!$BA$90</definedName>
    <definedName name="czhs" localSheetId="5">#REF!</definedName>
    <definedName name="czhs">#REF!</definedName>
    <definedName name="d" localSheetId="14" hidden="1">{#N/A,#N/A,FALSE,"Aging Summary";#N/A,#N/A,FALSE,"Ratio Analysis";#N/A,#N/A,FALSE,"Test 120 Day Accts";#N/A,#N/A,FALSE,"Tickmarks"}</definedName>
    <definedName name="d" localSheetId="5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140_1" localSheetId="5">'[12]фин.расходы КТЖ стр.063'!#REF!</definedName>
    <definedName name="d140_1">'[12]фин.расходы КТЖ стр.063'!#REF!</definedName>
    <definedName name="d140_10" localSheetId="5">'[12]фин.расходы КТЖ стр.063'!#REF!</definedName>
    <definedName name="d140_10">'[12]фин.расходы КТЖ стр.063'!#REF!</definedName>
    <definedName name="d140_11" localSheetId="5">'[12]фин.расходы КТЖ стр.063'!#REF!</definedName>
    <definedName name="d140_11">'[12]фин.расходы КТЖ стр.063'!#REF!</definedName>
    <definedName name="d140_12" localSheetId="5">'[12]фин.расходы КТЖ стр.063'!#REF!</definedName>
    <definedName name="d140_12">'[12]фин.расходы КТЖ стр.063'!#REF!</definedName>
    <definedName name="d140_13" localSheetId="5">'[12]фин.расходы КТЖ стр.063'!#REF!</definedName>
    <definedName name="d140_13">'[12]фин.расходы КТЖ стр.063'!#REF!</definedName>
    <definedName name="d140_14" localSheetId="5">'[12]фин.расходы КТЖ стр.063'!#REF!</definedName>
    <definedName name="d140_14">'[12]фин.расходы КТЖ стр.063'!#REF!</definedName>
    <definedName name="d140_15" localSheetId="5">'[12]фин.расходы КТЖ стр.063'!#REF!</definedName>
    <definedName name="d140_15">'[12]фин.расходы КТЖ стр.063'!#REF!</definedName>
    <definedName name="d140_16" localSheetId="5">'[12]фин.расходы КТЖ стр.063'!#REF!</definedName>
    <definedName name="d140_16">'[12]фин.расходы КТЖ стр.063'!#REF!</definedName>
    <definedName name="d140_17" localSheetId="5">'[12]фин.расходы КТЖ стр.063'!#REF!</definedName>
    <definedName name="d140_17">'[12]фин.расходы КТЖ стр.063'!#REF!</definedName>
    <definedName name="d140_18" localSheetId="5">'[12]фин.расходы КТЖ стр.063'!#REF!</definedName>
    <definedName name="d140_18">'[12]фин.расходы КТЖ стр.063'!#REF!</definedName>
    <definedName name="d140_19" localSheetId="5">'[12]фин.расходы КТЖ стр.063'!#REF!</definedName>
    <definedName name="d140_19">'[12]фин.расходы КТЖ стр.063'!#REF!</definedName>
    <definedName name="d140_2" localSheetId="5">'[12]фин.расходы КТЖ стр.063'!#REF!</definedName>
    <definedName name="d140_2">'[12]фин.расходы КТЖ стр.063'!#REF!</definedName>
    <definedName name="d140_20" localSheetId="5">'[12]фин.расходы КТЖ стр.063'!#REF!</definedName>
    <definedName name="d140_20">'[12]фин.расходы КТЖ стр.063'!#REF!</definedName>
    <definedName name="d140_23" localSheetId="5">'[12]фин.расходы КТЖ стр.063'!#REF!</definedName>
    <definedName name="d140_23">'[12]фин.расходы КТЖ стр.063'!#REF!</definedName>
    <definedName name="d140_24" localSheetId="5">'[12]фин.расходы КТЖ стр.063'!#REF!</definedName>
    <definedName name="d140_24">'[12]фин.расходы КТЖ стр.063'!#REF!</definedName>
    <definedName name="d140_25" localSheetId="5">'[12]фин.расходы КТЖ стр.063'!#REF!</definedName>
    <definedName name="d140_25">'[12]фин.расходы КТЖ стр.063'!#REF!</definedName>
    <definedName name="d140_3" localSheetId="5">'[12]фин.расходы КТЖ стр.063'!#REF!</definedName>
    <definedName name="d140_3">'[12]фин.расходы КТЖ стр.063'!#REF!</definedName>
    <definedName name="d140_4" localSheetId="5">'[12]фин.расходы КТЖ стр.063'!#REF!</definedName>
    <definedName name="d140_4">'[12]фин.расходы КТЖ стр.063'!#REF!</definedName>
    <definedName name="d140_5" localSheetId="5">'[12]фин.расходы КТЖ стр.063'!#REF!</definedName>
    <definedName name="d140_5">'[12]фин.расходы КТЖ стр.063'!#REF!</definedName>
    <definedName name="d140_6" localSheetId="5">'[12]фин.расходы КТЖ стр.063'!#REF!</definedName>
    <definedName name="d140_6">'[12]фин.расходы КТЖ стр.063'!#REF!</definedName>
    <definedName name="d140_7" localSheetId="5">'[12]фин.расходы КТЖ стр.063'!#REF!</definedName>
    <definedName name="d140_7">'[12]фин.расходы КТЖ стр.063'!#REF!</definedName>
    <definedName name="d140_8" localSheetId="5">'[12]фин.расходы КТЖ стр.063'!#REF!</definedName>
    <definedName name="d140_8">'[12]фин.расходы КТЖ стр.063'!#REF!</definedName>
    <definedName name="d140_9" localSheetId="5">'[12]фин.расходы КТЖ стр.063'!#REF!</definedName>
    <definedName name="d140_9">'[12]фин.расходы КТЖ стр.063'!#REF!</definedName>
    <definedName name="DA_3341640545600001017" localSheetId="5" hidden="1">#REF!</definedName>
    <definedName name="DA_3341640545600001017" hidden="1">#REF!</definedName>
    <definedName name="DA_3341640545600001037" localSheetId="5" hidden="1">#REF!</definedName>
    <definedName name="DA_3341640545600001037" hidden="1">#REF!</definedName>
    <definedName name="DA_3341640545600003618" localSheetId="5" hidden="1">#REF!</definedName>
    <definedName name="DA_3341640545600003618" hidden="1">#REF!</definedName>
    <definedName name="DA_3341640545600003621" localSheetId="5" hidden="1">#REF!</definedName>
    <definedName name="DA_3341640545600003621" hidden="1">#REF!</definedName>
    <definedName name="DA_3341640545600003673" localSheetId="5" hidden="1">#REF!</definedName>
    <definedName name="DA_3341640545600003673" hidden="1">#REF!</definedName>
    <definedName name="DA_3378375603600000581" localSheetId="5" hidden="1">#REF!</definedName>
    <definedName name="DA_3378375603600000581" hidden="1">#REF!</definedName>
    <definedName name="DA_3378375603600000585" localSheetId="5" hidden="1">#REF!</definedName>
    <definedName name="DA_3378375603600000585" hidden="1">#REF!</definedName>
    <definedName name="DA_3378375603600000777" localSheetId="5" hidden="1">'[13]1.'!#REF!</definedName>
    <definedName name="DA_3378375603600000777" hidden="1">'[13]1.'!#REF!</definedName>
    <definedName name="DA_3395504990800000559" localSheetId="5" hidden="1">#REF!</definedName>
    <definedName name="DA_3395504990800000559" hidden="1">#REF!</definedName>
    <definedName name="DA_3395504990800000561" localSheetId="5" hidden="1">#REF!</definedName>
    <definedName name="DA_3395504990800000561" hidden="1">#REF!</definedName>
    <definedName name="DA_3395504990800000571" localSheetId="5" hidden="1">#REF!</definedName>
    <definedName name="DA_3395504990800000571" hidden="1">#REF!</definedName>
    <definedName name="DA_3395504990800000732" localSheetId="5" hidden="1">#REF!</definedName>
    <definedName name="DA_3395504990800000732" hidden="1">#REF!</definedName>
    <definedName name="DA_3395504990800000738" localSheetId="5" hidden="1">#REF!</definedName>
    <definedName name="DA_3395504990800000738" hidden="1">#REF!</definedName>
    <definedName name="DA_3395504990800000740" localSheetId="5" hidden="1">#REF!</definedName>
    <definedName name="DA_3395504990800000740" hidden="1">#REF!</definedName>
    <definedName name="DA_3395504990800000742" localSheetId="5" hidden="1">#REF!</definedName>
    <definedName name="DA_3395504990800000742" hidden="1">#REF!</definedName>
    <definedName name="DA_3395504990800000744" localSheetId="5" hidden="1">#REF!</definedName>
    <definedName name="DA_3395504990800000744" hidden="1">#REF!</definedName>
    <definedName name="DA_3395504990800000746" localSheetId="5" hidden="1">#REF!</definedName>
    <definedName name="DA_3395504990800000746" hidden="1">#REF!</definedName>
    <definedName name="DA_3395504990800000750" localSheetId="5" hidden="1">#REF!</definedName>
    <definedName name="DA_3395504990800000750" hidden="1">#REF!</definedName>
    <definedName name="DA_3395504990800000801" localSheetId="5" hidden="1">#REF!</definedName>
    <definedName name="DA_3395504990800000801" hidden="1">#REF!</definedName>
    <definedName name="DA_3395504990800000843" localSheetId="5" hidden="1">#REF!</definedName>
    <definedName name="DA_3395504990800000843" hidden="1">#REF!</definedName>
    <definedName name="DA_3395504990800000845" localSheetId="5" hidden="1">#REF!</definedName>
    <definedName name="DA_3395504990800000845" hidden="1">#REF!</definedName>
    <definedName name="DA_3395504990800000859" localSheetId="5" hidden="1">'[13]1.'!#REF!</definedName>
    <definedName name="DA_3395504990800000859" hidden="1">'[13]1.'!#REF!</definedName>
    <definedName name="DA_3400940460900000213" localSheetId="5" hidden="1">#REF!</definedName>
    <definedName name="DA_3400940460900000213" hidden="1">#REF!</definedName>
    <definedName name="DA_3400940460900000348" localSheetId="5" hidden="1">#REF!</definedName>
    <definedName name="DA_3400940460900000348" hidden="1">#REF!</definedName>
    <definedName name="DA_3400940460900000357" localSheetId="5" hidden="1">#REF!</definedName>
    <definedName name="DA_3400940460900000357" hidden="1">#REF!</definedName>
    <definedName name="DA_3400940460900000362" localSheetId="5" hidden="1">#REF!</definedName>
    <definedName name="DA_3400940460900000362" hidden="1">#REF!</definedName>
    <definedName name="dd140_1" localSheetId="5">'[14]фин.расходы АО стр.063'!#REF!</definedName>
    <definedName name="dd140_1">'[14]фин.расходы АО стр.063'!#REF!</definedName>
    <definedName name="dd140_10" localSheetId="5">'[14]фин.расходы АО стр.063'!#REF!</definedName>
    <definedName name="dd140_10">'[14]фин.расходы АО стр.063'!#REF!</definedName>
    <definedName name="dd140_11" localSheetId="5">'[14]фин.расходы АО стр.063'!#REF!</definedName>
    <definedName name="dd140_11">'[14]фин.расходы АО стр.063'!#REF!</definedName>
    <definedName name="dd140_12" localSheetId="5">'[14]фин.расходы АО стр.063'!#REF!</definedName>
    <definedName name="dd140_12">'[14]фин.расходы АО стр.063'!#REF!</definedName>
    <definedName name="dd140_13" localSheetId="5">'[14]фин.расходы АО стр.063'!#REF!</definedName>
    <definedName name="dd140_13">'[14]фин.расходы АО стр.063'!#REF!</definedName>
    <definedName name="dd140_14" localSheetId="5">'[14]фин.расходы АО стр.063'!#REF!</definedName>
    <definedName name="dd140_14">'[14]фин.расходы АО стр.063'!#REF!</definedName>
    <definedName name="dd140_15" localSheetId="5">'[14]фин.расходы АО стр.063'!#REF!</definedName>
    <definedName name="dd140_15">'[14]фин.расходы АО стр.063'!#REF!</definedName>
    <definedName name="dd140_16" localSheetId="5">'[14]фин.расходы АО стр.063'!#REF!</definedName>
    <definedName name="dd140_16">'[14]фин.расходы АО стр.063'!#REF!</definedName>
    <definedName name="dd140_17" localSheetId="5">'[14]фин.расходы АО стр.063'!#REF!</definedName>
    <definedName name="dd140_17">'[14]фин.расходы АО стр.063'!#REF!</definedName>
    <definedName name="dd140_18" localSheetId="5">'[14]фин.расходы АО стр.063'!#REF!</definedName>
    <definedName name="dd140_18">'[14]фин.расходы АО стр.063'!#REF!</definedName>
    <definedName name="dd140_19" localSheetId="5">'[14]фин.расходы АО стр.063'!#REF!</definedName>
    <definedName name="dd140_19">'[14]фин.расходы АО стр.063'!#REF!</definedName>
    <definedName name="dd140_2" localSheetId="5">'[14]фин.расходы АО стр.063'!#REF!</definedName>
    <definedName name="dd140_2">'[14]фин.расходы АО стр.063'!#REF!</definedName>
    <definedName name="dd140_20" localSheetId="5">'[14]фин.расходы АО стр.063'!#REF!</definedName>
    <definedName name="dd140_20">'[14]фин.расходы АО стр.063'!#REF!</definedName>
    <definedName name="dd140_3" localSheetId="5">'[14]фин.расходы АО стр.063'!#REF!</definedName>
    <definedName name="dd140_3">'[14]фин.расходы АО стр.063'!#REF!</definedName>
    <definedName name="dd140_4" localSheetId="5">'[14]фин.расходы АО стр.063'!#REF!</definedName>
    <definedName name="dd140_4">'[14]фин.расходы АО стр.063'!#REF!</definedName>
    <definedName name="dd140_5" localSheetId="5">'[14]фин.расходы АО стр.063'!#REF!</definedName>
    <definedName name="dd140_5">'[14]фин.расходы АО стр.063'!#REF!</definedName>
    <definedName name="dd140_6" localSheetId="5">'[14]фин.расходы АО стр.063'!#REF!</definedName>
    <definedName name="dd140_6">'[14]фин.расходы АО стр.063'!#REF!</definedName>
    <definedName name="dd140_7" localSheetId="5">'[14]фин.расходы АО стр.063'!#REF!</definedName>
    <definedName name="dd140_7">'[14]фин.расходы АО стр.063'!#REF!</definedName>
    <definedName name="dd140_8" localSheetId="5">'[14]фин.расходы АО стр.063'!#REF!</definedName>
    <definedName name="dd140_8">'[14]фин.расходы АО стр.063'!#REF!</definedName>
    <definedName name="dd140_9" localSheetId="5">'[14]фин.расходы АО стр.063'!#REF!</definedName>
    <definedName name="dd140_9">'[14]фин.расходы АО стр.063'!#REF!</definedName>
    <definedName name="ddd" localSheetId="5">#REF!</definedName>
    <definedName name="ddd">#REF!</definedName>
    <definedName name="ddsddssdds" hidden="1">43</definedName>
    <definedName name="dem_month" localSheetId="5">#REF!</definedName>
    <definedName name="dem_month">#REF!</definedName>
    <definedName name="dem_year" localSheetId="5">#REF!</definedName>
    <definedName name="dem_year">#REF!</definedName>
    <definedName name="dfg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HJK" hidden="1">8</definedName>
    <definedName name="Difference" localSheetId="5">#REF!</definedName>
    <definedName name="Difference">#REF!</definedName>
    <definedName name="Disaggregations" localSheetId="5">#REF!</definedName>
    <definedName name="Disaggregations">#REF!</definedName>
    <definedName name="DL06671639_3381_426e_968d_a69bc3fedad6" localSheetId="5" hidden="1">#REF!</definedName>
    <definedName name="DL06671639_3381_426e_968d_a69bc3fedad6" hidden="1">#REF!</definedName>
    <definedName name="DL1184d92f_3c4a_4afc_b135_dcecf697b09d" localSheetId="5" hidden="1">#REF!</definedName>
    <definedName name="DL1184d92f_3c4a_4afc_b135_dcecf697b09d" hidden="1">#REF!</definedName>
    <definedName name="DL193b27b1_f622_41ec_afa1_6b9e300b90f1" localSheetId="5" hidden="1">#REF!</definedName>
    <definedName name="DL193b27b1_f622_41ec_afa1_6b9e300b90f1" hidden="1">#REF!</definedName>
    <definedName name="DL1fd476f1_32c6_4390_96a9_d1b4b997b2ff" localSheetId="5" hidden="1">#REF!</definedName>
    <definedName name="DL1fd476f1_32c6_4390_96a9_d1b4b997b2ff" hidden="1">#REF!</definedName>
    <definedName name="DL88c1397b_7874_481a_b066_d7b3dc6e5346" localSheetId="5" hidden="1">#REF!</definedName>
    <definedName name="DL88c1397b_7874_481a_b066_d7b3dc6e5346" hidden="1">#REF!</definedName>
    <definedName name="DL92f135c2_102b_4643_adef_0427f431afa3" localSheetId="5" hidden="1">#REF!</definedName>
    <definedName name="DL92f135c2_102b_4643_adef_0427f431afa3" hidden="1">#REF!</definedName>
    <definedName name="DLa3637dfb_5f58_43f3_afdd_1842954443a9" localSheetId="5" hidden="1">#REF!</definedName>
    <definedName name="DLa3637dfb_5f58_43f3_afdd_1842954443a9" hidden="1">#REF!</definedName>
    <definedName name="DLae14d591_9a56_42aa_8479_075e524f6d4c" localSheetId="5" hidden="1">#REF!</definedName>
    <definedName name="DLae14d591_9a56_42aa_8479_075e524f6d4c" hidden="1">#REF!</definedName>
    <definedName name="DLbbf2fbb0_94cf_455f_b1f2_c2d2d17014e1" localSheetId="5" hidden="1">#REF!</definedName>
    <definedName name="DLbbf2fbb0_94cf_455f_b1f2_c2d2d17014e1" hidden="1">#REF!</definedName>
    <definedName name="DLc72b48c9_fc31_4cd2_8fe8_020d850fa5f7" localSheetId="5" hidden="1">#REF!</definedName>
    <definedName name="DLc72b48c9_fc31_4cd2_8fe8_020d850fa5f7" hidden="1">#REF!</definedName>
    <definedName name="DLefd154d9_88bd_4faa_9444_c3a8f4f342e5" localSheetId="5" hidden="1">#REF!</definedName>
    <definedName name="DLefd154d9_88bd_4faa_9444_c3a8f4f342e5" hidden="1">#REF!</definedName>
    <definedName name="DLf0b906ce_1fca_49b5_a852_1858c92216ab" localSheetId="5" hidden="1">#REF!</definedName>
    <definedName name="DLf0b906ce_1fca_49b5_a852_1858c92216ab" hidden="1">#REF!</definedName>
    <definedName name="Dollar_BS" localSheetId="5">#REF!</definedName>
    <definedName name="Dollar_BS">#REF!</definedName>
    <definedName name="Dollar_Cash" localSheetId="5">#REF!</definedName>
    <definedName name="Dollar_Cash">#REF!</definedName>
    <definedName name="Dollar_IS" localSheetId="5">#REF!</definedName>
    <definedName name="Dollar_IS">#REF!</definedName>
    <definedName name="Dollar_non_cash_wk" localSheetId="5">#REF!</definedName>
    <definedName name="Dollar_non_cash_wk">#REF!</definedName>
    <definedName name="Drilling" localSheetId="5">#REF!</definedName>
    <definedName name="Drilling">#REF!</definedName>
    <definedName name="Drilling1" localSheetId="5">#REF!</definedName>
    <definedName name="Drilling1">#REF!</definedName>
    <definedName name="dsssdssddssd" localSheetId="5">#REF!</definedName>
    <definedName name="dsssdssddssd">#REF!</definedName>
    <definedName name="e" localSheetId="5" hidden="1">#REF!</definedName>
    <definedName name="e" hidden="1">#REF!</definedName>
    <definedName name="ed" localSheetId="5">'[15]БИЗОН НК (ЦОД 9)'!#REF!</definedName>
    <definedName name="ed">'[15]БИЗОН НК (ЦОД 9)'!#REF!</definedName>
    <definedName name="ee" localSheetId="5" hidden="1">#REF!</definedName>
    <definedName name="ee" hidden="1">#REF!</definedName>
    <definedName name="elman" localSheetId="5" hidden="1">#REF!</definedName>
    <definedName name="elman" hidden="1">#REF!</definedName>
    <definedName name="er" localSheetId="14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" localSheetId="5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ror">[16]Anlagevermögen!$A$1:$Z$29</definedName>
    <definedName name="ert" localSheetId="14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localSheetId="5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 localSheetId="5">#REF!</definedName>
    <definedName name="euro_month">#REF!</definedName>
    <definedName name="euro_year" localSheetId="5">#REF!</definedName>
    <definedName name="euro_year">#REF!</definedName>
    <definedName name="EV__EVCOM_OPTIONS__" hidden="1">8</definedName>
    <definedName name="EV__EXPOPTIONS__" hidden="1">0</definedName>
    <definedName name="EV__LASTREFTIME__" hidden="1">"(GMT+06:00)28.02.2015 10:49:37"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28</definedName>
    <definedName name="EV__WBVERSION__" hidden="1">0</definedName>
    <definedName name="EV__WSINFO__" hidden="1">"_MGBkeFpv8"</definedName>
    <definedName name="excess_count">'[17]SA Procedures'!$C$32</definedName>
    <definedName name="Expected_balance" localSheetId="5">#REF!</definedName>
    <definedName name="Expected_balance">#REF!</definedName>
    <definedName name="extn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 localSheetId="5">#REF!</definedName>
    <definedName name="fd">#REF!</definedName>
    <definedName name="fdjfd" localSheetId="5">#REF!</definedName>
    <definedName name="fdjfd">#REF!</definedName>
    <definedName name="fdjlsj" localSheetId="5">#REF!</definedName>
    <definedName name="fdjlsj">#REF!</definedName>
    <definedName name="Feb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f" localSheetId="14" hidden="1">{#N/A,#N/A,FALSE,"Aging Summary";#N/A,#N/A,FALSE,"Ratio Analysis";#N/A,#N/A,FALSE,"Test 120 Day Accts";#N/A,#N/A,FALSE,"Tickmarks"}</definedName>
    <definedName name="fff" localSheetId="5" hidden="1">{#N/A,#N/A,FALSE,"Aging Summary";#N/A,#N/A,FALSE,"Ratio Analysis";#N/A,#N/A,FALSE,"Test 120 Day Accts";#N/A,#N/A,FALSE,"Tickmarks"}</definedName>
    <definedName name="fff" hidden="1">{#N/A,#N/A,FALSE,"Aging Summary";#N/A,#N/A,FALSE,"Ratio Analysis";#N/A,#N/A,FALSE,"Test 120 Day Accts";#N/A,#N/A,FALSE,"Tickmarks"}</definedName>
    <definedName name="fg" localSheetId="5">'[18]GAAP TB 30.09.01  detail p&amp;l'!#REF!</definedName>
    <definedName name="fg">'[18]GAAP TB 30.09.01  detail p&amp;l'!#REF!</definedName>
    <definedName name="fgh" localSheetId="14" hidden="1">{#N/A,#N/A,TRUE,"Лист1";#N/A,#N/A,TRUE,"Лист2";#N/A,#N/A,TRUE,"Лист3"}</definedName>
    <definedName name="fgh" localSheetId="5" hidden="1">{#N/A,#N/A,TRUE,"Лист1";#N/A,#N/A,TRUE,"Лист2";#N/A,#N/A,TRUE,"Лист3"}</definedName>
    <definedName name="fgh" hidden="1">{#N/A,#N/A,TRUE,"Лист1";#N/A,#N/A,TRUE,"Лист2";#N/A,#N/A,TRUE,"Лист3"}</definedName>
    <definedName name="fghh" localSheetId="14" hidden="1">{#N/A,#N/A,TRUE,"Лист1";#N/A,#N/A,TRUE,"Лист2";#N/A,#N/A,TRUE,"Лист3"}</definedName>
    <definedName name="fghh" localSheetId="5" hidden="1">{#N/A,#N/A,TRUE,"Лист1";#N/A,#N/A,TRUE,"Лист2";#N/A,#N/A,TRUE,"Лист3"}</definedName>
    <definedName name="fghh" hidden="1">{#N/A,#N/A,TRUE,"Лист1";#N/A,#N/A,TRUE,"Лист2";#N/A,#N/A,TRUE,"Лист3"}</definedName>
    <definedName name="fh" hidden="1">"4HFD1LE6V3KPRLRNC1WZB7MS7"</definedName>
    <definedName name="fjsf" localSheetId="5">#REF!</definedName>
    <definedName name="fjsf">#REF!</definedName>
    <definedName name="fytf" localSheetId="5">#REF!</definedName>
    <definedName name="fytf">#REF!</definedName>
    <definedName name="g" localSheetId="14" hidden="1">{#N/A,#N/A,TRUE,"Лист1";#N/A,#N/A,TRUE,"Лист2";#N/A,#N/A,TRUE,"Лист3"}</definedName>
    <definedName name="g" localSheetId="5" hidden="1">{#N/A,#N/A,TRUE,"Лист1";#N/A,#N/A,TRUE,"Лист2";#N/A,#N/A,TRUE,"Лист3"}</definedName>
    <definedName name="g" hidden="1">{#N/A,#N/A,TRUE,"Лист1";#N/A,#N/A,TRUE,"Лист2";#N/A,#N/A,TRUE,"Лист3"}</definedName>
    <definedName name="gaap_GRID" localSheetId="5">#REF!</definedName>
    <definedName name="gaap_GRID">#REF!</definedName>
    <definedName name="gbr_month" localSheetId="5">#REF!</definedName>
    <definedName name="gbr_month">#REF!</definedName>
    <definedName name="gbr_year" localSheetId="5">#REF!</definedName>
    <definedName name="gbr_year">#REF!</definedName>
    <definedName name="gfujskdjfhklm" localSheetId="14" hidden="1">{#N/A,#N/A,TRUE,"Лист1";#N/A,#N/A,TRUE,"Лист2";#N/A,#N/A,TRUE,"Лист3"}</definedName>
    <definedName name="gfujskdjfhklm" localSheetId="5" hidden="1">{#N/A,#N/A,TRUE,"Лист1";#N/A,#N/A,TRUE,"Лист2";#N/A,#N/A,TRUE,"Лист3"}</definedName>
    <definedName name="gfujskdjfhklm" hidden="1">{#N/A,#N/A,TRUE,"Лист1";#N/A,#N/A,TRUE,"Лист2";#N/A,#N/A,TRUE,"Лист3"}</definedName>
    <definedName name="ggg" localSheetId="14" hidden="1">{#N/A,#N/A,FALSE,"Aging Summary";#N/A,#N/A,FALSE,"Ratio Analysis";#N/A,#N/A,FALSE,"Test 120 Day Accts";#N/A,#N/A,FALSE,"Tickmarks"}</definedName>
    <definedName name="ggg" localSheetId="5" hidden="1">{#N/A,#N/A,FALSE,"Aging Summary";#N/A,#N/A,FALSE,"Ratio Analysis";#N/A,#N/A,FALSE,"Test 120 Day Accts";#N/A,#N/A,FALSE,"Tickmarks"}</definedName>
    <definedName name="ggg" hidden="1">{#N/A,#N/A,FALSE,"Aging Summary";#N/A,#N/A,FALSE,"Ratio Analysis";#N/A,#N/A,FALSE,"Test 120 Day Accts";#N/A,#N/A,FALSE,"Tickmarks"}</definedName>
    <definedName name="ghd" localSheetId="14" hidden="1">{#N/A,#N/A,FALSE,"Aging Summary";#N/A,#N/A,FALSE,"Ratio Analysis";#N/A,#N/A,FALSE,"Test 120 Day Accts";#N/A,#N/A,FALSE,"Tickmarks"}</definedName>
    <definedName name="ghd" localSheetId="5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his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 localSheetId="5">#REF!</definedName>
    <definedName name="Grid_Assets">#REF!</definedName>
    <definedName name="Grid_bs" localSheetId="5">#REF!</definedName>
    <definedName name="Grid_bs">#REF!</definedName>
    <definedName name="Grid_is" localSheetId="5">#REF!</definedName>
    <definedName name="Grid_is">#REF!</definedName>
    <definedName name="h" localSheetId="14" hidden="1">{#N/A,#N/A,FALSE,"МТВ"}</definedName>
    <definedName name="h" localSheetId="5" hidden="1">{#N/A,#N/A,FALSE,"МТВ"}</definedName>
    <definedName name="h" hidden="1">{#N/A,#N/A,FALSE,"МТВ"}</definedName>
    <definedName name="half" localSheetId="5">#REF!</definedName>
    <definedName name="half">#REF!</definedName>
    <definedName name="Header1" hidden="1">IF(COUNTA(#REF!)=0,0,INDEX(#REF!,MATCH(ROW(#REF!),#REF!,TRUE)))+1</definedName>
    <definedName name="Header2" localSheetId="5" hidden="1">[19]!Header1-1 &amp; "." &amp; MAX(1,COUNTA(INDEX(#REF!,MATCH([19]!Header1-1,#REF!,FALSE)):#REF!))</definedName>
    <definedName name="Header2" hidden="1">[19]!Header1-1 &amp; "." &amp; MAX(1,COUNTA(INDEX(#REF!,MATCH([19]!Header1-1,#REF!,FALSE)):#REF!))</definedName>
    <definedName name="HELP" localSheetId="5">#REF!</definedName>
    <definedName name="HELP">#REF!</definedName>
    <definedName name="hfcxtn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14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localSheetId="5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 localSheetId="5">#REF!</definedName>
    <definedName name="hgf">#REF!</definedName>
    <definedName name="hjjh" localSheetId="14" hidden="1">{#N/A,#N/A,TRUE,"Лист1";#N/A,#N/A,TRUE,"Лист2";#N/A,#N/A,TRUE,"Лист3"}</definedName>
    <definedName name="hjjh" localSheetId="5" hidden="1">{#N/A,#N/A,TRUE,"Лист1";#N/A,#N/A,TRUE,"Лист2";#N/A,#N/A,TRUE,"Лист3"}</definedName>
    <definedName name="hjjh" hidden="1">{#N/A,#N/A,TRUE,"Лист1";#N/A,#N/A,TRUE,"Лист2";#N/A,#N/A,TRUE,"Лист3"}</definedName>
    <definedName name="hjjj" localSheetId="5">#REF!</definedName>
    <definedName name="hjjj">#REF!</definedName>
    <definedName name="hozu" localSheetId="5">#REF!</definedName>
    <definedName name="hozu">#REF!</definedName>
    <definedName name="HTML_CodePage" hidden="1">1252</definedName>
    <definedName name="HTML_Control" localSheetId="14" hidden="1">{"'Sheet1'!$A$1:$H$145"}</definedName>
    <definedName name="HTML_Control" localSheetId="5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"I:\TRANSFER\Test EURO\word_koerslijst\31JUL2002.htm"</definedName>
    <definedName name="HTML_PathFileMac" hidden="1">"Macintosh HD:HomePageStuff:New_Home_Page:datafile:ctryprem.html"</definedName>
    <definedName name="HTML_PathTemplate" hidden="1">"I:\TRANSFER\Test EURO\word_koerslijst\17jan2002-2.htm"</definedName>
    <definedName name="HTML_Title" hidden="1">"Country Risk Premiums"</definedName>
    <definedName name="Inc_Stmt" localSheetId="5">#REF!</definedName>
    <definedName name="Inc_Stmt">#REF!</definedName>
    <definedName name="Inc_Stmt1" localSheetId="5">#REF!</definedName>
    <definedName name="Inc_Stmt1">#REF!</definedName>
    <definedName name="interm_level">'[6]Threshold Table'!$D$6:$F$11</definedName>
    <definedName name="Irina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R_Inc2" localSheetId="5">#REF!</definedName>
    <definedName name="IRR_Inc2">#REF!</definedName>
    <definedName name="IRR_Inc21" localSheetId="5">#REF!</definedName>
    <definedName name="IRR_Inc21">#REF!</definedName>
    <definedName name="jjjjg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j" localSheetId="14" hidden="1">{#N/A,#N/A,TRUE,"Лист1";#N/A,#N/A,TRUE,"Лист2";#N/A,#N/A,TRUE,"Лист3"}</definedName>
    <definedName name="kj" localSheetId="5" hidden="1">{#N/A,#N/A,TRUE,"Лист1";#N/A,#N/A,TRUE,"Лист2";#N/A,#N/A,TRUE,"Лист3"}</definedName>
    <definedName name="kj" hidden="1">{#N/A,#N/A,TRUE,"Лист1";#N/A,#N/A,TRUE,"Лист2";#N/A,#N/A,TRUE,"Лист3"}</definedName>
    <definedName name="ktzuk" localSheetId="14" hidden="1">{#N/A,#N/A,FALSE,"Aging Summary";#N/A,#N/A,FALSE,"Ratio Analysis";#N/A,#N/A,FALSE,"Test 120 Day Accts";#N/A,#N/A,FALSE,"Tickmarks"}</definedName>
    <definedName name="ktzuk" localSheetId="5" hidden="1">{#N/A,#N/A,FALSE,"Aging Summary";#N/A,#N/A,FALSE,"Ratio Analysis";#N/A,#N/A,FALSE,"Test 120 Day Accts";#N/A,#N/A,FALSE,"Tickmarks"}</definedName>
    <definedName name="ktzuk" hidden="1">{#N/A,#N/A,FALSE,"Aging Summary";#N/A,#N/A,FALSE,"Ratio Analysis";#N/A,#N/A,FALSE,"Test 120 Day Accts";#N/A,#N/A,FALSE,"Tickmarks"}</definedName>
    <definedName name="Kumkol" localSheetId="14" hidden="1">{#N/A,#N/A,FALSE,"Сентябрь";#N/A,#N/A,FALSE,"Пояснительная сентябре 99"}</definedName>
    <definedName name="Kumkol" localSheetId="5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BS" localSheetId="5">#REF!</definedName>
    <definedName name="KZT_BS">#REF!</definedName>
    <definedName name="KZT_cash" localSheetId="5">#REF!</definedName>
    <definedName name="KZT_cash">#REF!</definedName>
    <definedName name="KZT_IS" localSheetId="5">#REF!</definedName>
    <definedName name="KZT_IS">#REF!</definedName>
    <definedName name="KZT_non_cash_wk" localSheetId="5">#REF!</definedName>
    <definedName name="KZT_non_cash_wk">#REF!</definedName>
    <definedName name="L_Adjust">[20]Links!$H$1:$H$65536</definedName>
    <definedName name="L_AJE_Tot">[20]Links!$G$1:$G$65536</definedName>
    <definedName name="L_CY_Beg">[20]Links!$F$1:$F$65536</definedName>
    <definedName name="L_CY_End">[20]Links!$J$1:$J$65536</definedName>
    <definedName name="L_PY_End">[20]Links!$K$1:$K$65536</definedName>
    <definedName name="L_RJE_Tot">[20]Links!$I$1:$I$65536</definedName>
    <definedName name="Language">'[21]A1.400 CFS 2018 (indirect)'!$E$1:$E$2</definedName>
    <definedName name="lkj" localSheetId="14" hidden="1">{#N/A,#N/A,FALSE,"Aging Summary";#N/A,#N/A,FALSE,"Ratio Analysis";#N/A,#N/A,FALSE,"Test 120 Day Accts";#N/A,#N/A,FALSE,"Tickmarks"}</definedName>
    <definedName name="lkj" localSheetId="5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P" localSheetId="5">#REF!</definedName>
    <definedName name="LP">#REF!</definedName>
    <definedName name="lvnc" localSheetId="5">#REF!</definedName>
    <definedName name="lvnc">#REF!</definedName>
    <definedName name="m">[8]Anlagevermögen!$A$1:$Z$29</definedName>
    <definedName name="mdmddd" localSheetId="5">#REF!</definedName>
    <definedName name="mdmddd">#REF!</definedName>
    <definedName name="MEWarning" hidden="1">1</definedName>
    <definedName name="Monetary_Precision" localSheetId="5">#REF!</definedName>
    <definedName name="Monetary_Precision">#REF!</definedName>
    <definedName name="month" localSheetId="5">#REF!</definedName>
    <definedName name="month">#REF!</definedName>
    <definedName name="new">'[22]$ IS'!$A$1:$BH$34</definedName>
    <definedName name="New_a_c" localSheetId="5">#REF!</definedName>
    <definedName name="New_a_c">#REF!</definedName>
    <definedName name="oi" localSheetId="5">#REF!</definedName>
    <definedName name="oi">#REF!</definedName>
    <definedName name="OLE_LINK174" localSheetId="9">PL!#REF!</definedName>
    <definedName name="OLE_LINK2" localSheetId="8">BS!#REF!</definedName>
    <definedName name="one" localSheetId="5">#REF!,#REF!</definedName>
    <definedName name="one">#REF!,#REF!</definedName>
    <definedName name="ooo" localSheetId="5">'[23]GAAP TB 30.09.01  detail p&amp;l'!#REF!</definedName>
    <definedName name="ooo">'[23]GAAP TB 30.09.01  detail p&amp;l'!#REF!</definedName>
    <definedName name="pc" localSheetId="5">#REF!</definedName>
    <definedName name="pc">#REF!</definedName>
    <definedName name="Pivot_division" localSheetId="5">#REF!</definedName>
    <definedName name="Pivot_division">#REF!</definedName>
    <definedName name="Pivot_HO" localSheetId="5">#REF!</definedName>
    <definedName name="Pivot_HO">#REF!</definedName>
    <definedName name="Platts_Diesel_1">[24]Prices!$C$30</definedName>
    <definedName name="Platts_Diesel_10">[24]Prices!$L$30</definedName>
    <definedName name="Platts_Diesel_11">[24]Prices!$M$30</definedName>
    <definedName name="Platts_Diesel_12">[24]Prices!$N$30</definedName>
    <definedName name="Platts_Diesel_2">[24]Prices!$D$30</definedName>
    <definedName name="Platts_Diesel_3">[24]Prices!$E$30</definedName>
    <definedName name="Platts_Diesel_4">[24]Prices!$F$30</definedName>
    <definedName name="Platts_Diesel_5">[24]Prices!$G$30</definedName>
    <definedName name="Platts_Diesel_6">[24]Prices!$H$30</definedName>
    <definedName name="Platts_Diesel_7">[24]Prices!$I$30</definedName>
    <definedName name="Platts_Diesel_8">[24]Prices!$J$30</definedName>
    <definedName name="Platts_Diesel_9">[24]Prices!$K$30</definedName>
    <definedName name="Platts_Gasoline_1">[24]Prices!$C$16</definedName>
    <definedName name="Platts_Gasoline_10">[24]Prices!$L$16</definedName>
    <definedName name="Platts_Gasoline_11">[24]Prices!$M$16</definedName>
    <definedName name="Platts_Gasoline_12">[24]Prices!$N$16</definedName>
    <definedName name="Platts_Gasoline_2">[24]Prices!$D$16</definedName>
    <definedName name="Platts_Gasoline_3">[24]Prices!$E$16</definedName>
    <definedName name="Platts_Gasoline_4">[24]Prices!$F$16</definedName>
    <definedName name="Platts_Gasoline_5">[24]Prices!$G$16</definedName>
    <definedName name="Platts_Gasoline_6">[24]Prices!$H$16</definedName>
    <definedName name="Platts_Gasoline_7">[24]Prices!$I$16</definedName>
    <definedName name="Platts_Gasoline_8">[24]Prices!$J$16</definedName>
    <definedName name="Platts_Gasoline_9">[24]Prices!$K$16</definedName>
    <definedName name="pr">[25]Anlagevermögen!$A$1:$Z$29</definedName>
    <definedName name="PreviousPeriod" localSheetId="5">#REF!</definedName>
    <definedName name="PreviousPeriod">#REF!</definedName>
    <definedName name="printa" localSheetId="5">#REF!</definedName>
    <definedName name="printa">#REF!</definedName>
    <definedName name="printb" localSheetId="5">#REF!</definedName>
    <definedName name="printb">#REF!</definedName>
    <definedName name="printc" localSheetId="5">#REF!</definedName>
    <definedName name="printc">#REF!</definedName>
    <definedName name="printk" localSheetId="5">#REF!</definedName>
    <definedName name="printk">#REF!</definedName>
    <definedName name="Prob_ResRec" localSheetId="5">#REF!</definedName>
    <definedName name="Prob_ResRec">#REF!</definedName>
    <definedName name="Prob_ResRec1" localSheetId="5">#REF!</definedName>
    <definedName name="Prob_ResRec1">#REF!</definedName>
    <definedName name="Proved_ResRec" localSheetId="5">#REF!</definedName>
    <definedName name="Proved_ResRec">#REF!</definedName>
    <definedName name="Proved_ResRec1" localSheetId="5">#REF!</definedName>
    <definedName name="Proved_ResRec1">#REF!</definedName>
    <definedName name="PY_Accounts_Receivable" localSheetId="5">#REF!</definedName>
    <definedName name="PY_Accounts_Receivable">#REF!</definedName>
    <definedName name="PY_Cash" localSheetId="5">#REF!</definedName>
    <definedName name="PY_Cash">#REF!</definedName>
    <definedName name="PY_Cash_Div_Dec" localSheetId="5">'[10]Income Statement'!#REF!</definedName>
    <definedName name="PY_Cash_Div_Dec">'[10]Income Statement'!#REF!</definedName>
    <definedName name="PY_CASH_DIVIDENDS_DECLARED__per_common_share" localSheetId="5">'[10]Income Statement'!#REF!</definedName>
    <definedName name="PY_CASH_DIVIDENDS_DECLARED__per_common_share">'[10]Income Statement'!#REF!</definedName>
    <definedName name="PY_Common_Equity" localSheetId="5">#REF!</definedName>
    <definedName name="PY_Common_Equity">#REF!</definedName>
    <definedName name="PY_Cost_of_Sales" localSheetId="5">#REF!</definedName>
    <definedName name="PY_Cost_of_Sales">#REF!</definedName>
    <definedName name="PY_Current_Liabilities" localSheetId="5">#REF!</definedName>
    <definedName name="PY_Current_Liabilities">#REF!</definedName>
    <definedName name="PY_Depreciation" localSheetId="5">#REF!</definedName>
    <definedName name="PY_Depreciation">#REF!</definedName>
    <definedName name="PY_Earnings_per_share" localSheetId="5">[10]Ratios!#REF!</definedName>
    <definedName name="PY_Earnings_per_share">[10]Ratios!#REF!</definedName>
    <definedName name="PY_Gross_Profit" localSheetId="5">#REF!</definedName>
    <definedName name="PY_Gross_Profit">#REF!</definedName>
    <definedName name="PY_Inc_Bef_Tax" localSheetId="5">#REF!</definedName>
    <definedName name="PY_Inc_Bef_Tax">#REF!</definedName>
    <definedName name="PY_Intangible_Assets" localSheetId="5">#REF!</definedName>
    <definedName name="PY_Intangible_Assets">#REF!</definedName>
    <definedName name="PY_Interest_Expense" localSheetId="5">#REF!</definedName>
    <definedName name="PY_Interest_Expense">#REF!</definedName>
    <definedName name="PY_Inventory" localSheetId="5">#REF!</definedName>
    <definedName name="PY_Inventory">#REF!</definedName>
    <definedName name="PY_LIABIL_EQUITY" localSheetId="5">#REF!</definedName>
    <definedName name="PY_LIABIL_EQUITY">#REF!</definedName>
    <definedName name="PY_LT_Debt" localSheetId="5">#REF!</definedName>
    <definedName name="PY_LT_Debt">#REF!</definedName>
    <definedName name="PY_Market_Value_of_Equity" localSheetId="5">#REF!</definedName>
    <definedName name="PY_Market_Value_of_Equity">#REF!</definedName>
    <definedName name="PY_Marketable_Sec" localSheetId="5">#REF!</definedName>
    <definedName name="PY_Marketable_Sec">#REF!</definedName>
    <definedName name="PY_NET_PROFIT" localSheetId="5">#REF!</definedName>
    <definedName name="PY_NET_PROFIT">#REF!</definedName>
    <definedName name="PY_Net_Revenue" localSheetId="5">#REF!</definedName>
    <definedName name="PY_Net_Revenue">#REF!</definedName>
    <definedName name="PY_Operating_Inc" localSheetId="5">#REF!</definedName>
    <definedName name="PY_Operating_Inc">#REF!</definedName>
    <definedName name="PY_Operating_Income" localSheetId="5">#REF!</definedName>
    <definedName name="PY_Operating_Income">#REF!</definedName>
    <definedName name="PY_Other_Curr_Assets" localSheetId="5">#REF!</definedName>
    <definedName name="PY_Other_Curr_Assets">#REF!</definedName>
    <definedName name="PY_Other_LT_Assets" localSheetId="5">#REF!</definedName>
    <definedName name="PY_Other_LT_Assets">#REF!</definedName>
    <definedName name="PY_Other_LT_Liabilities" localSheetId="5">#REF!</definedName>
    <definedName name="PY_Other_LT_Liabilities">#REF!</definedName>
    <definedName name="PY_Preferred_Stock" localSheetId="5">#REF!</definedName>
    <definedName name="PY_Preferred_Stock">#REF!</definedName>
    <definedName name="PY_QUICK_ASSETS" localSheetId="5">#REF!</definedName>
    <definedName name="PY_QUICK_ASSETS">#REF!</definedName>
    <definedName name="PY_Retained_Earnings" localSheetId="5">#REF!</definedName>
    <definedName name="PY_Retained_Earnings">#REF!</definedName>
    <definedName name="PY_Tangible_Assets" localSheetId="5">#REF!</definedName>
    <definedName name="PY_Tangible_Assets">#REF!</definedName>
    <definedName name="PY_Tangible_Net_Worth" localSheetId="5">#REF!</definedName>
    <definedName name="PY_Tangible_Net_Worth">#REF!</definedName>
    <definedName name="PY_Taxes" localSheetId="5">#REF!</definedName>
    <definedName name="PY_Taxes">#REF!</definedName>
    <definedName name="PY_TOTAL_ASSETS" localSheetId="5">#REF!</definedName>
    <definedName name="PY_TOTAL_ASSETS">#REF!</definedName>
    <definedName name="PY_TOTAL_CURR_ASSETS" localSheetId="5">#REF!</definedName>
    <definedName name="PY_TOTAL_CURR_ASSETS">#REF!</definedName>
    <definedName name="PY_TOTAL_DEBT" localSheetId="5">#REF!</definedName>
    <definedName name="PY_TOTAL_DEBT">#REF!</definedName>
    <definedName name="PY_TOTAL_EQUITY" localSheetId="5">#REF!</definedName>
    <definedName name="PY_TOTAL_EQUITY">#REF!</definedName>
    <definedName name="PY_Weighted_Average" localSheetId="5">'[10]Income Statement'!#REF!</definedName>
    <definedName name="PY_Weighted_Average">'[10]Income Statement'!#REF!</definedName>
    <definedName name="PY_Working_Capital" localSheetId="5">#REF!</definedName>
    <definedName name="PY_Working_Capital">#REF!</definedName>
    <definedName name="PY2_Accounts_Receivable" localSheetId="5">#REF!</definedName>
    <definedName name="PY2_Accounts_Receivable">#REF!</definedName>
    <definedName name="PY2_Cash" localSheetId="5">#REF!</definedName>
    <definedName name="PY2_Cash">#REF!</definedName>
    <definedName name="PY2_Cash_Div_Dec" localSheetId="5">'[10]Income Statement'!#REF!</definedName>
    <definedName name="PY2_Cash_Div_Dec">'[10]Income Statement'!#REF!</definedName>
    <definedName name="PY2_CASH_DIVIDENDS_DECLARED__per_common_share" localSheetId="5">'[10]Income Statement'!#REF!</definedName>
    <definedName name="PY2_CASH_DIVIDENDS_DECLARED__per_common_share">'[10]Income Statement'!#REF!</definedName>
    <definedName name="PY2_Common_Equity" localSheetId="5">#REF!</definedName>
    <definedName name="PY2_Common_Equity">#REF!</definedName>
    <definedName name="PY2_Cost_of_Sales" localSheetId="5">#REF!</definedName>
    <definedName name="PY2_Cost_of_Sales">#REF!</definedName>
    <definedName name="PY2_Current_Liabilities" localSheetId="5">#REF!</definedName>
    <definedName name="PY2_Current_Liabilities">#REF!</definedName>
    <definedName name="PY2_Depreciation" localSheetId="5">#REF!</definedName>
    <definedName name="PY2_Depreciation">#REF!</definedName>
    <definedName name="PY2_Earnings_per_share" localSheetId="5">[10]Ratios!#REF!</definedName>
    <definedName name="PY2_Earnings_per_share">[10]Ratios!#REF!</definedName>
    <definedName name="PY2_Gross_Profit" localSheetId="5">#REF!</definedName>
    <definedName name="PY2_Gross_Profit">#REF!</definedName>
    <definedName name="PY2_Inc_Bef_Tax" localSheetId="5">#REF!</definedName>
    <definedName name="PY2_Inc_Bef_Tax">#REF!</definedName>
    <definedName name="PY2_Intangible_Assets" localSheetId="5">#REF!</definedName>
    <definedName name="PY2_Intangible_Assets">#REF!</definedName>
    <definedName name="PY2_Interest_Expense" localSheetId="5">#REF!</definedName>
    <definedName name="PY2_Interest_Expense">#REF!</definedName>
    <definedName name="PY2_Inventory" localSheetId="5">#REF!</definedName>
    <definedName name="PY2_Inventory">#REF!</definedName>
    <definedName name="PY2_LIABIL_EQUITY" localSheetId="5">#REF!</definedName>
    <definedName name="PY2_LIABIL_EQUITY">#REF!</definedName>
    <definedName name="PY2_LT_Debt" localSheetId="5">#REF!</definedName>
    <definedName name="PY2_LT_Debt">#REF!</definedName>
    <definedName name="PY2_Market_Value_of_Equity" localSheetId="5">'[10]Income Statement'!#REF!</definedName>
    <definedName name="PY2_Market_Value_of_Equity">'[10]Income Statement'!#REF!</definedName>
    <definedName name="PY2_Marketable_Sec" localSheetId="5">#REF!</definedName>
    <definedName name="PY2_Marketable_Sec">#REF!</definedName>
    <definedName name="PY2_NET_PROFIT" localSheetId="5">#REF!</definedName>
    <definedName name="PY2_NET_PROFIT">#REF!</definedName>
    <definedName name="PY2_Net_Revenue" localSheetId="5">#REF!</definedName>
    <definedName name="PY2_Net_Revenue">#REF!</definedName>
    <definedName name="PY2_Operating_Inc" localSheetId="5">#REF!</definedName>
    <definedName name="PY2_Operating_Inc">#REF!</definedName>
    <definedName name="PY2_Operating_Income" localSheetId="5">#REF!</definedName>
    <definedName name="PY2_Operating_Income">#REF!</definedName>
    <definedName name="PY2_Other_Curr_Assets" localSheetId="5">#REF!</definedName>
    <definedName name="PY2_Other_Curr_Assets">#REF!</definedName>
    <definedName name="PY2_Other_LT_Assets" localSheetId="5">#REF!</definedName>
    <definedName name="PY2_Other_LT_Assets">#REF!</definedName>
    <definedName name="PY2_Other_LT_Liabilities" localSheetId="5">#REF!</definedName>
    <definedName name="PY2_Other_LT_Liabilities">#REF!</definedName>
    <definedName name="PY2_Preferred_Stock" localSheetId="5">#REF!</definedName>
    <definedName name="PY2_Preferred_Stock">#REF!</definedName>
    <definedName name="PY2_QUICK_ASSETS" localSheetId="5">#REF!</definedName>
    <definedName name="PY2_QUICK_ASSETS">#REF!</definedName>
    <definedName name="PY2_Retained_Earnings" localSheetId="5">#REF!</definedName>
    <definedName name="PY2_Retained_Earnings">#REF!</definedName>
    <definedName name="PY2_Tangible_Assets" localSheetId="5">#REF!</definedName>
    <definedName name="PY2_Tangible_Assets">#REF!</definedName>
    <definedName name="PY2_Tangible_Net_Worth" localSheetId="5">#REF!</definedName>
    <definedName name="PY2_Tangible_Net_Worth">#REF!</definedName>
    <definedName name="PY2_Taxes" localSheetId="5">#REF!</definedName>
    <definedName name="PY2_Taxes">#REF!</definedName>
    <definedName name="PY2_TOTAL_ASSETS" localSheetId="5">#REF!</definedName>
    <definedName name="PY2_TOTAL_ASSETS">#REF!</definedName>
    <definedName name="PY2_TOTAL_CURR_ASSETS" localSheetId="5">#REF!</definedName>
    <definedName name="PY2_TOTAL_CURR_ASSETS">#REF!</definedName>
    <definedName name="PY2_TOTAL_DEBT" localSheetId="5">#REF!</definedName>
    <definedName name="PY2_TOTAL_DEBT">#REF!</definedName>
    <definedName name="PY2_TOTAL_EQUITY" localSheetId="5">#REF!</definedName>
    <definedName name="PY2_TOTAL_EQUITY">#REF!</definedName>
    <definedName name="PY2_Weighted_Average" localSheetId="5">'[10]Income Statement'!#REF!</definedName>
    <definedName name="PY2_Weighted_Average">'[10]Income Statement'!#REF!</definedName>
    <definedName name="PY2_Working_Capital" localSheetId="5">#REF!</definedName>
    <definedName name="PY2_Working_Capital">#REF!</definedName>
    <definedName name="pz" localSheetId="5">#REF!</definedName>
    <definedName name="pz">#REF!</definedName>
    <definedName name="Q1_901s_materials">'[26]Production_Ref Q-1-3'!$V$32:$V$82</definedName>
    <definedName name="Q1_902_903s">'[26]Production_Ref Q-1-3'!$V$83:$V$104</definedName>
    <definedName name="Q1_AJE_KLO" localSheetId="5">#REF!</definedName>
    <definedName name="Q1_AJE_KLO">#REF!</definedName>
    <definedName name="Q1_AJE41_payroll" localSheetId="5">#REF!</definedName>
    <definedName name="Q1_AJE41_payroll">#REF!</definedName>
    <definedName name="Q1_audit_expenses" localSheetId="5">#REF!</definedName>
    <definedName name="Q1_audit_expenses">#REF!</definedName>
    <definedName name="Q1_bank_services" localSheetId="5">#REF!</definedName>
    <definedName name="Q1_bank_services">#REF!</definedName>
    <definedName name="Q1_catering_services" localSheetId="5">#REF!</definedName>
    <definedName name="Q1_catering_services">#REF!</definedName>
    <definedName name="Q1_communication_expenses" localSheetId="5">#REF!</definedName>
    <definedName name="Q1_communication_expenses">#REF!</definedName>
    <definedName name="Q1_contract_interpreters" localSheetId="5">#REF!</definedName>
    <definedName name="Q1_contract_interpreters">#REF!</definedName>
    <definedName name="Q1_DD_AJEs" localSheetId="5">#REF!</definedName>
    <definedName name="Q1_DD_AJEs">#REF!</definedName>
    <definedName name="Q1_DD_provision_KZT" localSheetId="5">#REF!</definedName>
    <definedName name="Q1_DD_provision_KZT">#REF!</definedName>
    <definedName name="Q1_donations" localSheetId="5">#REF!</definedName>
    <definedName name="Q1_donations">#REF!</definedName>
    <definedName name="Q1_donations_Kaisar" localSheetId="5">#REF!</definedName>
    <definedName name="Q1_donations_Kaisar">#REF!</definedName>
    <definedName name="Q1_excise_tax">'[26]Production_Ref Q-1-3'!$V$28</definedName>
    <definedName name="Q1_expat_payroll" localSheetId="5">#REF!</definedName>
    <definedName name="Q1_expat_payroll">#REF!</definedName>
    <definedName name="Q1_expat_travel" localSheetId="5">#REF!</definedName>
    <definedName name="Q1_expat_travel">#REF!</definedName>
    <definedName name="Q1_Farm_expat_payroll" localSheetId="5">#REF!</definedName>
    <definedName name="Q1_Farm_expat_payroll">#REF!</definedName>
    <definedName name="Q1_farm_GA" localSheetId="5">#REF!</definedName>
    <definedName name="Q1_farm_GA">#REF!</definedName>
    <definedName name="Q1_Farm_other" localSheetId="5">#REF!,#REF!,#REF!,#REF!,#REF!,#REF!,#REF!,#REF!,#REF!,#REF!</definedName>
    <definedName name="Q1_Farm_other">#REF!,#REF!,#REF!,#REF!,#REF!,#REF!,#REF!,#REF!,#REF!,#REF!</definedName>
    <definedName name="Q1_Farm_payroll_nationals" localSheetId="5">#REF!,#REF!</definedName>
    <definedName name="Q1_Farm_payroll_nationals">#REF!,#REF!</definedName>
    <definedName name="Q1_insurance" localSheetId="5">#REF!</definedName>
    <definedName name="Q1_insurance">#REF!</definedName>
    <definedName name="Q1_KLO_KZT" localSheetId="5">#REF!</definedName>
    <definedName name="Q1_KLO_KZT">#REF!</definedName>
    <definedName name="Q1_KLO_Royalty_KZT">'[26]Production_Ref Q-1-3'!$S$17</definedName>
    <definedName name="Q1_legal_settlements" localSheetId="5">#REF!</definedName>
    <definedName name="Q1_legal_settlements">#REF!</definedName>
    <definedName name="Q1_medical_expenses" localSheetId="5">#REF!</definedName>
    <definedName name="Q1_medical_expenses">#REF!</definedName>
    <definedName name="Q1_mngnt_services" localSheetId="5">#REF!</definedName>
    <definedName name="Q1_mngnt_services">#REF!</definedName>
    <definedName name="Q1_national_payroll" localSheetId="5">#REF!,#REF!</definedName>
    <definedName name="Q1_national_payroll">#REF!,#REF!</definedName>
    <definedName name="Q1_overheads_KZT">'[26]Production_Ref Q-1-3'!$Q$17:$R$17,'[26]Production_Ref Q-1-3'!$T$19:$T$23,'[26]Production_Ref Q-1-3'!$T$26,'[26]Production_Ref Q-1-3'!$Q$30,'[26]Production_Ref Q-1-3'!$T$106:$T$258,'[26]Production_Ref Q-1-3'!$T$265:$T$268</definedName>
    <definedName name="Q1_pipeline_tariff">'[26]Production_Ref Q-1-3'!$V$24</definedName>
    <definedName name="Q1_property_tax" localSheetId="5">#REF!</definedName>
    <definedName name="Q1_property_tax">#REF!</definedName>
    <definedName name="Q1_railway_tariff">'[26]Production_Ref Q-1-3'!$V$25</definedName>
    <definedName name="Q1_security" localSheetId="5">#REF!</definedName>
    <definedName name="Q1_security">#REF!</definedName>
    <definedName name="Q1_tax_advice" localSheetId="5">#REF!</definedName>
    <definedName name="Q1_tax_advice">#REF!</definedName>
    <definedName name="Q1_trucking_services" localSheetId="5">#REF!</definedName>
    <definedName name="Q1_trucking_services">#REF!</definedName>
    <definedName name="Q1_TurgaiPetroleum">'[26]Production_Ref Q-1-3'!$S$30</definedName>
    <definedName name="Q1145\" localSheetId="5">#REF!</definedName>
    <definedName name="Q1145\">#REF!</definedName>
    <definedName name="Q2_901s_materials">'[26]Production_Ref Q-1-3'!$N$32:$N$82</definedName>
    <definedName name="Q2_902_903s">'[26]Production_Ref Q-1-3'!$N$83:$N$104</definedName>
    <definedName name="Q2_AJE50_901s">'[26]Production_Ref Q-1-3'!$N$273</definedName>
    <definedName name="Q2_AJE51_KLO_USD">'[26]Production_Ref Q-1-3'!$N$275</definedName>
    <definedName name="Q2_AJE62_pipeline_tariff">'[26]Production_Ref Q-1-3'!$N$277</definedName>
    <definedName name="Q2_AJE68_pipeline_tariff">'[26]Production_Ref Q-1-3'!$N$279</definedName>
    <definedName name="Q2_AJE77_pipeline_tariff">'[26]Production_Ref Q-1-3'!$N$283</definedName>
    <definedName name="Q2_audit_expenses" localSheetId="5">#REF!</definedName>
    <definedName name="Q2_audit_expenses">#REF!</definedName>
    <definedName name="Q2_baddebt_provision" localSheetId="5">#REF!</definedName>
    <definedName name="Q2_baddebt_provision">#REF!</definedName>
    <definedName name="Q2_bank_services" localSheetId="5">#REF!</definedName>
    <definedName name="Q2_bank_services">#REF!</definedName>
    <definedName name="Q2_catering_services" localSheetId="5">#REF!</definedName>
    <definedName name="Q2_catering_services">#REF!</definedName>
    <definedName name="Q2_communication_expenses" localSheetId="5">#REF!</definedName>
    <definedName name="Q2_communication_expenses">#REF!</definedName>
    <definedName name="Q2_contract_interpreters" localSheetId="5">#REF!</definedName>
    <definedName name="Q2_contract_interpreters">#REF!</definedName>
    <definedName name="Q2_donation_Kaisar" localSheetId="5">#REF!</definedName>
    <definedName name="Q2_donation_Kaisar">#REF!</definedName>
    <definedName name="Q2_donations" localSheetId="5">#REF!</definedName>
    <definedName name="Q2_donations">#REF!</definedName>
    <definedName name="Q2_excise_tax">'[26]Production_Ref Q-1-3'!$N$28</definedName>
    <definedName name="Q2_expat_payroll" localSheetId="5">#REF!</definedName>
    <definedName name="Q2_expat_payroll">#REF!</definedName>
    <definedName name="Q2_expat_travel" localSheetId="5">#REF!</definedName>
    <definedName name="Q2_expat_travel">#REF!</definedName>
    <definedName name="Q2_farm_GA" localSheetId="5">#REF!</definedName>
    <definedName name="Q2_farm_GA">#REF!</definedName>
    <definedName name="Q2_farm_other" localSheetId="5">#REF!,#REF!,#REF!,#REF!,#REF!,#REF!,#REF!,#REF!,#REF!,#REF!,#REF!,#REF!</definedName>
    <definedName name="Q2_farm_other">#REF!,#REF!,#REF!,#REF!,#REF!,#REF!,#REF!,#REF!,#REF!,#REF!,#REF!,#REF!</definedName>
    <definedName name="Q2_farm_payroll" localSheetId="5">#REF!,#REF!</definedName>
    <definedName name="Q2_farm_payroll">#REF!,#REF!</definedName>
    <definedName name="Q2_insurance" localSheetId="5">#REF!</definedName>
    <definedName name="Q2_insurance">#REF!</definedName>
    <definedName name="Q2_KLO" localSheetId="5">#REF!</definedName>
    <definedName name="Q2_KLO">#REF!</definedName>
    <definedName name="Q2_KTO_crude">'[26]Production_Ref Q-1-3'!$N$281</definedName>
    <definedName name="Q2_legal_settlements" localSheetId="5">#REF!</definedName>
    <definedName name="Q2_legal_settlements">#REF!</definedName>
    <definedName name="Q2_medical_expenses" localSheetId="5">#REF!</definedName>
    <definedName name="Q2_medical_expenses">#REF!</definedName>
    <definedName name="Q2_mngnt_services" localSheetId="5">#REF!</definedName>
    <definedName name="Q2_mngnt_services">#REF!</definedName>
    <definedName name="Q2_national_payroll" localSheetId="5">#REF!,#REF!</definedName>
    <definedName name="Q2_national_payroll">#REF!,#REF!</definedName>
    <definedName name="Q2_overheads">'[26]Production_Ref Q-1-3'!$N$7:$N$23,'[26]Production_Ref Q-1-3'!$N$26,'[26]Production_Ref Q-1-3'!$N$106:$N$258</definedName>
    <definedName name="Q2_pipeline_tariff">'[26]Production_Ref Q-1-3'!$N$24</definedName>
    <definedName name="Q2_property_tax" localSheetId="5">#REF!</definedName>
    <definedName name="Q2_property_tax">#REF!</definedName>
    <definedName name="Q2_railway_tariff">'[26]Production_Ref Q-1-3'!$N$25</definedName>
    <definedName name="Q2_security" localSheetId="5">#REF!</definedName>
    <definedName name="Q2_security">#REF!</definedName>
    <definedName name="Q2_tax_advice" localSheetId="5">#REF!</definedName>
    <definedName name="Q2_tax_advice">#REF!</definedName>
    <definedName name="Q2_trucking_services" localSheetId="5">#REF!</definedName>
    <definedName name="Q2_trucking_services">#REF!</definedName>
    <definedName name="Q2_TurgaiPetroleum_KZT">'[26]Production_Ref Q-1-3'!$K$31</definedName>
    <definedName name="Q3_901s_materials">'[26]Production_Ref Q-1-3'!$G$32:$G$82</definedName>
    <definedName name="Q3_902_903s">'[26]Production_Ref Q-1-3'!$G$83:$G$104</definedName>
    <definedName name="Q3_AJE10_KLO">'[26]Production_Ref Q-1-3'!$G$287</definedName>
    <definedName name="Q3_AJE11_pipeline_tariff">'[26]Production_Ref Q-1-3'!$G$289</definedName>
    <definedName name="Q3_AJEs_other" localSheetId="5">#REF!</definedName>
    <definedName name="Q3_AJEs_other">#REF!</definedName>
    <definedName name="Q3_audit_expenses" localSheetId="5">#REF!</definedName>
    <definedName name="Q3_audit_expenses">#REF!</definedName>
    <definedName name="Q3_baddebts_provisions" localSheetId="5">#REF!</definedName>
    <definedName name="Q3_baddebts_provisions">#REF!</definedName>
    <definedName name="Q3_bank_services" localSheetId="5">#REF!</definedName>
    <definedName name="Q3_bank_services">#REF!</definedName>
    <definedName name="Q3_catering_services" localSheetId="5">#REF!</definedName>
    <definedName name="Q3_catering_services">#REF!</definedName>
    <definedName name="Q3_communication_expenses" localSheetId="5">#REF!</definedName>
    <definedName name="Q3_communication_expenses">#REF!</definedName>
    <definedName name="Q3_contract_interpreters" localSheetId="5">#REF!</definedName>
    <definedName name="Q3_contract_interpreters">#REF!</definedName>
    <definedName name="Q3_donation_Kaisar" localSheetId="5">#REF!</definedName>
    <definedName name="Q3_donation_Kaisar">#REF!</definedName>
    <definedName name="Q3_donations" localSheetId="5">#REF!</definedName>
    <definedName name="Q3_donations">#REF!</definedName>
    <definedName name="Q3_excise_tax">'[26]Production_Ref Q-1-3'!$G$28</definedName>
    <definedName name="Q3_expat_payroll" localSheetId="5">#REF!</definedName>
    <definedName name="Q3_expat_payroll">#REF!</definedName>
    <definedName name="Q3_expat_travel" localSheetId="5">#REF!</definedName>
    <definedName name="Q3_expat_travel">#REF!</definedName>
    <definedName name="Q3_insurance" localSheetId="5">#REF!</definedName>
    <definedName name="Q3_insurance">#REF!</definedName>
    <definedName name="Q3_KLO" localSheetId="5">#REF!</definedName>
    <definedName name="Q3_KLO">#REF!</definedName>
    <definedName name="Q3_legal_settlements" localSheetId="5">#REF!</definedName>
    <definedName name="Q3_legal_settlements">#REF!</definedName>
    <definedName name="Q3_medical_expenses" localSheetId="5">#REF!</definedName>
    <definedName name="Q3_medical_expenses">#REF!</definedName>
    <definedName name="Q3_mngt_services" localSheetId="5">#REF!</definedName>
    <definedName name="Q3_mngt_services">#REF!</definedName>
    <definedName name="Q3_national_payroll" localSheetId="5">#REF!,#REF!</definedName>
    <definedName name="Q3_national_payroll">#REF!,#REF!</definedName>
    <definedName name="Q3_other" localSheetId="5">#REF!,#REF!,#REF!,#REF!,#REF!,#REF!,#REF!,#REF!,#REF!,#REF!,#REF!,#REF!,#REF!,#REF!,#REF!,#REF!</definedName>
    <definedName name="Q3_other">#REF!,#REF!,#REF!,#REF!,#REF!,#REF!,#REF!,#REF!,#REF!,#REF!,#REF!,#REF!,#REF!,#REF!,#REF!,#REF!</definedName>
    <definedName name="Q3_overheads">'[26]Production_Ref Q-1-3'!$G$17:$G$23,'[26]Production_Ref Q-1-3'!$G$26,'[26]Production_Ref Q-1-3'!$G$106:$G$143,'[26]Production_Ref Q-1-3'!$G$144:$G$180,'[26]Production_Ref Q-1-3'!$G$181:$G$217,'[26]Production_Ref Q-1-3'!$G$218:$G$258,'[26]Production_Ref Q-1-3'!$G$285</definedName>
    <definedName name="Q3_pipeline_tariff">'[26]Production_Ref Q-1-3'!$G$24</definedName>
    <definedName name="Q3_property_tax" localSheetId="5">#REF!</definedName>
    <definedName name="Q3_property_tax">#REF!</definedName>
    <definedName name="Q3_railway_tariff">'[26]Production_Ref Q-1-3'!$G$25</definedName>
    <definedName name="Q3_security" localSheetId="5">#REF!</definedName>
    <definedName name="Q3_security">#REF!</definedName>
    <definedName name="Q3_tax_advice" localSheetId="5">#REF!</definedName>
    <definedName name="Q3_tax_advice">#REF!</definedName>
    <definedName name="Q3_trucking_services" localSheetId="5">#REF!</definedName>
    <definedName name="Q3_trucking_services">#REF!</definedName>
    <definedName name="Q3_TurgaiPetroleum">'[26]Production_Ref Q-1-3'!$G$31</definedName>
    <definedName name="Q3_VAT_nondeductible" localSheetId="5">#REF!</definedName>
    <definedName name="Q3_VAT_nondeductible">#REF!</definedName>
    <definedName name="Q4_labour" localSheetId="5">SUM(#REF!)</definedName>
    <definedName name="Q4_labour">SUM(#REF!)</definedName>
    <definedName name="Q4_Materials" localSheetId="5">SUM(#REF!)</definedName>
    <definedName name="Q4_Materials">SUM(#REF!)</definedName>
    <definedName name="Q4_Overheads" localSheetId="5">SUM(#REF!,#REF!,#REF!)</definedName>
    <definedName name="Q4_Overheads">SUM(#REF!,#REF!,#REF!)</definedName>
    <definedName name="qqq" localSheetId="5">'[23]GAAP TB 30.09.01  detail p&amp;l'!#REF!</definedName>
    <definedName name="qqq">'[23]GAAP TB 30.09.01  detail p&amp;l'!#REF!</definedName>
    <definedName name="qsda" hidden="1">4</definedName>
    <definedName name="qw" localSheetId="5" hidden="1">[27]Analytics!#REF!</definedName>
    <definedName name="qw" hidden="1">[27]Analytics!#REF!</definedName>
    <definedName name="R_Factor" localSheetId="5">#REF!</definedName>
    <definedName name="R_Factor">#REF!</definedName>
    <definedName name="Ref_1">'[28]FA Movement Kyrg'!$E$22</definedName>
    <definedName name="Ref_10">'[28]FA Movement Kyrg'!$I$39</definedName>
    <definedName name="Ref_11">'[28]FA Movement Kyrg'!$K$39</definedName>
    <definedName name="Ref_12">'[28]FA Movement Kyrg'!$K$17</definedName>
    <definedName name="Ref_13">'[28]FA Movement Kyrg'!$C$17</definedName>
    <definedName name="Ref_14">'[28]FA Movement Kyrg'!$E$17</definedName>
    <definedName name="Ref_2">'[28]FA Movement Kyrg'!$A$1</definedName>
    <definedName name="Ref_3" localSheetId="5">#REF!</definedName>
    <definedName name="Ref_3">#REF!</definedName>
    <definedName name="Ref_4">'[28]FA Movement Kyrg'!$A$19</definedName>
    <definedName name="Ref_5">'[28]FA Movement Kyrg'!$C$17</definedName>
    <definedName name="Ref_6">'[28]FA Movement Kyrg'!$K$17</definedName>
    <definedName name="Ref_7">'[28]FA Movement Kyrg'!$C$28</definedName>
    <definedName name="Ref_8">'[28]FA Movement Kyrg'!$C$28</definedName>
    <definedName name="Ref_9">'[28]FA Movement Kyrg'!$K$28</definedName>
    <definedName name="refined" localSheetId="5">#REF!</definedName>
    <definedName name="refined">#REF!</definedName>
    <definedName name="Reserve_Stats" localSheetId="5">#REF!</definedName>
    <definedName name="Reserve_Stats">#REF!</definedName>
    <definedName name="Reserve_Stats1" localSheetId="5">#REF!</definedName>
    <definedName name="Reserve_Stats1">#REF!</definedName>
    <definedName name="Reserves" localSheetId="5">#REF!</definedName>
    <definedName name="Reserves">#REF!</definedName>
    <definedName name="Reserves1" localSheetId="5">#REF!</definedName>
    <definedName name="Reserves1">#REF!</definedName>
    <definedName name="Residual_difference" localSheetId="5">#REF!</definedName>
    <definedName name="Residual_difference">#REF!</definedName>
    <definedName name="respirators" localSheetId="5">#REF!</definedName>
    <definedName name="respirators">#REF!</definedName>
    <definedName name="Result" localSheetId="5">#REF!</definedName>
    <definedName name="Result">#REF!</definedName>
    <definedName name="Result_All" localSheetId="5">#REF!</definedName>
    <definedName name="Result_All">#REF!</definedName>
    <definedName name="rew" localSheetId="14" hidden="1">{#N/A,#N/A,TRUE,"Лист1";#N/A,#N/A,TRUE,"Лист2";#N/A,#N/A,TRUE,"Лист3"}</definedName>
    <definedName name="rew" localSheetId="5" hidden="1">{#N/A,#N/A,TRUE,"Лист1";#N/A,#N/A,TRUE,"Лист2";#N/A,#N/A,TRUE,"Лист3"}</definedName>
    <definedName name="rew" hidden="1">{#N/A,#N/A,TRUE,"Лист1";#N/A,#N/A,TRUE,"Лист2";#N/A,#N/A,TRUE,"Лист3"}</definedName>
    <definedName name="rjhjdf" localSheetId="14" hidden="1">{#N/A,#N/A,FALSE,"МТВ"}</definedName>
    <definedName name="rjhjdf" localSheetId="5" hidden="1">{#N/A,#N/A,FALSE,"МТВ"}</definedName>
    <definedName name="rjhjdf" hidden="1">{#N/A,#N/A,FALSE,"МТВ"}</definedName>
    <definedName name="rtt" localSheetId="14" hidden="1">{#N/A,#N/A,TRUE,"Лист1";#N/A,#N/A,TRUE,"Лист2";#N/A,#N/A,TRUE,"Лист3"}</definedName>
    <definedName name="rtt" localSheetId="5" hidden="1">{#N/A,#N/A,TRUE,"Лист1";#N/A,#N/A,TRUE,"Лист2";#N/A,#N/A,TRUE,"Лист3"}</definedName>
    <definedName name="rtt" hidden="1">{#N/A,#N/A,TRUE,"Лист1";#N/A,#N/A,TRUE,"Лист2";#N/A,#N/A,TRUE,"Лист3"}</definedName>
    <definedName name="rty" localSheetId="14" hidden="1">{#N/A,#N/A,FALSE,"МТВ"}</definedName>
    <definedName name="rty" localSheetId="5" hidden="1">{#N/A,#N/A,FALSE,"МТВ"}</definedName>
    <definedName name="rty" hidden="1">{#N/A,#N/A,FALSE,"МТВ"}</definedName>
    <definedName name="ru" localSheetId="14" hidden="1">{#N/A,#N/A,TRUE,"Лист1";#N/A,#N/A,TRUE,"Лист2";#N/A,#N/A,TRUE,"Лист3"}</definedName>
    <definedName name="ru" localSheetId="5" hidden="1">{#N/A,#N/A,TRUE,"Лист1";#N/A,#N/A,TRUE,"Лист2";#N/A,#N/A,TRUE,"Лист3"}</definedName>
    <definedName name="ru" hidden="1">{#N/A,#N/A,TRUE,"Лист1";#N/A,#N/A,TRUE,"Лист2";#N/A,#N/A,TRUE,"Лист3"}</definedName>
    <definedName name="rur_month" localSheetId="5">#REF!</definedName>
    <definedName name="rur_month">#REF!</definedName>
    <definedName name="rur_year" localSheetId="5">#REF!</definedName>
    <definedName name="rur_year">#REF!</definedName>
    <definedName name="rus" localSheetId="5">#REF!</definedName>
    <definedName name="rus">#REF!</definedName>
    <definedName name="S_AcctDes" localSheetId="5">#REF!</definedName>
    <definedName name="S_AcctDes">#REF!</definedName>
    <definedName name="S_Adjust" localSheetId="5">#REF!</definedName>
    <definedName name="S_Adjust">#REF!</definedName>
    <definedName name="S_Adjust_Data" localSheetId="5">#REF!</definedName>
    <definedName name="S_Adjust_Data">#REF!</definedName>
    <definedName name="S_Adjust_GT" localSheetId="5">#REF!</definedName>
    <definedName name="S_Adjust_GT">#REF!</definedName>
    <definedName name="S_AJE_Tot" localSheetId="5">#REF!</definedName>
    <definedName name="S_AJE_Tot">#REF!</definedName>
    <definedName name="S_AJE_Tot_Data" localSheetId="5">#REF!</definedName>
    <definedName name="S_AJE_Tot_Data">#REF!</definedName>
    <definedName name="S_AJE_Tot_GT" localSheetId="5">#REF!</definedName>
    <definedName name="S_AJE_Tot_GT">#REF!</definedName>
    <definedName name="S_CompNum" localSheetId="5">#REF!</definedName>
    <definedName name="S_CompNum">#REF!</definedName>
    <definedName name="S_CY_Beg" localSheetId="5">#REF!</definedName>
    <definedName name="S_CY_Beg">#REF!</definedName>
    <definedName name="S_CY_Beg_Data" localSheetId="5">#REF!</definedName>
    <definedName name="S_CY_Beg_Data">#REF!</definedName>
    <definedName name="S_CY_Beg_GT" localSheetId="5">#REF!</definedName>
    <definedName name="S_CY_Beg_GT">#REF!</definedName>
    <definedName name="S_CY_End" localSheetId="5">#REF!</definedName>
    <definedName name="S_CY_End">#REF!</definedName>
    <definedName name="S_CY_End_Data" localSheetId="5">#REF!</definedName>
    <definedName name="S_CY_End_Data">#REF!</definedName>
    <definedName name="S_CY_End_GT" localSheetId="5">#REF!</definedName>
    <definedName name="S_CY_End_GT">#REF!</definedName>
    <definedName name="S_Diff_Amt" localSheetId="5">#REF!</definedName>
    <definedName name="S_Diff_Amt">#REF!</definedName>
    <definedName name="S_Diff_Pct" localSheetId="5">#REF!</definedName>
    <definedName name="S_Diff_Pct">#REF!</definedName>
    <definedName name="S_GrpNum" localSheetId="5">#REF!</definedName>
    <definedName name="S_GrpNum">#REF!</definedName>
    <definedName name="S_Headings" localSheetId="5">#REF!</definedName>
    <definedName name="S_Headings">#REF!</definedName>
    <definedName name="S_KeyValue" localSheetId="5">#REF!</definedName>
    <definedName name="S_KeyValue">#REF!</definedName>
    <definedName name="S_PY_End" localSheetId="5">#REF!</definedName>
    <definedName name="S_PY_End">#REF!</definedName>
    <definedName name="S_PY_End_Data" localSheetId="5">#REF!</definedName>
    <definedName name="S_PY_End_Data">#REF!</definedName>
    <definedName name="S_PY_End_GT" localSheetId="5">#REF!</definedName>
    <definedName name="S_PY_End_GT">#REF!</definedName>
    <definedName name="S_RJE_Tot" localSheetId="5">#REF!</definedName>
    <definedName name="S_RJE_Tot">#REF!</definedName>
    <definedName name="S_RJE_Tot_Data" localSheetId="5">#REF!</definedName>
    <definedName name="S_RJE_Tot_Data">#REF!</definedName>
    <definedName name="S_RJE_Tot_GT" localSheetId="5">#REF!</definedName>
    <definedName name="S_RJE_Tot_GT">#REF!</definedName>
    <definedName name="S_RowNum" localSheetId="5">#REF!</definedName>
    <definedName name="S_RowNum">#REF!</definedName>
    <definedName name="s140_10" localSheetId="5">'[12]фин.расходы КТЖ стр.063'!#REF!</definedName>
    <definedName name="s140_10">'[12]фин.расходы КТЖ стр.063'!#REF!</definedName>
    <definedName name="s140_11" localSheetId="5">'[12]фин.расходы КТЖ стр.063'!#REF!</definedName>
    <definedName name="s140_11">'[12]фин.расходы КТЖ стр.063'!#REF!</definedName>
    <definedName name="s140_12" localSheetId="5">'[12]фин.расходы КТЖ стр.063'!#REF!</definedName>
    <definedName name="s140_12">'[12]фин.расходы КТЖ стр.063'!#REF!</definedName>
    <definedName name="s140_15" localSheetId="5">'[12]фин.расходы КТЖ стр.063'!#REF!</definedName>
    <definedName name="s140_15">'[12]фин.расходы КТЖ стр.063'!#REF!</definedName>
    <definedName name="s140_16" localSheetId="5">'[12]фин.расходы КТЖ стр.063'!#REF!</definedName>
    <definedName name="s140_16">'[12]фин.расходы КТЖ стр.063'!#REF!</definedName>
    <definedName name="s140_17" localSheetId="5">'[12]фин.расходы КТЖ стр.063'!#REF!</definedName>
    <definedName name="s140_17">'[12]фин.расходы КТЖ стр.063'!#REF!</definedName>
    <definedName name="s140_23" localSheetId="5">'[12]фин.расходы КТЖ стр.063'!#REF!</definedName>
    <definedName name="s140_23">'[12]фин.расходы КТЖ стр.063'!#REF!</definedName>
    <definedName name="s140_24" localSheetId="5">'[12]фин.расходы КТЖ стр.063'!#REF!</definedName>
    <definedName name="s140_24">'[12]фин.расходы КТЖ стр.063'!#REF!</definedName>
    <definedName name="s140_25" localSheetId="5">'[12]фин.расходы КТЖ стр.063'!#REF!</definedName>
    <definedName name="s140_25">'[12]фин.расходы КТЖ стр.063'!#REF!</definedName>
    <definedName name="s140_8" localSheetId="5">'[12]фин.расходы КТЖ стр.063'!#REF!</definedName>
    <definedName name="s140_8">'[12]фин.расходы КТЖ стр.063'!#REF!</definedName>
    <definedName name="s140_9" localSheetId="5">'[12]фин.расходы КТЖ стр.063'!#REF!</definedName>
    <definedName name="s140_9">'[12]фин.расходы КТЖ стр.063'!#REF!</definedName>
    <definedName name="SAPBEXrevision" hidden="1">1</definedName>
    <definedName name="SAPBEXsysID" hidden="1">"PBW"</definedName>
    <definedName name="SAPBEXwbID" hidden="1">"4SGB6FDU95KXRYN9SSMF1BTAV"</definedName>
    <definedName name="sd" localSheetId="5">#REF!</definedName>
    <definedName name="sd">#REF!</definedName>
    <definedName name="sdsdsdsddsdds" localSheetId="5">#REF!</definedName>
    <definedName name="sdsdsdsddsdds">#REF!</definedName>
    <definedName name="sfd" localSheetId="5">#REF!</definedName>
    <definedName name="sfd">#REF!</definedName>
    <definedName name="ShEquity" localSheetId="5">#REF!</definedName>
    <definedName name="ShEquity">#REF!</definedName>
    <definedName name="ShEquity1" localSheetId="5">#REF!</definedName>
    <definedName name="ShEquity1">#REF!</definedName>
    <definedName name="summary2" localSheetId="14" hidden="1">{#N/A,#N/A,FALSE,"Aging Summary";#N/A,#N/A,FALSE,"Ratio Analysis";#N/A,#N/A,FALSE,"Test 120 Day Accts";#N/A,#N/A,FALSE,"Tickmarks"}</definedName>
    <definedName name="summary2" localSheetId="5" hidden="1">{#N/A,#N/A,FALSE,"Aging Summary";#N/A,#N/A,FALSE,"Ratio Analysis";#N/A,#N/A,FALSE,"Test 120 Day Accts";#N/A,#N/A,FALSE,"Tickmarks"}</definedName>
    <definedName name="summary2" hidden="1">{#N/A,#N/A,FALSE,"Aging Summary";#N/A,#N/A,FALSE,"Ratio Analysis";#N/A,#N/A,FALSE,"Test 120 Day Accts";#N/A,#N/A,FALSE,"Tickmarks"}</definedName>
    <definedName name="SyncrudeJV" localSheetId="5">#REF!</definedName>
    <definedName name="SyncrudeJV">#REF!</definedName>
    <definedName name="SyncrudeJV1" localSheetId="5">#REF!</definedName>
    <definedName name="SyncrudeJV1">#REF!</definedName>
    <definedName name="t" localSheetId="14" hidden="1">{#N/A,#N/A,TRUE,"Лист1";#N/A,#N/A,TRUE,"Лист2";#N/A,#N/A,TRUE,"Лист3"}</definedName>
    <definedName name="t" localSheetId="5" hidden="1">{#N/A,#N/A,TRUE,"Лист1";#N/A,#N/A,TRUE,"Лист2";#N/A,#N/A,TRUE,"Лист3"}</definedName>
    <definedName name="t" hidden="1">{#N/A,#N/A,TRUE,"Лист1";#N/A,#N/A,TRUE,"Лист2";#N/A,#N/A,TRUE,"Лист3"}</definedName>
    <definedName name="tanya" localSheetId="14" hidden="1">{#N/A,#N/A,FALSE,"Aging Summary";#N/A,#N/A,FALSE,"Ratio Analysis";#N/A,#N/A,FALSE,"Test 120 Day Accts";#N/A,#N/A,FALSE,"Tickmarks"}</definedName>
    <definedName name="tanya" localSheetId="5" hidden="1">{#N/A,#N/A,FALSE,"Aging Summary";#N/A,#N/A,FALSE,"Ratio Analysis";#N/A,#N/A,FALSE,"Test 120 Day Accts";#N/A,#N/A,FALSE,"Tickmarks"}</definedName>
    <definedName name="tanya" hidden="1">{#N/A,#N/A,FALSE,"Aging Summary";#N/A,#N/A,FALSE,"Ratio Analysis";#N/A,#N/A,FALSE,"Test 120 Day Accts";#N/A,#N/A,FALSE,"Tickmarks"}</definedName>
    <definedName name="Tariff" localSheetId="5">[29]Capex!#REF!</definedName>
    <definedName name="Tariff">[29]Capex!#REF!</definedName>
    <definedName name="TB_AFTER_adjs" localSheetId="5">#REF!</definedName>
    <definedName name="TB_AFTER_adjs">#REF!</definedName>
    <definedName name="TB_before_adjs" localSheetId="5">#REF!</definedName>
    <definedName name="TB_before_adjs">#REF!</definedName>
    <definedName name="TB00032e5b_125c_4e74_8df9_e9453987348d" localSheetId="5" hidden="1">#REF!</definedName>
    <definedName name="TB00032e5b_125c_4e74_8df9_e9453987348d" hidden="1">#REF!</definedName>
    <definedName name="TB0004fb3d_6fd1_421c_a8c6_87aca3955949" localSheetId="5" hidden="1">#REF!</definedName>
    <definedName name="TB0004fb3d_6fd1_421c_a8c6_87aca3955949" hidden="1">#REF!</definedName>
    <definedName name="TB000d8edf_e6df_4faa_aec3_1a50bb6819ae" localSheetId="5" hidden="1">#REF!</definedName>
    <definedName name="TB000d8edf_e6df_4faa_aec3_1a50bb6819ae" hidden="1">#REF!</definedName>
    <definedName name="TB001920f9_320c_49cd_9606_299a90f06a39" localSheetId="5" hidden="1">#REF!</definedName>
    <definedName name="TB001920f9_320c_49cd_9606_299a90f06a39" hidden="1">#REF!</definedName>
    <definedName name="TB001bff59_67c5_4769_9598_e3622716b396" localSheetId="5" hidden="1">#REF!</definedName>
    <definedName name="TB001bff59_67c5_4769_9598_e3622716b396" hidden="1">#REF!</definedName>
    <definedName name="TB00298fae_99b7_4a7c_88ac_5850c4955928" localSheetId="5" hidden="1">#REF!</definedName>
    <definedName name="TB00298fae_99b7_4a7c_88ac_5850c4955928" hidden="1">#REF!</definedName>
    <definedName name="TB002a45aa_0d15_484a_abbf_b9f6b9235ee0" localSheetId="5" hidden="1">#REF!</definedName>
    <definedName name="TB002a45aa_0d15_484a_abbf_b9f6b9235ee0" hidden="1">#REF!</definedName>
    <definedName name="TB002ecf60_2302_48ee_82be_18978c4661f8" localSheetId="5" hidden="1">#REF!</definedName>
    <definedName name="TB002ecf60_2302_48ee_82be_18978c4661f8" hidden="1">#REF!</definedName>
    <definedName name="TB0050a86a_b841_461e_98c6_caf20cd700ff" localSheetId="5" hidden="1">#REF!</definedName>
    <definedName name="TB0050a86a_b841_461e_98c6_caf20cd700ff" hidden="1">#REF!</definedName>
    <definedName name="TB006387bb_ec21_4d55_a2cf_30d875c4ef51" localSheetId="5" hidden="1">#REF!</definedName>
    <definedName name="TB006387bb_ec21_4d55_a2cf_30d875c4ef51" hidden="1">#REF!</definedName>
    <definedName name="TB0063eb07_74e6_45bd_9b56_5095fd8fa026" localSheetId="5" hidden="1">#REF!</definedName>
    <definedName name="TB0063eb07_74e6_45bd_9b56_5095fd8fa026" hidden="1">#REF!</definedName>
    <definedName name="TB007f8233_9cf6_4901_b735_06f40776923b" localSheetId="5" hidden="1">#REF!</definedName>
    <definedName name="TB007f8233_9cf6_4901_b735_06f40776923b" hidden="1">#REF!</definedName>
    <definedName name="TB0082f59f_f4df_4350_95be_1d7ba27a4417" localSheetId="5" hidden="1">#REF!</definedName>
    <definedName name="TB0082f59f_f4df_4350_95be_1d7ba27a4417" hidden="1">#REF!</definedName>
    <definedName name="TB0086d692_0f82_4f20_86c7_75ce58e0303f" localSheetId="5" hidden="1">#REF!</definedName>
    <definedName name="TB0086d692_0f82_4f20_86c7_75ce58e0303f" hidden="1">#REF!</definedName>
    <definedName name="TB0099b242_439c_4369_8eb2_ab71a8d5b26e" localSheetId="5" hidden="1">#REF!</definedName>
    <definedName name="TB0099b242_439c_4369_8eb2_ab71a8d5b26e" hidden="1">#REF!</definedName>
    <definedName name="TB009e3ac1_1065_4aa7_b7c4_41453702130e" localSheetId="5" hidden="1">#REF!</definedName>
    <definedName name="TB009e3ac1_1065_4aa7_b7c4_41453702130e" hidden="1">#REF!</definedName>
    <definedName name="TB00abb949_afe5_4b20_8fa4_c6c4a27b26c1" localSheetId="5" hidden="1">#REF!</definedName>
    <definedName name="TB00abb949_afe5_4b20_8fa4_c6c4a27b26c1" hidden="1">#REF!</definedName>
    <definedName name="TB00c8c7ff_8ec5_494f_8010_fda8f87045a0" localSheetId="5" hidden="1">#REF!</definedName>
    <definedName name="TB00c8c7ff_8ec5_494f_8010_fda8f87045a0" hidden="1">#REF!</definedName>
    <definedName name="TB00cf9538_83d1_4de2_a899_4b54803b7637" localSheetId="5" hidden="1">#REF!</definedName>
    <definedName name="TB00cf9538_83d1_4de2_a899_4b54803b7637" hidden="1">#REF!</definedName>
    <definedName name="TB00d3a9a3_1dac_4697_ab04_c9117f7ad184" localSheetId="5" hidden="1">#REF!</definedName>
    <definedName name="TB00d3a9a3_1dac_4697_ab04_c9117f7ad184" hidden="1">#REF!</definedName>
    <definedName name="TB00d62f00_1076_45ec_9817_ee070992604d" localSheetId="5" hidden="1">#REF!</definedName>
    <definedName name="TB00d62f00_1076_45ec_9817_ee070992604d" hidden="1">#REF!</definedName>
    <definedName name="TB00d7f084_f9fe_43e0_b687_9bcb9cb9adb4" localSheetId="5" hidden="1">#REF!</definedName>
    <definedName name="TB00d7f084_f9fe_43e0_b687_9bcb9cb9adb4" hidden="1">#REF!</definedName>
    <definedName name="TB00e28bff_5c19_49cb_a8ae_ffb60a77055f" localSheetId="5" hidden="1">#REF!</definedName>
    <definedName name="TB00e28bff_5c19_49cb_a8ae_ffb60a77055f" hidden="1">#REF!</definedName>
    <definedName name="TB00e3f6cf_7f56_41e3_8707_777a8984f0a8" localSheetId="5" hidden="1">#REF!</definedName>
    <definedName name="TB00e3f6cf_7f56_41e3_8707_777a8984f0a8" hidden="1">#REF!</definedName>
    <definedName name="TB00e49dae_e8ba_4adb_8e6f_b8713bb3a7ab" localSheetId="5" hidden="1">#REF!</definedName>
    <definedName name="TB00e49dae_e8ba_4adb_8e6f_b8713bb3a7ab" hidden="1">#REF!</definedName>
    <definedName name="TB00e5cb0b_e34e_470c_b73a_699f9886c26b" localSheetId="5" hidden="1">#REF!</definedName>
    <definedName name="TB00e5cb0b_e34e_470c_b73a_699f9886c26b" hidden="1">#REF!</definedName>
    <definedName name="TB00ee7be8_ba71_4cf8_bba0_07f6965836e7" localSheetId="5" hidden="1">#REF!</definedName>
    <definedName name="TB00ee7be8_ba71_4cf8_bba0_07f6965836e7" hidden="1">#REF!</definedName>
    <definedName name="TB00fe0843_d05c_403c_aa36_a555b78479b7" localSheetId="5" hidden="1">#REF!</definedName>
    <definedName name="TB00fe0843_d05c_403c_aa36_a555b78479b7" hidden="1">#REF!</definedName>
    <definedName name="TB0101ee8c_194c_43b0_a680_e244350d9c86" localSheetId="5" hidden="1">#REF!</definedName>
    <definedName name="TB0101ee8c_194c_43b0_a680_e244350d9c86" hidden="1">#REF!</definedName>
    <definedName name="TB010a1354_97d4_4abe_97c4_3e4d91eb5a35" localSheetId="5" hidden="1">#REF!</definedName>
    <definedName name="TB010a1354_97d4_4abe_97c4_3e4d91eb5a35" hidden="1">#REF!</definedName>
    <definedName name="TB01199645_ec1e_4c99_8afd_e72d84dbd099" localSheetId="5" hidden="1">#REF!</definedName>
    <definedName name="TB01199645_ec1e_4c99_8afd_e72d84dbd099" hidden="1">#REF!</definedName>
    <definedName name="TB012767a9_daad_4106_92fd_d48ae1486add" localSheetId="5" hidden="1">#REF!</definedName>
    <definedName name="TB012767a9_daad_4106_92fd_d48ae1486add" hidden="1">#REF!</definedName>
    <definedName name="TB013045df_0b93_4125_8cf2_430a8cbb3f68" localSheetId="5" hidden="1">#REF!</definedName>
    <definedName name="TB013045df_0b93_4125_8cf2_430a8cbb3f68" hidden="1">#REF!</definedName>
    <definedName name="TB0135f7d5_dd3b_46da_9f18_ebc874b9abf5" localSheetId="5" hidden="1">#REF!</definedName>
    <definedName name="TB0135f7d5_dd3b_46da_9f18_ebc874b9abf5" hidden="1">#REF!</definedName>
    <definedName name="TB013ac6f4_5eb7_4eb3_be6b_53aba2e3dbc8" localSheetId="5" hidden="1">#REF!</definedName>
    <definedName name="TB013ac6f4_5eb7_4eb3_be6b_53aba2e3dbc8" hidden="1">#REF!</definedName>
    <definedName name="TB013de1d3_6640_4265_b7c2_f9f2a4619c42" localSheetId="5" hidden="1">#REF!</definedName>
    <definedName name="TB013de1d3_6640_4265_b7c2_f9f2a4619c42" hidden="1">#REF!</definedName>
    <definedName name="TB01456581_3983_44c6_8bc6_176b9100ef8b" localSheetId="5" hidden="1">#REF!</definedName>
    <definedName name="TB01456581_3983_44c6_8bc6_176b9100ef8b" hidden="1">#REF!</definedName>
    <definedName name="TB015d6939_f89f_450a_a810_289c1b03c8b0" localSheetId="5" hidden="1">#REF!</definedName>
    <definedName name="TB015d6939_f89f_450a_a810_289c1b03c8b0" hidden="1">#REF!</definedName>
    <definedName name="TB01690e63_7675_4023_aad8_049a8c0fc2e7" localSheetId="5" hidden="1">#REF!</definedName>
    <definedName name="TB01690e63_7675_4023_aad8_049a8c0fc2e7" hidden="1">#REF!</definedName>
    <definedName name="TB016b496f_1b89_41d8_8d73_ca12471cf87d" localSheetId="5" hidden="1">#REF!</definedName>
    <definedName name="TB016b496f_1b89_41d8_8d73_ca12471cf87d" hidden="1">#REF!</definedName>
    <definedName name="TB017eb8b1_8dd3_4114_910e_bd50d2a891c8" localSheetId="5" hidden="1">#REF!</definedName>
    <definedName name="TB017eb8b1_8dd3_4114_910e_bd50d2a891c8" hidden="1">#REF!</definedName>
    <definedName name="TB018bdb73_3579_4f80_b047_f05bca3c3fb8" localSheetId="5" hidden="1">#REF!</definedName>
    <definedName name="TB018bdb73_3579_4f80_b047_f05bca3c3fb8" hidden="1">#REF!</definedName>
    <definedName name="TB018d47be_5ac4_4b5a_a4ec_4c07a12b5a46" localSheetId="5" hidden="1">#REF!</definedName>
    <definedName name="TB018d47be_5ac4_4b5a_a4ec_4c07a12b5a46" hidden="1">#REF!</definedName>
    <definedName name="TB018e463d_1989_46be_aa00_cb3e7476ff8a" localSheetId="5" hidden="1">#REF!</definedName>
    <definedName name="TB018e463d_1989_46be_aa00_cb3e7476ff8a" hidden="1">#REF!</definedName>
    <definedName name="TB019056b5_9338_47ee_841c_d1bd5025dddd" localSheetId="5" hidden="1">#REF!</definedName>
    <definedName name="TB019056b5_9338_47ee_841c_d1bd5025dddd" hidden="1">#REF!</definedName>
    <definedName name="TB01982bc1_63dc_4482_acf2_80fe6fe0d60d" localSheetId="5" hidden="1">#REF!</definedName>
    <definedName name="TB01982bc1_63dc_4482_acf2_80fe6fe0d60d" hidden="1">#REF!</definedName>
    <definedName name="TB01ad505a_ec94_497c_a7aa_cf8b6cd56680" localSheetId="5" hidden="1">#REF!</definedName>
    <definedName name="TB01ad505a_ec94_497c_a7aa_cf8b6cd56680" hidden="1">#REF!</definedName>
    <definedName name="TB01b8c97d_73fb_4258_9fbf_1e4fc93abf88" localSheetId="5" hidden="1">#REF!</definedName>
    <definedName name="TB01b8c97d_73fb_4258_9fbf_1e4fc93abf88" hidden="1">#REF!</definedName>
    <definedName name="TB01c4f7ae_78b3_4d0e_8c75_a35199962272" localSheetId="5" hidden="1">#REF!</definedName>
    <definedName name="TB01c4f7ae_78b3_4d0e_8c75_a35199962272" hidden="1">#REF!</definedName>
    <definedName name="TB01c50e97_c642_4b8c_a11c_0a46b281a8ae" localSheetId="5" hidden="1">#REF!</definedName>
    <definedName name="TB01c50e97_c642_4b8c_a11c_0a46b281a8ae" hidden="1">#REF!</definedName>
    <definedName name="TB01cb8665_911a_409c_ac9b_409db38c5275" localSheetId="5" hidden="1">#REF!</definedName>
    <definedName name="TB01cb8665_911a_409c_ac9b_409db38c5275" hidden="1">#REF!</definedName>
    <definedName name="TB01dadc04_4520_44f0_9733_a3a58c0ced95" localSheetId="5" hidden="1">#REF!</definedName>
    <definedName name="TB01dadc04_4520_44f0_9733_a3a58c0ced95" hidden="1">#REF!</definedName>
    <definedName name="TB01f42129_9585_4247_a6b1_ce7cbd4010f0" localSheetId="5" hidden="1">#REF!</definedName>
    <definedName name="TB01f42129_9585_4247_a6b1_ce7cbd4010f0" hidden="1">#REF!</definedName>
    <definedName name="TB01fa1529_7fa2_4dad_93ab_e4b88b6ba416" localSheetId="5" hidden="1">#REF!</definedName>
    <definedName name="TB01fa1529_7fa2_4dad_93ab_e4b88b6ba416" hidden="1">#REF!</definedName>
    <definedName name="TB02148f94_1655_44a5_95e7_6574f398a1ed" localSheetId="5" hidden="1">#REF!</definedName>
    <definedName name="TB02148f94_1655_44a5_95e7_6574f398a1ed" hidden="1">#REF!</definedName>
    <definedName name="TB0228db75_04b8_44c5_aef6_326d8e88077c" localSheetId="5" hidden="1">#REF!</definedName>
    <definedName name="TB0228db75_04b8_44c5_aef6_326d8e88077c" hidden="1">#REF!</definedName>
    <definedName name="TB022b8365_6217_4d8d_be80_8213a0796d8a" localSheetId="5" hidden="1">#REF!</definedName>
    <definedName name="TB022b8365_6217_4d8d_be80_8213a0796d8a" hidden="1">#REF!</definedName>
    <definedName name="TB0235a911_89b8_4725_a614_6d97f64a347e" localSheetId="5" hidden="1">#REF!</definedName>
    <definedName name="TB0235a911_89b8_4725_a614_6d97f64a347e" hidden="1">#REF!</definedName>
    <definedName name="TB023a093f_4f06_48ed_8262_789be66d402e" localSheetId="5" hidden="1">#REF!</definedName>
    <definedName name="TB023a093f_4f06_48ed_8262_789be66d402e" hidden="1">#REF!</definedName>
    <definedName name="TB023a584b_a7ab_4708_b341_40bc935a4e67" localSheetId="5" hidden="1">#REF!</definedName>
    <definedName name="TB023a584b_a7ab_4708_b341_40bc935a4e67" hidden="1">#REF!</definedName>
    <definedName name="TB023d2511_92e1_4141_ac00_ef157e4ecd02" localSheetId="5" hidden="1">#REF!</definedName>
    <definedName name="TB023d2511_92e1_4141_ac00_ef157e4ecd02" hidden="1">#REF!</definedName>
    <definedName name="TB023deb2e_0ca9_4f4f_8e1c_a8bbaa42ac64" localSheetId="5" hidden="1">#REF!</definedName>
    <definedName name="TB023deb2e_0ca9_4f4f_8e1c_a8bbaa42ac64" hidden="1">#REF!</definedName>
    <definedName name="TB024532fd_98f1_41b3_ace6_d338064c57c5" localSheetId="5" hidden="1">#REF!</definedName>
    <definedName name="TB024532fd_98f1_41b3_ace6_d338064c57c5" hidden="1">#REF!</definedName>
    <definedName name="TB02531a6a_04d6_417d_bc56_6ca486945444" localSheetId="5" hidden="1">#REF!</definedName>
    <definedName name="TB02531a6a_04d6_417d_bc56_6ca486945444" hidden="1">#REF!</definedName>
    <definedName name="TB02562145_d97c_4f0c_ba85_3870a1f321e8" localSheetId="5" hidden="1">#REF!</definedName>
    <definedName name="TB02562145_d97c_4f0c_ba85_3870a1f321e8" hidden="1">#REF!</definedName>
    <definedName name="TB02575d1d_b382_4300_8ba3_e2b8e033368f" localSheetId="5" hidden="1">#REF!</definedName>
    <definedName name="TB02575d1d_b382_4300_8ba3_e2b8e033368f" hidden="1">#REF!</definedName>
    <definedName name="TB026d5990_2d2c_4f1e_ac84_f3df726e6ac8" localSheetId="5" hidden="1">#REF!</definedName>
    <definedName name="TB026d5990_2d2c_4f1e_ac84_f3df726e6ac8" hidden="1">#REF!</definedName>
    <definedName name="TB0272fc93_a8e8_491c_918a_6059a9302482" localSheetId="5" hidden="1">#REF!</definedName>
    <definedName name="TB0272fc93_a8e8_491c_918a_6059a9302482" hidden="1">#REF!</definedName>
    <definedName name="TB02818207_229c_425e_a213_7e4be1587411" localSheetId="5" hidden="1">#REF!</definedName>
    <definedName name="TB02818207_229c_425e_a213_7e4be1587411" hidden="1">#REF!</definedName>
    <definedName name="TB0287bbb0_80dc_4500_a38c_e58e9aa2b6fc" localSheetId="5" hidden="1">#REF!</definedName>
    <definedName name="TB0287bbb0_80dc_4500_a38c_e58e9aa2b6fc" hidden="1">#REF!</definedName>
    <definedName name="TB028bc4dc_38b1_4b59_828a_a51e972e0981" localSheetId="5" hidden="1">#REF!</definedName>
    <definedName name="TB028bc4dc_38b1_4b59_828a_a51e972e0981" hidden="1">#REF!</definedName>
    <definedName name="TB02901381_9eca_4984_b7ff_62650cc0b73d" localSheetId="5" hidden="1">#REF!</definedName>
    <definedName name="TB02901381_9eca_4984_b7ff_62650cc0b73d" hidden="1">#REF!</definedName>
    <definedName name="TB029e46af_1020_4883_b702_4aff65250058" localSheetId="5" hidden="1">#REF!</definedName>
    <definedName name="TB029e46af_1020_4883_b702_4aff65250058" hidden="1">#REF!</definedName>
    <definedName name="TB02a06d8a_9d3b_438e_ab21_eba6a90ae618" localSheetId="5" hidden="1">#REF!</definedName>
    <definedName name="TB02a06d8a_9d3b_438e_ab21_eba6a90ae618" hidden="1">#REF!</definedName>
    <definedName name="TB02a71bee_b92f_419b_ab81_d9415aa84775" localSheetId="5" hidden="1">#REF!</definedName>
    <definedName name="TB02a71bee_b92f_419b_ab81_d9415aa84775" hidden="1">#REF!</definedName>
    <definedName name="TB02a9ac8d_9a9c_4774_9c30_44d262f3159a" localSheetId="5" hidden="1">#REF!</definedName>
    <definedName name="TB02a9ac8d_9a9c_4774_9c30_44d262f3159a" hidden="1">#REF!</definedName>
    <definedName name="TB02b2bcd2_acbd_4c18_838e_a1df445caeb3" localSheetId="5" hidden="1">#REF!</definedName>
    <definedName name="TB02b2bcd2_acbd_4c18_838e_a1df445caeb3" hidden="1">#REF!</definedName>
    <definedName name="TB02b59b55_8f94_4b3d_afaf_deda0cd2d1c6" localSheetId="5" hidden="1">#REF!</definedName>
    <definedName name="TB02b59b55_8f94_4b3d_afaf_deda0cd2d1c6" hidden="1">#REF!</definedName>
    <definedName name="TB02b9b09b_99e5_4d35_b1b1_ee63b23616ed" localSheetId="5" hidden="1">#REF!</definedName>
    <definedName name="TB02b9b09b_99e5_4d35_b1b1_ee63b23616ed" hidden="1">#REF!</definedName>
    <definedName name="TB02c0f2d9_abc5_4ab3_b380_1d1db29d328f" localSheetId="5" hidden="1">#REF!</definedName>
    <definedName name="TB02c0f2d9_abc5_4ab3_b380_1d1db29d328f" hidden="1">#REF!</definedName>
    <definedName name="TB02c3c733_44b4_4658_b7a1_516c53f0dbf1" localSheetId="5" hidden="1">#REF!</definedName>
    <definedName name="TB02c3c733_44b4_4658_b7a1_516c53f0dbf1" hidden="1">#REF!</definedName>
    <definedName name="TB02dd0110_3b18_4bec_a7fc_372fe3812bd7" localSheetId="5" hidden="1">#REF!</definedName>
    <definedName name="TB02dd0110_3b18_4bec_a7fc_372fe3812bd7" hidden="1">#REF!</definedName>
    <definedName name="TB02ef37a8_863d_4f80_ac87_0aa8146f1e71" localSheetId="5" hidden="1">#REF!</definedName>
    <definedName name="TB02ef37a8_863d_4f80_ac87_0aa8146f1e71" hidden="1">#REF!</definedName>
    <definedName name="TB02f9de35_ae00_4e3a_a30b_976539162b6d" localSheetId="5" hidden="1">#REF!</definedName>
    <definedName name="TB02f9de35_ae00_4e3a_a30b_976539162b6d" hidden="1">#REF!</definedName>
    <definedName name="TB02fe25d4_9120_4bc5_b3a0_f16b8e334092" localSheetId="5" hidden="1">#REF!</definedName>
    <definedName name="TB02fe25d4_9120_4bc5_b3a0_f16b8e334092" hidden="1">#REF!</definedName>
    <definedName name="TB030471f0_5cb1_4e8c_89b6_d1440a45633c" localSheetId="5" hidden="1">#REF!</definedName>
    <definedName name="TB030471f0_5cb1_4e8c_89b6_d1440a45633c" hidden="1">#REF!</definedName>
    <definedName name="TB030705a2_c722_430c_82fd_f688bce625a9" localSheetId="5" hidden="1">#REF!</definedName>
    <definedName name="TB030705a2_c722_430c_82fd_f688bce625a9" hidden="1">#REF!</definedName>
    <definedName name="TB030cfec0_6138_434a_90c9_1bcea2851697" localSheetId="5" hidden="1">#REF!</definedName>
    <definedName name="TB030cfec0_6138_434a_90c9_1bcea2851697" hidden="1">#REF!</definedName>
    <definedName name="TB030ea958_cd60_4843_b199_c2d1ee7af6f7" localSheetId="5" hidden="1">#REF!</definedName>
    <definedName name="TB030ea958_cd60_4843_b199_c2d1ee7af6f7" hidden="1">#REF!</definedName>
    <definedName name="TB0310d7d2_afb0_421e_ac94_f3d5a28c0a68" localSheetId="5" hidden="1">#REF!</definedName>
    <definedName name="TB0310d7d2_afb0_421e_ac94_f3d5a28c0a68" hidden="1">#REF!</definedName>
    <definedName name="TB0329d550_2789_4511_99b0_8dd52047040f" localSheetId="5" hidden="1">#REF!</definedName>
    <definedName name="TB0329d550_2789_4511_99b0_8dd52047040f" hidden="1">#REF!</definedName>
    <definedName name="TB032b66a3_b31a_4b80_99fe_c8f9ef477e5a" localSheetId="5" hidden="1">#REF!</definedName>
    <definedName name="TB032b66a3_b31a_4b80_99fe_c8f9ef477e5a" hidden="1">#REF!</definedName>
    <definedName name="TB032ed466_f0b2_413a_978e_e8cbdfe53582" localSheetId="5" hidden="1">#REF!</definedName>
    <definedName name="TB032ed466_f0b2_413a_978e_e8cbdfe53582" hidden="1">#REF!</definedName>
    <definedName name="TB032f36f6_a75a_4c6a_8827_8b70b827e19b" localSheetId="5" hidden="1">#REF!</definedName>
    <definedName name="TB032f36f6_a75a_4c6a_8827_8b70b827e19b" hidden="1">#REF!</definedName>
    <definedName name="TB0330d085_15e3_4f63_928f_eec7598de35f" localSheetId="5" hidden="1">#REF!</definedName>
    <definedName name="TB0330d085_15e3_4f63_928f_eec7598de35f" hidden="1">#REF!</definedName>
    <definedName name="TB03380d35_bb42_41da_9d10_b64bfda6fe11" localSheetId="5" hidden="1">#REF!</definedName>
    <definedName name="TB03380d35_bb42_41da_9d10_b64bfda6fe11" hidden="1">#REF!</definedName>
    <definedName name="TB03477091_1360_45c9_aaa6_384347cbff43" localSheetId="5" hidden="1">#REF!</definedName>
    <definedName name="TB03477091_1360_45c9_aaa6_384347cbff43" hidden="1">#REF!</definedName>
    <definedName name="TB03562d41_b4c0_46f0_8f38_097869584f3a" localSheetId="5" hidden="1">#REF!</definedName>
    <definedName name="TB03562d41_b4c0_46f0_8f38_097869584f3a" hidden="1">#REF!</definedName>
    <definedName name="TB035e6aa3_dd60_4fe5_a246_c8bf487026e5" localSheetId="5" hidden="1">#REF!</definedName>
    <definedName name="TB035e6aa3_dd60_4fe5_a246_c8bf487026e5" hidden="1">#REF!</definedName>
    <definedName name="TB0360f50e_d7bb_4295_babc_8304356ff78a" localSheetId="5" hidden="1">#REF!</definedName>
    <definedName name="TB0360f50e_d7bb_4295_babc_8304356ff78a" hidden="1">#REF!</definedName>
    <definedName name="TB0369a077_e159_4b0d_8b44_2f95b1aadcfb" localSheetId="5" hidden="1">#REF!</definedName>
    <definedName name="TB0369a077_e159_4b0d_8b44_2f95b1aadcfb" hidden="1">#REF!</definedName>
    <definedName name="TB036de1ec_32ea_403c_bf1f_5825bbf636c1" localSheetId="5" hidden="1">#REF!</definedName>
    <definedName name="TB036de1ec_32ea_403c_bf1f_5825bbf636c1" hidden="1">#REF!</definedName>
    <definedName name="TB037b74de_dbd2_497f_a64a_f7c3812d03b9" localSheetId="5" hidden="1">#REF!</definedName>
    <definedName name="TB037b74de_dbd2_497f_a64a_f7c3812d03b9" hidden="1">#REF!</definedName>
    <definedName name="TB037d330f_69b4_4463_a829_83be5c922b15" localSheetId="5" hidden="1">#REF!</definedName>
    <definedName name="TB037d330f_69b4_4463_a829_83be5c922b15" hidden="1">#REF!</definedName>
    <definedName name="TB037f14b2_bea6_4199_9208_50771ba21a1d" localSheetId="5" hidden="1">#REF!</definedName>
    <definedName name="TB037f14b2_bea6_4199_9208_50771ba21a1d" hidden="1">#REF!</definedName>
    <definedName name="TB037f38fe_8a16_44a1_9b0e_d58082b64416" localSheetId="5" hidden="1">#REF!</definedName>
    <definedName name="TB037f38fe_8a16_44a1_9b0e_d58082b64416" hidden="1">#REF!</definedName>
    <definedName name="TB0384e73d_421c_45e6_b6dd_6d4ae26bab9a" localSheetId="5" hidden="1">#REF!</definedName>
    <definedName name="TB0384e73d_421c_45e6_b6dd_6d4ae26bab9a" hidden="1">#REF!</definedName>
    <definedName name="TB038e37b0_4789_441a_a47e_50e1d24acc93" localSheetId="5" hidden="1">#REF!</definedName>
    <definedName name="TB038e37b0_4789_441a_a47e_50e1d24acc93" hidden="1">#REF!</definedName>
    <definedName name="TB038e3dfc_35e7_4118_ab71_e67074933665" localSheetId="5" hidden="1">#REF!</definedName>
    <definedName name="TB038e3dfc_35e7_4118_ab71_e67074933665" hidden="1">#REF!</definedName>
    <definedName name="TB038f21b6_b445_470d_8df4_2830506ad5f9" localSheetId="5" hidden="1">#REF!</definedName>
    <definedName name="TB038f21b6_b445_470d_8df4_2830506ad5f9" hidden="1">#REF!</definedName>
    <definedName name="TB03a7be38_3689_4fdd_9ac5_f135488ad067" localSheetId="5" hidden="1">#REF!</definedName>
    <definedName name="TB03a7be38_3689_4fdd_9ac5_f135488ad067" hidden="1">#REF!</definedName>
    <definedName name="TB03ab0d9a_3516_4a8c_9761_3492a452275c" localSheetId="5" hidden="1">#REF!</definedName>
    <definedName name="TB03ab0d9a_3516_4a8c_9761_3492a452275c" hidden="1">#REF!</definedName>
    <definedName name="TB03b5220c_cd12_49f8_8284_16d99c179355" localSheetId="5" hidden="1">#REF!</definedName>
    <definedName name="TB03b5220c_cd12_49f8_8284_16d99c179355" hidden="1">#REF!</definedName>
    <definedName name="TB03b944fa_bb6a_4abd_96c0_4b332c11f9b9" localSheetId="5" hidden="1">#REF!</definedName>
    <definedName name="TB03b944fa_bb6a_4abd_96c0_4b332c11f9b9" hidden="1">#REF!</definedName>
    <definedName name="TB03bb5be6_ff09_4a01_9bb0_3adc26abb98f" localSheetId="5" hidden="1">#REF!</definedName>
    <definedName name="TB03bb5be6_ff09_4a01_9bb0_3adc26abb98f" hidden="1">#REF!</definedName>
    <definedName name="TB03bbfccf_3ba0_46a9_849c_97b3e63c56b4" localSheetId="5" hidden="1">#REF!</definedName>
    <definedName name="TB03bbfccf_3ba0_46a9_849c_97b3e63c56b4" hidden="1">#REF!</definedName>
    <definedName name="TB03c19fe1_ec4c_4f35_b58b_6569dcd04e68" localSheetId="5" hidden="1">#REF!</definedName>
    <definedName name="TB03c19fe1_ec4c_4f35_b58b_6569dcd04e68" hidden="1">#REF!</definedName>
    <definedName name="TB03db3455_0ae4_43b5_a5d0_6cd8e435ac01" localSheetId="5" hidden="1">#REF!</definedName>
    <definedName name="TB03db3455_0ae4_43b5_a5d0_6cd8e435ac01" hidden="1">#REF!</definedName>
    <definedName name="TB03e0cc25_5e50_4c26_ac9e_9b53b1b29d79" localSheetId="5" hidden="1">#REF!</definedName>
    <definedName name="TB03e0cc25_5e50_4c26_ac9e_9b53b1b29d79" hidden="1">#REF!</definedName>
    <definedName name="TB03e8aaf4_0d87_44e5_accc_1bf82f0c7d5b" localSheetId="5" hidden="1">#REF!</definedName>
    <definedName name="TB03e8aaf4_0d87_44e5_accc_1bf82f0c7d5b" hidden="1">#REF!</definedName>
    <definedName name="TB03f9a954_7cf4_460c_b406_93a325187558" localSheetId="5" hidden="1">#REF!</definedName>
    <definedName name="TB03f9a954_7cf4_460c_b406_93a325187558" hidden="1">#REF!</definedName>
    <definedName name="TB03f9f637_c543_4ede_aab4_2fde8f0cee99" localSheetId="5" hidden="1">#REF!</definedName>
    <definedName name="TB03f9f637_c543_4ede_aab4_2fde8f0cee99" hidden="1">#REF!</definedName>
    <definedName name="TB03fe4854_68c4_472e_a5e4_10e494c9ddfb" localSheetId="5" hidden="1">#REF!</definedName>
    <definedName name="TB03fe4854_68c4_472e_a5e4_10e494c9ddfb" hidden="1">#REF!</definedName>
    <definedName name="TB040111de_993b_449a_8f99_7682e17874f5" localSheetId="5" hidden="1">#REF!</definedName>
    <definedName name="TB040111de_993b_449a_8f99_7682e17874f5" hidden="1">#REF!</definedName>
    <definedName name="TB040a6099_f981_49a4_b328_ce50a45d5c8f" localSheetId="5" hidden="1">#REF!</definedName>
    <definedName name="TB040a6099_f981_49a4_b328_ce50a45d5c8f" hidden="1">#REF!</definedName>
    <definedName name="TB040bef31_a864_4ebe_8b9f_4cdffddc4652" localSheetId="5" hidden="1">#REF!</definedName>
    <definedName name="TB040bef31_a864_4ebe_8b9f_4cdffddc4652" hidden="1">#REF!</definedName>
    <definedName name="TB040d5f30_0f0f_43b9_9dea_aedd066ecfcb" localSheetId="5" hidden="1">#REF!</definedName>
    <definedName name="TB040d5f30_0f0f_43b9_9dea_aedd066ecfcb" hidden="1">#REF!</definedName>
    <definedName name="TB0419b434_9385_4a2a_8d14_b021dd776e07" localSheetId="5" hidden="1">#REF!</definedName>
    <definedName name="TB0419b434_9385_4a2a_8d14_b021dd776e07" hidden="1">#REF!</definedName>
    <definedName name="TB041de33e_4a28_404c_a068_2847539876f1" localSheetId="5" hidden="1">#REF!</definedName>
    <definedName name="TB041de33e_4a28_404c_a068_2847539876f1" hidden="1">#REF!</definedName>
    <definedName name="TB0429b73e_5f5d_421d_95ab_8bf600aca36e" localSheetId="5" hidden="1">#REF!</definedName>
    <definedName name="TB0429b73e_5f5d_421d_95ab_8bf600aca36e" hidden="1">#REF!</definedName>
    <definedName name="TB042dba1c_84bf_4868_94c3_4af4d4641e44" localSheetId="5" hidden="1">#REF!</definedName>
    <definedName name="TB042dba1c_84bf_4868_94c3_4af4d4641e44" hidden="1">#REF!</definedName>
    <definedName name="TB04307ab8_3743_40d5_b4b0_3df72bb717c1" localSheetId="5" hidden="1">#REF!</definedName>
    <definedName name="TB04307ab8_3743_40d5_b4b0_3df72bb717c1" hidden="1">#REF!</definedName>
    <definedName name="TB0440b071_0d6c_46b8_8ce4_68d0589cb828" localSheetId="5" hidden="1">#REF!</definedName>
    <definedName name="TB0440b071_0d6c_46b8_8ce4_68d0589cb828" hidden="1">#REF!</definedName>
    <definedName name="TB044cd9e8_229a_46a4_8bc1_ab44e6b0567d" localSheetId="5" hidden="1">#REF!</definedName>
    <definedName name="TB044cd9e8_229a_46a4_8bc1_ab44e6b0567d" hidden="1">#REF!</definedName>
    <definedName name="TB0450952e_d814_4354_a74b_5c28c5e32492" localSheetId="5" hidden="1">#REF!</definedName>
    <definedName name="TB0450952e_d814_4354_a74b_5c28c5e32492" hidden="1">#REF!</definedName>
    <definedName name="TB047244ef_7ebf_4b5d_a990_963f57716b31" localSheetId="5" hidden="1">#REF!</definedName>
    <definedName name="TB047244ef_7ebf_4b5d_a990_963f57716b31" hidden="1">#REF!</definedName>
    <definedName name="TB04815f13_7ceb_49a9_b041_dcb788ba94cf" localSheetId="5" hidden="1">#REF!</definedName>
    <definedName name="TB04815f13_7ceb_49a9_b041_dcb788ba94cf" hidden="1">#REF!</definedName>
    <definedName name="TB04934904_b8ec_427e_a37d_6b2147191625" localSheetId="5" hidden="1">#REF!</definedName>
    <definedName name="TB04934904_b8ec_427e_a37d_6b2147191625" hidden="1">#REF!</definedName>
    <definedName name="TB049e87c1_21bc_4d6d_b670_59c76499afbc" localSheetId="5" hidden="1">#REF!</definedName>
    <definedName name="TB049e87c1_21bc_4d6d_b670_59c76499afbc" hidden="1">#REF!</definedName>
    <definedName name="TB04a07489_fe12_4f0b_a966_194f9a3a9dc1" localSheetId="5" hidden="1">#REF!</definedName>
    <definedName name="TB04a07489_fe12_4f0b_a966_194f9a3a9dc1" hidden="1">#REF!</definedName>
    <definedName name="TB04a0c90a_378b_439b_a834_6a690b1c34c8" localSheetId="5" hidden="1">#REF!</definedName>
    <definedName name="TB04a0c90a_378b_439b_a834_6a690b1c34c8" hidden="1">#REF!</definedName>
    <definedName name="TB04ad989f_9986_44a9_ada8_8750056e8579" localSheetId="5" hidden="1">#REF!</definedName>
    <definedName name="TB04ad989f_9986_44a9_ada8_8750056e8579" hidden="1">#REF!</definedName>
    <definedName name="TB04afba12_f9b4_4030_b851_08bd1b927f0a" localSheetId="5" hidden="1">#REF!</definedName>
    <definedName name="TB04afba12_f9b4_4030_b851_08bd1b927f0a" hidden="1">#REF!</definedName>
    <definedName name="TB04cb0152_60d3_4092_a5cc_c9aa1f8a278f" localSheetId="5" hidden="1">#REF!</definedName>
    <definedName name="TB04cb0152_60d3_4092_a5cc_c9aa1f8a278f" hidden="1">#REF!</definedName>
    <definedName name="TB04ce5b0d_c5c1_4d99_adb0_fb4144c641f4" localSheetId="5" hidden="1">#REF!</definedName>
    <definedName name="TB04ce5b0d_c5c1_4d99_adb0_fb4144c641f4" hidden="1">#REF!</definedName>
    <definedName name="TB04d6e42e_67b4_457e_94a0_0bfbbfba0058" localSheetId="5" hidden="1">#REF!</definedName>
    <definedName name="TB04d6e42e_67b4_457e_94a0_0bfbbfba0058" hidden="1">#REF!</definedName>
    <definedName name="TB04e2d348_43cf_4767_8652_0f13a38adf7f" localSheetId="5" hidden="1">#REF!</definedName>
    <definedName name="TB04e2d348_43cf_4767_8652_0f13a38adf7f" hidden="1">#REF!</definedName>
    <definedName name="TB04ea8579_1f3b_4c98_9137_f837242fa12a" localSheetId="5" hidden="1">#REF!</definedName>
    <definedName name="TB04ea8579_1f3b_4c98_9137_f837242fa12a" hidden="1">#REF!</definedName>
    <definedName name="TB04ee3b5c_9a1f_4015_8853_498edc82791d" localSheetId="5" hidden="1">#REF!</definedName>
    <definedName name="TB04ee3b5c_9a1f_4015_8853_498edc82791d" hidden="1">#REF!</definedName>
    <definedName name="TB04fa5850_a76b_45cd_b942_794057a74cf9" localSheetId="5" hidden="1">#REF!</definedName>
    <definedName name="TB04fa5850_a76b_45cd_b942_794057a74cf9" hidden="1">#REF!</definedName>
    <definedName name="TB04fea0d1_b73e_42f7_88ca_7cf05d4964e6" localSheetId="5" hidden="1">#REF!</definedName>
    <definedName name="TB04fea0d1_b73e_42f7_88ca_7cf05d4964e6" hidden="1">#REF!</definedName>
    <definedName name="TB04feaa66_1347_4ddd_ada8_4f1f45054198" localSheetId="5" hidden="1">#REF!</definedName>
    <definedName name="TB04feaa66_1347_4ddd_ada8_4f1f45054198" hidden="1">#REF!</definedName>
    <definedName name="TB0502b1c5_27e2_4087_9d14_4717b9921bc7" localSheetId="5" hidden="1">#REF!</definedName>
    <definedName name="TB0502b1c5_27e2_4087_9d14_4717b9921bc7" hidden="1">#REF!</definedName>
    <definedName name="TB050f4369_5deb_4da8_8b76_85a7327c6419" localSheetId="5" hidden="1">#REF!</definedName>
    <definedName name="TB050f4369_5deb_4da8_8b76_85a7327c6419" hidden="1">#REF!</definedName>
    <definedName name="TB0516ccf1_df0e_4f81_8fd8_8955a4083a69" localSheetId="5" hidden="1">#REF!</definedName>
    <definedName name="TB0516ccf1_df0e_4f81_8fd8_8955a4083a69" hidden="1">#REF!</definedName>
    <definedName name="TB051ed680_624c_4b0e_9873_8d2193b15aa7" localSheetId="5" hidden="1">#REF!</definedName>
    <definedName name="TB051ed680_624c_4b0e_9873_8d2193b15aa7" hidden="1">#REF!</definedName>
    <definedName name="TB05298987_a708_4f25_9407_6e005dafd881" localSheetId="5" hidden="1">#REF!</definedName>
    <definedName name="TB05298987_a708_4f25_9407_6e005dafd881" hidden="1">#REF!</definedName>
    <definedName name="TB0529ad1b_f8b0_44b1_b71f_72dd6f1b6ae7" localSheetId="5" hidden="1">#REF!</definedName>
    <definedName name="TB0529ad1b_f8b0_44b1_b71f_72dd6f1b6ae7" hidden="1">#REF!</definedName>
    <definedName name="TB0532b04f_9320_44b9_be41_62d0e37a7be2" localSheetId="5" hidden="1">#REF!</definedName>
    <definedName name="TB0532b04f_9320_44b9_be41_62d0e37a7be2" hidden="1">#REF!</definedName>
    <definedName name="TB05342346_acc3_4195_8042_23ffbaf342bb" localSheetId="5" hidden="1">#REF!</definedName>
    <definedName name="TB05342346_acc3_4195_8042_23ffbaf342bb" hidden="1">#REF!</definedName>
    <definedName name="TB0535292e_c234_4664_ac59_8412cd14df29" localSheetId="5" hidden="1">#REF!</definedName>
    <definedName name="TB0535292e_c234_4664_ac59_8412cd14df29" hidden="1">#REF!</definedName>
    <definedName name="TB05427fd0_9c1c_4a5d_b022_69ed50c60fef" localSheetId="5" hidden="1">#REF!</definedName>
    <definedName name="TB05427fd0_9c1c_4a5d_b022_69ed50c60fef" hidden="1">#REF!</definedName>
    <definedName name="TB05431db5_61fd_44c9_854d_40fdeefe3703" localSheetId="5" hidden="1">#REF!</definedName>
    <definedName name="TB05431db5_61fd_44c9_854d_40fdeefe3703" hidden="1">#REF!</definedName>
    <definedName name="TB0563a51d_b9cd_401a_8657_7eb762df22cb" localSheetId="5" hidden="1">#REF!</definedName>
    <definedName name="TB0563a51d_b9cd_401a_8657_7eb762df22cb" hidden="1">#REF!</definedName>
    <definedName name="TB0575deb9_dcae_48fa_bd13_6ea91afabbdc" localSheetId="5" hidden="1">#REF!</definedName>
    <definedName name="TB0575deb9_dcae_48fa_bd13_6ea91afabbdc" hidden="1">#REF!</definedName>
    <definedName name="TB0577aa3d_3571_4f2c_b279_1e05e50b1a34" localSheetId="5" hidden="1">#REF!</definedName>
    <definedName name="TB0577aa3d_3571_4f2c_b279_1e05e50b1a34" hidden="1">#REF!</definedName>
    <definedName name="TB05923f68_e4c7_4d4f_ba09_c296481abe90" localSheetId="5" hidden="1">#REF!</definedName>
    <definedName name="TB05923f68_e4c7_4d4f_ba09_c296481abe90" hidden="1">#REF!</definedName>
    <definedName name="TB059991f6_37a7_4ca0_8262_cdb95c1fd57c" localSheetId="5" hidden="1">#REF!</definedName>
    <definedName name="TB059991f6_37a7_4ca0_8262_cdb95c1fd57c" hidden="1">#REF!</definedName>
    <definedName name="TB05a466b7_4f04_4b8a_9907_1fe3a1093959" localSheetId="5" hidden="1">#REF!</definedName>
    <definedName name="TB05a466b7_4f04_4b8a_9907_1fe3a1093959" hidden="1">#REF!</definedName>
    <definedName name="TB05aedcc6_2677_41ab_9ad5_f174b34969e7" localSheetId="5" hidden="1">#REF!</definedName>
    <definedName name="TB05aedcc6_2677_41ab_9ad5_f174b34969e7" hidden="1">#REF!</definedName>
    <definedName name="TB05b52b5d_802f_4f01_91cd_9e51e1d6cfdd" localSheetId="5" hidden="1">#REF!</definedName>
    <definedName name="TB05b52b5d_802f_4f01_91cd_9e51e1d6cfdd" hidden="1">#REF!</definedName>
    <definedName name="TB05bffbc3_5ff7_4bab_b368_fbf0a1ea8c1b" localSheetId="5" hidden="1">#REF!</definedName>
    <definedName name="TB05bffbc3_5ff7_4bab_b368_fbf0a1ea8c1b" hidden="1">#REF!</definedName>
    <definedName name="TB05c81be6_4e04_4dfd_af8a_949140dc1285" localSheetId="5" hidden="1">#REF!</definedName>
    <definedName name="TB05c81be6_4e04_4dfd_af8a_949140dc1285" hidden="1">#REF!</definedName>
    <definedName name="TB05da1ed1_9370_4173_933e_3a773745617e" localSheetId="5" hidden="1">#REF!</definedName>
    <definedName name="TB05da1ed1_9370_4173_933e_3a773745617e" hidden="1">#REF!</definedName>
    <definedName name="TB05da97f7_56f7_451a_896c_f791179c8b35" localSheetId="5" hidden="1">#REF!</definedName>
    <definedName name="TB05da97f7_56f7_451a_896c_f791179c8b35" hidden="1">#REF!</definedName>
    <definedName name="TB05dc391d_c6ca_46cf_9fcb_96cfe1fe8042" localSheetId="5" hidden="1">#REF!</definedName>
    <definedName name="TB05dc391d_c6ca_46cf_9fcb_96cfe1fe8042" hidden="1">#REF!</definedName>
    <definedName name="TB05f01f19_9d87_47e2_b38c_bae43ec947d6" localSheetId="5" hidden="1">#REF!</definedName>
    <definedName name="TB05f01f19_9d87_47e2_b38c_bae43ec947d6" hidden="1">#REF!</definedName>
    <definedName name="TB05f901c3_7028_4fca_be94_4b1de7a84d2a" localSheetId="5" hidden="1">#REF!</definedName>
    <definedName name="TB05f901c3_7028_4fca_be94_4b1de7a84d2a" hidden="1">#REF!</definedName>
    <definedName name="TB06068a72_7d65_48dc_8d71_5386b5188446" localSheetId="5" hidden="1">#REF!</definedName>
    <definedName name="TB06068a72_7d65_48dc_8d71_5386b5188446" hidden="1">#REF!</definedName>
    <definedName name="TB0609d203_28f9_440a_b1ab_d079186fbc09" localSheetId="5" hidden="1">#REF!</definedName>
    <definedName name="TB0609d203_28f9_440a_b1ab_d079186fbc09" hidden="1">#REF!</definedName>
    <definedName name="TB060d44cc_525b_4493_a791_14ad9b2f0975" localSheetId="5" hidden="1">#REF!</definedName>
    <definedName name="TB060d44cc_525b_4493_a791_14ad9b2f0975" hidden="1">#REF!</definedName>
    <definedName name="TB062903bc_34d5_4a5d_a930_b805061ae19b" localSheetId="5" hidden="1">#REF!</definedName>
    <definedName name="TB062903bc_34d5_4a5d_a930_b805061ae19b" hidden="1">#REF!</definedName>
    <definedName name="TB0629cfeb_0572_49f6_a398_ffc2fa177715" localSheetId="5" hidden="1">#REF!</definedName>
    <definedName name="TB0629cfeb_0572_49f6_a398_ffc2fa177715" hidden="1">#REF!</definedName>
    <definedName name="TB062bf4ce_fae4_4113_b088_5365f6d2c3c5" localSheetId="5" hidden="1">#REF!</definedName>
    <definedName name="TB062bf4ce_fae4_4113_b088_5365f6d2c3c5" hidden="1">#REF!</definedName>
    <definedName name="TB06352454_4831_4e5d_a90b_baeb751d3db4" localSheetId="5" hidden="1">#REF!</definedName>
    <definedName name="TB06352454_4831_4e5d_a90b_baeb751d3db4" hidden="1">#REF!</definedName>
    <definedName name="TB0638d22a_33c6_4572_b1ff_596f552efd1c" localSheetId="5" hidden="1">#REF!</definedName>
    <definedName name="TB0638d22a_33c6_4572_b1ff_596f552efd1c" hidden="1">#REF!</definedName>
    <definedName name="TB063ce04e_9507_4bde_b003_82be734d163c" localSheetId="5" hidden="1">#REF!</definedName>
    <definedName name="TB063ce04e_9507_4bde_b003_82be734d163c" hidden="1">#REF!</definedName>
    <definedName name="TB063dac93_2d57_4962_aadf_86339a07f9ae" localSheetId="5" hidden="1">#REF!</definedName>
    <definedName name="TB063dac93_2d57_4962_aadf_86339a07f9ae" hidden="1">#REF!</definedName>
    <definedName name="TB063ed1e4_631c_4207_9be6_12b3800e17f8" localSheetId="5" hidden="1">#REF!</definedName>
    <definedName name="TB063ed1e4_631c_4207_9be6_12b3800e17f8" hidden="1">#REF!</definedName>
    <definedName name="TB0642f0d4_e9c1_4f46_9138_08d178335fe3" localSheetId="5" hidden="1">#REF!</definedName>
    <definedName name="TB0642f0d4_e9c1_4f46_9138_08d178335fe3" hidden="1">#REF!</definedName>
    <definedName name="TB0645a4aa_1356_440b_80ae_6f729df19891" localSheetId="5" hidden="1">#REF!</definedName>
    <definedName name="TB0645a4aa_1356_440b_80ae_6f729df19891" hidden="1">#REF!</definedName>
    <definedName name="TB065faa90_93c2_40c7_99e1_d77c772cb981" localSheetId="5" hidden="1">#REF!</definedName>
    <definedName name="TB065faa90_93c2_40c7_99e1_d77c772cb981" hidden="1">#REF!</definedName>
    <definedName name="TB0666ca39_94ac_4ffe_92e5_3f67377c022a" localSheetId="5" hidden="1">#REF!</definedName>
    <definedName name="TB0666ca39_94ac_4ffe_92e5_3f67377c022a" hidden="1">#REF!</definedName>
    <definedName name="TB066760dd_7650_4ce5_bc5a_47cb716fd392" localSheetId="5" hidden="1">#REF!</definedName>
    <definedName name="TB066760dd_7650_4ce5_bc5a_47cb716fd392" hidden="1">#REF!</definedName>
    <definedName name="TB067b2bac_833d_4612_a45b_48db88cfea17" localSheetId="5" hidden="1">#REF!</definedName>
    <definedName name="TB067b2bac_833d_4612_a45b_48db88cfea17" hidden="1">#REF!</definedName>
    <definedName name="TB067c3056_020d_484b_ae7e_ad7bbc5dbe25" localSheetId="5" hidden="1">#REF!</definedName>
    <definedName name="TB067c3056_020d_484b_ae7e_ad7bbc5dbe25" hidden="1">#REF!</definedName>
    <definedName name="TB067c39cd_d455_4ddd_8cfd_47b5b78d73ca" localSheetId="5" hidden="1">#REF!</definedName>
    <definedName name="TB067c39cd_d455_4ddd_8cfd_47b5b78d73ca" hidden="1">#REF!</definedName>
    <definedName name="TB067e8b70_43e8_4bc7_84ec_c68c0a5ae0a1" localSheetId="5" hidden="1">#REF!</definedName>
    <definedName name="TB067e8b70_43e8_4bc7_84ec_c68c0a5ae0a1" hidden="1">#REF!</definedName>
    <definedName name="TB068fa8e4_6e11_4331_8c5e_8a074d194f1b" localSheetId="5" hidden="1">#REF!</definedName>
    <definedName name="TB068fa8e4_6e11_4331_8c5e_8a074d194f1b" hidden="1">#REF!</definedName>
    <definedName name="TB06997ddd_4e2a_4b1f_8a92_5592bb70756d" localSheetId="5" hidden="1">#REF!</definedName>
    <definedName name="TB06997ddd_4e2a_4b1f_8a92_5592bb70756d" hidden="1">#REF!</definedName>
    <definedName name="TB0699f0ba_44e8_4402_b251_ba795a6654ea" localSheetId="5" hidden="1">#REF!</definedName>
    <definedName name="TB0699f0ba_44e8_4402_b251_ba795a6654ea" hidden="1">#REF!</definedName>
    <definedName name="TB06a340e8_806d_40dd_b92c_af8d41f1c533" localSheetId="5" hidden="1">#REF!</definedName>
    <definedName name="TB06a340e8_806d_40dd_b92c_af8d41f1c533" hidden="1">#REF!</definedName>
    <definedName name="TB06aec030_7696_4f18_992e_46e579b6cca8" localSheetId="5" hidden="1">#REF!</definedName>
    <definedName name="TB06aec030_7696_4f18_992e_46e579b6cca8" hidden="1">#REF!</definedName>
    <definedName name="TB06af78e8_36f8_46b6_8ffc_24a6c5ef3006" localSheetId="5" hidden="1">#REF!</definedName>
    <definedName name="TB06af78e8_36f8_46b6_8ffc_24a6c5ef3006" hidden="1">#REF!</definedName>
    <definedName name="TB06ba50e1_c874_4cc2_a4e4_4b433990a9d6" localSheetId="5" hidden="1">#REF!</definedName>
    <definedName name="TB06ba50e1_c874_4cc2_a4e4_4b433990a9d6" hidden="1">#REF!</definedName>
    <definedName name="TB06d035cc_96cd_4d44_8ba1_00ad238ed39d" localSheetId="5" hidden="1">#REF!</definedName>
    <definedName name="TB06d035cc_96cd_4d44_8ba1_00ad238ed39d" hidden="1">#REF!</definedName>
    <definedName name="TB06ec630f_8738_43cc_b4df_60802cc280a3" localSheetId="5" hidden="1">#REF!</definedName>
    <definedName name="TB06ec630f_8738_43cc_b4df_60802cc280a3" hidden="1">#REF!</definedName>
    <definedName name="TB06fef62a_ec80_4d65_87a0_fb156618b9f7" localSheetId="5" hidden="1">#REF!</definedName>
    <definedName name="TB06fef62a_ec80_4d65_87a0_fb156618b9f7" hidden="1">#REF!</definedName>
    <definedName name="TB0708aa23_5278_4c15_b38d_ab25b61c1395" localSheetId="5" hidden="1">#REF!</definedName>
    <definedName name="TB0708aa23_5278_4c15_b38d_ab25b61c1395" hidden="1">#REF!</definedName>
    <definedName name="TB0719a434_e40a_48ad_ab52_7ef0489f24af" localSheetId="5" hidden="1">#REF!</definedName>
    <definedName name="TB0719a434_e40a_48ad_ab52_7ef0489f24af" hidden="1">#REF!</definedName>
    <definedName name="TB0722e629_e5af_48fc_bf3f_10cd900813b5" localSheetId="5" hidden="1">#REF!</definedName>
    <definedName name="TB0722e629_e5af_48fc_bf3f_10cd900813b5" hidden="1">#REF!</definedName>
    <definedName name="TB072d63be_2320_49fc_8d11_1f9241210a17" localSheetId="5" hidden="1">#REF!</definedName>
    <definedName name="TB072d63be_2320_49fc_8d11_1f9241210a17" hidden="1">#REF!</definedName>
    <definedName name="TB073d3308_1569_4475_bc31_e89e94348d42" localSheetId="5" hidden="1">#REF!</definedName>
    <definedName name="TB073d3308_1569_4475_bc31_e89e94348d42" hidden="1">#REF!</definedName>
    <definedName name="TB073f812e_9647_42ce_a664_c7ed43fb59e6" localSheetId="5" hidden="1">#REF!</definedName>
    <definedName name="TB073f812e_9647_42ce_a664_c7ed43fb59e6" hidden="1">#REF!</definedName>
    <definedName name="TB0751cc30_0f77_4e4c_b20b_0e78921edf4a" localSheetId="5" hidden="1">#REF!</definedName>
    <definedName name="TB0751cc30_0f77_4e4c_b20b_0e78921edf4a" hidden="1">#REF!</definedName>
    <definedName name="TB0756d708_8d3b_4d05_a1c8_42a29e4352e3" localSheetId="5" hidden="1">#REF!</definedName>
    <definedName name="TB0756d708_8d3b_4d05_a1c8_42a29e4352e3" hidden="1">#REF!</definedName>
    <definedName name="TB075cdcf6_83d2_4bea_b145_857258ebb305" localSheetId="5" hidden="1">#REF!</definedName>
    <definedName name="TB075cdcf6_83d2_4bea_b145_857258ebb305" hidden="1">#REF!</definedName>
    <definedName name="TB075f834a_350b_4b24_a2ac_6b3306087aef" localSheetId="5" hidden="1">#REF!</definedName>
    <definedName name="TB075f834a_350b_4b24_a2ac_6b3306087aef" hidden="1">#REF!</definedName>
    <definedName name="TB076bb396_9f7b_40fa_9c89_1618ebb960f4" localSheetId="5" hidden="1">#REF!</definedName>
    <definedName name="TB076bb396_9f7b_40fa_9c89_1618ebb960f4" hidden="1">#REF!</definedName>
    <definedName name="TB076d7495_a17b_4457_a87d_4464b5cf1cb8" localSheetId="5" hidden="1">#REF!</definedName>
    <definedName name="TB076d7495_a17b_4457_a87d_4464b5cf1cb8" hidden="1">#REF!</definedName>
    <definedName name="TB0778dd58_dc14_46ed_b56a_fd05717bb80b" localSheetId="5" hidden="1">#REF!</definedName>
    <definedName name="TB0778dd58_dc14_46ed_b56a_fd05717bb80b" hidden="1">#REF!</definedName>
    <definedName name="TB077921e1_3932_4156_b84a_e762892e8cf4" localSheetId="5" hidden="1">#REF!</definedName>
    <definedName name="TB077921e1_3932_4156_b84a_e762892e8cf4" hidden="1">#REF!</definedName>
    <definedName name="TB077bb846_27cb_4d09_8b91_be45aa1079ad" localSheetId="5" hidden="1">#REF!</definedName>
    <definedName name="TB077bb846_27cb_4d09_8b91_be45aa1079ad" hidden="1">#REF!</definedName>
    <definedName name="TB077cc6dd_d046_46e6_a42a_b116a3a9c597" localSheetId="5" hidden="1">#REF!</definedName>
    <definedName name="TB077cc6dd_d046_46e6_a42a_b116a3a9c597" hidden="1">#REF!</definedName>
    <definedName name="TB077fc959_29b9_4568_ad85_49b0e7d77ca2" localSheetId="5" hidden="1">#REF!</definedName>
    <definedName name="TB077fc959_29b9_4568_ad85_49b0e7d77ca2" hidden="1">#REF!</definedName>
    <definedName name="TB07808975_fa64_4cbf_8aca_083b7dc60b52" localSheetId="5" hidden="1">#REF!</definedName>
    <definedName name="TB07808975_fa64_4cbf_8aca_083b7dc60b52" hidden="1">#REF!</definedName>
    <definedName name="TB07856da4_c396_4f7d_9627_e0bde357eacb" localSheetId="5" hidden="1">#REF!</definedName>
    <definedName name="TB07856da4_c396_4f7d_9627_e0bde357eacb" hidden="1">#REF!</definedName>
    <definedName name="TB07952c48_9189_48fd_8997_86181303b3ad" localSheetId="5" hidden="1">#REF!</definedName>
    <definedName name="TB07952c48_9189_48fd_8997_86181303b3ad" hidden="1">#REF!</definedName>
    <definedName name="TB079b2e65_ecfd_41e3_9f67_4c206c3faa1e" localSheetId="5" hidden="1">#REF!</definedName>
    <definedName name="TB079b2e65_ecfd_41e3_9f67_4c206c3faa1e" hidden="1">#REF!</definedName>
    <definedName name="TB079ca378_28cd_41b1_b4dd_ed49875653ca" localSheetId="5" hidden="1">#REF!</definedName>
    <definedName name="TB079ca378_28cd_41b1_b4dd_ed49875653ca" hidden="1">#REF!</definedName>
    <definedName name="TB07a1138c_de2f_4411_a273_8e9173ea1ddb" localSheetId="5" hidden="1">#REF!</definedName>
    <definedName name="TB07a1138c_de2f_4411_a273_8e9173ea1ddb" hidden="1">#REF!</definedName>
    <definedName name="TB07a65566_385b_46df_b123_0e154473b13f" localSheetId="5" hidden="1">#REF!</definedName>
    <definedName name="TB07a65566_385b_46df_b123_0e154473b13f" hidden="1">#REF!</definedName>
    <definedName name="TB07a667f9_7813_4171_b5af_dc91d7d9230d" localSheetId="5" hidden="1">#REF!</definedName>
    <definedName name="TB07a667f9_7813_4171_b5af_dc91d7d9230d" hidden="1">#REF!</definedName>
    <definedName name="TB07a6abe2_b59c_42d8_8b72_41e2e4e5d1bf" localSheetId="5" hidden="1">#REF!</definedName>
    <definedName name="TB07a6abe2_b59c_42d8_8b72_41e2e4e5d1bf" hidden="1">#REF!</definedName>
    <definedName name="TB07ae1683_4b27_4e6d_a0ec_576272f76266" localSheetId="5" hidden="1">#REF!</definedName>
    <definedName name="TB07ae1683_4b27_4e6d_a0ec_576272f76266" hidden="1">#REF!</definedName>
    <definedName name="TB07af3182_ea5c_4ed9_b508_635494f94c01" localSheetId="5" hidden="1">#REF!</definedName>
    <definedName name="TB07af3182_ea5c_4ed9_b508_635494f94c01" hidden="1">#REF!</definedName>
    <definedName name="TB07af60f5_07c1_43d5_bf48_86728acb222a" localSheetId="5" hidden="1">#REF!</definedName>
    <definedName name="TB07af60f5_07c1_43d5_bf48_86728acb222a" hidden="1">#REF!</definedName>
    <definedName name="TB07c0ac51_dea6_483d_af39_37514c8c839d" localSheetId="5" hidden="1">#REF!</definedName>
    <definedName name="TB07c0ac51_dea6_483d_af39_37514c8c839d" hidden="1">#REF!</definedName>
    <definedName name="TB07d20acf_dbd4_45ce_b2c8_61fd2884d546" localSheetId="5" hidden="1">#REF!</definedName>
    <definedName name="TB07d20acf_dbd4_45ce_b2c8_61fd2884d546" hidden="1">#REF!</definedName>
    <definedName name="TB07db8a19_6347_4068_973e_11a4d478e9b7" localSheetId="5" hidden="1">#REF!</definedName>
    <definedName name="TB07db8a19_6347_4068_973e_11a4d478e9b7" hidden="1">#REF!</definedName>
    <definedName name="TB07f5ce73_1add_402f_8cf6_17c4a3b0047d" localSheetId="5" hidden="1">#REF!</definedName>
    <definedName name="TB07f5ce73_1add_402f_8cf6_17c4a3b0047d" hidden="1">#REF!</definedName>
    <definedName name="TB07fa0c8d_7463_4bcc_9a26_65803309cf08" localSheetId="5" hidden="1">#REF!</definedName>
    <definedName name="TB07fa0c8d_7463_4bcc_9a26_65803309cf08" hidden="1">#REF!</definedName>
    <definedName name="TB07fd3c45_0d2f_4aa0_87b4_4101e8672882" localSheetId="5" hidden="1">#REF!</definedName>
    <definedName name="TB07fd3c45_0d2f_4aa0_87b4_4101e8672882" hidden="1">#REF!</definedName>
    <definedName name="TB07ff3c5b_9019_442b_bad0_49bda5dd4e89" localSheetId="5" hidden="1">#REF!</definedName>
    <definedName name="TB07ff3c5b_9019_442b_bad0_49bda5dd4e89" hidden="1">#REF!</definedName>
    <definedName name="TB07ffb7cc_8048_4119_8824_e17a2b14b0d8" localSheetId="5" hidden="1">#REF!</definedName>
    <definedName name="TB07ffb7cc_8048_4119_8824_e17a2b14b0d8" hidden="1">#REF!</definedName>
    <definedName name="TB08037134_b3a9_4d1e_b142_f32b76722a63" localSheetId="5" hidden="1">#REF!</definedName>
    <definedName name="TB08037134_b3a9_4d1e_b142_f32b76722a63" hidden="1">#REF!</definedName>
    <definedName name="TB08094c69_bb7a_410f_bef3_02dae9f91e2a" localSheetId="5" hidden="1">#REF!</definedName>
    <definedName name="TB08094c69_bb7a_410f_bef3_02dae9f91e2a" hidden="1">#REF!</definedName>
    <definedName name="TB080d77b4_4a7b_47c5_97bb_c145f4bccdf8" localSheetId="5" hidden="1">#REF!</definedName>
    <definedName name="TB080d77b4_4a7b_47c5_97bb_c145f4bccdf8" hidden="1">#REF!</definedName>
    <definedName name="TB0817f7c3_65ba_49be_a2c1_b9b966231379" localSheetId="5" hidden="1">#REF!</definedName>
    <definedName name="TB0817f7c3_65ba_49be_a2c1_b9b966231379" hidden="1">#REF!</definedName>
    <definedName name="TB0821495c_33de_4dba_b012_32df4b81cb01" localSheetId="5" hidden="1">#REF!</definedName>
    <definedName name="TB0821495c_33de_4dba_b012_32df4b81cb01" hidden="1">#REF!</definedName>
    <definedName name="TB082eee8f_b15b_422a_9cbf_461bc66915ac" localSheetId="5" hidden="1">#REF!</definedName>
    <definedName name="TB082eee8f_b15b_422a_9cbf_461bc66915ac" hidden="1">#REF!</definedName>
    <definedName name="TB0836f614_c7a7_40cd_ad51_5c9cc0e8dd42" localSheetId="5" hidden="1">#REF!</definedName>
    <definedName name="TB0836f614_c7a7_40cd_ad51_5c9cc0e8dd42" hidden="1">#REF!</definedName>
    <definedName name="TB0841b40e_0ba8_41a7_9ab0_86e5fcf6975c" localSheetId="5" hidden="1">#REF!</definedName>
    <definedName name="TB0841b40e_0ba8_41a7_9ab0_86e5fcf6975c" hidden="1">#REF!</definedName>
    <definedName name="TB0843ae7a_245e_4672_8846_469875f5a2f7" localSheetId="5" hidden="1">#REF!</definedName>
    <definedName name="TB0843ae7a_245e_4672_8846_469875f5a2f7" hidden="1">#REF!</definedName>
    <definedName name="TB084fbd80_d4ad_4fd9_b6d7_5633a8e73ef0" localSheetId="5" hidden="1">#REF!</definedName>
    <definedName name="TB084fbd80_d4ad_4fd9_b6d7_5633a8e73ef0" hidden="1">#REF!</definedName>
    <definedName name="TB085576ee_90cc_44ef_a4c2_4fb2fe0128fd" localSheetId="5" hidden="1">#REF!</definedName>
    <definedName name="TB085576ee_90cc_44ef_a4c2_4fb2fe0128fd" hidden="1">#REF!</definedName>
    <definedName name="TB085a4045_96ab_4b24_ae39_b89cddba9dbb" localSheetId="5" hidden="1">#REF!</definedName>
    <definedName name="TB085a4045_96ab_4b24_ae39_b89cddba9dbb" hidden="1">#REF!</definedName>
    <definedName name="TB0863f4ac_62ce_4bde_a69c_0e1b06131184" localSheetId="5" hidden="1">#REF!</definedName>
    <definedName name="TB0863f4ac_62ce_4bde_a69c_0e1b06131184" hidden="1">#REF!</definedName>
    <definedName name="TB086d35a7_803e_4efa_9a20_3c1f7b6d8bed" localSheetId="5" hidden="1">#REF!</definedName>
    <definedName name="TB086d35a7_803e_4efa_9a20_3c1f7b6d8bed" hidden="1">#REF!</definedName>
    <definedName name="TB08756bc4_72ff_44d1_9119_c9cbf82b6b39" localSheetId="5" hidden="1">#REF!</definedName>
    <definedName name="TB08756bc4_72ff_44d1_9119_c9cbf82b6b39" hidden="1">#REF!</definedName>
    <definedName name="TB087f4d82_4545_4e74_9f57_cc34c74b3b5d" localSheetId="5" hidden="1">#REF!</definedName>
    <definedName name="TB087f4d82_4545_4e74_9f57_cc34c74b3b5d" hidden="1">#REF!</definedName>
    <definedName name="TB08913a7a_0045_4aee_a9e2_aad65d89bec6" localSheetId="5" hidden="1">#REF!</definedName>
    <definedName name="TB08913a7a_0045_4aee_a9e2_aad65d89bec6" hidden="1">#REF!</definedName>
    <definedName name="TB08919989_6f36_489a_bb71_0b8366bb5ac7" localSheetId="5" hidden="1">#REF!</definedName>
    <definedName name="TB08919989_6f36_489a_bb71_0b8366bb5ac7" hidden="1">#REF!</definedName>
    <definedName name="TB08968687_70c9_4631_8b9c_e602469ec66f" localSheetId="5" hidden="1">#REF!</definedName>
    <definedName name="TB08968687_70c9_4631_8b9c_e602469ec66f" hidden="1">#REF!</definedName>
    <definedName name="TB089a49c3_87f8_4ffa_ac7f_f3b7da61ee15" localSheetId="5" hidden="1">#REF!</definedName>
    <definedName name="TB089a49c3_87f8_4ffa_ac7f_f3b7da61ee15" hidden="1">#REF!</definedName>
    <definedName name="TB08b5d845_cef8_465c_a863_83c3e2abaf0f" localSheetId="5" hidden="1">#REF!</definedName>
    <definedName name="TB08b5d845_cef8_465c_a863_83c3e2abaf0f" hidden="1">#REF!</definedName>
    <definedName name="TB08df4aaa_550a_417c_aa0d_629145af71b6" localSheetId="5" hidden="1">#REF!</definedName>
    <definedName name="TB08df4aaa_550a_417c_aa0d_629145af71b6" hidden="1">#REF!</definedName>
    <definedName name="TB08ee3813_293f_465b_ae8a_0ee116a54868" localSheetId="5" hidden="1">#REF!</definedName>
    <definedName name="TB08ee3813_293f_465b_ae8a_0ee116a54868" hidden="1">#REF!</definedName>
    <definedName name="TB08f3fb22_8779_4c4b_aed2_f95f7ea96fa6" localSheetId="5" hidden="1">#REF!</definedName>
    <definedName name="TB08f3fb22_8779_4c4b_aed2_f95f7ea96fa6" hidden="1">#REF!</definedName>
    <definedName name="TB08f9482b_78f6_462d_be3c_c8d1ca7d782b" localSheetId="5" hidden="1">#REF!</definedName>
    <definedName name="TB08f9482b_78f6_462d_be3c_c8d1ca7d782b" hidden="1">#REF!</definedName>
    <definedName name="TB08fd11c3_4fda_408a_a13e_08e499cbb350" localSheetId="5" hidden="1">#REF!</definedName>
    <definedName name="TB08fd11c3_4fda_408a_a13e_08e499cbb350" hidden="1">#REF!</definedName>
    <definedName name="TB08fd693c_22dc_4655_a2d3_c5cb350e7701" localSheetId="5" hidden="1">#REF!</definedName>
    <definedName name="TB08fd693c_22dc_4655_a2d3_c5cb350e7701" hidden="1">#REF!</definedName>
    <definedName name="TB09088f96_6a99_4b1a_aac1_282eaf4e67fa" localSheetId="5" hidden="1">#REF!</definedName>
    <definedName name="TB09088f96_6a99_4b1a_aac1_282eaf4e67fa" hidden="1">#REF!</definedName>
    <definedName name="TB0909ce1c_8d45_4807_b17d_bee7cf24e42a" localSheetId="5" hidden="1">#REF!</definedName>
    <definedName name="TB0909ce1c_8d45_4807_b17d_bee7cf24e42a" hidden="1">#REF!</definedName>
    <definedName name="TB0910e4bd_3065_432c_b599_609831cce527" localSheetId="5" hidden="1">#REF!</definedName>
    <definedName name="TB0910e4bd_3065_432c_b599_609831cce527" hidden="1">#REF!</definedName>
    <definedName name="TB0915d10f_6571_448b_a3af_8ddb4985ae6b" localSheetId="5" hidden="1">#REF!</definedName>
    <definedName name="TB0915d10f_6571_448b_a3af_8ddb4985ae6b" hidden="1">#REF!</definedName>
    <definedName name="TB091fe0ef_e980_4e2b_977d_db021d983fde" localSheetId="5" hidden="1">#REF!</definedName>
    <definedName name="TB091fe0ef_e980_4e2b_977d_db021d983fde" hidden="1">#REF!</definedName>
    <definedName name="TB0923bba0_12f5_46c4_9ce0_d691bebc9186" localSheetId="5" hidden="1">#REF!</definedName>
    <definedName name="TB0923bba0_12f5_46c4_9ce0_d691bebc9186" hidden="1">#REF!</definedName>
    <definedName name="TB09242ea4_dc36_4947_9922_4099c1f5010f" localSheetId="5" hidden="1">#REF!</definedName>
    <definedName name="TB09242ea4_dc36_4947_9922_4099c1f5010f" hidden="1">#REF!</definedName>
    <definedName name="TB093995c2_25df_4559_9bf2_41bcacae07e3" localSheetId="5" hidden="1">#REF!</definedName>
    <definedName name="TB093995c2_25df_4559_9bf2_41bcacae07e3" hidden="1">#REF!</definedName>
    <definedName name="TB093aa532_fd28_489e_9b4a_4c0805ce5caa" localSheetId="5" hidden="1">#REF!</definedName>
    <definedName name="TB093aa532_fd28_489e_9b4a_4c0805ce5caa" hidden="1">#REF!</definedName>
    <definedName name="TB0949c5b9_bc59_43e4_83f9_98f0a8b307fa" localSheetId="5" hidden="1">#REF!</definedName>
    <definedName name="TB0949c5b9_bc59_43e4_83f9_98f0a8b307fa" hidden="1">#REF!</definedName>
    <definedName name="TB0957a154_d053_4048_987f_ccd755f68f3f" localSheetId="5" hidden="1">#REF!</definedName>
    <definedName name="TB0957a154_d053_4048_987f_ccd755f68f3f" hidden="1">#REF!</definedName>
    <definedName name="TB096bc756_4190_4e5b_9313_9a1febb4604a" localSheetId="5" hidden="1">#REF!</definedName>
    <definedName name="TB096bc756_4190_4e5b_9313_9a1febb4604a" hidden="1">#REF!</definedName>
    <definedName name="TB09733806_f481_4f69_95ba_107380995eed" localSheetId="5" hidden="1">#REF!</definedName>
    <definedName name="TB09733806_f481_4f69_95ba_107380995eed" hidden="1">#REF!</definedName>
    <definedName name="TB098463fd_b26c_4a49_835b_0bbb13af27a0" localSheetId="5" hidden="1">#REF!</definedName>
    <definedName name="TB098463fd_b26c_4a49_835b_0bbb13af27a0" hidden="1">#REF!</definedName>
    <definedName name="TB098d2e5f_5b70_4964_a2a3_b0d7439ce38e" localSheetId="5" hidden="1">#REF!</definedName>
    <definedName name="TB098d2e5f_5b70_4964_a2a3_b0d7439ce38e" hidden="1">#REF!</definedName>
    <definedName name="TB09960f50_6ba9_4ae4_93d9_c843abaec17c" localSheetId="5" hidden="1">#REF!</definedName>
    <definedName name="TB09960f50_6ba9_4ae4_93d9_c843abaec17c" hidden="1">#REF!</definedName>
    <definedName name="TB09a1f3d7_363d_4803_baf7_07c0db042377" localSheetId="5" hidden="1">#REF!</definedName>
    <definedName name="TB09a1f3d7_363d_4803_baf7_07c0db042377" hidden="1">#REF!</definedName>
    <definedName name="TB09a65ef0_c2c2_41d6_974d_77010c9b2f74" localSheetId="5" hidden="1">#REF!</definedName>
    <definedName name="TB09a65ef0_c2c2_41d6_974d_77010c9b2f74" hidden="1">#REF!</definedName>
    <definedName name="TB09a692c8_1051_4bcb_8f94_f8b5461bf4d3" localSheetId="5" hidden="1">#REF!</definedName>
    <definedName name="TB09a692c8_1051_4bcb_8f94_f8b5461bf4d3" hidden="1">#REF!</definedName>
    <definedName name="TB09ac276c_34c9_4846_8881_232a140ca895" localSheetId="5" hidden="1">#REF!</definedName>
    <definedName name="TB09ac276c_34c9_4846_8881_232a140ca895" hidden="1">#REF!</definedName>
    <definedName name="TB09b56b12_09ac_4426_a695_e7e209e26eb2" localSheetId="5" hidden="1">#REF!</definedName>
    <definedName name="TB09b56b12_09ac_4426_a695_e7e209e26eb2" hidden="1">#REF!</definedName>
    <definedName name="TB09b7c45c_993e_4b02_b912_6129b9856b81" localSheetId="5" hidden="1">#REF!</definedName>
    <definedName name="TB09b7c45c_993e_4b02_b912_6129b9856b81" hidden="1">#REF!</definedName>
    <definedName name="TB09b9e4f1_c652_489b_b02c_ca5fb4dbdca4" localSheetId="5" hidden="1">#REF!</definedName>
    <definedName name="TB09b9e4f1_c652_489b_b02c_ca5fb4dbdca4" hidden="1">#REF!</definedName>
    <definedName name="TB09c05354_9c81_4e79_91c8_0a80c6e1e177" localSheetId="5" hidden="1">#REF!</definedName>
    <definedName name="TB09c05354_9c81_4e79_91c8_0a80c6e1e177" hidden="1">#REF!</definedName>
    <definedName name="TB09c4121e_fff9_43a8_b937_60703a8a8278" localSheetId="5" hidden="1">#REF!</definedName>
    <definedName name="TB09c4121e_fff9_43a8_b937_60703a8a8278" hidden="1">#REF!</definedName>
    <definedName name="TB09c6a68a_cf59_4fd3_b156_8f11a76a4b79" localSheetId="5" hidden="1">#REF!</definedName>
    <definedName name="TB09c6a68a_cf59_4fd3_b156_8f11a76a4b79" hidden="1">#REF!</definedName>
    <definedName name="TB09e44fc7_97e2_4a98_bab3_318b366e4273" localSheetId="5" hidden="1">#REF!</definedName>
    <definedName name="TB09e44fc7_97e2_4a98_bab3_318b366e4273" hidden="1">#REF!</definedName>
    <definedName name="TB09ea6db2_a946_4f20_80a9_6e27bf901d6c" localSheetId="5" hidden="1">#REF!</definedName>
    <definedName name="TB09ea6db2_a946_4f20_80a9_6e27bf901d6c" hidden="1">#REF!</definedName>
    <definedName name="TB09effd86_3a30_48ac_92b6_60b531336668" localSheetId="5" hidden="1">#REF!</definedName>
    <definedName name="TB09effd86_3a30_48ac_92b6_60b531336668" hidden="1">#REF!</definedName>
    <definedName name="TB09fd7133_a863_42f8_ae61_942528aa62e5" localSheetId="5" hidden="1">#REF!</definedName>
    <definedName name="TB09fd7133_a863_42f8_ae61_942528aa62e5" hidden="1">#REF!</definedName>
    <definedName name="TB0a062442_c7c9_4d17_a489_18ee542fbd3b" localSheetId="5" hidden="1">#REF!</definedName>
    <definedName name="TB0a062442_c7c9_4d17_a489_18ee542fbd3b" hidden="1">#REF!</definedName>
    <definedName name="TB0a066118_bc39_49d9_b1e6_fef76242f14c" localSheetId="5" hidden="1">#REF!</definedName>
    <definedName name="TB0a066118_bc39_49d9_b1e6_fef76242f14c" hidden="1">#REF!</definedName>
    <definedName name="TB0a0902d4_e384_4483_8fa2_80c2fa9e6338" localSheetId="5" hidden="1">#REF!</definedName>
    <definedName name="TB0a0902d4_e384_4483_8fa2_80c2fa9e6338" hidden="1">#REF!</definedName>
    <definedName name="TB0a1a4ca8_ec6e_4c17_8720_cbd1d78db574" localSheetId="5" hidden="1">#REF!</definedName>
    <definedName name="TB0a1a4ca8_ec6e_4c17_8720_cbd1d78db574" hidden="1">#REF!</definedName>
    <definedName name="TB0a258696_ab16_4137_aeb2_2cfd5f3ca331" localSheetId="5" hidden="1">#REF!</definedName>
    <definedName name="TB0a258696_ab16_4137_aeb2_2cfd5f3ca331" hidden="1">#REF!</definedName>
    <definedName name="TB0a265d16_c423_46d2_b09e_82396a048b04" localSheetId="5" hidden="1">#REF!</definedName>
    <definedName name="TB0a265d16_c423_46d2_b09e_82396a048b04" hidden="1">#REF!</definedName>
    <definedName name="TB0a3e5c09_90fe_408e_ba8d_9c73cc25b37c" localSheetId="5" hidden="1">#REF!</definedName>
    <definedName name="TB0a3e5c09_90fe_408e_ba8d_9c73cc25b37c" hidden="1">#REF!</definedName>
    <definedName name="TB0a455767_8b94_4bae_8027_6a5b3a4c91aa" localSheetId="5" hidden="1">#REF!</definedName>
    <definedName name="TB0a455767_8b94_4bae_8027_6a5b3a4c91aa" hidden="1">#REF!</definedName>
    <definedName name="TB0a4decc3_0e91_4ce5_b142_0acedcd8cf0c" localSheetId="5" hidden="1">#REF!</definedName>
    <definedName name="TB0a4decc3_0e91_4ce5_b142_0acedcd8cf0c" hidden="1">#REF!</definedName>
    <definedName name="TB0a650aad_eeb1_40e5_bb40_98a70cadfca7" localSheetId="5" hidden="1">#REF!</definedName>
    <definedName name="TB0a650aad_eeb1_40e5_bb40_98a70cadfca7" hidden="1">#REF!</definedName>
    <definedName name="TB0a76ba32_5b07_4845_bf96_1df747bccd7b" localSheetId="5" hidden="1">#REF!</definedName>
    <definedName name="TB0a76ba32_5b07_4845_bf96_1df747bccd7b" hidden="1">#REF!</definedName>
    <definedName name="TB0aa62238_a177_4705_98e8_972cc4b0e706" localSheetId="5" hidden="1">#REF!</definedName>
    <definedName name="TB0aa62238_a177_4705_98e8_972cc4b0e706" hidden="1">#REF!</definedName>
    <definedName name="TB0ab54086_454f_4b7d_8ab1_aa3ec02b41c5" localSheetId="5" hidden="1">#REF!</definedName>
    <definedName name="TB0ab54086_454f_4b7d_8ab1_aa3ec02b41c5" hidden="1">#REF!</definedName>
    <definedName name="TB0ab71e82_fd91_491e_8661_9d2dd89ed233" localSheetId="5" hidden="1">#REF!</definedName>
    <definedName name="TB0ab71e82_fd91_491e_8661_9d2dd89ed233" hidden="1">#REF!</definedName>
    <definedName name="TB0abd2c07_2224_4ff4_b192_f73ea360dc08" localSheetId="5" hidden="1">#REF!</definedName>
    <definedName name="TB0abd2c07_2224_4ff4_b192_f73ea360dc08" hidden="1">#REF!</definedName>
    <definedName name="TB0abfbbb3_4921_443c_87c7_20a94e64f0ad" localSheetId="5" hidden="1">#REF!</definedName>
    <definedName name="TB0abfbbb3_4921_443c_87c7_20a94e64f0ad" hidden="1">#REF!</definedName>
    <definedName name="TB0ac16c0e_b269_4ba8_8fc1_635f2ccdec4a" localSheetId="5" hidden="1">#REF!</definedName>
    <definedName name="TB0ac16c0e_b269_4ba8_8fc1_635f2ccdec4a" hidden="1">#REF!</definedName>
    <definedName name="TB0ac9a1fb_cd7e_4179_b635_155a2ef28296" localSheetId="5" hidden="1">#REF!</definedName>
    <definedName name="TB0ac9a1fb_cd7e_4179_b635_155a2ef28296" hidden="1">#REF!</definedName>
    <definedName name="TB0aca68fa_b1c1_40ce_99d9_8e1d1f84deca" localSheetId="5" hidden="1">#REF!</definedName>
    <definedName name="TB0aca68fa_b1c1_40ce_99d9_8e1d1f84deca" hidden="1">#REF!</definedName>
    <definedName name="TB0ad9d0d8_8c07_4716_94c5_70cdc6448c3b" localSheetId="5" hidden="1">#REF!</definedName>
    <definedName name="TB0ad9d0d8_8c07_4716_94c5_70cdc6448c3b" hidden="1">#REF!</definedName>
    <definedName name="TB0ade18bf_8f98_4a21_aebe_0aab72c42aa8" localSheetId="5" hidden="1">#REF!</definedName>
    <definedName name="TB0ade18bf_8f98_4a21_aebe_0aab72c42aa8" hidden="1">#REF!</definedName>
    <definedName name="TB0ae0ff83_b80a_4b39_a048_ea7176aa205e" localSheetId="5" hidden="1">#REF!</definedName>
    <definedName name="TB0ae0ff83_b80a_4b39_a048_ea7176aa205e" hidden="1">#REF!</definedName>
    <definedName name="TB0aeb00ae_2e07_4462_8346_7bd64b9e84ef" localSheetId="5" hidden="1">#REF!</definedName>
    <definedName name="TB0aeb00ae_2e07_4462_8346_7bd64b9e84ef" hidden="1">#REF!</definedName>
    <definedName name="TB0af1e6dd_a9e4_4f05_ba74_49dfae8ae175" localSheetId="5" hidden="1">#REF!</definedName>
    <definedName name="TB0af1e6dd_a9e4_4f05_ba74_49dfae8ae175" hidden="1">#REF!</definedName>
    <definedName name="TB0af7e9d3_c4d3_4efe_846c_e589ec688af1" localSheetId="5" hidden="1">#REF!</definedName>
    <definedName name="TB0af7e9d3_c4d3_4efe_846c_e589ec688af1" hidden="1">#REF!</definedName>
    <definedName name="TB0b047810_e72a_4657_865a_7d58c57cbd07" localSheetId="5" hidden="1">#REF!</definedName>
    <definedName name="TB0b047810_e72a_4657_865a_7d58c57cbd07" hidden="1">#REF!</definedName>
    <definedName name="TB0b0bd7cc_1544_471e_948a_e130ee67006e" localSheetId="5" hidden="1">#REF!</definedName>
    <definedName name="TB0b0bd7cc_1544_471e_948a_e130ee67006e" hidden="1">#REF!</definedName>
    <definedName name="TB0b1f6678_d23c_4f5e_97f8_e40a887990c5" localSheetId="5" hidden="1">#REF!</definedName>
    <definedName name="TB0b1f6678_d23c_4f5e_97f8_e40a887990c5" hidden="1">#REF!</definedName>
    <definedName name="TB0b2b956c_fca2_44be_975a_3d97d22d649a" localSheetId="5" hidden="1">#REF!</definedName>
    <definedName name="TB0b2b956c_fca2_44be_975a_3d97d22d649a" hidden="1">#REF!</definedName>
    <definedName name="TB0b3fa94a_1660_4160_8b0f_1b1bba92614c" localSheetId="5" hidden="1">#REF!</definedName>
    <definedName name="TB0b3fa94a_1660_4160_8b0f_1b1bba92614c" hidden="1">#REF!</definedName>
    <definedName name="TB0b462951_b787_4e4e_9a19_2370e34fb826" localSheetId="5" hidden="1">#REF!</definedName>
    <definedName name="TB0b462951_b787_4e4e_9a19_2370e34fb826" hidden="1">#REF!</definedName>
    <definedName name="TB0b48e37d_32c1_4b0c_b77d_0caa1ff83486" localSheetId="5" hidden="1">#REF!</definedName>
    <definedName name="TB0b48e37d_32c1_4b0c_b77d_0caa1ff83486" hidden="1">#REF!</definedName>
    <definedName name="TB0b4a414b_47d0_4753_baef_d13daf884eb8" localSheetId="5" hidden="1">#REF!</definedName>
    <definedName name="TB0b4a414b_47d0_4753_baef_d13daf884eb8" hidden="1">#REF!</definedName>
    <definedName name="TB0b4bf8eb_84f7_4998_9325_aede0647c3e6" localSheetId="5" hidden="1">#REF!</definedName>
    <definedName name="TB0b4bf8eb_84f7_4998_9325_aede0647c3e6" hidden="1">#REF!</definedName>
    <definedName name="TB0b5120cd_7e1d_4909_bd3a_696d37e2a683" localSheetId="5" hidden="1">#REF!</definedName>
    <definedName name="TB0b5120cd_7e1d_4909_bd3a_696d37e2a683" hidden="1">#REF!</definedName>
    <definedName name="TB0b512a03_bcfd_4137_b6e6_dd700385011d" localSheetId="5" hidden="1">#REF!</definedName>
    <definedName name="TB0b512a03_bcfd_4137_b6e6_dd700385011d" hidden="1">#REF!</definedName>
    <definedName name="TB0b62cc99_1376_4691_949e_7a7e117ed40d" localSheetId="5" hidden="1">#REF!</definedName>
    <definedName name="TB0b62cc99_1376_4691_949e_7a7e117ed40d" hidden="1">#REF!</definedName>
    <definedName name="TB0b62d472_7cb5_4433_b222_0e83438d0cd8" localSheetId="5" hidden="1">#REF!</definedName>
    <definedName name="TB0b62d472_7cb5_4433_b222_0e83438d0cd8" hidden="1">#REF!</definedName>
    <definedName name="TB0b669753_daeb_47f0_9d2d_60c0a3f8d356" localSheetId="5" hidden="1">#REF!</definedName>
    <definedName name="TB0b669753_daeb_47f0_9d2d_60c0a3f8d356" hidden="1">#REF!</definedName>
    <definedName name="TB0b6f11c9_7ae9_4699_b819_3732751323ba" localSheetId="5" hidden="1">#REF!</definedName>
    <definedName name="TB0b6f11c9_7ae9_4699_b819_3732751323ba" hidden="1">#REF!</definedName>
    <definedName name="TB0b861cbe_ec35_4d1e_b43c_5f42c4c6bbf3" localSheetId="5" hidden="1">#REF!</definedName>
    <definedName name="TB0b861cbe_ec35_4d1e_b43c_5f42c4c6bbf3" hidden="1">#REF!</definedName>
    <definedName name="TB0b864e0c_6713_4e2f_9278_2141b9e02117" localSheetId="5" hidden="1">#REF!</definedName>
    <definedName name="TB0b864e0c_6713_4e2f_9278_2141b9e02117" hidden="1">#REF!</definedName>
    <definedName name="TB0b8b0cda_7e07_41cf_86c2_ac9fdffe9f11" localSheetId="5" hidden="1">#REF!</definedName>
    <definedName name="TB0b8b0cda_7e07_41cf_86c2_ac9fdffe9f11" hidden="1">#REF!</definedName>
    <definedName name="TB0b92e2b5_f22f_4ecf_b0a8_ada72fb720e2" localSheetId="5" hidden="1">#REF!</definedName>
    <definedName name="TB0b92e2b5_f22f_4ecf_b0a8_ada72fb720e2" hidden="1">#REF!</definedName>
    <definedName name="TB0b94bd84_913d_42a9_a7ca_87d26b591c8a" localSheetId="5" hidden="1">#REF!</definedName>
    <definedName name="TB0b94bd84_913d_42a9_a7ca_87d26b591c8a" hidden="1">#REF!</definedName>
    <definedName name="TB0b96820b_3cc4_4f7f_b98f_65c10d55b353" localSheetId="5" hidden="1">#REF!</definedName>
    <definedName name="TB0b96820b_3cc4_4f7f_b98f_65c10d55b353" hidden="1">#REF!</definedName>
    <definedName name="TB0ba1c422_eed9_48cc_86a1_a96b29fb0524" localSheetId="5" hidden="1">#REF!</definedName>
    <definedName name="TB0ba1c422_eed9_48cc_86a1_a96b29fb0524" hidden="1">#REF!</definedName>
    <definedName name="TB0ba422fd_de3f_4ffa_83a2_37c55bceff8e" localSheetId="5" hidden="1">#REF!</definedName>
    <definedName name="TB0ba422fd_de3f_4ffa_83a2_37c55bceff8e" hidden="1">#REF!</definedName>
    <definedName name="TB0ba720a5_be1f_420d_ad5a_dd463a9b5f47" localSheetId="5" hidden="1">#REF!</definedName>
    <definedName name="TB0ba720a5_be1f_420d_ad5a_dd463a9b5f47" hidden="1">#REF!</definedName>
    <definedName name="TB0ba95c5d_eda4_47eb_9a4e_c02d2e425cb7" localSheetId="5" hidden="1">#REF!</definedName>
    <definedName name="TB0ba95c5d_eda4_47eb_9a4e_c02d2e425cb7" hidden="1">#REF!</definedName>
    <definedName name="TB0baa2fd0_6db9_4c82_a3a4_1c8fa60b46e1" localSheetId="5" hidden="1">#REF!</definedName>
    <definedName name="TB0baa2fd0_6db9_4c82_a3a4_1c8fa60b46e1" hidden="1">#REF!</definedName>
    <definedName name="TB0bbd16aa_de38_4ce0_8d1f_55175b6af33a" localSheetId="5" hidden="1">#REF!</definedName>
    <definedName name="TB0bbd16aa_de38_4ce0_8d1f_55175b6af33a" hidden="1">#REF!</definedName>
    <definedName name="TB0bbe85db_a5f7_41f1_ade5_39c786e144f5" localSheetId="5" hidden="1">#REF!</definedName>
    <definedName name="TB0bbe85db_a5f7_41f1_ade5_39c786e144f5" hidden="1">#REF!</definedName>
    <definedName name="TB0bbe91f4_574a_4482_833a_d3f92d0ea7b1" localSheetId="5" hidden="1">#REF!</definedName>
    <definedName name="TB0bbe91f4_574a_4482_833a_d3f92d0ea7b1" hidden="1">#REF!</definedName>
    <definedName name="TB0bca2902_9b8b_4c05_b98e_a861e7a73a9d" localSheetId="5" hidden="1">#REF!</definedName>
    <definedName name="TB0bca2902_9b8b_4c05_b98e_a861e7a73a9d" hidden="1">#REF!</definedName>
    <definedName name="TB0bcc2dfa_b01e_4ac4_88d4_88c6ba30ed6f" localSheetId="5" hidden="1">#REF!</definedName>
    <definedName name="TB0bcc2dfa_b01e_4ac4_88d4_88c6ba30ed6f" hidden="1">#REF!</definedName>
    <definedName name="TB0bd17f38_75b2_4814_9ed8_43e5d61c32c5" localSheetId="5" hidden="1">#REF!</definedName>
    <definedName name="TB0bd17f38_75b2_4814_9ed8_43e5d61c32c5" hidden="1">#REF!</definedName>
    <definedName name="TB0bd38bf0_ef9e_4dc5_bbe5_8c5058a54570" localSheetId="5" hidden="1">#REF!</definedName>
    <definedName name="TB0bd38bf0_ef9e_4dc5_bbe5_8c5058a54570" hidden="1">#REF!</definedName>
    <definedName name="TB0bd8350a_eaa9_45a5_9df5_e6c6bc745167" localSheetId="5" hidden="1">#REF!</definedName>
    <definedName name="TB0bd8350a_eaa9_45a5_9df5_e6c6bc745167" hidden="1">#REF!</definedName>
    <definedName name="TB0bdd29d5_8088_465f_b9ab_fea73b8d9a68" localSheetId="5" hidden="1">#REF!</definedName>
    <definedName name="TB0bdd29d5_8088_465f_b9ab_fea73b8d9a68" hidden="1">#REF!</definedName>
    <definedName name="TB0bddd5e4_396f_4a45_834a_40be74d95cc4" localSheetId="5" hidden="1">#REF!</definedName>
    <definedName name="TB0bddd5e4_396f_4a45_834a_40be74d95cc4" hidden="1">#REF!</definedName>
    <definedName name="TB0be14898_3be2_4980_b62e_e343f01da0d2" localSheetId="5" hidden="1">#REF!</definedName>
    <definedName name="TB0be14898_3be2_4980_b62e_e343f01da0d2" hidden="1">#REF!</definedName>
    <definedName name="TB0be6ef56_e089_4803_b9b5_ce2b8235756b" localSheetId="5" hidden="1">#REF!</definedName>
    <definedName name="TB0be6ef56_e089_4803_b9b5_ce2b8235756b" hidden="1">#REF!</definedName>
    <definedName name="TB0bf318ac_5670_40a8_9570_55e487f286b5" localSheetId="5" hidden="1">#REF!</definedName>
    <definedName name="TB0bf318ac_5670_40a8_9570_55e487f286b5" hidden="1">#REF!</definedName>
    <definedName name="TB0bf46571_3b2f_4d27_aa6a_25c4babadbe1" localSheetId="5" hidden="1">#REF!</definedName>
    <definedName name="TB0bf46571_3b2f_4d27_aa6a_25c4babadbe1" hidden="1">#REF!</definedName>
    <definedName name="TB0bf637c5_9879_4a17_8c83_8086d1ac718f" localSheetId="5" hidden="1">#REF!</definedName>
    <definedName name="TB0bf637c5_9879_4a17_8c83_8086d1ac718f" hidden="1">#REF!</definedName>
    <definedName name="TB0bf92ca8_740e_485c_bda8_62d372d34171" localSheetId="5" hidden="1">#REF!</definedName>
    <definedName name="TB0bf92ca8_740e_485c_bda8_62d372d34171" hidden="1">#REF!</definedName>
    <definedName name="TB0c0617b6_d928_4093_b339_1cd369df05bc" localSheetId="5" hidden="1">#REF!</definedName>
    <definedName name="TB0c0617b6_d928_4093_b339_1cd369df05bc" hidden="1">#REF!</definedName>
    <definedName name="TB0c0bd67e_de78_471e_a7ba_5954fc477a3a" localSheetId="5" hidden="1">#REF!</definedName>
    <definedName name="TB0c0bd67e_de78_471e_a7ba_5954fc477a3a" hidden="1">#REF!</definedName>
    <definedName name="TB0c0e3c62_9045_4888_9e2b_a054ba695d96" localSheetId="5" hidden="1">#REF!</definedName>
    <definedName name="TB0c0e3c62_9045_4888_9e2b_a054ba695d96" hidden="1">#REF!</definedName>
    <definedName name="TB0c17fce3_461f_4833_bc08_564da96b01f5" localSheetId="5" hidden="1">#REF!</definedName>
    <definedName name="TB0c17fce3_461f_4833_bc08_564da96b01f5" hidden="1">#REF!</definedName>
    <definedName name="TB0c1a6f73_cf67_4de3_99ec_bc3be1c63d0e" localSheetId="5" hidden="1">#REF!</definedName>
    <definedName name="TB0c1a6f73_cf67_4de3_99ec_bc3be1c63d0e" hidden="1">#REF!</definedName>
    <definedName name="TB0c1fbb71_8a6f_4f0d_88ee_de724fc42b23" localSheetId="5" hidden="1">#REF!</definedName>
    <definedName name="TB0c1fbb71_8a6f_4f0d_88ee_de724fc42b23" hidden="1">#REF!</definedName>
    <definedName name="TB0c209c9e_19f1_4ab7_bccd_4f4fab02faeb" localSheetId="5" hidden="1">#REF!</definedName>
    <definedName name="TB0c209c9e_19f1_4ab7_bccd_4f4fab02faeb" hidden="1">#REF!</definedName>
    <definedName name="TB0c264afa_0769_48c5_8037_85b4a3a85533" localSheetId="5" hidden="1">#REF!</definedName>
    <definedName name="TB0c264afa_0769_48c5_8037_85b4a3a85533" hidden="1">#REF!</definedName>
    <definedName name="TB0c2b7397_17d8_4569_ab1b_f4950a7464d6" localSheetId="5" hidden="1">#REF!</definedName>
    <definedName name="TB0c2b7397_17d8_4569_ab1b_f4950a7464d6" hidden="1">#REF!</definedName>
    <definedName name="TB0c300844_3f11_43ba_98e1_e6f42ede7691" localSheetId="5" hidden="1">#REF!</definedName>
    <definedName name="TB0c300844_3f11_43ba_98e1_e6f42ede7691" hidden="1">#REF!</definedName>
    <definedName name="TB0c3127ae_b8a7_4bb1_a89d_379f4e8b4cdf" localSheetId="5" hidden="1">#REF!</definedName>
    <definedName name="TB0c3127ae_b8a7_4bb1_a89d_379f4e8b4cdf" hidden="1">#REF!</definedName>
    <definedName name="TB0c5b7a11_a041_41f8_be52_4a52ac4b3128" localSheetId="5" hidden="1">#REF!</definedName>
    <definedName name="TB0c5b7a11_a041_41f8_be52_4a52ac4b3128" hidden="1">#REF!</definedName>
    <definedName name="TB0c5eb8d9_0ba3_4018_89fd_60317f59cdb6" localSheetId="5" hidden="1">#REF!</definedName>
    <definedName name="TB0c5eb8d9_0ba3_4018_89fd_60317f59cdb6" hidden="1">#REF!</definedName>
    <definedName name="TB0c6d3709_b527_4109_af22_7a92950bf90c" localSheetId="5" hidden="1">#REF!</definedName>
    <definedName name="TB0c6d3709_b527_4109_af22_7a92950bf90c" hidden="1">#REF!</definedName>
    <definedName name="TB0c7200d5_97e9_4906_9333_769ad25a039d" localSheetId="5" hidden="1">#REF!</definedName>
    <definedName name="TB0c7200d5_97e9_4906_9333_769ad25a039d" hidden="1">#REF!</definedName>
    <definedName name="TB0c81e721_7df7_4830_96b2_fcdd41f91125" localSheetId="5" hidden="1">#REF!</definedName>
    <definedName name="TB0c81e721_7df7_4830_96b2_fcdd41f91125" hidden="1">#REF!</definedName>
    <definedName name="TB0c92e2fd_94bf_4d74_ac29_324267c42978" localSheetId="5" hidden="1">#REF!</definedName>
    <definedName name="TB0c92e2fd_94bf_4d74_ac29_324267c42978" hidden="1">#REF!</definedName>
    <definedName name="TB0c9e5d02_3892_4e96_bb02_ac6c7324c767" localSheetId="5" hidden="1">#REF!</definedName>
    <definedName name="TB0c9e5d02_3892_4e96_bb02_ac6c7324c767" hidden="1">#REF!</definedName>
    <definedName name="TB0ca08fb6_ebbc_4e96_a6b6_65c162427c6e" localSheetId="5" hidden="1">#REF!</definedName>
    <definedName name="TB0ca08fb6_ebbc_4e96_a6b6_65c162427c6e" hidden="1">#REF!</definedName>
    <definedName name="TB0ca2ca75_46be_4217_9bec_c6c805a6ff96" localSheetId="5" hidden="1">#REF!</definedName>
    <definedName name="TB0ca2ca75_46be_4217_9bec_c6c805a6ff96" hidden="1">#REF!</definedName>
    <definedName name="TB0cb5f408_5303_407d_a2ae_ba1ab4543410" localSheetId="5" hidden="1">#REF!</definedName>
    <definedName name="TB0cb5f408_5303_407d_a2ae_ba1ab4543410" hidden="1">#REF!</definedName>
    <definedName name="TB0cca5bcf_4a5c_4e8f_aa03_9ac32492da82" localSheetId="5" hidden="1">#REF!</definedName>
    <definedName name="TB0cca5bcf_4a5c_4e8f_aa03_9ac32492da82" hidden="1">#REF!</definedName>
    <definedName name="TB0cd513dd_e339_4653_9d69_5fd26a814272" localSheetId="5" hidden="1">#REF!</definedName>
    <definedName name="TB0cd513dd_e339_4653_9d69_5fd26a814272" hidden="1">#REF!</definedName>
    <definedName name="TB0cf45a7b_2262_46ac_970a_0956988dcce6" localSheetId="5" hidden="1">#REF!</definedName>
    <definedName name="TB0cf45a7b_2262_46ac_970a_0956988dcce6" hidden="1">#REF!</definedName>
    <definedName name="TB0cfa21d0_defa_4abb_a344_5fe212048af4" localSheetId="5" hidden="1">#REF!</definedName>
    <definedName name="TB0cfa21d0_defa_4abb_a344_5fe212048af4" hidden="1">#REF!</definedName>
    <definedName name="TB0d028feb_8761_45a6_9a76_d51db5820bf0" localSheetId="5" hidden="1">#REF!</definedName>
    <definedName name="TB0d028feb_8761_45a6_9a76_d51db5820bf0" hidden="1">#REF!</definedName>
    <definedName name="TB0d10ed53_b7cc_4f0a_b17f_487298fc47de" localSheetId="5" hidden="1">#REF!</definedName>
    <definedName name="TB0d10ed53_b7cc_4f0a_b17f_487298fc47de" hidden="1">#REF!</definedName>
    <definedName name="TB0d2b7d0f_8f38_4e0a_8164_1f49615fcfa0" localSheetId="5" hidden="1">#REF!</definedName>
    <definedName name="TB0d2b7d0f_8f38_4e0a_8164_1f49615fcfa0" hidden="1">#REF!</definedName>
    <definedName name="TB0d44ab61_e8f0_4c1d_9190_ecaedc8ac68f" localSheetId="5" hidden="1">#REF!</definedName>
    <definedName name="TB0d44ab61_e8f0_4c1d_9190_ecaedc8ac68f" hidden="1">#REF!</definedName>
    <definedName name="TB0d47c2d2_37c4_412a_8dd8_3f9dd7a1638e" localSheetId="5" hidden="1">#REF!</definedName>
    <definedName name="TB0d47c2d2_37c4_412a_8dd8_3f9dd7a1638e" hidden="1">#REF!</definedName>
    <definedName name="TB0d499064_2da1_4a49_ac49_e673e9445278" localSheetId="5" hidden="1">#REF!</definedName>
    <definedName name="TB0d499064_2da1_4a49_ac49_e673e9445278" hidden="1">#REF!</definedName>
    <definedName name="TB0d532361_3174_4037_b36f_39093eb39b47" localSheetId="5" hidden="1">#REF!</definedName>
    <definedName name="TB0d532361_3174_4037_b36f_39093eb39b47" hidden="1">#REF!</definedName>
    <definedName name="TB0d546316_48fe_47bb_ba7e_567b23de9e59" localSheetId="5" hidden="1">#REF!</definedName>
    <definedName name="TB0d546316_48fe_47bb_ba7e_567b23de9e59" hidden="1">#REF!</definedName>
    <definedName name="TB0d786a77_eb4e_4eb3_83ed_55a696e91a1a" localSheetId="5" hidden="1">#REF!</definedName>
    <definedName name="TB0d786a77_eb4e_4eb3_83ed_55a696e91a1a" hidden="1">#REF!</definedName>
    <definedName name="TB0d79f2a6_e559_4e1d_8625_4bf7a1b7798c" localSheetId="5" hidden="1">#REF!</definedName>
    <definedName name="TB0d79f2a6_e559_4e1d_8625_4bf7a1b7798c" hidden="1">#REF!</definedName>
    <definedName name="TB0d8d6302_00b2_489d_a843_4536fa80d82b" localSheetId="5" hidden="1">#REF!</definedName>
    <definedName name="TB0d8d6302_00b2_489d_a843_4536fa80d82b" hidden="1">#REF!</definedName>
    <definedName name="TB0d9234ca_9382_461d_8f45_7cfba3e84c45" localSheetId="5" hidden="1">#REF!</definedName>
    <definedName name="TB0d9234ca_9382_461d_8f45_7cfba3e84c45" hidden="1">#REF!</definedName>
    <definedName name="TB0d971fb3_9338_4437_bfa4_d08d38428cfd" localSheetId="5" hidden="1">#REF!</definedName>
    <definedName name="TB0d971fb3_9338_4437_bfa4_d08d38428cfd" hidden="1">#REF!</definedName>
    <definedName name="TB0da051c2_76ba_41bb_9a97_60263d284939" localSheetId="5" hidden="1">#REF!</definedName>
    <definedName name="TB0da051c2_76ba_41bb_9a97_60263d284939" hidden="1">#REF!</definedName>
    <definedName name="TB0da98790_b03f_4b3f_b62d_63675bb86990" localSheetId="5" hidden="1">#REF!</definedName>
    <definedName name="TB0da98790_b03f_4b3f_b62d_63675bb86990" hidden="1">#REF!</definedName>
    <definedName name="TB0dadada5_20d7_41b0_8cb9_11c8b55590f6" localSheetId="5" hidden="1">#REF!</definedName>
    <definedName name="TB0dadada5_20d7_41b0_8cb9_11c8b55590f6" hidden="1">#REF!</definedName>
    <definedName name="TB0dadbda3_46e5_4391_9569_36ac216db412" localSheetId="5" hidden="1">#REF!</definedName>
    <definedName name="TB0dadbda3_46e5_4391_9569_36ac216db412" hidden="1">#REF!</definedName>
    <definedName name="TB0dafa3c9_5529_4254_9d85_56509feccfd3" localSheetId="5" hidden="1">#REF!</definedName>
    <definedName name="TB0dafa3c9_5529_4254_9d85_56509feccfd3" hidden="1">#REF!</definedName>
    <definedName name="TB0db0f8df_9bdf_429d_935c_bd8f389f9b78" localSheetId="5" hidden="1">#REF!</definedName>
    <definedName name="TB0db0f8df_9bdf_429d_935c_bd8f389f9b78" hidden="1">#REF!</definedName>
    <definedName name="TB0db47d83_28d6_47e8_b69c_178ad88fa54f" localSheetId="5" hidden="1">#REF!</definedName>
    <definedName name="TB0db47d83_28d6_47e8_b69c_178ad88fa54f" hidden="1">#REF!</definedName>
    <definedName name="TB0dba0f96_028c_4f6a_8f1e_777ed2610a5c" localSheetId="5" hidden="1">#REF!</definedName>
    <definedName name="TB0dba0f96_028c_4f6a_8f1e_777ed2610a5c" hidden="1">#REF!</definedName>
    <definedName name="TB0dbf1ba6_3813_4189_af5e_9069c5fd17f8" localSheetId="5" hidden="1">#REF!</definedName>
    <definedName name="TB0dbf1ba6_3813_4189_af5e_9069c5fd17f8" hidden="1">#REF!</definedName>
    <definedName name="TB0dc07a1d_6e3e_4ee7_b2ed_cfd313440cb7" localSheetId="5" hidden="1">#REF!</definedName>
    <definedName name="TB0dc07a1d_6e3e_4ee7_b2ed_cfd313440cb7" hidden="1">#REF!</definedName>
    <definedName name="TB0dd2fd14_ed0a_48c2_8639_bdaa24e6c6ba" localSheetId="5" hidden="1">#REF!</definedName>
    <definedName name="TB0dd2fd14_ed0a_48c2_8639_bdaa24e6c6ba" hidden="1">#REF!</definedName>
    <definedName name="TB0de22626_734e_4714_8312_a384c09ece04" localSheetId="5" hidden="1">#REF!</definedName>
    <definedName name="TB0de22626_734e_4714_8312_a384c09ece04" hidden="1">#REF!</definedName>
    <definedName name="TB0df1af96_23db_4427_9f65_b6aafda17073" localSheetId="5" hidden="1">#REF!</definedName>
    <definedName name="TB0df1af96_23db_4427_9f65_b6aafda17073" hidden="1">#REF!</definedName>
    <definedName name="TB0df2d925_3ccc_4a4f_95c9_043e7e32a1bd" localSheetId="5" hidden="1">#REF!</definedName>
    <definedName name="TB0df2d925_3ccc_4a4f_95c9_043e7e32a1bd" hidden="1">#REF!</definedName>
    <definedName name="TB0dff8450_40f3_43b3_b0fb_2522e32beaa3" localSheetId="5" hidden="1">#REF!</definedName>
    <definedName name="TB0dff8450_40f3_43b3_b0fb_2522e32beaa3" hidden="1">#REF!</definedName>
    <definedName name="TB0e00dfa1_0b05_408e_90c9_4782cd34b7b8" localSheetId="5" hidden="1">#REF!</definedName>
    <definedName name="TB0e00dfa1_0b05_408e_90c9_4782cd34b7b8" hidden="1">#REF!</definedName>
    <definedName name="TB0e1a2f98_0d5d_4993_8cce_5b5bfd686f8b" localSheetId="5" hidden="1">#REF!</definedName>
    <definedName name="TB0e1a2f98_0d5d_4993_8cce_5b5bfd686f8b" hidden="1">#REF!</definedName>
    <definedName name="TB0e2ad11f_5c98_4dd0_9a5f_02f41a4ea4d5" localSheetId="5" hidden="1">#REF!</definedName>
    <definedName name="TB0e2ad11f_5c98_4dd0_9a5f_02f41a4ea4d5" hidden="1">#REF!</definedName>
    <definedName name="TB0e2d9167_24cf_4d77_90f5_5b829bc57c2c" localSheetId="5" hidden="1">#REF!</definedName>
    <definedName name="TB0e2d9167_24cf_4d77_90f5_5b829bc57c2c" hidden="1">#REF!</definedName>
    <definedName name="TB0e2f7806_0103_4f1e_80c7_95efa1dfc2ae" localSheetId="5" hidden="1">#REF!</definedName>
    <definedName name="TB0e2f7806_0103_4f1e_80c7_95efa1dfc2ae" hidden="1">#REF!</definedName>
    <definedName name="TB0e3377a5_8995_41a3_b550_2aadde384ec4" localSheetId="5" hidden="1">#REF!</definedName>
    <definedName name="TB0e3377a5_8995_41a3_b550_2aadde384ec4" hidden="1">#REF!</definedName>
    <definedName name="TB0e371666_3567_416c_9eb6_31027f4a9e10" localSheetId="5" hidden="1">#REF!</definedName>
    <definedName name="TB0e371666_3567_416c_9eb6_31027f4a9e10" hidden="1">#REF!</definedName>
    <definedName name="TB0e40f438_281a_47de_a277_ca25eae9ab5b" localSheetId="5" hidden="1">#REF!</definedName>
    <definedName name="TB0e40f438_281a_47de_a277_ca25eae9ab5b" hidden="1">#REF!</definedName>
    <definedName name="TB0e441fca_704a_44cd_89bb_69eff4635a4f" localSheetId="5" hidden="1">#REF!</definedName>
    <definedName name="TB0e441fca_704a_44cd_89bb_69eff4635a4f" hidden="1">#REF!</definedName>
    <definedName name="TB0e496283_f41b_4b36_915e_2926f84641b0" localSheetId="5" hidden="1">#REF!</definedName>
    <definedName name="TB0e496283_f41b_4b36_915e_2926f84641b0" hidden="1">#REF!</definedName>
    <definedName name="TB0e61fe3a_19f5_401a_8424_55e5c1a96cde" localSheetId="5" hidden="1">#REF!</definedName>
    <definedName name="TB0e61fe3a_19f5_401a_8424_55e5c1a96cde" hidden="1">#REF!</definedName>
    <definedName name="TB0e644a4b_32ee_489b_979e_24e22854b61c" localSheetId="5" hidden="1">#REF!</definedName>
    <definedName name="TB0e644a4b_32ee_489b_979e_24e22854b61c" hidden="1">#REF!</definedName>
    <definedName name="TB0e6761b6_b654_42e6_aa96_83a96d4b18cd" localSheetId="5" hidden="1">#REF!</definedName>
    <definedName name="TB0e6761b6_b654_42e6_aa96_83a96d4b18cd" hidden="1">#REF!</definedName>
    <definedName name="TB0e686b0e_26bf_473f_8858_ab2952e28e98" localSheetId="5" hidden="1">#REF!</definedName>
    <definedName name="TB0e686b0e_26bf_473f_8858_ab2952e28e98" hidden="1">#REF!</definedName>
    <definedName name="TB0e7cfb0a_5e1c_46c6_b9d3_f01048a7cb74" localSheetId="5" hidden="1">#REF!</definedName>
    <definedName name="TB0e7cfb0a_5e1c_46c6_b9d3_f01048a7cb74" hidden="1">#REF!</definedName>
    <definedName name="TB0e7ddfe7_1e7e_416c_bf92_64a84060871c" localSheetId="5" hidden="1">#REF!</definedName>
    <definedName name="TB0e7ddfe7_1e7e_416c_bf92_64a84060871c" hidden="1">#REF!</definedName>
    <definedName name="TB0e82e895_a3cc_4a08_a507_0ff1918f418a" localSheetId="5" hidden="1">#REF!</definedName>
    <definedName name="TB0e82e895_a3cc_4a08_a507_0ff1918f418a" hidden="1">#REF!</definedName>
    <definedName name="TB0e95d02f_a8a6_4a91_a1b7_216439e64980" localSheetId="5" hidden="1">#REF!</definedName>
    <definedName name="TB0e95d02f_a8a6_4a91_a1b7_216439e64980" hidden="1">#REF!</definedName>
    <definedName name="TB0e9d20bd_36b3_46b6_8f22_1390c57f00ce" localSheetId="5" hidden="1">#REF!</definedName>
    <definedName name="TB0e9d20bd_36b3_46b6_8f22_1390c57f00ce" hidden="1">#REF!</definedName>
    <definedName name="TB0e9d41f1_46ad_4489_a288_1c45b2a1764c" localSheetId="5" hidden="1">#REF!</definedName>
    <definedName name="TB0e9d41f1_46ad_4489_a288_1c45b2a1764c" hidden="1">#REF!</definedName>
    <definedName name="TB0ea49717_0d4e_4d36_93ba_c7772ce343ab" localSheetId="5" hidden="1">#REF!</definedName>
    <definedName name="TB0ea49717_0d4e_4d36_93ba_c7772ce343ab" hidden="1">#REF!</definedName>
    <definedName name="TB0ebb0b11_939b_46d9_b005_ef9356d386b9" localSheetId="5" hidden="1">#REF!</definedName>
    <definedName name="TB0ebb0b11_939b_46d9_b005_ef9356d386b9" hidden="1">#REF!</definedName>
    <definedName name="TB0ebc16c6_6d47_4133_bc9a_5b669ed1a3ef" localSheetId="5" hidden="1">#REF!</definedName>
    <definedName name="TB0ebc16c6_6d47_4133_bc9a_5b669ed1a3ef" hidden="1">#REF!</definedName>
    <definedName name="TB0ec1131b_b230_4272_a081_26676818af80" localSheetId="5" hidden="1">#REF!</definedName>
    <definedName name="TB0ec1131b_b230_4272_a081_26676818af80" hidden="1">#REF!</definedName>
    <definedName name="TB0ec7ddfb_7410_4b71_bd65_f4c766595325" localSheetId="5" hidden="1">#REF!</definedName>
    <definedName name="TB0ec7ddfb_7410_4b71_bd65_f4c766595325" hidden="1">#REF!</definedName>
    <definedName name="TB0ec896a5_5fc6_49f7_97a6_15e5ee2a9387" localSheetId="5" hidden="1">#REF!</definedName>
    <definedName name="TB0ec896a5_5fc6_49f7_97a6_15e5ee2a9387" hidden="1">#REF!</definedName>
    <definedName name="TB0ed07168_980c_45e2_9ad4_ca5f8f2b0675" localSheetId="5" hidden="1">#REF!</definedName>
    <definedName name="TB0ed07168_980c_45e2_9ad4_ca5f8f2b0675" hidden="1">#REF!</definedName>
    <definedName name="TB0ed783de_f936_4c1b_aa98_533ed56b18ce" localSheetId="5" hidden="1">#REF!</definedName>
    <definedName name="TB0ed783de_f936_4c1b_aa98_533ed56b18ce" hidden="1">#REF!</definedName>
    <definedName name="TB0ee64741_e74b_4001_9921_85ca6869b59c" localSheetId="5" hidden="1">#REF!</definedName>
    <definedName name="TB0ee64741_e74b_4001_9921_85ca6869b59c" hidden="1">#REF!</definedName>
    <definedName name="TB0ee97d36_f53e_4602_a2d7_c849795a9cdf" localSheetId="5" hidden="1">#REF!</definedName>
    <definedName name="TB0ee97d36_f53e_4602_a2d7_c849795a9cdf" hidden="1">#REF!</definedName>
    <definedName name="TB0f000026_75be_4f22_9e13_c8f8dad3f995" localSheetId="5" hidden="1">#REF!</definedName>
    <definedName name="TB0f000026_75be_4f22_9e13_c8f8dad3f995" hidden="1">#REF!</definedName>
    <definedName name="TB0f14fc62_582d_4805_85fb_37932011cff7" localSheetId="5" hidden="1">#REF!</definedName>
    <definedName name="TB0f14fc62_582d_4805_85fb_37932011cff7" hidden="1">#REF!</definedName>
    <definedName name="TB0f15e45b_2e4c_4863_a101_71763181e655" localSheetId="5" hidden="1">#REF!</definedName>
    <definedName name="TB0f15e45b_2e4c_4863_a101_71763181e655" hidden="1">#REF!</definedName>
    <definedName name="TB0f1cd24c_d38f_4b86_8521_2325aa07d6a7" localSheetId="5" hidden="1">#REF!</definedName>
    <definedName name="TB0f1cd24c_d38f_4b86_8521_2325aa07d6a7" hidden="1">#REF!</definedName>
    <definedName name="TB0f2e2ea7_039b_4371_96d7_2c653424c7f9" localSheetId="5" hidden="1">#REF!</definedName>
    <definedName name="TB0f2e2ea7_039b_4371_96d7_2c653424c7f9" hidden="1">#REF!</definedName>
    <definedName name="TB0f490d15_08a2_4329_a694_13522f1f1d47" localSheetId="5" hidden="1">#REF!</definedName>
    <definedName name="TB0f490d15_08a2_4329_a694_13522f1f1d47" hidden="1">#REF!</definedName>
    <definedName name="TB0f4eb59c_7e04_4521_91c9_4618be9cf7cd" localSheetId="5" hidden="1">#REF!</definedName>
    <definedName name="TB0f4eb59c_7e04_4521_91c9_4618be9cf7cd" hidden="1">#REF!</definedName>
    <definedName name="TB0f593750_8c5f_449d_954e_d5b584c04d9e" localSheetId="5" hidden="1">#REF!</definedName>
    <definedName name="TB0f593750_8c5f_449d_954e_d5b584c04d9e" hidden="1">#REF!</definedName>
    <definedName name="TB0f5b016a_d5c1_455e_bbf4_66aa31165eb6" localSheetId="5" hidden="1">#REF!</definedName>
    <definedName name="TB0f5b016a_d5c1_455e_bbf4_66aa31165eb6" hidden="1">#REF!</definedName>
    <definedName name="TB0f650cd4_fc70_4097_af44_a913d530b4a5" localSheetId="5" hidden="1">#REF!</definedName>
    <definedName name="TB0f650cd4_fc70_4097_af44_a913d530b4a5" hidden="1">#REF!</definedName>
    <definedName name="TB0f8540f6_49bb_4d91_ba66_58d9055c91f6" localSheetId="5" hidden="1">#REF!</definedName>
    <definedName name="TB0f8540f6_49bb_4d91_ba66_58d9055c91f6" hidden="1">#REF!</definedName>
    <definedName name="TB0f9237ac_a64b_4c3c_aea2_ea800baa09a4" localSheetId="5" hidden="1">#REF!</definedName>
    <definedName name="TB0f9237ac_a64b_4c3c_aea2_ea800baa09a4" hidden="1">#REF!</definedName>
    <definedName name="TB0fa4533e_449f_43ad_ac91_c4ef91ec5bfb" localSheetId="5" hidden="1">#REF!</definedName>
    <definedName name="TB0fa4533e_449f_43ad_ac91_c4ef91ec5bfb" hidden="1">#REF!</definedName>
    <definedName name="TB0fa7380b_df13_4ec0_b754_6171ae79d8b2" localSheetId="5" hidden="1">#REF!</definedName>
    <definedName name="TB0fa7380b_df13_4ec0_b754_6171ae79d8b2" hidden="1">#REF!</definedName>
    <definedName name="TB0faacd72_85e4_44d0_931a_74860629a42a" localSheetId="5" hidden="1">#REF!</definedName>
    <definedName name="TB0faacd72_85e4_44d0_931a_74860629a42a" hidden="1">#REF!</definedName>
    <definedName name="TB0fb059a3_69d2_4e88_af49_796619607090" localSheetId="5" hidden="1">#REF!</definedName>
    <definedName name="TB0fb059a3_69d2_4e88_af49_796619607090" hidden="1">#REF!</definedName>
    <definedName name="TB0fb152fa_5797_462e_97fb_122b962a8a94" localSheetId="5" hidden="1">#REF!</definedName>
    <definedName name="TB0fb152fa_5797_462e_97fb_122b962a8a94" hidden="1">#REF!</definedName>
    <definedName name="TB0fb6caee_c539_45b0_b964_03fe0cae5da7" localSheetId="5" hidden="1">#REF!</definedName>
    <definedName name="TB0fb6caee_c539_45b0_b964_03fe0cae5da7" hidden="1">#REF!</definedName>
    <definedName name="TB0fb913d0_6dd4_44c2_b712_69574985c71e" localSheetId="5" hidden="1">#REF!</definedName>
    <definedName name="TB0fb913d0_6dd4_44c2_b712_69574985c71e" hidden="1">#REF!</definedName>
    <definedName name="TB0fba6d2b_12c0_49fb_8bda_eb8577f4dc3b" localSheetId="5" hidden="1">#REF!</definedName>
    <definedName name="TB0fba6d2b_12c0_49fb_8bda_eb8577f4dc3b" hidden="1">#REF!</definedName>
    <definedName name="TB0fc5d0c5_3a0d_4773_a16c_8768873b78c5" localSheetId="5" hidden="1">#REF!</definedName>
    <definedName name="TB0fc5d0c5_3a0d_4773_a16c_8768873b78c5" hidden="1">#REF!</definedName>
    <definedName name="TB0fca2fdd_57cf_4c39_a402_868225fff7b0" localSheetId="5" hidden="1">#REF!</definedName>
    <definedName name="TB0fca2fdd_57cf_4c39_a402_868225fff7b0" hidden="1">#REF!</definedName>
    <definedName name="TB0fcf9074_a639_40e9_afeb_5e3809697aa0" localSheetId="5" hidden="1">#REF!</definedName>
    <definedName name="TB0fcf9074_a639_40e9_afeb_5e3809697aa0" hidden="1">#REF!</definedName>
    <definedName name="TB0fd159c5_3eea_4225_9eec_6331ad3394c2" localSheetId="5" hidden="1">#REF!</definedName>
    <definedName name="TB0fd159c5_3eea_4225_9eec_6331ad3394c2" hidden="1">#REF!</definedName>
    <definedName name="TB0ff835ee_826e_4b8f_9f5a_0f011ab0b660" localSheetId="5" hidden="1">#REF!</definedName>
    <definedName name="TB0ff835ee_826e_4b8f_9f5a_0f011ab0b660" hidden="1">#REF!</definedName>
    <definedName name="TB0ffb5b68_7bde_44f7_9847_e1a5b59c70bb" localSheetId="5" hidden="1">#REF!</definedName>
    <definedName name="TB0ffb5b68_7bde_44f7_9847_e1a5b59c70bb" hidden="1">#REF!</definedName>
    <definedName name="TB10029072_4dd2_4d5a_9acf_aa519ce74804" localSheetId="5" hidden="1">#REF!</definedName>
    <definedName name="TB10029072_4dd2_4d5a_9acf_aa519ce74804" hidden="1">#REF!</definedName>
    <definedName name="TB1004ad2d_65df_4509_bf36_80347704e9d7" localSheetId="5" hidden="1">#REF!</definedName>
    <definedName name="TB1004ad2d_65df_4509_bf36_80347704e9d7" hidden="1">#REF!</definedName>
    <definedName name="TB10123928_b71a_4022_ab1d_fdfbe4c1e6c3" localSheetId="5" hidden="1">#REF!</definedName>
    <definedName name="TB10123928_b71a_4022_ab1d_fdfbe4c1e6c3" hidden="1">#REF!</definedName>
    <definedName name="TB1012874f_1008_4eb2_9bca_a349a8858546" localSheetId="5" hidden="1">#REF!</definedName>
    <definedName name="TB1012874f_1008_4eb2_9bca_a349a8858546" hidden="1">#REF!</definedName>
    <definedName name="TB10140846_ea22_48e9_b69c_d65b835e5fc7" localSheetId="5" hidden="1">#REF!</definedName>
    <definedName name="TB10140846_ea22_48e9_b69c_d65b835e5fc7" hidden="1">#REF!</definedName>
    <definedName name="TB101d08a5_902b_4601_ad90_32ce28372576" localSheetId="5" hidden="1">#REF!</definedName>
    <definedName name="TB101d08a5_902b_4601_ad90_32ce28372576" hidden="1">#REF!</definedName>
    <definedName name="TB101dfab4_8d9e_48c4_8e19_b4d98e393114" localSheetId="5" hidden="1">#REF!</definedName>
    <definedName name="TB101dfab4_8d9e_48c4_8e19_b4d98e393114" hidden="1">#REF!</definedName>
    <definedName name="TB101e6196_6c44_44d1_ae93_274666a5ff2c" localSheetId="5" hidden="1">#REF!</definedName>
    <definedName name="TB101e6196_6c44_44d1_ae93_274666a5ff2c" hidden="1">#REF!</definedName>
    <definedName name="TB102bb07f_8fdd_49c0_922b_de8020f557cd" localSheetId="5" hidden="1">#REF!</definedName>
    <definedName name="TB102bb07f_8fdd_49c0_922b_de8020f557cd" hidden="1">#REF!</definedName>
    <definedName name="TB103c1d96_fddf_4312_8dd0_e9897ba5faa4" localSheetId="5" hidden="1">#REF!</definedName>
    <definedName name="TB103c1d96_fddf_4312_8dd0_e9897ba5faa4" hidden="1">#REF!</definedName>
    <definedName name="TB105ef9db_66d5_4570_bf55_3a9e8274ee6a" localSheetId="5" hidden="1">#REF!</definedName>
    <definedName name="TB105ef9db_66d5_4570_bf55_3a9e8274ee6a" hidden="1">#REF!</definedName>
    <definedName name="TB1064e236_9bf0_4d6d_ad67_29c52b533e2b" localSheetId="5" hidden="1">#REF!</definedName>
    <definedName name="TB1064e236_9bf0_4d6d_ad67_29c52b533e2b" hidden="1">#REF!</definedName>
    <definedName name="TB1068824b_2d8e_4b29_9136_3ec09dff3330" localSheetId="5" hidden="1">#REF!</definedName>
    <definedName name="TB1068824b_2d8e_4b29_9136_3ec09dff3330" hidden="1">#REF!</definedName>
    <definedName name="TB106dcf21_5d5f_4f74_9685_43b6bbcea706" localSheetId="5" hidden="1">#REF!</definedName>
    <definedName name="TB106dcf21_5d5f_4f74_9685_43b6bbcea706" hidden="1">#REF!</definedName>
    <definedName name="TB107daf05_f7d9_4694_b75d_4cecd696a353" localSheetId="5" hidden="1">#REF!</definedName>
    <definedName name="TB107daf05_f7d9_4694_b75d_4cecd696a353" hidden="1">#REF!</definedName>
    <definedName name="TB108494a2_e529_4f00_a857_70fa6b79dd24" localSheetId="5" hidden="1">#REF!</definedName>
    <definedName name="TB108494a2_e529_4f00_a857_70fa6b79dd24" hidden="1">#REF!</definedName>
    <definedName name="TB1086b6e4_0d46_4dd0_a58b_0bbd3a058658" localSheetId="5" hidden="1">#REF!</definedName>
    <definedName name="TB1086b6e4_0d46_4dd0_a58b_0bbd3a058658" hidden="1">#REF!</definedName>
    <definedName name="TB109f4acc_004a_4a97_b372_2ca10f17229f" localSheetId="5" hidden="1">#REF!</definedName>
    <definedName name="TB109f4acc_004a_4a97_b372_2ca10f17229f" hidden="1">#REF!</definedName>
    <definedName name="TB10ad572d_b61d_491f_acea_21eeab8245fe" localSheetId="5" hidden="1">#REF!</definedName>
    <definedName name="TB10ad572d_b61d_491f_acea_21eeab8245fe" hidden="1">#REF!</definedName>
    <definedName name="TB10b6cc48_48ab_4eec_822d_0801910f41a1" localSheetId="5" hidden="1">#REF!</definedName>
    <definedName name="TB10b6cc48_48ab_4eec_822d_0801910f41a1" hidden="1">#REF!</definedName>
    <definedName name="TB10c05d2c_0064_489b_be0b_d91ddce5f2ee" localSheetId="5" hidden="1">#REF!</definedName>
    <definedName name="TB10c05d2c_0064_489b_be0b_d91ddce5f2ee" hidden="1">#REF!</definedName>
    <definedName name="TB10ca199c_4884_4b31_9a90_e4a0d5a0149f" localSheetId="5" hidden="1">#REF!</definedName>
    <definedName name="TB10ca199c_4884_4b31_9a90_e4a0d5a0149f" hidden="1">#REF!</definedName>
    <definedName name="TB10ca83ae_6c98_4d9f_b1c2_236177c77a45" localSheetId="5" hidden="1">#REF!</definedName>
    <definedName name="TB10ca83ae_6c98_4d9f_b1c2_236177c77a45" hidden="1">#REF!</definedName>
    <definedName name="TB10d75c04_20e7_4603_b088_076f54380479" localSheetId="5" hidden="1">#REF!</definedName>
    <definedName name="TB10d75c04_20e7_4603_b088_076f54380479" hidden="1">#REF!</definedName>
    <definedName name="TB10e23f42_5877_43ee_a1da_c249edec3453" localSheetId="5" hidden="1">#REF!</definedName>
    <definedName name="TB10e23f42_5877_43ee_a1da_c249edec3453" hidden="1">#REF!</definedName>
    <definedName name="TB10f38a2b_2278_4d79_9f64_ddb9ee91ce84" localSheetId="5" hidden="1">#REF!</definedName>
    <definedName name="TB10f38a2b_2278_4d79_9f64_ddb9ee91ce84" hidden="1">#REF!</definedName>
    <definedName name="TB10f49289_dd39_4e9e_a5be_253d83f53fd7" localSheetId="5" hidden="1">#REF!</definedName>
    <definedName name="TB10f49289_dd39_4e9e_a5be_253d83f53fd7" hidden="1">#REF!</definedName>
    <definedName name="TB111594ef_1cc0_4ab2_aade_3b7b233bd57c" localSheetId="5" hidden="1">#REF!</definedName>
    <definedName name="TB111594ef_1cc0_4ab2_aade_3b7b233bd57c" hidden="1">#REF!</definedName>
    <definedName name="TB111950c6_4d11_4b93_b23f_95f8da22cf81" localSheetId="5" hidden="1">#REF!</definedName>
    <definedName name="TB111950c6_4d11_4b93_b23f_95f8da22cf81" hidden="1">#REF!</definedName>
    <definedName name="TB111f4aef_0a3a_4389_bd4a_8eab65ff0a8c" localSheetId="5" hidden="1">#REF!</definedName>
    <definedName name="TB111f4aef_0a3a_4389_bd4a_8eab65ff0a8c" hidden="1">#REF!</definedName>
    <definedName name="TB1146bc1d_d759_4242_9939_9960e94785b3" localSheetId="5" hidden="1">#REF!</definedName>
    <definedName name="TB1146bc1d_d759_4242_9939_9960e94785b3" hidden="1">#REF!</definedName>
    <definedName name="TB114737b7_b64d_4068_b159_cb7d05dadcc8" localSheetId="5" hidden="1">#REF!</definedName>
    <definedName name="TB114737b7_b64d_4068_b159_cb7d05dadcc8" hidden="1">#REF!</definedName>
    <definedName name="TB114773e1_6b3e_4768_80ef_4d1f05908e8c" localSheetId="5" hidden="1">#REF!</definedName>
    <definedName name="TB114773e1_6b3e_4768_80ef_4d1f05908e8c" hidden="1">#REF!</definedName>
    <definedName name="TB115141a9_397a_41cb_8b6a_b3a3882b1485" localSheetId="5" hidden="1">#REF!</definedName>
    <definedName name="TB115141a9_397a_41cb_8b6a_b3a3882b1485" hidden="1">#REF!</definedName>
    <definedName name="TB115291fa_9043_4a5a_a4ea_d071c5449cf2" localSheetId="5" hidden="1">#REF!</definedName>
    <definedName name="TB115291fa_9043_4a5a_a4ea_d071c5449cf2" hidden="1">#REF!</definedName>
    <definedName name="TB115462b0_7528_4d75_885e_0b77080e5f98" localSheetId="5" hidden="1">#REF!</definedName>
    <definedName name="TB115462b0_7528_4d75_885e_0b77080e5f98" hidden="1">#REF!</definedName>
    <definedName name="TB1164d2f1_dd15_4f78_9e48_430d722cb578" localSheetId="5" hidden="1">#REF!</definedName>
    <definedName name="TB1164d2f1_dd15_4f78_9e48_430d722cb578" hidden="1">#REF!</definedName>
    <definedName name="TB11793290_d154_42dc_a60b_ce9b3308e00d" localSheetId="5" hidden="1">#REF!</definedName>
    <definedName name="TB11793290_d154_42dc_a60b_ce9b3308e00d" hidden="1">#REF!</definedName>
    <definedName name="TB117b2064_7f7f_41ea_a467_243ae6648f49" localSheetId="5" hidden="1">#REF!</definedName>
    <definedName name="TB117b2064_7f7f_41ea_a467_243ae6648f49" hidden="1">#REF!</definedName>
    <definedName name="TB1190c125_7a16_40f1_a35d_476589c9a1cd" localSheetId="5" hidden="1">#REF!</definedName>
    <definedName name="TB1190c125_7a16_40f1_a35d_476589c9a1cd" hidden="1">#REF!</definedName>
    <definedName name="TB11981810_b321_4e6b_9dd4_b8ad9052b566" localSheetId="5" hidden="1">#REF!</definedName>
    <definedName name="TB11981810_b321_4e6b_9dd4_b8ad9052b566" hidden="1">#REF!</definedName>
    <definedName name="TB119d745f_9b98_4c56_a209_d5a3c3fece29" localSheetId="5" hidden="1">#REF!</definedName>
    <definedName name="TB119d745f_9b98_4c56_a209_d5a3c3fece29" hidden="1">#REF!</definedName>
    <definedName name="TB11a09786_9335_4017_86e9_c2e4f491703c" localSheetId="5" hidden="1">#REF!</definedName>
    <definedName name="TB11a09786_9335_4017_86e9_c2e4f491703c" hidden="1">#REF!</definedName>
    <definedName name="TB11a50cec_d4e3_4fca_b158_6908cecdda72" localSheetId="5" hidden="1">#REF!</definedName>
    <definedName name="TB11a50cec_d4e3_4fca_b158_6908cecdda72" hidden="1">#REF!</definedName>
    <definedName name="TB11a689d6_085c_43d2_aeeb_9aa3766f495a" localSheetId="5" hidden="1">#REF!</definedName>
    <definedName name="TB11a689d6_085c_43d2_aeeb_9aa3766f495a" hidden="1">#REF!</definedName>
    <definedName name="TB11c04f1c_f547_45d8_b1c3_ebe6549d6482" localSheetId="5" hidden="1">#REF!</definedName>
    <definedName name="TB11c04f1c_f547_45d8_b1c3_ebe6549d6482" hidden="1">#REF!</definedName>
    <definedName name="TB11c2f719_9c92_4ad6_a502_de784b321ee3" localSheetId="5" hidden="1">#REF!</definedName>
    <definedName name="TB11c2f719_9c92_4ad6_a502_de784b321ee3" hidden="1">#REF!</definedName>
    <definedName name="TB11c7b9f9_6931_437e_9a32_a3e56b390589" localSheetId="5" hidden="1">#REF!</definedName>
    <definedName name="TB11c7b9f9_6931_437e_9a32_a3e56b390589" hidden="1">#REF!</definedName>
    <definedName name="TB11c7fe59_df21_4c7c_bf08_e9cf0c52c84f" localSheetId="5" hidden="1">#REF!</definedName>
    <definedName name="TB11c7fe59_df21_4c7c_bf08_e9cf0c52c84f" hidden="1">#REF!</definedName>
    <definedName name="TB11d35902_466e_4b37_b723_7a8aecaef830" localSheetId="5" hidden="1">#REF!</definedName>
    <definedName name="TB11d35902_466e_4b37_b723_7a8aecaef830" hidden="1">#REF!</definedName>
    <definedName name="TB11de284c_fa7e_4db6_a2c8_bb7f55d0fc5e" localSheetId="5" hidden="1">#REF!</definedName>
    <definedName name="TB11de284c_fa7e_4db6_a2c8_bb7f55d0fc5e" hidden="1">#REF!</definedName>
    <definedName name="TB11ea8be8_1ef8_42ff_aa4f_9c5f66cb31a9" localSheetId="5" hidden="1">#REF!</definedName>
    <definedName name="TB11ea8be8_1ef8_42ff_aa4f_9c5f66cb31a9" hidden="1">#REF!</definedName>
    <definedName name="TB11ecf92c_9f72_4329_ac63_e895c500dbc6" localSheetId="5" hidden="1">#REF!</definedName>
    <definedName name="TB11ecf92c_9f72_4329_ac63_e895c500dbc6" hidden="1">#REF!</definedName>
    <definedName name="TB11fbdc33_ac2f_410b_8366_42c5c7d02b64" localSheetId="5" hidden="1">#REF!</definedName>
    <definedName name="TB11fbdc33_ac2f_410b_8366_42c5c7d02b64" hidden="1">#REF!</definedName>
    <definedName name="TB1200ae19_2077_4fe2_8423_dd6c3263e97b" localSheetId="5" hidden="1">#REF!</definedName>
    <definedName name="TB1200ae19_2077_4fe2_8423_dd6c3263e97b" hidden="1">#REF!</definedName>
    <definedName name="TB120579b5_47b6_463d_b2f3_0ed3c013f61a" localSheetId="5" hidden="1">#REF!</definedName>
    <definedName name="TB120579b5_47b6_463d_b2f3_0ed3c013f61a" hidden="1">#REF!</definedName>
    <definedName name="TB12217cd5_61cb_4cca_8488_cdba1506ab48" localSheetId="5" hidden="1">#REF!</definedName>
    <definedName name="TB12217cd5_61cb_4cca_8488_cdba1506ab48" hidden="1">#REF!</definedName>
    <definedName name="TB12257b0f_25fc_4702_ba49_9a2947a7ef0c" localSheetId="5" hidden="1">#REF!</definedName>
    <definedName name="TB12257b0f_25fc_4702_ba49_9a2947a7ef0c" hidden="1">#REF!</definedName>
    <definedName name="TB1229b254_f5b4_4680_bdbd_a6b0b0d79fa7" localSheetId="5" hidden="1">#REF!</definedName>
    <definedName name="TB1229b254_f5b4_4680_bdbd_a6b0b0d79fa7" hidden="1">#REF!</definedName>
    <definedName name="TB122bf5dd_6840_4d10_b7df_010fad0e04fd" localSheetId="5" hidden="1">#REF!</definedName>
    <definedName name="TB122bf5dd_6840_4d10_b7df_010fad0e04fd" hidden="1">#REF!</definedName>
    <definedName name="TB12305234_9ed5_470c_bdad_aff84b3cf42b" localSheetId="5" hidden="1">#REF!</definedName>
    <definedName name="TB12305234_9ed5_470c_bdad_aff84b3cf42b" hidden="1">#REF!</definedName>
    <definedName name="TB12346cc8_ee99_4ddf_9b12_81b21b6909b7" localSheetId="5" hidden="1">#REF!</definedName>
    <definedName name="TB12346cc8_ee99_4ddf_9b12_81b21b6909b7" hidden="1">#REF!</definedName>
    <definedName name="TB1237b75b_b9a9_4e64_b6d1_524886b161b0" localSheetId="5" hidden="1">#REF!</definedName>
    <definedName name="TB1237b75b_b9a9_4e64_b6d1_524886b161b0" hidden="1">#REF!</definedName>
    <definedName name="TB1248d062_6216_4132_9b09_e6e22dbbbeec" localSheetId="5" hidden="1">#REF!</definedName>
    <definedName name="TB1248d062_6216_4132_9b09_e6e22dbbbeec" hidden="1">#REF!</definedName>
    <definedName name="TB124cca7c_379f_4093_93f7_ceacd2b87fae" localSheetId="5" hidden="1">#REF!</definedName>
    <definedName name="TB124cca7c_379f_4093_93f7_ceacd2b87fae" hidden="1">#REF!</definedName>
    <definedName name="TB1253bf89_aaef_412f_a7ed_ae67b13f7a4c" localSheetId="5" hidden="1">#REF!</definedName>
    <definedName name="TB1253bf89_aaef_412f_a7ed_ae67b13f7a4c" hidden="1">#REF!</definedName>
    <definedName name="TB1266c54c_2520_404d_9ac0_8f1b8144902c" localSheetId="5" hidden="1">#REF!</definedName>
    <definedName name="TB1266c54c_2520_404d_9ac0_8f1b8144902c" hidden="1">#REF!</definedName>
    <definedName name="TB126cef69_3de1_40dc_aa36_5587ab339273" localSheetId="5" hidden="1">#REF!</definedName>
    <definedName name="TB126cef69_3de1_40dc_aa36_5587ab339273" hidden="1">#REF!</definedName>
    <definedName name="TB127ca3c9_184e_4cbb_aaa9_51b07ace25de" localSheetId="5" hidden="1">#REF!</definedName>
    <definedName name="TB127ca3c9_184e_4cbb_aaa9_51b07ace25de" hidden="1">#REF!</definedName>
    <definedName name="TB129a87f9_0b43_41c3_a2e7_ec89c28d0b1f" localSheetId="5" hidden="1">#REF!</definedName>
    <definedName name="TB129a87f9_0b43_41c3_a2e7_ec89c28d0b1f" hidden="1">#REF!</definedName>
    <definedName name="TB12a5a469_701d_4751_b52a_28cd16c9dd51" localSheetId="5" hidden="1">#REF!</definedName>
    <definedName name="TB12a5a469_701d_4751_b52a_28cd16c9dd51" hidden="1">#REF!</definedName>
    <definedName name="TB12a72f83_fe62_49d0_8e4b_6e7eff1366d0" localSheetId="5" hidden="1">#REF!</definedName>
    <definedName name="TB12a72f83_fe62_49d0_8e4b_6e7eff1366d0" hidden="1">#REF!</definedName>
    <definedName name="TB12acd6a0_35ba_4b1c_9368_7f8b883ceee0" localSheetId="5" hidden="1">#REF!</definedName>
    <definedName name="TB12acd6a0_35ba_4b1c_9368_7f8b883ceee0" hidden="1">#REF!</definedName>
    <definedName name="TB12b626a4_c193_4f85_9986_f3f40dbd2a3f" localSheetId="5" hidden="1">#REF!</definedName>
    <definedName name="TB12b626a4_c193_4f85_9986_f3f40dbd2a3f" hidden="1">#REF!</definedName>
    <definedName name="TB12cec9a7_07cf_434d_937a_fa9bddc73077" localSheetId="5" hidden="1">#REF!</definedName>
    <definedName name="TB12cec9a7_07cf_434d_937a_fa9bddc73077" hidden="1">#REF!</definedName>
    <definedName name="TB12dac6c8_fb7e_4227_b8bb_5330c2718f7c" localSheetId="5" hidden="1">#REF!</definedName>
    <definedName name="TB12dac6c8_fb7e_4227_b8bb_5330c2718f7c" hidden="1">#REF!</definedName>
    <definedName name="TB12db18c4_c789_418b_9578_15689d60c983" localSheetId="5" hidden="1">#REF!</definedName>
    <definedName name="TB12db18c4_c789_418b_9578_15689d60c983" hidden="1">#REF!</definedName>
    <definedName name="TB12df314a_44b1_467e_9951_bae68f4012e7" localSheetId="5" hidden="1">#REF!</definedName>
    <definedName name="TB12df314a_44b1_467e_9951_bae68f4012e7" hidden="1">#REF!</definedName>
    <definedName name="TB12ec9517_5abc_48c0_b637_f568ef4d1029" localSheetId="5" hidden="1">#REF!</definedName>
    <definedName name="TB12ec9517_5abc_48c0_b637_f568ef4d1029" hidden="1">#REF!</definedName>
    <definedName name="TB1313dea4_0280_4591_8514_5f184c034660" localSheetId="5" hidden="1">#REF!</definedName>
    <definedName name="TB1313dea4_0280_4591_8514_5f184c034660" hidden="1">#REF!</definedName>
    <definedName name="TB13145cd8_3ced_44e2_99cd_cf5d9299cbc4" localSheetId="5" hidden="1">#REF!</definedName>
    <definedName name="TB13145cd8_3ced_44e2_99cd_cf5d9299cbc4" hidden="1">#REF!</definedName>
    <definedName name="TB13162e73_5a11_4d70_b68f_82980ec8ce12" localSheetId="5" hidden="1">#REF!</definedName>
    <definedName name="TB13162e73_5a11_4d70_b68f_82980ec8ce12" hidden="1">#REF!</definedName>
    <definedName name="TB13166093_49c8_40ff_bd58_1aae3fdb5efb" localSheetId="5" hidden="1">#REF!</definedName>
    <definedName name="TB13166093_49c8_40ff_bd58_1aae3fdb5efb" hidden="1">#REF!</definedName>
    <definedName name="TB131cca7c_7d5f_48cf_96c6_9d403d67d0aa" localSheetId="5" hidden="1">#REF!</definedName>
    <definedName name="TB131cca7c_7d5f_48cf_96c6_9d403d67d0aa" hidden="1">#REF!</definedName>
    <definedName name="TB13277cfa_eb4d_4b1d_b7e1_0619fd094c09" localSheetId="5" hidden="1">#REF!</definedName>
    <definedName name="TB13277cfa_eb4d_4b1d_b7e1_0619fd094c09" hidden="1">#REF!</definedName>
    <definedName name="TB1327c79e_1346_4cb2_9b38_cc49c577b787" localSheetId="5" hidden="1">#REF!</definedName>
    <definedName name="TB1327c79e_1346_4cb2_9b38_cc49c577b787" hidden="1">#REF!</definedName>
    <definedName name="TB13314ace_a596_4630_9d08_1a3a70f02a85" localSheetId="5" hidden="1">#REF!</definedName>
    <definedName name="TB13314ace_a596_4630_9d08_1a3a70f02a85" hidden="1">#REF!</definedName>
    <definedName name="TB1336e429_258a_427b_bfc8_074d24bb0d95" localSheetId="5" hidden="1">#REF!</definedName>
    <definedName name="TB1336e429_258a_427b_bfc8_074d24bb0d95" hidden="1">#REF!</definedName>
    <definedName name="TB133a461a_8c49_4e6f_943d_d4bdc00db177" localSheetId="5" hidden="1">#REF!</definedName>
    <definedName name="TB133a461a_8c49_4e6f_943d_d4bdc00db177" hidden="1">#REF!</definedName>
    <definedName name="TB133c10f8_b283_4845_b0d0_ece04ead08e2" localSheetId="5" hidden="1">#REF!</definedName>
    <definedName name="TB133c10f8_b283_4845_b0d0_ece04ead08e2" hidden="1">#REF!</definedName>
    <definedName name="TB1341dbf7_5627_4943_b4bb_6e27cdfc7848" localSheetId="5" hidden="1">#REF!</definedName>
    <definedName name="TB1341dbf7_5627_4943_b4bb_6e27cdfc7848" hidden="1">#REF!</definedName>
    <definedName name="TB13456669_2a08_4303_be5a_91bc16d81c1a" localSheetId="5" hidden="1">#REF!</definedName>
    <definedName name="TB13456669_2a08_4303_be5a_91bc16d81c1a" hidden="1">#REF!</definedName>
    <definedName name="TB13473a7f_1341_4e41_abdb_8b9e1e43bb1b" localSheetId="5" hidden="1">#REF!</definedName>
    <definedName name="TB13473a7f_1341_4e41_abdb_8b9e1e43bb1b" hidden="1">#REF!</definedName>
    <definedName name="TB13522d57_e33b_40f3_b889_a22b87c7b43d" localSheetId="5" hidden="1">#REF!</definedName>
    <definedName name="TB13522d57_e33b_40f3_b889_a22b87c7b43d" hidden="1">#REF!</definedName>
    <definedName name="TB135addfb_6579_41d0_8410_0c5ab88fff99" localSheetId="5" hidden="1">#REF!</definedName>
    <definedName name="TB135addfb_6579_41d0_8410_0c5ab88fff99" hidden="1">#REF!</definedName>
    <definedName name="TB1361cd2e_338d_41a8_b39c_5d3cadbe06b4" localSheetId="5" hidden="1">#REF!</definedName>
    <definedName name="TB1361cd2e_338d_41a8_b39c_5d3cadbe06b4" hidden="1">#REF!</definedName>
    <definedName name="TB13640dda_0951_4ebb_878c_3629d95aba58" localSheetId="5" hidden="1">#REF!</definedName>
    <definedName name="TB13640dda_0951_4ebb_878c_3629d95aba58" hidden="1">#REF!</definedName>
    <definedName name="TB1365bca4_acc9_4222_beaa_abc1d784ccec" localSheetId="5" hidden="1">#REF!</definedName>
    <definedName name="TB1365bca4_acc9_4222_beaa_abc1d784ccec" hidden="1">#REF!</definedName>
    <definedName name="TB1382b9db_4aca_4d0f_8194_39d53c913565" localSheetId="5" hidden="1">#REF!</definedName>
    <definedName name="TB1382b9db_4aca_4d0f_8194_39d53c913565" hidden="1">#REF!</definedName>
    <definedName name="TB13873caf_5839_4607_b551_e0948524c4f7" localSheetId="5" hidden="1">#REF!</definedName>
    <definedName name="TB13873caf_5839_4607_b551_e0948524c4f7" hidden="1">#REF!</definedName>
    <definedName name="TB138c8a75_4fe8_4312_b43d_404417980641" localSheetId="5" hidden="1">#REF!</definedName>
    <definedName name="TB138c8a75_4fe8_4312_b43d_404417980641" hidden="1">#REF!</definedName>
    <definedName name="TB1390464b_5b7f_4192_8a3a_a45736359f11" localSheetId="5" hidden="1">#REF!</definedName>
    <definedName name="TB1390464b_5b7f_4192_8a3a_a45736359f11" hidden="1">#REF!</definedName>
    <definedName name="TB13905e8b_c1f8_48dd_bae4_b99f0b995274" localSheetId="5" hidden="1">#REF!</definedName>
    <definedName name="TB13905e8b_c1f8_48dd_bae4_b99f0b995274" hidden="1">#REF!</definedName>
    <definedName name="TB1392b5b6_c2a4_4e11_b6a3_f45e6f15bd02" localSheetId="5" hidden="1">#REF!</definedName>
    <definedName name="TB1392b5b6_c2a4_4e11_b6a3_f45e6f15bd02" hidden="1">#REF!</definedName>
    <definedName name="TB139cc638_9e04_40a3_9e6b_212e5d297ac8" localSheetId="5" hidden="1">#REF!</definedName>
    <definedName name="TB139cc638_9e04_40a3_9e6b_212e5d297ac8" hidden="1">#REF!</definedName>
    <definedName name="TB139ff1ca_dcb8_468b_b2eb_4b5b902601b0" localSheetId="5" hidden="1">#REF!</definedName>
    <definedName name="TB139ff1ca_dcb8_468b_b2eb_4b5b902601b0" hidden="1">#REF!</definedName>
    <definedName name="TB13a2492a_035c_407a_96bf_097b3ec215d0" localSheetId="5" hidden="1">#REF!</definedName>
    <definedName name="TB13a2492a_035c_407a_96bf_097b3ec215d0" hidden="1">#REF!</definedName>
    <definedName name="TB13b4866f_ca05_4e32_a0bd_0ac4e87c5f4a" localSheetId="5" hidden="1">#REF!</definedName>
    <definedName name="TB13b4866f_ca05_4e32_a0bd_0ac4e87c5f4a" hidden="1">#REF!</definedName>
    <definedName name="TB13c693d8_656a_48fe_a27a_18c9e5db44c7" localSheetId="5" hidden="1">#REF!</definedName>
    <definedName name="TB13c693d8_656a_48fe_a27a_18c9e5db44c7" hidden="1">#REF!</definedName>
    <definedName name="TB13ca00d2_30e2_4c71_b1b1_c736d580eeaf" localSheetId="5" hidden="1">#REF!</definedName>
    <definedName name="TB13ca00d2_30e2_4c71_b1b1_c736d580eeaf" hidden="1">#REF!</definedName>
    <definedName name="TB13ce3e03_0f26_4216_b78e_a8753a8aa0d3" localSheetId="5" hidden="1">#REF!</definedName>
    <definedName name="TB13ce3e03_0f26_4216_b78e_a8753a8aa0d3" hidden="1">#REF!</definedName>
    <definedName name="TB13d79946_2903_4899_946a_2813ef9a317e" localSheetId="5" hidden="1">#REF!</definedName>
    <definedName name="TB13d79946_2903_4899_946a_2813ef9a317e" hidden="1">#REF!</definedName>
    <definedName name="TB13e13515_c40b_42c9_b465_75f075fabffa" localSheetId="5" hidden="1">#REF!</definedName>
    <definedName name="TB13e13515_c40b_42c9_b465_75f075fabffa" hidden="1">#REF!</definedName>
    <definedName name="TB13e5db2d_4ea1_4eed_b566_f51f753ff96b" localSheetId="5" hidden="1">#REF!</definedName>
    <definedName name="TB13e5db2d_4ea1_4eed_b566_f51f753ff96b" hidden="1">#REF!</definedName>
    <definedName name="TB13e8819d_2243_4e34_8f3b_e98f0cb6b5a1" localSheetId="5" hidden="1">#REF!</definedName>
    <definedName name="TB13e8819d_2243_4e34_8f3b_e98f0cb6b5a1" hidden="1">#REF!</definedName>
    <definedName name="TB13efc385_4aaf_492f_8fb5_4ec0cb990ef9" localSheetId="5" hidden="1">#REF!</definedName>
    <definedName name="TB13efc385_4aaf_492f_8fb5_4ec0cb990ef9" hidden="1">#REF!</definedName>
    <definedName name="TB14015ee3_35dd_4062_95d0_9a4ae6fe58b4" localSheetId="5" hidden="1">#REF!</definedName>
    <definedName name="TB14015ee3_35dd_4062_95d0_9a4ae6fe58b4" hidden="1">#REF!</definedName>
    <definedName name="TB14069b51_db33_4c80_8cc7_7c91f15bc28c" localSheetId="5" hidden="1">#REF!</definedName>
    <definedName name="TB14069b51_db33_4c80_8cc7_7c91f15bc28c" hidden="1">#REF!</definedName>
    <definedName name="TB14106551_5e94_443e_8553_68939800405c" localSheetId="5" hidden="1">#REF!</definedName>
    <definedName name="TB14106551_5e94_443e_8553_68939800405c" hidden="1">#REF!</definedName>
    <definedName name="TB14227173_b936_4369_bf9a_78f6dd37a6eb" localSheetId="5" hidden="1">#REF!</definedName>
    <definedName name="TB14227173_b936_4369_bf9a_78f6dd37a6eb" hidden="1">#REF!</definedName>
    <definedName name="TB1427cde4_dcf9_4cce_a497_4cb77a2cf7ba" localSheetId="5" hidden="1">#REF!</definedName>
    <definedName name="TB1427cde4_dcf9_4cce_a497_4cb77a2cf7ba" hidden="1">#REF!</definedName>
    <definedName name="TB142abb3d_072a_417d_90da_39a01df98e18" localSheetId="5" hidden="1">#REF!</definedName>
    <definedName name="TB142abb3d_072a_417d_90da_39a01df98e18" hidden="1">#REF!</definedName>
    <definedName name="TB142bf8e9_0d56_466f_8259_5f3355a948e9" localSheetId="5" hidden="1">#REF!</definedName>
    <definedName name="TB142bf8e9_0d56_466f_8259_5f3355a948e9" hidden="1">#REF!</definedName>
    <definedName name="TB142bfa48_b373_4b32_a36a_a27490e01f55" localSheetId="5" hidden="1">#REF!</definedName>
    <definedName name="TB142bfa48_b373_4b32_a36a_a27490e01f55" hidden="1">#REF!</definedName>
    <definedName name="TB142e54e8_401e_4581_b7f4_8e45b7468ab9" localSheetId="5" hidden="1">#REF!</definedName>
    <definedName name="TB142e54e8_401e_4581_b7f4_8e45b7468ab9" hidden="1">#REF!</definedName>
    <definedName name="TB142f220b_9012_488f_b098_44f65faebfd6" localSheetId="5" hidden="1">#REF!</definedName>
    <definedName name="TB142f220b_9012_488f_b098_44f65faebfd6" hidden="1">#REF!</definedName>
    <definedName name="TB14369e4e_0081_4375_81d4_fe342126cf78" localSheetId="5" hidden="1">#REF!</definedName>
    <definedName name="TB14369e4e_0081_4375_81d4_fe342126cf78" hidden="1">#REF!</definedName>
    <definedName name="TB145c2fb1_f6d3_42af_bded_1f2ee2f81201" localSheetId="5" hidden="1">#REF!</definedName>
    <definedName name="TB145c2fb1_f6d3_42af_bded_1f2ee2f81201" hidden="1">#REF!</definedName>
    <definedName name="TB146635bc_597c_4794_906a_d8661710400e" localSheetId="5" hidden="1">#REF!</definedName>
    <definedName name="TB146635bc_597c_4794_906a_d8661710400e" hidden="1">#REF!</definedName>
    <definedName name="TB146f01f6_c263_4ed2_a3ac_aab5f2b7ace6" localSheetId="5" hidden="1">#REF!</definedName>
    <definedName name="TB146f01f6_c263_4ed2_a3ac_aab5f2b7ace6" hidden="1">#REF!</definedName>
    <definedName name="TB147109f1_005c_462b_b44f_fe7fa625ecf2" localSheetId="5" hidden="1">#REF!</definedName>
    <definedName name="TB147109f1_005c_462b_b44f_fe7fa625ecf2" hidden="1">#REF!</definedName>
    <definedName name="TB147a0448_1789_4fc6_9122_969f9e8aa19a" localSheetId="5" hidden="1">#REF!</definedName>
    <definedName name="TB147a0448_1789_4fc6_9122_969f9e8aa19a" hidden="1">#REF!</definedName>
    <definedName name="TB147f4bee_c938_4bdd_ac0b_bb9ae85874b7" localSheetId="5" hidden="1">#REF!</definedName>
    <definedName name="TB147f4bee_c938_4bdd_ac0b_bb9ae85874b7" hidden="1">#REF!</definedName>
    <definedName name="TB148a52e2_66e4_4083_9bf8_9ac516100f41" localSheetId="5" hidden="1">#REF!</definedName>
    <definedName name="TB148a52e2_66e4_4083_9bf8_9ac516100f41" hidden="1">#REF!</definedName>
    <definedName name="TB14afc3e8_3249_44c4_b0f9_90706a392c76" localSheetId="5" hidden="1">#REF!</definedName>
    <definedName name="TB14afc3e8_3249_44c4_b0f9_90706a392c76" hidden="1">#REF!</definedName>
    <definedName name="TB14bb7cc3_b461_4fd4_9f8f_c0352eb98fee" localSheetId="5" hidden="1">#REF!</definedName>
    <definedName name="TB14bb7cc3_b461_4fd4_9f8f_c0352eb98fee" hidden="1">#REF!</definedName>
    <definedName name="TB14be26e1_54e1_42b8_a82d_d9a06dfc240d" localSheetId="5" hidden="1">#REF!</definedName>
    <definedName name="TB14be26e1_54e1_42b8_a82d_d9a06dfc240d" hidden="1">#REF!</definedName>
    <definedName name="TB14c6e0c2_b97c_418d_91d9_eb7fb7c97ae0" localSheetId="5" hidden="1">#REF!</definedName>
    <definedName name="TB14c6e0c2_b97c_418d_91d9_eb7fb7c97ae0" hidden="1">#REF!</definedName>
    <definedName name="TB14c725ff_f131_4e94_95a6_f990f5c6ca03" localSheetId="5" hidden="1">#REF!</definedName>
    <definedName name="TB14c725ff_f131_4e94_95a6_f990f5c6ca03" hidden="1">#REF!</definedName>
    <definedName name="TB14cd5637_dd95_4d2c_92f3_2921f0d849c7" localSheetId="5" hidden="1">#REF!</definedName>
    <definedName name="TB14cd5637_dd95_4d2c_92f3_2921f0d849c7" hidden="1">#REF!</definedName>
    <definedName name="TB14d02980_a63c_4ee7_8fdd_b622ba205ba6" localSheetId="5" hidden="1">#REF!</definedName>
    <definedName name="TB14d02980_a63c_4ee7_8fdd_b622ba205ba6" hidden="1">#REF!</definedName>
    <definedName name="TB14d6d72e_901a_42cc_9088_914eb10a8ea9" localSheetId="5" hidden="1">#REF!</definedName>
    <definedName name="TB14d6d72e_901a_42cc_9088_914eb10a8ea9" hidden="1">#REF!</definedName>
    <definedName name="TB14e6575d_e863_4bd9_b5bd_07a250ba11d6" localSheetId="5" hidden="1">#REF!</definedName>
    <definedName name="TB14e6575d_e863_4bd9_b5bd_07a250ba11d6" hidden="1">#REF!</definedName>
    <definedName name="TB14ee27b8_717a_461c_9d7b_be82790a9c37" localSheetId="5" hidden="1">#REF!</definedName>
    <definedName name="TB14ee27b8_717a_461c_9d7b_be82790a9c37" hidden="1">#REF!</definedName>
    <definedName name="TB14eec1c2_6441_4568_bd7e_9b89ad8b463b" localSheetId="5" hidden="1">#REF!</definedName>
    <definedName name="TB14eec1c2_6441_4568_bd7e_9b89ad8b463b" hidden="1">#REF!</definedName>
    <definedName name="TB14f0b88b_5f34_44dd_a9d4_692bc4dd47a9" localSheetId="5" hidden="1">#REF!</definedName>
    <definedName name="TB14f0b88b_5f34_44dd_a9d4_692bc4dd47a9" hidden="1">#REF!</definedName>
    <definedName name="TB14f7b7ca_eecd_46f8_b4e2_03b49ce4a93d" localSheetId="5" hidden="1">#REF!</definedName>
    <definedName name="TB14f7b7ca_eecd_46f8_b4e2_03b49ce4a93d" hidden="1">#REF!</definedName>
    <definedName name="TB14fe0f11_fe6e_40be_9082_f05748f6657c" localSheetId="5" hidden="1">#REF!</definedName>
    <definedName name="TB14fe0f11_fe6e_40be_9082_f05748f6657c" hidden="1">#REF!</definedName>
    <definedName name="TB1510ad6f_056b_4c08_a842_a0366bd3e956" localSheetId="5" hidden="1">#REF!</definedName>
    <definedName name="TB1510ad6f_056b_4c08_a842_a0366bd3e956" hidden="1">#REF!</definedName>
    <definedName name="TB1513465a_17f2_4b29_be6f_8e5ea70f0459" localSheetId="5" hidden="1">#REF!</definedName>
    <definedName name="TB1513465a_17f2_4b29_be6f_8e5ea70f0459" hidden="1">#REF!</definedName>
    <definedName name="TB152f8369_e529_490a_b58f_62b0ddb135e7" localSheetId="5" hidden="1">#REF!</definedName>
    <definedName name="TB152f8369_e529_490a_b58f_62b0ddb135e7" hidden="1">#REF!</definedName>
    <definedName name="TB1543535d_ef53_4cd7_a3f4_4528bf205179" localSheetId="5" hidden="1">#REF!</definedName>
    <definedName name="TB1543535d_ef53_4cd7_a3f4_4528bf205179" hidden="1">#REF!</definedName>
    <definedName name="TB154a90d9_5168_4eac_985c_2fa1577c1811" localSheetId="5" hidden="1">#REF!</definedName>
    <definedName name="TB154a90d9_5168_4eac_985c_2fa1577c1811" hidden="1">#REF!</definedName>
    <definedName name="TB15580421_e31c_4263_8504_7a7112912be0" localSheetId="5" hidden="1">#REF!</definedName>
    <definedName name="TB15580421_e31c_4263_8504_7a7112912be0" hidden="1">#REF!</definedName>
    <definedName name="TB155dde47_451f_4721_9b3a_4487d91a101d" localSheetId="5" hidden="1">#REF!</definedName>
    <definedName name="TB155dde47_451f_4721_9b3a_4487d91a101d" hidden="1">#REF!</definedName>
    <definedName name="TB155e6872_bba3_4e3e_93e2_490f3334f220" localSheetId="5" hidden="1">#REF!</definedName>
    <definedName name="TB155e6872_bba3_4e3e_93e2_490f3334f220" hidden="1">#REF!</definedName>
    <definedName name="TB15627e4e_f4ad_4f1d_a6dd_ee8b69c9b50c" localSheetId="5" hidden="1">#REF!</definedName>
    <definedName name="TB15627e4e_f4ad_4f1d_a6dd_ee8b69c9b50c" hidden="1">#REF!</definedName>
    <definedName name="TB15677034_b573_4d43_94fa_803bf1903f02" localSheetId="5" hidden="1">#REF!</definedName>
    <definedName name="TB15677034_b573_4d43_94fa_803bf1903f02" hidden="1">#REF!</definedName>
    <definedName name="TB1582ca2f_20d2_4439_b8e0_8fe0310b3299" localSheetId="5" hidden="1">#REF!</definedName>
    <definedName name="TB1582ca2f_20d2_4439_b8e0_8fe0310b3299" hidden="1">#REF!</definedName>
    <definedName name="TB1588eee6_d7bc_4f88_aab9_ba4cf1dc42c6" localSheetId="5" hidden="1">#REF!</definedName>
    <definedName name="TB1588eee6_d7bc_4f88_aab9_ba4cf1dc42c6" hidden="1">#REF!</definedName>
    <definedName name="TB158d039e_d6fa_4b5e_a2b3_d14ba18c68ab" localSheetId="5" hidden="1">#REF!</definedName>
    <definedName name="TB158d039e_d6fa_4b5e_a2b3_d14ba18c68ab" hidden="1">#REF!</definedName>
    <definedName name="TB15964dba_fc67_4be8_90cb_1d316530127e" localSheetId="5" hidden="1">#REF!</definedName>
    <definedName name="TB15964dba_fc67_4be8_90cb_1d316530127e" hidden="1">#REF!</definedName>
    <definedName name="TB1598d1ca_bae6_42c8_992e_4085935d4df8" localSheetId="5" hidden="1">#REF!</definedName>
    <definedName name="TB1598d1ca_bae6_42c8_992e_4085935d4df8" hidden="1">#REF!</definedName>
    <definedName name="TB159e6cfd_70f6_4048_a9f1_979432d0515f" localSheetId="5" hidden="1">#REF!</definedName>
    <definedName name="TB159e6cfd_70f6_4048_a9f1_979432d0515f" hidden="1">#REF!</definedName>
    <definedName name="TB15ab3d34_ebf2_4d39_8961_ec426d0921cb" localSheetId="5" hidden="1">#REF!</definedName>
    <definedName name="TB15ab3d34_ebf2_4d39_8961_ec426d0921cb" hidden="1">#REF!</definedName>
    <definedName name="TB15b3b72c_c658_46fd_9ff5_eb233789e1e7" localSheetId="5" hidden="1">#REF!</definedName>
    <definedName name="TB15b3b72c_c658_46fd_9ff5_eb233789e1e7" hidden="1">#REF!</definedName>
    <definedName name="TB15b9dbb6_ab83_418e_9acd_dfd15f9199e4" localSheetId="5" hidden="1">#REF!</definedName>
    <definedName name="TB15b9dbb6_ab83_418e_9acd_dfd15f9199e4" hidden="1">#REF!</definedName>
    <definedName name="TB15bd3429_3e3f_4f51_92e1_9245a6ab29dc" localSheetId="5" hidden="1">#REF!</definedName>
    <definedName name="TB15bd3429_3e3f_4f51_92e1_9245a6ab29dc" hidden="1">#REF!</definedName>
    <definedName name="TB15c4517f_a9b9_4bb4_b076_9be9d7b1e5db" localSheetId="5" hidden="1">#REF!</definedName>
    <definedName name="TB15c4517f_a9b9_4bb4_b076_9be9d7b1e5db" hidden="1">#REF!</definedName>
    <definedName name="TB15c671b7_43c2_4f6c_8838_a07271084964" localSheetId="5" hidden="1">#REF!</definedName>
    <definedName name="TB15c671b7_43c2_4f6c_8838_a07271084964" hidden="1">#REF!</definedName>
    <definedName name="TB15d09c92_0553_4705_9820_c4cf46373ebe" localSheetId="5" hidden="1">#REF!</definedName>
    <definedName name="TB15d09c92_0553_4705_9820_c4cf46373ebe" hidden="1">#REF!</definedName>
    <definedName name="TB15dfeb6f_c968_45e7_93f3_513f56626dd9" localSheetId="5" hidden="1">#REF!</definedName>
    <definedName name="TB15dfeb6f_c968_45e7_93f3_513f56626dd9" hidden="1">#REF!</definedName>
    <definedName name="TB15ed7a82_8bd9_42ab_a1f6_c312c798cb3c" localSheetId="5" hidden="1">#REF!</definedName>
    <definedName name="TB15ed7a82_8bd9_42ab_a1f6_c312c798cb3c" hidden="1">#REF!</definedName>
    <definedName name="TB15f5bba5_82fa_46f5_a3c0_db884da932fc" localSheetId="5" hidden="1">#REF!</definedName>
    <definedName name="TB15f5bba5_82fa_46f5_a3c0_db884da932fc" hidden="1">#REF!</definedName>
    <definedName name="TB160c6172_82d5_44f2_b7d3_14c77b177b4d" localSheetId="5" hidden="1">#REF!</definedName>
    <definedName name="TB160c6172_82d5_44f2_b7d3_14c77b177b4d" hidden="1">#REF!</definedName>
    <definedName name="TB16251cfa_ff49_4e58_8abe_922d90cb8748" localSheetId="5" hidden="1">#REF!</definedName>
    <definedName name="TB16251cfa_ff49_4e58_8abe_922d90cb8748" hidden="1">#REF!</definedName>
    <definedName name="TB1625990c_be13_4815_a83b_7253dfcf506a" localSheetId="5" hidden="1">#REF!</definedName>
    <definedName name="TB1625990c_be13_4815_a83b_7253dfcf506a" hidden="1">#REF!</definedName>
    <definedName name="TB16541fe3_6bc3_4cf1_ad41_3fee6ff1a75d" localSheetId="5" hidden="1">#REF!</definedName>
    <definedName name="TB16541fe3_6bc3_4cf1_ad41_3fee6ff1a75d" hidden="1">#REF!</definedName>
    <definedName name="TB166067c1_d5af_4f53_b74d_21c4455fe65d" localSheetId="5" hidden="1">#REF!</definedName>
    <definedName name="TB166067c1_d5af_4f53_b74d_21c4455fe65d" hidden="1">#REF!</definedName>
    <definedName name="TB166924d9_7fc7_4692_81c3_aa4191cf7d93" localSheetId="5" hidden="1">#REF!</definedName>
    <definedName name="TB166924d9_7fc7_4692_81c3_aa4191cf7d93" hidden="1">#REF!</definedName>
    <definedName name="TB166a7164_0d8b_4917_a584_fac28430e347" localSheetId="5" hidden="1">#REF!</definedName>
    <definedName name="TB166a7164_0d8b_4917_a584_fac28430e347" hidden="1">#REF!</definedName>
    <definedName name="TB167f373e_ae6b_4fe4_8f63_d3d19568f2de" localSheetId="5" hidden="1">#REF!</definedName>
    <definedName name="TB167f373e_ae6b_4fe4_8f63_d3d19568f2de" hidden="1">#REF!</definedName>
    <definedName name="TB1697d44b_f895_416c_8a63_bdd94b20a581" localSheetId="5" hidden="1">#REF!</definedName>
    <definedName name="TB1697d44b_f895_416c_8a63_bdd94b20a581" hidden="1">#REF!</definedName>
    <definedName name="TB16b17426_7e4e_4301_b177_c315b24b3f04" localSheetId="5" hidden="1">#REF!</definedName>
    <definedName name="TB16b17426_7e4e_4301_b177_c315b24b3f04" hidden="1">#REF!</definedName>
    <definedName name="TB16ba63b5_df39_41bd_97e7_2f48515d9f40" localSheetId="5" hidden="1">#REF!</definedName>
    <definedName name="TB16ba63b5_df39_41bd_97e7_2f48515d9f40" hidden="1">#REF!</definedName>
    <definedName name="TB16c630ce_055c_4582_ba23_bb031a27d8ad" localSheetId="5" hidden="1">#REF!</definedName>
    <definedName name="TB16c630ce_055c_4582_ba23_bb031a27d8ad" hidden="1">#REF!</definedName>
    <definedName name="TB16ce3aa4_f463_4360_b320_27b371ed6e7e" localSheetId="5" hidden="1">#REF!</definedName>
    <definedName name="TB16ce3aa4_f463_4360_b320_27b371ed6e7e" hidden="1">#REF!</definedName>
    <definedName name="TB16cee8c6_9a96_4e8a_b16b_e2457111f25b" localSheetId="5" hidden="1">#REF!</definedName>
    <definedName name="TB16cee8c6_9a96_4e8a_b16b_e2457111f25b" hidden="1">#REF!</definedName>
    <definedName name="TB16d0c465_7cdd_4dc2_879e_95826cfe13dd" localSheetId="5" hidden="1">#REF!</definedName>
    <definedName name="TB16d0c465_7cdd_4dc2_879e_95826cfe13dd" hidden="1">#REF!</definedName>
    <definedName name="TB16dadf70_2767_4c4f_ba6e_2194ee133bf0" localSheetId="5" hidden="1">#REF!</definedName>
    <definedName name="TB16dadf70_2767_4c4f_ba6e_2194ee133bf0" hidden="1">#REF!</definedName>
    <definedName name="TB16e0a6ae_6cee_4b33_abe3_8f0a5a188f25" localSheetId="5" hidden="1">#REF!</definedName>
    <definedName name="TB16e0a6ae_6cee_4b33_abe3_8f0a5a188f25" hidden="1">#REF!</definedName>
    <definedName name="TB16e24726_f25a_4ac6_986e_69394f8d2938" localSheetId="5" hidden="1">#REF!</definedName>
    <definedName name="TB16e24726_f25a_4ac6_986e_69394f8d2938" hidden="1">#REF!</definedName>
    <definedName name="TB16e25ef8_40c5_4bbe_a89b_a2990c09f075" localSheetId="5" hidden="1">#REF!</definedName>
    <definedName name="TB16e25ef8_40c5_4bbe_a89b_a2990c09f075" hidden="1">#REF!</definedName>
    <definedName name="TB16ef4f41_b689_4de3_a706_3ef48bb25143" localSheetId="5" hidden="1">#REF!</definedName>
    <definedName name="TB16ef4f41_b689_4de3_a706_3ef48bb25143" hidden="1">#REF!</definedName>
    <definedName name="TB16f741bd_bce7_435a_9023_94bad0645514" localSheetId="5" hidden="1">#REF!</definedName>
    <definedName name="TB16f741bd_bce7_435a_9023_94bad0645514" hidden="1">#REF!</definedName>
    <definedName name="TB16ffdeda_bf62_4736_82bd_e158272297bc" localSheetId="5" hidden="1">#REF!</definedName>
    <definedName name="TB16ffdeda_bf62_4736_82bd_e158272297bc" hidden="1">#REF!</definedName>
    <definedName name="TB1704af91_4bd3_47ae_9e85_add4b6aa6dfe" localSheetId="5" hidden="1">#REF!</definedName>
    <definedName name="TB1704af91_4bd3_47ae_9e85_add4b6aa6dfe" hidden="1">#REF!</definedName>
    <definedName name="TB1711cf5d_4b09_4179_ad53_c4edb5b7a7ea" localSheetId="5" hidden="1">#REF!</definedName>
    <definedName name="TB1711cf5d_4b09_4179_ad53_c4edb5b7a7ea" hidden="1">#REF!</definedName>
    <definedName name="TB1712d1f3_41c6_4215_a532_e870a99b760e" localSheetId="5" hidden="1">#REF!</definedName>
    <definedName name="TB1712d1f3_41c6_4215_a532_e870a99b760e" hidden="1">#REF!</definedName>
    <definedName name="TB1721feb5_6c0b_4334_9dfa_37644a87e025" localSheetId="5" hidden="1">#REF!</definedName>
    <definedName name="TB1721feb5_6c0b_4334_9dfa_37644a87e025" hidden="1">#REF!</definedName>
    <definedName name="TB172866bf_e9a4_4677_804a_d8b2a1baaff6" localSheetId="5" hidden="1">#REF!</definedName>
    <definedName name="TB172866bf_e9a4_4677_804a_d8b2a1baaff6" hidden="1">#REF!</definedName>
    <definedName name="TB172c8a7b_cb1b_444b_92bc_dbb711a56a5b" localSheetId="5" hidden="1">#REF!</definedName>
    <definedName name="TB172c8a7b_cb1b_444b_92bc_dbb711a56a5b" hidden="1">#REF!</definedName>
    <definedName name="TB17395342_ff7e_47a3_9b78_39012cae6922" localSheetId="5" hidden="1">#REF!</definedName>
    <definedName name="TB17395342_ff7e_47a3_9b78_39012cae6922" hidden="1">#REF!</definedName>
    <definedName name="TB175d5c21_8413_4de1_adc1_e2fe2b02cf82" localSheetId="5" hidden="1">#REF!</definedName>
    <definedName name="TB175d5c21_8413_4de1_adc1_e2fe2b02cf82" hidden="1">#REF!</definedName>
    <definedName name="TB1770c0be_13d9_4708_abb2_15bd7d86431a" localSheetId="5" hidden="1">#REF!</definedName>
    <definedName name="TB1770c0be_13d9_4708_abb2_15bd7d86431a" hidden="1">#REF!</definedName>
    <definedName name="TB17727438_7267_4ace_bea9_085a8a7f74e9" localSheetId="5" hidden="1">#REF!</definedName>
    <definedName name="TB17727438_7267_4ace_bea9_085a8a7f74e9" hidden="1">#REF!</definedName>
    <definedName name="TB17768dae_3311_448b_a6a7_809a6544e94a" localSheetId="5" hidden="1">#REF!</definedName>
    <definedName name="TB17768dae_3311_448b_a6a7_809a6544e94a" hidden="1">#REF!</definedName>
    <definedName name="TB1779ac08_e5f8_4ebf_91bf_de445acd090c" localSheetId="5" hidden="1">#REF!</definedName>
    <definedName name="TB1779ac08_e5f8_4ebf_91bf_de445acd090c" hidden="1">#REF!</definedName>
    <definedName name="TB177b1ca6_dbf5_4d2c_814c_33cb41e90c0e" localSheetId="5" hidden="1">#REF!</definedName>
    <definedName name="TB177b1ca6_dbf5_4d2c_814c_33cb41e90c0e" hidden="1">#REF!</definedName>
    <definedName name="TB177c44f5_a50b_4996_ae4a_ffd8caca701d" localSheetId="5" hidden="1">#REF!</definedName>
    <definedName name="TB177c44f5_a50b_4996_ae4a_ffd8caca701d" hidden="1">#REF!</definedName>
    <definedName name="TB177db33e_3562_4652_b6aa_ad882d130b50" localSheetId="5" hidden="1">#REF!</definedName>
    <definedName name="TB177db33e_3562_4652_b6aa_ad882d130b50" hidden="1">#REF!</definedName>
    <definedName name="TB177f9d27_da6d_415a_981c_bfbbcffd5756" localSheetId="5" hidden="1">#REF!</definedName>
    <definedName name="TB177f9d27_da6d_415a_981c_bfbbcffd5756" hidden="1">#REF!</definedName>
    <definedName name="TB178b6ca1_da3d_4688_8b8c_35e23e190ae2" localSheetId="5" hidden="1">#REF!</definedName>
    <definedName name="TB178b6ca1_da3d_4688_8b8c_35e23e190ae2" hidden="1">#REF!</definedName>
    <definedName name="TB17949015_e2b7_4450_abc2_4e70c67b22bf" localSheetId="5" hidden="1">#REF!</definedName>
    <definedName name="TB17949015_e2b7_4450_abc2_4e70c67b22bf" hidden="1">#REF!</definedName>
    <definedName name="TB17a2adc9_b4b9_4305_a201_c8bb71260dfb" localSheetId="5" hidden="1">#REF!</definedName>
    <definedName name="TB17a2adc9_b4b9_4305_a201_c8bb71260dfb" hidden="1">#REF!</definedName>
    <definedName name="TB17ab7c28_5d1d_49ca_9646_7a2712cfd9f4" localSheetId="5" hidden="1">#REF!</definedName>
    <definedName name="TB17ab7c28_5d1d_49ca_9646_7a2712cfd9f4" hidden="1">#REF!</definedName>
    <definedName name="TB17b7d288_2dac_4b02_9169_651e555c8fd2" localSheetId="5" hidden="1">#REF!</definedName>
    <definedName name="TB17b7d288_2dac_4b02_9169_651e555c8fd2" hidden="1">#REF!</definedName>
    <definedName name="TB17b99694_2e6e_4d20_bc38_de605699fee3" localSheetId="5" hidden="1">#REF!</definedName>
    <definedName name="TB17b99694_2e6e_4d20_bc38_de605699fee3" hidden="1">#REF!</definedName>
    <definedName name="TB17c0cf3c_288d_4011_839d_c86e505d5fee" localSheetId="5" hidden="1">#REF!</definedName>
    <definedName name="TB17c0cf3c_288d_4011_839d_c86e505d5fee" hidden="1">#REF!</definedName>
    <definedName name="TB17c24bd7_a2c8_4b2d_9ff2_4f5700c28665" localSheetId="5" hidden="1">#REF!</definedName>
    <definedName name="TB17c24bd7_a2c8_4b2d_9ff2_4f5700c28665" hidden="1">#REF!</definedName>
    <definedName name="TB17c2f7e2_12c8_4ae7_ae49_c0565ee75a59" localSheetId="5" hidden="1">#REF!</definedName>
    <definedName name="TB17c2f7e2_12c8_4ae7_ae49_c0565ee75a59" hidden="1">#REF!</definedName>
    <definedName name="TB17cede50_7b00_45ad_a460_e4e846da4697" localSheetId="5" hidden="1">#REF!</definedName>
    <definedName name="TB17cede50_7b00_45ad_a460_e4e846da4697" hidden="1">#REF!</definedName>
    <definedName name="TB17ecabf6_f55f_42da_a379_771d4b0e5906" localSheetId="5" hidden="1">#REF!</definedName>
    <definedName name="TB17ecabf6_f55f_42da_a379_771d4b0e5906" hidden="1">#REF!</definedName>
    <definedName name="TB17f78dfb_11ba_403f_8e63_1aaef6e8fd8a" localSheetId="5" hidden="1">#REF!</definedName>
    <definedName name="TB17f78dfb_11ba_403f_8e63_1aaef6e8fd8a" hidden="1">#REF!</definedName>
    <definedName name="TB17f9601f_c4ff_4b85_a5d3_e1fbf96e8ea6" localSheetId="5" hidden="1">#REF!</definedName>
    <definedName name="TB17f9601f_c4ff_4b85_a5d3_e1fbf96e8ea6" hidden="1">#REF!</definedName>
    <definedName name="TB17fa1440_f0d7_4210_a62b_ecf7389255c1" localSheetId="5" hidden="1">#REF!</definedName>
    <definedName name="TB17fa1440_f0d7_4210_a62b_ecf7389255c1" hidden="1">#REF!</definedName>
    <definedName name="TB180890d0_9e64_4df9_b51a_bf9e735b08cd" localSheetId="5" hidden="1">#REF!</definedName>
    <definedName name="TB180890d0_9e64_4df9_b51a_bf9e735b08cd" hidden="1">#REF!</definedName>
    <definedName name="TB1809d5a1_e83b_47bb_9994_8db3b5136d46" localSheetId="5" hidden="1">#REF!</definedName>
    <definedName name="TB1809d5a1_e83b_47bb_9994_8db3b5136d46" hidden="1">#REF!</definedName>
    <definedName name="TB1812de31_7547_4b73_bb54_165f6df7661f" localSheetId="5" hidden="1">#REF!</definedName>
    <definedName name="TB1812de31_7547_4b73_bb54_165f6df7661f" hidden="1">#REF!</definedName>
    <definedName name="TB1814cc56_4794_48f5_a080_c391ccdb3344" localSheetId="5" hidden="1">#REF!</definedName>
    <definedName name="TB1814cc56_4794_48f5_a080_c391ccdb3344" hidden="1">#REF!</definedName>
    <definedName name="TB181bb7f2_c442_4b9e_804e_20f3c6880fe7" localSheetId="5" hidden="1">#REF!</definedName>
    <definedName name="TB181bb7f2_c442_4b9e_804e_20f3c6880fe7" hidden="1">#REF!</definedName>
    <definedName name="TB182ba1c0_5c62_438d_82ba_2510627eca17" localSheetId="5" hidden="1">#REF!</definedName>
    <definedName name="TB182ba1c0_5c62_438d_82ba_2510627eca17" hidden="1">#REF!</definedName>
    <definedName name="TB1838176d_3ed0_4f79_ac67_a22839de51bb" localSheetId="5" hidden="1">#REF!</definedName>
    <definedName name="TB1838176d_3ed0_4f79_ac67_a22839de51bb" hidden="1">#REF!</definedName>
    <definedName name="TB18386cbb_eb40_461b_acf7_b51e6ece8ad0" localSheetId="5" hidden="1">#REF!</definedName>
    <definedName name="TB18386cbb_eb40_461b_acf7_b51e6ece8ad0" hidden="1">#REF!</definedName>
    <definedName name="TB18429947_e598_4f4c_8b4a_c784b19e46d5" localSheetId="5" hidden="1">#REF!</definedName>
    <definedName name="TB18429947_e598_4f4c_8b4a_c784b19e46d5" hidden="1">#REF!</definedName>
    <definedName name="TB18438716_a8dc_4a8f_a95c_710f61f4e7aa" localSheetId="5" hidden="1">#REF!</definedName>
    <definedName name="TB18438716_a8dc_4a8f_a95c_710f61f4e7aa" hidden="1">#REF!</definedName>
    <definedName name="TB184ab838_ffac_4ce6_a685_f04758ad1288" localSheetId="5" hidden="1">#REF!</definedName>
    <definedName name="TB184ab838_ffac_4ce6_a685_f04758ad1288" hidden="1">#REF!</definedName>
    <definedName name="TB185067cc_6863_47a8_a1fa_56916ea05623" localSheetId="5" hidden="1">#REF!</definedName>
    <definedName name="TB185067cc_6863_47a8_a1fa_56916ea05623" hidden="1">#REF!</definedName>
    <definedName name="TB18584a45_ee28_4e73_a32f_1e7fce3636a6" localSheetId="5" hidden="1">#REF!</definedName>
    <definedName name="TB18584a45_ee28_4e73_a32f_1e7fce3636a6" hidden="1">#REF!</definedName>
    <definedName name="TB18588ee3_eedd_4754_afc4_1d76051792ba" localSheetId="5" hidden="1">#REF!</definedName>
    <definedName name="TB18588ee3_eedd_4754_afc4_1d76051792ba" hidden="1">#REF!</definedName>
    <definedName name="TB185d808d_1b06_4c7b_978f_1d8cff0da310" localSheetId="5" hidden="1">#REF!</definedName>
    <definedName name="TB185d808d_1b06_4c7b_978f_1d8cff0da310" hidden="1">#REF!</definedName>
    <definedName name="TB185ec61d_b0ce_448b_8c55_7a305571f29e" localSheetId="5" hidden="1">#REF!</definedName>
    <definedName name="TB185ec61d_b0ce_448b_8c55_7a305571f29e" hidden="1">#REF!</definedName>
    <definedName name="TB186bce9f_ad32_49fe_8e9c_dc84fd83f938" localSheetId="5" hidden="1">#REF!</definedName>
    <definedName name="TB186bce9f_ad32_49fe_8e9c_dc84fd83f938" hidden="1">#REF!</definedName>
    <definedName name="TB1878f24f_08ce_44ef_a682_cb1d87da148a" localSheetId="5" hidden="1">#REF!</definedName>
    <definedName name="TB1878f24f_08ce_44ef_a682_cb1d87da148a" hidden="1">#REF!</definedName>
    <definedName name="TB1884f807_9781_4c68_81ea_dd5efd61d796" localSheetId="5" hidden="1">#REF!</definedName>
    <definedName name="TB1884f807_9781_4c68_81ea_dd5efd61d796" hidden="1">#REF!</definedName>
    <definedName name="TB18859109_717e_4da8_8324_ae6cbe2147bf" localSheetId="5" hidden="1">#REF!</definedName>
    <definedName name="TB18859109_717e_4da8_8324_ae6cbe2147bf" hidden="1">#REF!</definedName>
    <definedName name="TB188d43d8_b97b_4175_9df8_2bdd5300b53d" localSheetId="5" hidden="1">#REF!</definedName>
    <definedName name="TB188d43d8_b97b_4175_9df8_2bdd5300b53d" hidden="1">#REF!</definedName>
    <definedName name="TB1892fd43_7f67_4639_951f_924cfdc5bf0c" localSheetId="5" hidden="1">#REF!</definedName>
    <definedName name="TB1892fd43_7f67_4639_951f_924cfdc5bf0c" hidden="1">#REF!</definedName>
    <definedName name="TB18ad69e5_bdab_48bd_a344_1ee8887eeb94" localSheetId="5" hidden="1">#REF!</definedName>
    <definedName name="TB18ad69e5_bdab_48bd_a344_1ee8887eeb94" hidden="1">#REF!</definedName>
    <definedName name="TB18c72e82_130f_482e_a129_8c7be873fd77" localSheetId="5" hidden="1">#REF!</definedName>
    <definedName name="TB18c72e82_130f_482e_a129_8c7be873fd77" hidden="1">#REF!</definedName>
    <definedName name="TB18cb8822_297c_40f4_85e6_9c7c2fbd1a5a" localSheetId="5" hidden="1">#REF!</definedName>
    <definedName name="TB18cb8822_297c_40f4_85e6_9c7c2fbd1a5a" hidden="1">#REF!</definedName>
    <definedName name="TB18cc4ae7_61f5_4be9_a476_4b34e5b43389" localSheetId="5" hidden="1">#REF!</definedName>
    <definedName name="TB18cc4ae7_61f5_4be9_a476_4b34e5b43389" hidden="1">#REF!</definedName>
    <definedName name="TB18cc577b_b55d_4400_9765_33fb18e7ff4c" localSheetId="5" hidden="1">#REF!</definedName>
    <definedName name="TB18cc577b_b55d_4400_9765_33fb18e7ff4c" hidden="1">#REF!</definedName>
    <definedName name="TB18de71ba_71fc_44db_ba14_f5e6a56ad374" localSheetId="5" hidden="1">#REF!</definedName>
    <definedName name="TB18de71ba_71fc_44db_ba14_f5e6a56ad374" hidden="1">#REF!</definedName>
    <definedName name="TB18deb6ce_3986_4c16_b312_c7d977b5933c" localSheetId="5" hidden="1">#REF!</definedName>
    <definedName name="TB18deb6ce_3986_4c16_b312_c7d977b5933c" hidden="1">#REF!</definedName>
    <definedName name="TB18e26a18_3f92_4770_a6b9_53af5f27cd83" localSheetId="5" hidden="1">#REF!</definedName>
    <definedName name="TB18e26a18_3f92_4770_a6b9_53af5f27cd83" hidden="1">#REF!</definedName>
    <definedName name="TB18ec5187_18d0_4e8c_89ce_33bb92411414" localSheetId="5" hidden="1">#REF!</definedName>
    <definedName name="TB18ec5187_18d0_4e8c_89ce_33bb92411414" hidden="1">#REF!</definedName>
    <definedName name="TB18ed79f9_5682_449d_9fcb_2ca6e5eca74f" localSheetId="5" hidden="1">#REF!</definedName>
    <definedName name="TB18ed79f9_5682_449d_9fcb_2ca6e5eca74f" hidden="1">#REF!</definedName>
    <definedName name="TB1900eeb8_2f74_4688_b801_adea84b79710" localSheetId="5" hidden="1">#REF!</definedName>
    <definedName name="TB1900eeb8_2f74_4688_b801_adea84b79710" hidden="1">#REF!</definedName>
    <definedName name="TB191017b3_44ba_4e13_8050_78dd1827d575" localSheetId="5" hidden="1">#REF!</definedName>
    <definedName name="TB191017b3_44ba_4e13_8050_78dd1827d575" hidden="1">#REF!</definedName>
    <definedName name="TB1910d92c_b5e4_4ad6_936f_f8ada84975ad" localSheetId="5" hidden="1">#REF!</definedName>
    <definedName name="TB1910d92c_b5e4_4ad6_936f_f8ada84975ad" hidden="1">#REF!</definedName>
    <definedName name="TB1937f93f_f50b_4831_82a0_844eded78a3b" localSheetId="5" hidden="1">#REF!</definedName>
    <definedName name="TB1937f93f_f50b_4831_82a0_844eded78a3b" hidden="1">#REF!</definedName>
    <definedName name="TB193bdae3_9826_4230_b56c_084fe6ae521d" localSheetId="5" hidden="1">#REF!</definedName>
    <definedName name="TB193bdae3_9826_4230_b56c_084fe6ae521d" hidden="1">#REF!</definedName>
    <definedName name="TB193d73c4_4550_4351_8fe1_e3b5d8abaf47" localSheetId="5" hidden="1">#REF!</definedName>
    <definedName name="TB193d73c4_4550_4351_8fe1_e3b5d8abaf47" hidden="1">#REF!</definedName>
    <definedName name="TB193fe1ba_5480_4401_a4af_57f8b0168060" localSheetId="5" hidden="1">#REF!</definedName>
    <definedName name="TB193fe1ba_5480_4401_a4af_57f8b0168060" hidden="1">#REF!</definedName>
    <definedName name="TB1950956f_ef53_4eb3_9db2_ef2bf57f4b43" localSheetId="5" hidden="1">#REF!</definedName>
    <definedName name="TB1950956f_ef53_4eb3_9db2_ef2bf57f4b43" hidden="1">#REF!</definedName>
    <definedName name="TB1952901c_6cc0_4bef_af47_a7e090c583c9" localSheetId="5" hidden="1">#REF!</definedName>
    <definedName name="TB1952901c_6cc0_4bef_af47_a7e090c583c9" hidden="1">#REF!</definedName>
    <definedName name="TB19568fe8_eea9_4e0d_9703_53585ee7f2c9" localSheetId="5" hidden="1">#REF!</definedName>
    <definedName name="TB19568fe8_eea9_4e0d_9703_53585ee7f2c9" hidden="1">#REF!</definedName>
    <definedName name="TB1965f85a_0260_4800_a218_d1c39170bfd2" localSheetId="5" hidden="1">#REF!</definedName>
    <definedName name="TB1965f85a_0260_4800_a218_d1c39170bfd2" hidden="1">#REF!</definedName>
    <definedName name="TB196816ce_f7cc_47d5_9bee_d18382b484b3" localSheetId="5" hidden="1">#REF!</definedName>
    <definedName name="TB196816ce_f7cc_47d5_9bee_d18382b484b3" hidden="1">#REF!</definedName>
    <definedName name="TB196a4e3f_a5e9_4623_ba97_ab098e71193a" localSheetId="5" hidden="1">#REF!</definedName>
    <definedName name="TB196a4e3f_a5e9_4623_ba97_ab098e71193a" hidden="1">#REF!</definedName>
    <definedName name="TB197622c9_f77f_4ce5_b605_d196cc2248c3" localSheetId="5" hidden="1">#REF!</definedName>
    <definedName name="TB197622c9_f77f_4ce5_b605_d196cc2248c3" hidden="1">#REF!</definedName>
    <definedName name="TB1978d537_1561_42ae_aef2_1b5267fc1803" localSheetId="5" hidden="1">#REF!</definedName>
    <definedName name="TB1978d537_1561_42ae_aef2_1b5267fc1803" hidden="1">#REF!</definedName>
    <definedName name="TB197d7e99_17a9_4ee2_a84c_7ea207d44afc" localSheetId="5" hidden="1">#REF!</definedName>
    <definedName name="TB197d7e99_17a9_4ee2_a84c_7ea207d44afc" hidden="1">#REF!</definedName>
    <definedName name="TB19831282_4844_4540_aba1_d656aa2e03b4" localSheetId="5" hidden="1">#REF!</definedName>
    <definedName name="TB19831282_4844_4540_aba1_d656aa2e03b4" hidden="1">#REF!</definedName>
    <definedName name="TB19882a4b_b842_49b7_8af0_74d87cb0d83c" localSheetId="5" hidden="1">#REF!</definedName>
    <definedName name="TB19882a4b_b842_49b7_8af0_74d87cb0d83c" hidden="1">#REF!</definedName>
    <definedName name="TB199050bb_78ca_4f84_ac69_4a19fb79e6db" localSheetId="5" hidden="1">#REF!</definedName>
    <definedName name="TB199050bb_78ca_4f84_ac69_4a19fb79e6db" hidden="1">#REF!</definedName>
    <definedName name="TB199a1086_c126_401c_9b7c_9c9284fecd9e" localSheetId="5" hidden="1">#REF!</definedName>
    <definedName name="TB199a1086_c126_401c_9b7c_9c9284fecd9e" hidden="1">#REF!</definedName>
    <definedName name="TB19a62392_d074_440e_9502_a480e0861200" localSheetId="5" hidden="1">#REF!</definedName>
    <definedName name="TB19a62392_d074_440e_9502_a480e0861200" hidden="1">#REF!</definedName>
    <definedName name="TB19b4e1f3_688c_462b_ba98_e1671c8378f2" localSheetId="5" hidden="1">#REF!</definedName>
    <definedName name="TB19b4e1f3_688c_462b_ba98_e1671c8378f2" hidden="1">#REF!</definedName>
    <definedName name="TB19c0d8bc_aa56_4ee3_b8c5_0cb984048f9b" localSheetId="5" hidden="1">#REF!</definedName>
    <definedName name="TB19c0d8bc_aa56_4ee3_b8c5_0cb984048f9b" hidden="1">#REF!</definedName>
    <definedName name="TB19cac697_1c0c_4842_9550_294c322de391" localSheetId="5" hidden="1">#REF!</definedName>
    <definedName name="TB19cac697_1c0c_4842_9550_294c322de391" hidden="1">#REF!</definedName>
    <definedName name="TB19ce66de_7419_405c_b56b_4b186d1e4ba3" localSheetId="5" hidden="1">#REF!</definedName>
    <definedName name="TB19ce66de_7419_405c_b56b_4b186d1e4ba3" hidden="1">#REF!</definedName>
    <definedName name="TB19e06e2b_f66a_48ba_b67c_201f632a44be" localSheetId="5" hidden="1">#REF!</definedName>
    <definedName name="TB19e06e2b_f66a_48ba_b67c_201f632a44be" hidden="1">#REF!</definedName>
    <definedName name="TB19e52b63_312e_4af9_9e97_72f771589c2c" localSheetId="5" hidden="1">#REF!</definedName>
    <definedName name="TB19e52b63_312e_4af9_9e97_72f771589c2c" hidden="1">#REF!</definedName>
    <definedName name="TB1a03fa3b_6199_4a40_81fc_72c0dd2edc92" localSheetId="5" hidden="1">#REF!</definedName>
    <definedName name="TB1a03fa3b_6199_4a40_81fc_72c0dd2edc92" hidden="1">#REF!</definedName>
    <definedName name="TB1a041275_5993_49de_889f_c30197a270a2" localSheetId="5" hidden="1">#REF!</definedName>
    <definedName name="TB1a041275_5993_49de_889f_c30197a270a2" hidden="1">#REF!</definedName>
    <definedName name="TB1a142c6c_3690_4360_9190_3948d2a9642e" localSheetId="5" hidden="1">#REF!</definedName>
    <definedName name="TB1a142c6c_3690_4360_9190_3948d2a9642e" hidden="1">#REF!</definedName>
    <definedName name="TB1a14e27b_f296_4bff_bf8c_073edc1dfdad" localSheetId="5" hidden="1">#REF!</definedName>
    <definedName name="TB1a14e27b_f296_4bff_bf8c_073edc1dfdad" hidden="1">#REF!</definedName>
    <definedName name="TB1a239a6f_dd5f_4a2d_a8ac_b8309945f3b8" localSheetId="5" hidden="1">#REF!</definedName>
    <definedName name="TB1a239a6f_dd5f_4a2d_a8ac_b8309945f3b8" hidden="1">#REF!</definedName>
    <definedName name="TB1a311dcc_814f_4cde_af0a_7ce51b20cbca" localSheetId="5" hidden="1">#REF!</definedName>
    <definedName name="TB1a311dcc_814f_4cde_af0a_7ce51b20cbca" hidden="1">#REF!</definedName>
    <definedName name="TB1a40ab8a_b166_4f58_9bd1_ee98d4251a64" localSheetId="5" hidden="1">#REF!</definedName>
    <definedName name="TB1a40ab8a_b166_4f58_9bd1_ee98d4251a64" hidden="1">#REF!</definedName>
    <definedName name="TB1a485ebd_e59f_4786_81b8_a2210041a077" localSheetId="5" hidden="1">#REF!</definedName>
    <definedName name="TB1a485ebd_e59f_4786_81b8_a2210041a077" hidden="1">#REF!</definedName>
    <definedName name="TB1a557f14_71c5_4942_aecf_16fbccb6f5b6" localSheetId="5" hidden="1">#REF!</definedName>
    <definedName name="TB1a557f14_71c5_4942_aecf_16fbccb6f5b6" hidden="1">#REF!</definedName>
    <definedName name="TB1a5b217b_b4ea_4764_8034_92b22825e8f7" localSheetId="5" hidden="1">#REF!</definedName>
    <definedName name="TB1a5b217b_b4ea_4764_8034_92b22825e8f7" hidden="1">#REF!</definedName>
    <definedName name="TB1a5b360d_f16d_4ac3_9926_71e0ff28c421" localSheetId="5" hidden="1">#REF!</definedName>
    <definedName name="TB1a5b360d_f16d_4ac3_9926_71e0ff28c421" hidden="1">#REF!</definedName>
    <definedName name="TB1a695895_c3da_43f3_8334_2499d7a0cc19" localSheetId="5" hidden="1">#REF!</definedName>
    <definedName name="TB1a695895_c3da_43f3_8334_2499d7a0cc19" hidden="1">#REF!</definedName>
    <definedName name="TB1a7d2cc0_3bf3_4685_9ab2_b30040ad2583" localSheetId="5" hidden="1">#REF!</definedName>
    <definedName name="TB1a7d2cc0_3bf3_4685_9ab2_b30040ad2583" hidden="1">#REF!</definedName>
    <definedName name="TB1a7fdba5_52d9_432c_9a2d_40e7f4c519b5" localSheetId="5" hidden="1">#REF!</definedName>
    <definedName name="TB1a7fdba5_52d9_432c_9a2d_40e7f4c519b5" hidden="1">#REF!</definedName>
    <definedName name="TB1a800efc_6af5_4936_8007_43e8b3fa3646" localSheetId="5" hidden="1">#REF!</definedName>
    <definedName name="TB1a800efc_6af5_4936_8007_43e8b3fa3646" hidden="1">#REF!</definedName>
    <definedName name="TB1a873945_cb7c_4ca8_8ce3_add17c3364fb" localSheetId="5" hidden="1">#REF!</definedName>
    <definedName name="TB1a873945_cb7c_4ca8_8ce3_add17c3364fb" hidden="1">#REF!</definedName>
    <definedName name="TB1a8f89bc_c29d_41a2_92ef_87dbe61301d9" localSheetId="5" hidden="1">#REF!</definedName>
    <definedName name="TB1a8f89bc_c29d_41a2_92ef_87dbe61301d9" hidden="1">#REF!</definedName>
    <definedName name="TB1a990d4a_58c5_4f7c_a222_4c04dc998fa1" localSheetId="5" hidden="1">#REF!</definedName>
    <definedName name="TB1a990d4a_58c5_4f7c_a222_4c04dc998fa1" hidden="1">#REF!</definedName>
    <definedName name="TB1a9bebcf_1527_496b_b19d_f6fb47cc7037" localSheetId="5" hidden="1">#REF!</definedName>
    <definedName name="TB1a9bebcf_1527_496b_b19d_f6fb47cc7037" hidden="1">#REF!</definedName>
    <definedName name="TB1aac6cb9_8b80_4b92_afe2_2bd47f1c1ce1" localSheetId="5" hidden="1">#REF!</definedName>
    <definedName name="TB1aac6cb9_8b80_4b92_afe2_2bd47f1c1ce1" hidden="1">#REF!</definedName>
    <definedName name="TB1ab3b63e_484b_4bd2_8831_bc9ae21982b7" localSheetId="5" hidden="1">#REF!</definedName>
    <definedName name="TB1ab3b63e_484b_4bd2_8831_bc9ae21982b7" hidden="1">#REF!</definedName>
    <definedName name="TB1abbbb70_76fe_452e_a5b6_4d7b3f613f1d" localSheetId="5" hidden="1">#REF!</definedName>
    <definedName name="TB1abbbb70_76fe_452e_a5b6_4d7b3f613f1d" hidden="1">#REF!</definedName>
    <definedName name="TB1ac227fe_6edd_44ca_a6a0_8f3141a61a21" localSheetId="5" hidden="1">#REF!</definedName>
    <definedName name="TB1ac227fe_6edd_44ca_a6a0_8f3141a61a21" hidden="1">#REF!</definedName>
    <definedName name="TB1acb95ad_30a0_473f_bb68_f836d06d798a" localSheetId="5" hidden="1">#REF!</definedName>
    <definedName name="TB1acb95ad_30a0_473f_bb68_f836d06d798a" hidden="1">#REF!</definedName>
    <definedName name="TB1ae1cba3_6a07_43d4_9996_2b8b88ce4711" localSheetId="5" hidden="1">#REF!</definedName>
    <definedName name="TB1ae1cba3_6a07_43d4_9996_2b8b88ce4711" hidden="1">#REF!</definedName>
    <definedName name="TB1ae2f47f_5e72_45b0_9b96_9d88d5f47832" localSheetId="5" hidden="1">#REF!</definedName>
    <definedName name="TB1ae2f47f_5e72_45b0_9b96_9d88d5f47832" hidden="1">#REF!</definedName>
    <definedName name="TB1aee3c08_33dd_4869_9245_089335ba5cdb" localSheetId="5" hidden="1">#REF!</definedName>
    <definedName name="TB1aee3c08_33dd_4869_9245_089335ba5cdb" hidden="1">#REF!</definedName>
    <definedName name="TB1af24098_4e80_4acd_b709_1db29aea9599" localSheetId="5" hidden="1">#REF!</definedName>
    <definedName name="TB1af24098_4e80_4acd_b709_1db29aea9599" hidden="1">#REF!</definedName>
    <definedName name="TB1af3325f_ad4c_4bc4_bcf3_149120cc626e" localSheetId="5" hidden="1">#REF!</definedName>
    <definedName name="TB1af3325f_ad4c_4bc4_bcf3_149120cc626e" hidden="1">#REF!</definedName>
    <definedName name="TB1afb2d26_deee_4691_85b9_7ce0fa6427a2" localSheetId="5" hidden="1">#REF!</definedName>
    <definedName name="TB1afb2d26_deee_4691_85b9_7ce0fa6427a2" hidden="1">#REF!</definedName>
    <definedName name="TB1b004974_6d87_4fb2_b568_f8a2b5d3879d" localSheetId="5" hidden="1">#REF!</definedName>
    <definedName name="TB1b004974_6d87_4fb2_b568_f8a2b5d3879d" hidden="1">#REF!</definedName>
    <definedName name="TB1b02ff6f_f4ec_4a28_bb6d_3fc8009bdc81" localSheetId="5" hidden="1">#REF!</definedName>
    <definedName name="TB1b02ff6f_f4ec_4a28_bb6d_3fc8009bdc81" hidden="1">#REF!</definedName>
    <definedName name="TB1b07f22a_33e6_48bf_89a2_c8b5cec1587c" localSheetId="5" hidden="1">#REF!</definedName>
    <definedName name="TB1b07f22a_33e6_48bf_89a2_c8b5cec1587c" hidden="1">#REF!</definedName>
    <definedName name="TB1b0fa8ac_126a_4c45_9639_dac0028c9b0b" localSheetId="5" hidden="1">#REF!</definedName>
    <definedName name="TB1b0fa8ac_126a_4c45_9639_dac0028c9b0b" hidden="1">#REF!</definedName>
    <definedName name="TB1b111cf1_c070_4834_9a12_4367fffa2404" localSheetId="5" hidden="1">#REF!</definedName>
    <definedName name="TB1b111cf1_c070_4834_9a12_4367fffa2404" hidden="1">#REF!</definedName>
    <definedName name="TB1b1af5d0_60bc_4501_a6d9_8f8db1814a3e" localSheetId="5" hidden="1">#REF!</definedName>
    <definedName name="TB1b1af5d0_60bc_4501_a6d9_8f8db1814a3e" hidden="1">#REF!</definedName>
    <definedName name="TB1b31f6a5_f297_4a39_ad98_c57909d82acf" localSheetId="5" hidden="1">#REF!</definedName>
    <definedName name="TB1b31f6a5_f297_4a39_ad98_c57909d82acf" hidden="1">#REF!</definedName>
    <definedName name="TB1b33b3f4_0b64_4195_a67f_f530d7badd48" localSheetId="5" hidden="1">#REF!</definedName>
    <definedName name="TB1b33b3f4_0b64_4195_a67f_f530d7badd48" hidden="1">#REF!</definedName>
    <definedName name="TB1b3bcb6e_2d62_433b_b34a_a11613cd5803" localSheetId="5" hidden="1">#REF!</definedName>
    <definedName name="TB1b3bcb6e_2d62_433b_b34a_a11613cd5803" hidden="1">#REF!</definedName>
    <definedName name="TB1b45902b_269a_46a1_a450_bb7f743a61d6" localSheetId="5" hidden="1">#REF!</definedName>
    <definedName name="TB1b45902b_269a_46a1_a450_bb7f743a61d6" hidden="1">#REF!</definedName>
    <definedName name="TB1b4a25af_d4a6_4687_b0a2_ca2140d6982d" localSheetId="5" hidden="1">#REF!</definedName>
    <definedName name="TB1b4a25af_d4a6_4687_b0a2_ca2140d6982d" hidden="1">#REF!</definedName>
    <definedName name="TB1b4b6aca_40d8_430d_960b_f7a17e08dfaa" localSheetId="5" hidden="1">#REF!</definedName>
    <definedName name="TB1b4b6aca_40d8_430d_960b_f7a17e08dfaa" hidden="1">#REF!</definedName>
    <definedName name="TB1b4c7edd_060a_42cb_89cc_7a10e34539d3" localSheetId="5" hidden="1">#REF!</definedName>
    <definedName name="TB1b4c7edd_060a_42cb_89cc_7a10e34539d3" hidden="1">#REF!</definedName>
    <definedName name="TB1b4d6d91_9688_4c73_904e_90c5be99ec74" localSheetId="5" hidden="1">#REF!</definedName>
    <definedName name="TB1b4d6d91_9688_4c73_904e_90c5be99ec74" hidden="1">#REF!</definedName>
    <definedName name="TB1b5822a5_83b8_4093_bd7d_cc011b940aeb" localSheetId="5" hidden="1">#REF!</definedName>
    <definedName name="TB1b5822a5_83b8_4093_bd7d_cc011b940aeb" hidden="1">#REF!</definedName>
    <definedName name="TB1b5a20c9_9d34_45eb_b45b_a8c4f0272605" localSheetId="5" hidden="1">#REF!</definedName>
    <definedName name="TB1b5a20c9_9d34_45eb_b45b_a8c4f0272605" hidden="1">#REF!</definedName>
    <definedName name="TB1b7b9591_b342_4c09_b489_ee874e9a51a1" localSheetId="5" hidden="1">#REF!</definedName>
    <definedName name="TB1b7b9591_b342_4c09_b489_ee874e9a51a1" hidden="1">#REF!</definedName>
    <definedName name="TB1b9beb90_6148_45d2_9ec6_35fa63ba72c4" localSheetId="5" hidden="1">#REF!</definedName>
    <definedName name="TB1b9beb90_6148_45d2_9ec6_35fa63ba72c4" hidden="1">#REF!</definedName>
    <definedName name="TB1ba1d4d4_ae57_46d9_a824_6f1ac5475b80" localSheetId="5" hidden="1">#REF!</definedName>
    <definedName name="TB1ba1d4d4_ae57_46d9_a824_6f1ac5475b80" hidden="1">#REF!</definedName>
    <definedName name="TB1baefa37_7833_480e_820e_ba0ef44df015" localSheetId="5" hidden="1">#REF!</definedName>
    <definedName name="TB1baefa37_7833_480e_820e_ba0ef44df015" hidden="1">#REF!</definedName>
    <definedName name="TB1bb46c91_40e3_4a5a_ae26_6e3c91e43ec9" localSheetId="5" hidden="1">#REF!</definedName>
    <definedName name="TB1bb46c91_40e3_4a5a_ae26_6e3c91e43ec9" hidden="1">#REF!</definedName>
    <definedName name="TB1bcf8583_5d1d_4a53_b70c_c5483891fbca" localSheetId="5" hidden="1">#REF!</definedName>
    <definedName name="TB1bcf8583_5d1d_4a53_b70c_c5483891fbca" hidden="1">#REF!</definedName>
    <definedName name="TB1be5551b_be8a_4f16_8cfc_18111e91ad5e" localSheetId="5" hidden="1">#REF!</definedName>
    <definedName name="TB1be5551b_be8a_4f16_8cfc_18111e91ad5e" hidden="1">#REF!</definedName>
    <definedName name="TB1bfdc334_11f3_4728_9e75_66ad28c5331c" localSheetId="5" hidden="1">#REF!</definedName>
    <definedName name="TB1bfdc334_11f3_4728_9e75_66ad28c5331c" hidden="1">#REF!</definedName>
    <definedName name="TB1c02a4bf_8330_438d_ab53_49cc25afb309" localSheetId="5" hidden="1">#REF!</definedName>
    <definedName name="TB1c02a4bf_8330_438d_ab53_49cc25afb309" hidden="1">#REF!</definedName>
    <definedName name="TB1c0c9049_f861_41bd_90dd_567ca05c6074" localSheetId="5" hidden="1">#REF!</definedName>
    <definedName name="TB1c0c9049_f861_41bd_90dd_567ca05c6074" hidden="1">#REF!</definedName>
    <definedName name="TB1c2bc057_0e2a_41a2_bd98_095196174e03" localSheetId="5" hidden="1">#REF!</definedName>
    <definedName name="TB1c2bc057_0e2a_41a2_bd98_095196174e03" hidden="1">#REF!</definedName>
    <definedName name="TB1c2c3afc_97bf_48ba_9615_e586b0006903" localSheetId="5" hidden="1">#REF!</definedName>
    <definedName name="TB1c2c3afc_97bf_48ba_9615_e586b0006903" hidden="1">#REF!</definedName>
    <definedName name="TB1c2ebcd7_7aa3_4cbb_bf3d_e1a407979e24" localSheetId="5" hidden="1">#REF!</definedName>
    <definedName name="TB1c2ebcd7_7aa3_4cbb_bf3d_e1a407979e24" hidden="1">#REF!</definedName>
    <definedName name="TB1c302da7_e824_4320_b2b3_9b5590ca957c" localSheetId="5" hidden="1">#REF!</definedName>
    <definedName name="TB1c302da7_e824_4320_b2b3_9b5590ca957c" hidden="1">#REF!</definedName>
    <definedName name="TB1c387c40_5229_49b8_a6c3_d3865df876a8" localSheetId="5" hidden="1">#REF!</definedName>
    <definedName name="TB1c387c40_5229_49b8_a6c3_d3865df876a8" hidden="1">#REF!</definedName>
    <definedName name="TB1c4eb4f0_443f_43c4_9e5d_f05fdc3a713d" localSheetId="5" hidden="1">#REF!</definedName>
    <definedName name="TB1c4eb4f0_443f_43c4_9e5d_f05fdc3a713d" hidden="1">#REF!</definedName>
    <definedName name="TB1c523c8e_e208_4a60_8d9b_1d25ebffd5d3" localSheetId="5" hidden="1">#REF!</definedName>
    <definedName name="TB1c523c8e_e208_4a60_8d9b_1d25ebffd5d3" hidden="1">#REF!</definedName>
    <definedName name="TB1c5bc571_fc4b_4a0d_b8ab_e403690c28ed" localSheetId="5" hidden="1">#REF!</definedName>
    <definedName name="TB1c5bc571_fc4b_4a0d_b8ab_e403690c28ed" hidden="1">#REF!</definedName>
    <definedName name="TB1c611616_ac3f_41ab_b479_ee4193100754" localSheetId="5" hidden="1">#REF!</definedName>
    <definedName name="TB1c611616_ac3f_41ab_b479_ee4193100754" hidden="1">#REF!</definedName>
    <definedName name="TB1c6c4b2e_314d_4eae_9ed8_8bf2772a31a7" localSheetId="5" hidden="1">#REF!</definedName>
    <definedName name="TB1c6c4b2e_314d_4eae_9ed8_8bf2772a31a7" hidden="1">#REF!</definedName>
    <definedName name="TB1c6d0980_09d3_46b2_99b4_d3232d87ab40" localSheetId="5" hidden="1">#REF!</definedName>
    <definedName name="TB1c6d0980_09d3_46b2_99b4_d3232d87ab40" hidden="1">#REF!</definedName>
    <definedName name="TB1c6e51d2_ccee_4b4b_aa2c_e1867d9e66d5" localSheetId="5" hidden="1">#REF!</definedName>
    <definedName name="TB1c6e51d2_ccee_4b4b_aa2c_e1867d9e66d5" hidden="1">#REF!</definedName>
    <definedName name="TB1c6e9bb5_6149_4faa_89be_912cd6972c49" localSheetId="5" hidden="1">#REF!</definedName>
    <definedName name="TB1c6e9bb5_6149_4faa_89be_912cd6972c49" hidden="1">#REF!</definedName>
    <definedName name="TB1c7e0dd0_ab21_4372_a79c_7bcee32f521d" localSheetId="5" hidden="1">#REF!</definedName>
    <definedName name="TB1c7e0dd0_ab21_4372_a79c_7bcee32f521d" hidden="1">#REF!</definedName>
    <definedName name="TB1c8b9da9_ae1d_4576_9328_f54202345a1e" localSheetId="5" hidden="1">#REF!</definedName>
    <definedName name="TB1c8b9da9_ae1d_4576_9328_f54202345a1e" hidden="1">#REF!</definedName>
    <definedName name="TB1caa1475_8ba2_41ac_bee6_ae70cd03dbec" localSheetId="5" hidden="1">#REF!</definedName>
    <definedName name="TB1caa1475_8ba2_41ac_bee6_ae70cd03dbec" hidden="1">#REF!</definedName>
    <definedName name="TB1cada503_cf0f_4e0a_9e3e_c871670d9f98" localSheetId="5" hidden="1">#REF!</definedName>
    <definedName name="TB1cada503_cf0f_4e0a_9e3e_c871670d9f98" hidden="1">#REF!</definedName>
    <definedName name="TB1cb7bd5f_15c6_4c62_9ef5_cd170a3b5445" localSheetId="5" hidden="1">#REF!</definedName>
    <definedName name="TB1cb7bd5f_15c6_4c62_9ef5_cd170a3b5445" hidden="1">#REF!</definedName>
    <definedName name="TB1cbed0c6_3682_43ab_88b6_dfb3f7970ab1" localSheetId="5" hidden="1">#REF!</definedName>
    <definedName name="TB1cbed0c6_3682_43ab_88b6_dfb3f7970ab1" hidden="1">#REF!</definedName>
    <definedName name="TB1ccdb052_0718_4e59_ad76_bdc97e50577a" localSheetId="5" hidden="1">#REF!</definedName>
    <definedName name="TB1ccdb052_0718_4e59_ad76_bdc97e50577a" hidden="1">#REF!</definedName>
    <definedName name="TB1cd29816_4ae0_4a0a_a7f5_3645ec225d25" localSheetId="5" hidden="1">#REF!</definedName>
    <definedName name="TB1cd29816_4ae0_4a0a_a7f5_3645ec225d25" hidden="1">#REF!</definedName>
    <definedName name="TB1cd9c6ab_e5c4_48de_9598_6179d56869ce" localSheetId="5" hidden="1">#REF!</definedName>
    <definedName name="TB1cd9c6ab_e5c4_48de_9598_6179d56869ce" hidden="1">#REF!</definedName>
    <definedName name="TB1cda4d8e_19d4_4df7_b5e7_545e4bb2606c" localSheetId="5" hidden="1">#REF!</definedName>
    <definedName name="TB1cda4d8e_19d4_4df7_b5e7_545e4bb2606c" hidden="1">#REF!</definedName>
    <definedName name="TB1cdb0bb8_1d8c_4814_b949_5dbf1a03358a" localSheetId="5" hidden="1">#REF!</definedName>
    <definedName name="TB1cdb0bb8_1d8c_4814_b949_5dbf1a03358a" hidden="1">#REF!</definedName>
    <definedName name="TB1ce835cc_1b33_46dd_9a15_75e714053b1a" localSheetId="5" hidden="1">#REF!</definedName>
    <definedName name="TB1ce835cc_1b33_46dd_9a15_75e714053b1a" hidden="1">#REF!</definedName>
    <definedName name="TB1ceb6ba4_19d6_4088_b74b_ba17815e1f39" localSheetId="5" hidden="1">#REF!</definedName>
    <definedName name="TB1ceb6ba4_19d6_4088_b74b_ba17815e1f39" hidden="1">#REF!</definedName>
    <definedName name="TB1cf13f95_48d2_4fd6_9d0a_076ad58c6ddb" localSheetId="5" hidden="1">#REF!</definedName>
    <definedName name="TB1cf13f95_48d2_4fd6_9d0a_076ad58c6ddb" hidden="1">#REF!</definedName>
    <definedName name="TB1cf4b58c_557c_4f80_9f0e_ac4ee20469f6" localSheetId="5" hidden="1">#REF!</definedName>
    <definedName name="TB1cf4b58c_557c_4f80_9f0e_ac4ee20469f6" hidden="1">#REF!</definedName>
    <definedName name="TB1cf59403_bf91_44bd_90b2_ccf490a00b14" localSheetId="5" hidden="1">#REF!</definedName>
    <definedName name="TB1cf59403_bf91_44bd_90b2_ccf490a00b14" hidden="1">#REF!</definedName>
    <definedName name="TB1d19eb2f_92c4_46f8_819c_b55892d1ae44" localSheetId="5" hidden="1">#REF!</definedName>
    <definedName name="TB1d19eb2f_92c4_46f8_819c_b55892d1ae44" hidden="1">#REF!</definedName>
    <definedName name="TB1d1a8b4c_77f2_4499_b2c5_9d086e2a7dd4" localSheetId="5" hidden="1">#REF!</definedName>
    <definedName name="TB1d1a8b4c_77f2_4499_b2c5_9d086e2a7dd4" hidden="1">#REF!</definedName>
    <definedName name="TB1d222d44_3223_4812_a357_988ea09b6902" localSheetId="5" hidden="1">#REF!</definedName>
    <definedName name="TB1d222d44_3223_4812_a357_988ea09b6902" hidden="1">#REF!</definedName>
    <definedName name="TB1d36321a_8158_4610_9f2a_f037a59f532e" localSheetId="5" hidden="1">#REF!</definedName>
    <definedName name="TB1d36321a_8158_4610_9f2a_f037a59f532e" hidden="1">#REF!</definedName>
    <definedName name="TB1d4a9e24_9d51_40bc_8669_95b13ef70de4" localSheetId="5" hidden="1">#REF!</definedName>
    <definedName name="TB1d4a9e24_9d51_40bc_8669_95b13ef70de4" hidden="1">#REF!</definedName>
    <definedName name="TB1d4b813a_c659_4995_b6d1_bbcb38a24bc2" localSheetId="5" hidden="1">#REF!</definedName>
    <definedName name="TB1d4b813a_c659_4995_b6d1_bbcb38a24bc2" hidden="1">#REF!</definedName>
    <definedName name="TB1d5044ec_a3e2_4499_b570_76b601f4896e" localSheetId="5" hidden="1">#REF!</definedName>
    <definedName name="TB1d5044ec_a3e2_4499_b570_76b601f4896e" hidden="1">#REF!</definedName>
    <definedName name="TB1d549f81_2b66_4e4b_83bc_977ad104a96f" localSheetId="5" hidden="1">#REF!</definedName>
    <definedName name="TB1d549f81_2b66_4e4b_83bc_977ad104a96f" hidden="1">#REF!</definedName>
    <definedName name="TB1d59d997_d818_4c9d_8665_8b6b02030612" localSheetId="5" hidden="1">#REF!</definedName>
    <definedName name="TB1d59d997_d818_4c9d_8665_8b6b02030612" hidden="1">#REF!</definedName>
    <definedName name="TB1d67de31_ac1a_4014_aa9c_137a24396a0e" localSheetId="5" hidden="1">#REF!</definedName>
    <definedName name="TB1d67de31_ac1a_4014_aa9c_137a24396a0e" hidden="1">#REF!</definedName>
    <definedName name="TB1d707189_c0fd_4866_ab2e_5893e7ae3bc6" localSheetId="5" hidden="1">#REF!</definedName>
    <definedName name="TB1d707189_c0fd_4866_ab2e_5893e7ae3bc6" hidden="1">#REF!</definedName>
    <definedName name="TB1d7cbdcc_7b26_4da2_8ee6_6a7c59829ad9" localSheetId="5" hidden="1">#REF!</definedName>
    <definedName name="TB1d7cbdcc_7b26_4da2_8ee6_6a7c59829ad9" hidden="1">#REF!</definedName>
    <definedName name="TB1d7fac2a_c87a_4661_8c93_3f504e4a51c4" localSheetId="5" hidden="1">#REF!</definedName>
    <definedName name="TB1d7fac2a_c87a_4661_8c93_3f504e4a51c4" hidden="1">#REF!</definedName>
    <definedName name="TB1d856694_ce6f_4e1a_bcb2_8f75eb984128" localSheetId="5" hidden="1">#REF!</definedName>
    <definedName name="TB1d856694_ce6f_4e1a_bcb2_8f75eb984128" hidden="1">#REF!</definedName>
    <definedName name="TB1d8697ea_709a_49bb_a40a_f28015f9c68c" localSheetId="5" hidden="1">#REF!</definedName>
    <definedName name="TB1d8697ea_709a_49bb_a40a_f28015f9c68c" hidden="1">#REF!</definedName>
    <definedName name="TB1d8b7719_97d1_421a_af9a_c58761458f22" localSheetId="5" hidden="1">#REF!</definedName>
    <definedName name="TB1d8b7719_97d1_421a_af9a_c58761458f22" hidden="1">#REF!</definedName>
    <definedName name="TB1d8c4898_114b_40c7_8b50_5645ad0768c2" localSheetId="5" hidden="1">#REF!</definedName>
    <definedName name="TB1d8c4898_114b_40c7_8b50_5645ad0768c2" hidden="1">#REF!</definedName>
    <definedName name="TB1d8f147a_40d2_4435_9150_f0bb87dece66" localSheetId="5" hidden="1">#REF!</definedName>
    <definedName name="TB1d8f147a_40d2_4435_9150_f0bb87dece66" hidden="1">#REF!</definedName>
    <definedName name="TB1d914df2_6c4b_4e1c_aa72_b3d54c4faa4b" localSheetId="5" hidden="1">#REF!</definedName>
    <definedName name="TB1d914df2_6c4b_4e1c_aa72_b3d54c4faa4b" hidden="1">#REF!</definedName>
    <definedName name="TB1d98ba2a_0e62_4f85_89fd_be46c57e9384" localSheetId="5" hidden="1">#REF!</definedName>
    <definedName name="TB1d98ba2a_0e62_4f85_89fd_be46c57e9384" hidden="1">#REF!</definedName>
    <definedName name="TB1dabba32_194d_4128_88d2_545ce86c9de9" localSheetId="5" hidden="1">#REF!</definedName>
    <definedName name="TB1dabba32_194d_4128_88d2_545ce86c9de9" hidden="1">#REF!</definedName>
    <definedName name="TB1dac78b2_191e_4ac8_bd29_96f470d96211" localSheetId="5" hidden="1">#REF!</definedName>
    <definedName name="TB1dac78b2_191e_4ac8_bd29_96f470d96211" hidden="1">#REF!</definedName>
    <definedName name="TB1db858eb_8b0f_4806_bff8_c93320215a96" localSheetId="5" hidden="1">#REF!</definedName>
    <definedName name="TB1db858eb_8b0f_4806_bff8_c93320215a96" hidden="1">#REF!</definedName>
    <definedName name="TB1dbb39f4_d858_4333_ae2c_27ebe0c841d4" localSheetId="5" hidden="1">#REF!</definedName>
    <definedName name="TB1dbb39f4_d858_4333_ae2c_27ebe0c841d4" hidden="1">#REF!</definedName>
    <definedName name="TB1dbf7484_7d33_4eb6_844b_525796cdec62" localSheetId="5" hidden="1">#REF!</definedName>
    <definedName name="TB1dbf7484_7d33_4eb6_844b_525796cdec62" hidden="1">#REF!</definedName>
    <definedName name="TB1dc0acea_3d25_45bb_9ade_f0e1e1824752" localSheetId="5" hidden="1">#REF!</definedName>
    <definedName name="TB1dc0acea_3d25_45bb_9ade_f0e1e1824752" hidden="1">#REF!</definedName>
    <definedName name="TB1dd0783b_820a_4cff_ae0e_3115bcffd224" localSheetId="5" hidden="1">#REF!</definedName>
    <definedName name="TB1dd0783b_820a_4cff_ae0e_3115bcffd224" hidden="1">#REF!</definedName>
    <definedName name="TB1dee6196_e7a9_4c30_8063_e199d151a93c" localSheetId="5" hidden="1">#REF!</definedName>
    <definedName name="TB1dee6196_e7a9_4c30_8063_e199d151a93c" hidden="1">#REF!</definedName>
    <definedName name="TB1df10b84_9350_4b4e_8198_aab5e03fe390" localSheetId="5" hidden="1">#REF!</definedName>
    <definedName name="TB1df10b84_9350_4b4e_8198_aab5e03fe390" hidden="1">#REF!</definedName>
    <definedName name="TB1df8c928_d9f3_46f5_8102_41a7ad082ad1" localSheetId="5" hidden="1">#REF!</definedName>
    <definedName name="TB1df8c928_d9f3_46f5_8102_41a7ad082ad1" hidden="1">#REF!</definedName>
    <definedName name="TB1e062299_9db8_4706_aa07_519acc30b21b" localSheetId="5" hidden="1">#REF!</definedName>
    <definedName name="TB1e062299_9db8_4706_aa07_519acc30b21b" hidden="1">#REF!</definedName>
    <definedName name="TB1e06b8b0_1067_46c8_a85a_3993b563fb1d" localSheetId="5" hidden="1">#REF!</definedName>
    <definedName name="TB1e06b8b0_1067_46c8_a85a_3993b563fb1d" hidden="1">#REF!</definedName>
    <definedName name="TB1e076977_4191_4bac_ab66_b4e137066176" localSheetId="5" hidden="1">#REF!</definedName>
    <definedName name="TB1e076977_4191_4bac_ab66_b4e137066176" hidden="1">#REF!</definedName>
    <definedName name="TB1e22cc81_4631_4cf1_b808_9c8d1590410d" localSheetId="5" hidden="1">#REF!</definedName>
    <definedName name="TB1e22cc81_4631_4cf1_b808_9c8d1590410d" hidden="1">#REF!</definedName>
    <definedName name="TB1e37d565_fcbe_4219_a6fd_353c577de779" localSheetId="5" hidden="1">#REF!</definedName>
    <definedName name="TB1e37d565_fcbe_4219_a6fd_353c577de779" hidden="1">#REF!</definedName>
    <definedName name="TB1e399ae6_55c9_4420_8d1f_780d71db7df1" localSheetId="5" hidden="1">#REF!</definedName>
    <definedName name="TB1e399ae6_55c9_4420_8d1f_780d71db7df1" hidden="1">#REF!</definedName>
    <definedName name="TB1e4961c1_66c5_4cc4_a142_9d42bb10df0e" localSheetId="5" hidden="1">#REF!</definedName>
    <definedName name="TB1e4961c1_66c5_4cc4_a142_9d42bb10df0e" hidden="1">#REF!</definedName>
    <definedName name="TB1e4e68ce_170c_4531_a215_6e1ff0d90b56" localSheetId="5" hidden="1">#REF!</definedName>
    <definedName name="TB1e4e68ce_170c_4531_a215_6e1ff0d90b56" hidden="1">#REF!</definedName>
    <definedName name="TB1e5a9875_6458_485c_a613_f8a68090cf77" localSheetId="5" hidden="1">#REF!</definedName>
    <definedName name="TB1e5a9875_6458_485c_a613_f8a68090cf77" hidden="1">#REF!</definedName>
    <definedName name="TB1e617ef7_8207_4a05_9b34_f32f135d79bd" localSheetId="5" hidden="1">#REF!</definedName>
    <definedName name="TB1e617ef7_8207_4a05_9b34_f32f135d79bd" hidden="1">#REF!</definedName>
    <definedName name="TB1e74723c_1efe_4ce6_9014_777180f88506" localSheetId="5" hidden="1">#REF!</definedName>
    <definedName name="TB1e74723c_1efe_4ce6_9014_777180f88506" hidden="1">#REF!</definedName>
    <definedName name="TB1e805200_d536_44ca_bb71_be91d7c70921" localSheetId="5" hidden="1">#REF!</definedName>
    <definedName name="TB1e805200_d536_44ca_bb71_be91d7c70921" hidden="1">#REF!</definedName>
    <definedName name="TB1e81e5e3_f5a0_4fed_aaf6_fd20cd9a8445" localSheetId="5" hidden="1">#REF!</definedName>
    <definedName name="TB1e81e5e3_f5a0_4fed_aaf6_fd20cd9a8445" hidden="1">#REF!</definedName>
    <definedName name="TB1e8d53ec_3044_4d13_84da_a21d2169f63a" localSheetId="5" hidden="1">#REF!</definedName>
    <definedName name="TB1e8d53ec_3044_4d13_84da_a21d2169f63a" hidden="1">#REF!</definedName>
    <definedName name="TB1e8fef82_0f35_452b_9a2e_efced718b3c4" localSheetId="5" hidden="1">#REF!</definedName>
    <definedName name="TB1e8fef82_0f35_452b_9a2e_efced718b3c4" hidden="1">#REF!</definedName>
    <definedName name="TB1e9210ce_aba9_463f_8b84_c7e4b7d2325e" localSheetId="5" hidden="1">#REF!</definedName>
    <definedName name="TB1e9210ce_aba9_463f_8b84_c7e4b7d2325e" hidden="1">#REF!</definedName>
    <definedName name="TB1eb169d0_2210_412d_abec_c59d4358478c" localSheetId="5" hidden="1">#REF!</definedName>
    <definedName name="TB1eb169d0_2210_412d_abec_c59d4358478c" hidden="1">#REF!</definedName>
    <definedName name="TB1eb4f9a9_2927_4779_9b61_a27ad847a621" localSheetId="5" hidden="1">#REF!</definedName>
    <definedName name="TB1eb4f9a9_2927_4779_9b61_a27ad847a621" hidden="1">#REF!</definedName>
    <definedName name="TB1eb5c133_935f_48fe_b3e4_1597be147c4e" localSheetId="5" hidden="1">#REF!</definedName>
    <definedName name="TB1eb5c133_935f_48fe_b3e4_1597be147c4e" hidden="1">#REF!</definedName>
    <definedName name="TB1ebf2564_79d6_49db_929f_ab2cd58e03dc" localSheetId="5" hidden="1">#REF!</definedName>
    <definedName name="TB1ebf2564_79d6_49db_929f_ab2cd58e03dc" hidden="1">#REF!</definedName>
    <definedName name="TB1ec5380e_124b_4914_ab28_fc3391d80b01" localSheetId="5" hidden="1">#REF!</definedName>
    <definedName name="TB1ec5380e_124b_4914_ab28_fc3391d80b01" hidden="1">#REF!</definedName>
    <definedName name="TB1ec7eb96_5564_46d8_97ac_66490a845a55" localSheetId="5" hidden="1">#REF!</definedName>
    <definedName name="TB1ec7eb96_5564_46d8_97ac_66490a845a55" hidden="1">#REF!</definedName>
    <definedName name="TB1ecbf973_a1ea_4cfd_b281_4ccfb0d86f1a" localSheetId="5" hidden="1">#REF!</definedName>
    <definedName name="TB1ecbf973_a1ea_4cfd_b281_4ccfb0d86f1a" hidden="1">#REF!</definedName>
    <definedName name="TB1ecd01af_da93_4302_9023_6d417b399ad8" localSheetId="5" hidden="1">#REF!</definedName>
    <definedName name="TB1ecd01af_da93_4302_9023_6d417b399ad8" hidden="1">#REF!</definedName>
    <definedName name="TB1ed20471_7565_476c_b5be_9760eec557e8" localSheetId="5" hidden="1">#REF!</definedName>
    <definedName name="TB1ed20471_7565_476c_b5be_9760eec557e8" hidden="1">#REF!</definedName>
    <definedName name="TB1ed89e05_147d_4ca8_ae2c_ff3c35da5a35" localSheetId="5" hidden="1">#REF!</definedName>
    <definedName name="TB1ed89e05_147d_4ca8_ae2c_ff3c35da5a35" hidden="1">#REF!</definedName>
    <definedName name="TB1ee4ac16_9ce5_42c4_a43c_eaef60069561" localSheetId="5" hidden="1">#REF!</definedName>
    <definedName name="TB1ee4ac16_9ce5_42c4_a43c_eaef60069561" hidden="1">#REF!</definedName>
    <definedName name="TB1eebd57a_a6a2_4022_81d9_3d77b80c2684" localSheetId="5" hidden="1">#REF!</definedName>
    <definedName name="TB1eebd57a_a6a2_4022_81d9_3d77b80c2684" hidden="1">#REF!</definedName>
    <definedName name="TB1ef37065_692a_4236_b6bb_03b5a3261ded" localSheetId="5" hidden="1">#REF!</definedName>
    <definedName name="TB1ef37065_692a_4236_b6bb_03b5a3261ded" hidden="1">#REF!</definedName>
    <definedName name="TB1ef60642_b68c_44dc_849e_dcf1d9a70b8a" localSheetId="5" hidden="1">#REF!</definedName>
    <definedName name="TB1ef60642_b68c_44dc_849e_dcf1d9a70b8a" hidden="1">#REF!</definedName>
    <definedName name="TB1ef775ec_e00a_434e_8f4b_18ad622f84b1" localSheetId="5" hidden="1">#REF!</definedName>
    <definedName name="TB1ef775ec_e00a_434e_8f4b_18ad622f84b1" hidden="1">#REF!</definedName>
    <definedName name="TB1efe8a79_0f99_44c7_9ac4_023cab410a39" localSheetId="5" hidden="1">#REF!</definedName>
    <definedName name="TB1efe8a79_0f99_44c7_9ac4_023cab410a39" hidden="1">#REF!</definedName>
    <definedName name="TB1f0193ea_1e23_4ec0_b7b2_c2385719f6a3" localSheetId="5" hidden="1">#REF!</definedName>
    <definedName name="TB1f0193ea_1e23_4ec0_b7b2_c2385719f6a3" hidden="1">#REF!</definedName>
    <definedName name="TB1f0950d3_c3c2_4642_9f0a_1e2ace880b75" localSheetId="5" hidden="1">#REF!</definedName>
    <definedName name="TB1f0950d3_c3c2_4642_9f0a_1e2ace880b75" hidden="1">#REF!</definedName>
    <definedName name="TB1f128ae6_7445_4862_b7e8_9eba14d9a75f" localSheetId="5" hidden="1">#REF!</definedName>
    <definedName name="TB1f128ae6_7445_4862_b7e8_9eba14d9a75f" hidden="1">#REF!</definedName>
    <definedName name="TB1f18c9b1_25d0_442f_98db_c570c0addf57" localSheetId="5" hidden="1">#REF!</definedName>
    <definedName name="TB1f18c9b1_25d0_442f_98db_c570c0addf57" hidden="1">#REF!</definedName>
    <definedName name="TB1f1b3e3f_4c86_4d83_91dd_33e972cb9bf3" localSheetId="5" hidden="1">#REF!</definedName>
    <definedName name="TB1f1b3e3f_4c86_4d83_91dd_33e972cb9bf3" hidden="1">#REF!</definedName>
    <definedName name="TB1f246c72_7f09_427b_8edb_1aed48f0812c" localSheetId="5" hidden="1">#REF!</definedName>
    <definedName name="TB1f246c72_7f09_427b_8edb_1aed48f0812c" hidden="1">#REF!</definedName>
    <definedName name="TB1f26fa67_897c_4f28_9748_ad410468392b" localSheetId="5" hidden="1">#REF!</definedName>
    <definedName name="TB1f26fa67_897c_4f28_9748_ad410468392b" hidden="1">#REF!</definedName>
    <definedName name="TB1f279f6b_024a_4aa4_8ee7_a7794cfde666" localSheetId="5" hidden="1">#REF!</definedName>
    <definedName name="TB1f279f6b_024a_4aa4_8ee7_a7794cfde666" hidden="1">#REF!</definedName>
    <definedName name="TB1f2c68fa_7ba9_4f94_b2af_55071a13add5" localSheetId="5" hidden="1">#REF!</definedName>
    <definedName name="TB1f2c68fa_7ba9_4f94_b2af_55071a13add5" hidden="1">#REF!</definedName>
    <definedName name="TB1f2dafc6_caa9_46eb_8e39_30e8669bacf3" localSheetId="5" hidden="1">#REF!</definedName>
    <definedName name="TB1f2dafc6_caa9_46eb_8e39_30e8669bacf3" hidden="1">#REF!</definedName>
    <definedName name="TB1f32a92d_ab89_4c7a_81ec_65bcefd748d4" localSheetId="5" hidden="1">#REF!</definedName>
    <definedName name="TB1f32a92d_ab89_4c7a_81ec_65bcefd748d4" hidden="1">#REF!</definedName>
    <definedName name="TB1f4c6855_8451_4c6f_9685_35826b3e3b9e" localSheetId="5" hidden="1">#REF!</definedName>
    <definedName name="TB1f4c6855_8451_4c6f_9685_35826b3e3b9e" hidden="1">#REF!</definedName>
    <definedName name="TB1f540e38_2a87_4480_8af7_457bb881f0ca" localSheetId="5" hidden="1">#REF!</definedName>
    <definedName name="TB1f540e38_2a87_4480_8af7_457bb881f0ca" hidden="1">#REF!</definedName>
    <definedName name="TB1f5441a6_b20c_46a2_90dc_0037ddf2ad26" localSheetId="5" hidden="1">#REF!</definedName>
    <definedName name="TB1f5441a6_b20c_46a2_90dc_0037ddf2ad26" hidden="1">#REF!</definedName>
    <definedName name="TB1f620380_152c_4feb_982e_22719fe51606" localSheetId="5" hidden="1">#REF!</definedName>
    <definedName name="TB1f620380_152c_4feb_982e_22719fe51606" hidden="1">#REF!</definedName>
    <definedName name="TB1f655bf4_b4a1_4f73_9e53_4a2807a640d0" localSheetId="5" hidden="1">#REF!</definedName>
    <definedName name="TB1f655bf4_b4a1_4f73_9e53_4a2807a640d0" hidden="1">#REF!</definedName>
    <definedName name="TB1f6fd118_911a_4a13_a2b9_78a071e8d901" localSheetId="5" hidden="1">#REF!</definedName>
    <definedName name="TB1f6fd118_911a_4a13_a2b9_78a071e8d901" hidden="1">#REF!</definedName>
    <definedName name="TB1f72f242_603b_4110_a5e8_e0497eeb4502" localSheetId="5" hidden="1">#REF!</definedName>
    <definedName name="TB1f72f242_603b_4110_a5e8_e0497eeb4502" hidden="1">#REF!</definedName>
    <definedName name="TB1f752e21_de4a_4b3f_88c5_6821a6e51277" localSheetId="5" hidden="1">#REF!</definedName>
    <definedName name="TB1f752e21_de4a_4b3f_88c5_6821a6e51277" hidden="1">#REF!</definedName>
    <definedName name="TB1f7d11d8_7e9d_4e1e_be39_8d03b4abaefc" localSheetId="5" hidden="1">#REF!</definedName>
    <definedName name="TB1f7d11d8_7e9d_4e1e_be39_8d03b4abaefc" hidden="1">#REF!</definedName>
    <definedName name="TB1f7db606_ee3e_4ee3_9b63_cc6a978081f0" localSheetId="5" hidden="1">#REF!</definedName>
    <definedName name="TB1f7db606_ee3e_4ee3_9b63_cc6a978081f0" hidden="1">#REF!</definedName>
    <definedName name="TB1f8b9f2c_6d0f_4b43_a4f6_09724ba786d0" localSheetId="5" hidden="1">#REF!</definedName>
    <definedName name="TB1f8b9f2c_6d0f_4b43_a4f6_09724ba786d0" hidden="1">#REF!</definedName>
    <definedName name="TB1f8d0a33_2aad_413e_b1a4_3cd8c4174d84" localSheetId="5" hidden="1">#REF!</definedName>
    <definedName name="TB1f8d0a33_2aad_413e_b1a4_3cd8c4174d84" hidden="1">#REF!</definedName>
    <definedName name="TB1f93f00c_1296_4f2f_9825_de7039309ea8" localSheetId="5" hidden="1">#REF!</definedName>
    <definedName name="TB1f93f00c_1296_4f2f_9825_de7039309ea8" hidden="1">#REF!</definedName>
    <definedName name="TB1f9e651b_fff6_4482_ac4b_2da02400be96" localSheetId="5" hidden="1">#REF!</definedName>
    <definedName name="TB1f9e651b_fff6_4482_ac4b_2da02400be96" hidden="1">#REF!</definedName>
    <definedName name="TB1fa5252f_aaa4_41e0_8f6b_9299e0ca3d31" localSheetId="5" hidden="1">#REF!</definedName>
    <definedName name="TB1fa5252f_aaa4_41e0_8f6b_9299e0ca3d31" hidden="1">#REF!</definedName>
    <definedName name="TB1fb8165c_a1f1_4be7_b2ba_083591b363dc" localSheetId="5" hidden="1">#REF!</definedName>
    <definedName name="TB1fb8165c_a1f1_4be7_b2ba_083591b363dc" hidden="1">#REF!</definedName>
    <definedName name="TB1fd928c9_faa9_4af8_af53_d85f965acd53" localSheetId="5" hidden="1">#REF!</definedName>
    <definedName name="TB1fd928c9_faa9_4af8_af53_d85f965acd53" hidden="1">#REF!</definedName>
    <definedName name="TB1fdf1967_2c0a_4076_849b_b82d5c8cf4b1" localSheetId="5" hidden="1">#REF!</definedName>
    <definedName name="TB1fdf1967_2c0a_4076_849b_b82d5c8cf4b1" hidden="1">#REF!</definedName>
    <definedName name="TB1fe9fda5_40b3_4633_9b0a_d919e4605ef2" localSheetId="5" hidden="1">#REF!</definedName>
    <definedName name="TB1fe9fda5_40b3_4633_9b0a_d919e4605ef2" hidden="1">#REF!</definedName>
    <definedName name="TB1feed126_0600_4357_928b_8c97d9aa5098" localSheetId="5" hidden="1">#REF!</definedName>
    <definedName name="TB1feed126_0600_4357_928b_8c97d9aa5098" hidden="1">#REF!</definedName>
    <definedName name="TB200130bd_d4c0_4385_b131_805d501ed4d2" localSheetId="5" hidden="1">#REF!</definedName>
    <definedName name="TB200130bd_d4c0_4385_b131_805d501ed4d2" hidden="1">#REF!</definedName>
    <definedName name="TB200c0146_fb80_435c_b783_aadd2f119ccd" localSheetId="5" hidden="1">#REF!</definedName>
    <definedName name="TB200c0146_fb80_435c_b783_aadd2f119ccd" hidden="1">#REF!</definedName>
    <definedName name="TB20158767_31e7_40e0_a95a_6c4052c2737b" localSheetId="5" hidden="1">#REF!</definedName>
    <definedName name="TB20158767_31e7_40e0_a95a_6c4052c2737b" hidden="1">#REF!</definedName>
    <definedName name="TB20252eb0_d304_48e0_886c_0c909c091883" localSheetId="5" hidden="1">#REF!</definedName>
    <definedName name="TB20252eb0_d304_48e0_886c_0c909c091883" hidden="1">#REF!</definedName>
    <definedName name="TB20318720_cdea_45b1_95ff_8dc860fd23b4" localSheetId="5" hidden="1">#REF!</definedName>
    <definedName name="TB20318720_cdea_45b1_95ff_8dc860fd23b4" hidden="1">#REF!</definedName>
    <definedName name="TB20433611_e038_4dfd_a544_4cc50b83e4eb" localSheetId="5" hidden="1">#REF!</definedName>
    <definedName name="TB20433611_e038_4dfd_a544_4cc50b83e4eb" hidden="1">#REF!</definedName>
    <definedName name="TB2044afb8_02da_435e_90d1_57c41c870aff" localSheetId="5" hidden="1">#REF!</definedName>
    <definedName name="TB2044afb8_02da_435e_90d1_57c41c870aff" hidden="1">#REF!</definedName>
    <definedName name="TB204fce5b_b555_4b81_8891_242f2d25dbb5" localSheetId="5" hidden="1">#REF!</definedName>
    <definedName name="TB204fce5b_b555_4b81_8891_242f2d25dbb5" hidden="1">#REF!</definedName>
    <definedName name="TB205de74f_4b35_4cf1_be79_b3671ecd88eb" localSheetId="5" hidden="1">#REF!</definedName>
    <definedName name="TB205de74f_4b35_4cf1_be79_b3671ecd88eb" hidden="1">#REF!</definedName>
    <definedName name="TB2063a234_541e_4ddb_b330_bd4caf3685a8" localSheetId="5" hidden="1">#REF!</definedName>
    <definedName name="TB2063a234_541e_4ddb_b330_bd4caf3685a8" hidden="1">#REF!</definedName>
    <definedName name="TB20664fc3_d00a_48e1_ae2d_ac3d401c5d7f" localSheetId="5" hidden="1">#REF!</definedName>
    <definedName name="TB20664fc3_d00a_48e1_ae2d_ac3d401c5d7f" hidden="1">#REF!</definedName>
    <definedName name="TB20669389_d87e_4bd6_af8d_966c4d194303" localSheetId="5" hidden="1">#REF!</definedName>
    <definedName name="TB20669389_d87e_4bd6_af8d_966c4d194303" hidden="1">#REF!</definedName>
    <definedName name="TB20857fe8_9e51_4e70_aa2f_a2018345e36f" localSheetId="5" hidden="1">#REF!</definedName>
    <definedName name="TB20857fe8_9e51_4e70_aa2f_a2018345e36f" hidden="1">#REF!</definedName>
    <definedName name="TB2091a6bd_0e1b_45fe_8f33_0a26847a1262" localSheetId="5" hidden="1">#REF!</definedName>
    <definedName name="TB2091a6bd_0e1b_45fe_8f33_0a26847a1262" hidden="1">#REF!</definedName>
    <definedName name="TB209263cc_82d9_409f_bb03_4cb1070d311d" localSheetId="5" hidden="1">#REF!</definedName>
    <definedName name="TB209263cc_82d9_409f_bb03_4cb1070d311d" hidden="1">#REF!</definedName>
    <definedName name="TB2095c2eb_4f38_454a_9846_66059171e5ce" localSheetId="5" hidden="1">#REF!</definedName>
    <definedName name="TB2095c2eb_4f38_454a_9846_66059171e5ce" hidden="1">#REF!</definedName>
    <definedName name="TB2097ba13_c723_4845_ade4_435df4cd7531" localSheetId="5" hidden="1">#REF!</definedName>
    <definedName name="TB2097ba13_c723_4845_ade4_435df4cd7531" hidden="1">#REF!</definedName>
    <definedName name="TB20abf643_29fa_453d_8874_33dcdb4c72cd" localSheetId="5" hidden="1">#REF!</definedName>
    <definedName name="TB20abf643_29fa_453d_8874_33dcdb4c72cd" hidden="1">#REF!</definedName>
    <definedName name="TB20b58bf5_d80b_4110_b8fe_ec8229e3344f" localSheetId="5" hidden="1">#REF!</definedName>
    <definedName name="TB20b58bf5_d80b_4110_b8fe_ec8229e3344f" hidden="1">#REF!</definedName>
    <definedName name="TB20bb989b_69be_45a9_9450_f869fef2c4be" localSheetId="5" hidden="1">#REF!</definedName>
    <definedName name="TB20bb989b_69be_45a9_9450_f869fef2c4be" hidden="1">#REF!</definedName>
    <definedName name="TB20c40603_4cb0_4abe_a6e4_a783cc0d61ec" localSheetId="5" hidden="1">#REF!</definedName>
    <definedName name="TB20c40603_4cb0_4abe_a6e4_a783cc0d61ec" hidden="1">#REF!</definedName>
    <definedName name="TB20c6fbf5_a7a7_4989_a205_7ba0ca8ca18e" localSheetId="5" hidden="1">#REF!</definedName>
    <definedName name="TB20c6fbf5_a7a7_4989_a205_7ba0ca8ca18e" hidden="1">#REF!</definedName>
    <definedName name="TB20c8350e_6229_4e25_a64f_8df41ed52caf" localSheetId="5" hidden="1">#REF!</definedName>
    <definedName name="TB20c8350e_6229_4e25_a64f_8df41ed52caf" hidden="1">#REF!</definedName>
    <definedName name="TB20e0716a_99c8_4f58_860b_c0c358a13787" localSheetId="5" hidden="1">#REF!</definedName>
    <definedName name="TB20e0716a_99c8_4f58_860b_c0c358a13787" hidden="1">#REF!</definedName>
    <definedName name="TB20e54292_19ba_47a8_bdcd_519cfc53caea" localSheetId="5" hidden="1">#REF!</definedName>
    <definedName name="TB20e54292_19ba_47a8_bdcd_519cfc53caea" hidden="1">#REF!</definedName>
    <definedName name="TB20fd7bc4_f39c_44ae_a5fe_fe7a6a5f8092" localSheetId="5" hidden="1">#REF!</definedName>
    <definedName name="TB20fd7bc4_f39c_44ae_a5fe_fe7a6a5f8092" hidden="1">#REF!</definedName>
    <definedName name="TB2101d2c8_4118_4f91_a079_25ae9e37c340" localSheetId="5" hidden="1">#REF!</definedName>
    <definedName name="TB2101d2c8_4118_4f91_a079_25ae9e37c340" hidden="1">#REF!</definedName>
    <definedName name="TB210916a5_bbcd_47c5_8249_b1b064f52551" localSheetId="5" hidden="1">#REF!</definedName>
    <definedName name="TB210916a5_bbcd_47c5_8249_b1b064f52551" hidden="1">#REF!</definedName>
    <definedName name="TB21102018_f4b6_41f6_95e1_5018ce89faf8" localSheetId="5" hidden="1">#REF!</definedName>
    <definedName name="TB21102018_f4b6_41f6_95e1_5018ce89faf8" hidden="1">#REF!</definedName>
    <definedName name="TB2118f95a_faa1_4e32_9657_ae3d3a7ba983" localSheetId="5" hidden="1">#REF!</definedName>
    <definedName name="TB2118f95a_faa1_4e32_9657_ae3d3a7ba983" hidden="1">#REF!</definedName>
    <definedName name="TB211f7f95_c2ac_4ddc_8208_7b83e153b54b" localSheetId="5" hidden="1">#REF!</definedName>
    <definedName name="TB211f7f95_c2ac_4ddc_8208_7b83e153b54b" hidden="1">#REF!</definedName>
    <definedName name="TB212739a1_0b66_456d_b025_cddc5eb4b6fc" localSheetId="5" hidden="1">#REF!</definedName>
    <definedName name="TB212739a1_0b66_456d_b025_cddc5eb4b6fc" hidden="1">#REF!</definedName>
    <definedName name="TB21290429_327e_44cc_a175_0c0c563b3697" localSheetId="5" hidden="1">#REF!</definedName>
    <definedName name="TB21290429_327e_44cc_a175_0c0c563b3697" hidden="1">#REF!</definedName>
    <definedName name="TB21322018_8550_4e82_b39b_b894e9847f27" localSheetId="5" hidden="1">#REF!</definedName>
    <definedName name="TB21322018_8550_4e82_b39b_b894e9847f27" hidden="1">#REF!</definedName>
    <definedName name="TB214851dc_014a_4a9e_9e31_9ef3056afcef" localSheetId="5" hidden="1">#REF!</definedName>
    <definedName name="TB214851dc_014a_4a9e_9e31_9ef3056afcef" hidden="1">#REF!</definedName>
    <definedName name="TB2149a296_aada_445e_b707_c4b8fd1c8bfa" localSheetId="5" hidden="1">#REF!</definedName>
    <definedName name="TB2149a296_aada_445e_b707_c4b8fd1c8bfa" hidden="1">#REF!</definedName>
    <definedName name="TB214f1b83_3e9a_4dab_8423_ee77897184f4" localSheetId="5" hidden="1">#REF!</definedName>
    <definedName name="TB214f1b83_3e9a_4dab_8423_ee77897184f4" hidden="1">#REF!</definedName>
    <definedName name="TB21515394_d38a_4fc5_9309_1456efd0f9d2" localSheetId="5" hidden="1">#REF!</definedName>
    <definedName name="TB21515394_d38a_4fc5_9309_1456efd0f9d2" hidden="1">#REF!</definedName>
    <definedName name="TB21657642_95ee_436b_a030_1f0a4d86c93d" localSheetId="5" hidden="1">#REF!</definedName>
    <definedName name="TB21657642_95ee_436b_a030_1f0a4d86c93d" hidden="1">#REF!</definedName>
    <definedName name="TB2176ca74_ed20_492b_a089_f47f11575c33" localSheetId="5" hidden="1">#REF!</definedName>
    <definedName name="TB2176ca74_ed20_492b_a089_f47f11575c33" hidden="1">#REF!</definedName>
    <definedName name="TB218af045_d13c_45a2_88ec_f1cc02f94b2c" localSheetId="5" hidden="1">#REF!</definedName>
    <definedName name="TB218af045_d13c_45a2_88ec_f1cc02f94b2c" hidden="1">#REF!</definedName>
    <definedName name="TB218af0d6_e28e_421d_8d85_9a899d32ba9e" localSheetId="5" hidden="1">#REF!</definedName>
    <definedName name="TB218af0d6_e28e_421d_8d85_9a899d32ba9e" hidden="1">#REF!</definedName>
    <definedName name="TB21b08768_beed_4cd2_b056_fa57825f1ca2" localSheetId="5" hidden="1">#REF!</definedName>
    <definedName name="TB21b08768_beed_4cd2_b056_fa57825f1ca2" hidden="1">#REF!</definedName>
    <definedName name="TB21b229cc_6b30_4aca_a510_48c2fa674aab" localSheetId="5" hidden="1">#REF!</definedName>
    <definedName name="TB21b229cc_6b30_4aca_a510_48c2fa674aab" hidden="1">#REF!</definedName>
    <definedName name="TB21b5289a_1362_4c09_9c7c_259a6b92a5f6" localSheetId="5" hidden="1">#REF!</definedName>
    <definedName name="TB21b5289a_1362_4c09_9c7c_259a6b92a5f6" hidden="1">#REF!</definedName>
    <definedName name="TB21b87d10_921c_4e30_8b61_23413474254b" localSheetId="5" hidden="1">#REF!</definedName>
    <definedName name="TB21b87d10_921c_4e30_8b61_23413474254b" hidden="1">#REF!</definedName>
    <definedName name="TB21b885c8_3210_4d07_b054_423ab250e337" localSheetId="5" hidden="1">#REF!</definedName>
    <definedName name="TB21b885c8_3210_4d07_b054_423ab250e337" hidden="1">#REF!</definedName>
    <definedName name="TB21bc4937_c9ac_4db6_a6b8_51568e539586" localSheetId="5" hidden="1">#REF!</definedName>
    <definedName name="TB21bc4937_c9ac_4db6_a6b8_51568e539586" hidden="1">#REF!</definedName>
    <definedName name="TB21be205d_09d1_413a_b2f4_49d92ece95a8" localSheetId="5" hidden="1">#REF!</definedName>
    <definedName name="TB21be205d_09d1_413a_b2f4_49d92ece95a8" hidden="1">#REF!</definedName>
    <definedName name="TB21c3b17a_756f_4933_a606_dafe35de8a6d" localSheetId="5" hidden="1">#REF!</definedName>
    <definedName name="TB21c3b17a_756f_4933_a606_dafe35de8a6d" hidden="1">#REF!</definedName>
    <definedName name="TB21cf7ce4_30ce_4633_a135_09bc2b2c84e2" localSheetId="5" hidden="1">#REF!</definedName>
    <definedName name="TB21cf7ce4_30ce_4633_a135_09bc2b2c84e2" hidden="1">#REF!</definedName>
    <definedName name="TB21e1d870_5930_4f6c_bf76_dea80529a15c" localSheetId="5" hidden="1">#REF!</definedName>
    <definedName name="TB21e1d870_5930_4f6c_bf76_dea80529a15c" hidden="1">#REF!</definedName>
    <definedName name="TB21e3f5ba_ca29_4ff3_bd02_726fbd29e6f3" localSheetId="5" hidden="1">#REF!</definedName>
    <definedName name="TB21e3f5ba_ca29_4ff3_bd02_726fbd29e6f3" hidden="1">#REF!</definedName>
    <definedName name="TB21e429ac_c9ca_4faf_bcf1_3b793fb23854" localSheetId="5" hidden="1">#REF!</definedName>
    <definedName name="TB21e429ac_c9ca_4faf_bcf1_3b793fb23854" hidden="1">#REF!</definedName>
    <definedName name="TB21ed4d9b_8c7c_4001_8d05_79a21ded2e3b" localSheetId="5" hidden="1">#REF!</definedName>
    <definedName name="TB21ed4d9b_8c7c_4001_8d05_79a21ded2e3b" hidden="1">#REF!</definedName>
    <definedName name="TB21f8f051_609a_4334_ae85_629af38c7dd9" localSheetId="5" hidden="1">#REF!</definedName>
    <definedName name="TB21f8f051_609a_4334_ae85_629af38c7dd9" hidden="1">#REF!</definedName>
    <definedName name="TB21fc9038_3af2_4ee1_a4a6_8a2d6b2853e2" localSheetId="5" hidden="1">#REF!</definedName>
    <definedName name="TB21fc9038_3af2_4ee1_a4a6_8a2d6b2853e2" hidden="1">#REF!</definedName>
    <definedName name="TB2207baed_21ba_4936_8049_db2a7e796fb1" localSheetId="5" hidden="1">#REF!</definedName>
    <definedName name="TB2207baed_21ba_4936_8049_db2a7e796fb1" hidden="1">#REF!</definedName>
    <definedName name="TB2208f3b4_3cee_4e20_b7c5_a97adefbca33" localSheetId="5" hidden="1">#REF!</definedName>
    <definedName name="TB2208f3b4_3cee_4e20_b7c5_a97adefbca33" hidden="1">#REF!</definedName>
    <definedName name="TB222a8b13_e5cd_45d7_86bd_49ed036f79cc" localSheetId="5" hidden="1">#REF!</definedName>
    <definedName name="TB222a8b13_e5cd_45d7_86bd_49ed036f79cc" hidden="1">#REF!</definedName>
    <definedName name="TB2234291b_5571_4046_a931_50d57c0acd2f" localSheetId="5" hidden="1">#REF!</definedName>
    <definedName name="TB2234291b_5571_4046_a931_50d57c0acd2f" hidden="1">#REF!</definedName>
    <definedName name="TB223a65bd_cbf4_4e02_ad17_8afd332fe605" localSheetId="5" hidden="1">#REF!</definedName>
    <definedName name="TB223a65bd_cbf4_4e02_ad17_8afd332fe605" hidden="1">#REF!</definedName>
    <definedName name="TB22428bed_ba0a_4b12_b803_1262647bc179" localSheetId="5" hidden="1">#REF!</definedName>
    <definedName name="TB22428bed_ba0a_4b12_b803_1262647bc179" hidden="1">#REF!</definedName>
    <definedName name="TB22644aa3_e153_4dc5_b695_48408f884572" localSheetId="5" hidden="1">#REF!</definedName>
    <definedName name="TB22644aa3_e153_4dc5_b695_48408f884572" hidden="1">#REF!</definedName>
    <definedName name="TB226bb01a_6ee7_4a03_a865_116d4858ae06" localSheetId="5" hidden="1">#REF!</definedName>
    <definedName name="TB226bb01a_6ee7_4a03_a865_116d4858ae06" hidden="1">#REF!</definedName>
    <definedName name="TB226cb310_9b02_4fe3_94bd_706e88733716" localSheetId="5" hidden="1">#REF!</definedName>
    <definedName name="TB226cb310_9b02_4fe3_94bd_706e88733716" hidden="1">#REF!</definedName>
    <definedName name="TB226e417d_2d87_4902_9c45_397c4bde9770" localSheetId="5" hidden="1">#REF!</definedName>
    <definedName name="TB226e417d_2d87_4902_9c45_397c4bde9770" hidden="1">#REF!</definedName>
    <definedName name="TB226efeaf_7635_40fb_9e35_819a79c3615b" localSheetId="5" hidden="1">#REF!</definedName>
    <definedName name="TB226efeaf_7635_40fb_9e35_819a79c3615b" hidden="1">#REF!</definedName>
    <definedName name="TB227727c2_4a88_4efb_93fd_cf7e855f2a35" localSheetId="5" hidden="1">#REF!</definedName>
    <definedName name="TB227727c2_4a88_4efb_93fd_cf7e855f2a35" hidden="1">#REF!</definedName>
    <definedName name="TB227d0b6b_250a_463b_9744_d87a45665ef0" localSheetId="5" hidden="1">#REF!</definedName>
    <definedName name="TB227d0b6b_250a_463b_9744_d87a45665ef0" hidden="1">#REF!</definedName>
    <definedName name="TB22858c5f_262f_4dbc_b673_22804098eea5" localSheetId="5" hidden="1">#REF!</definedName>
    <definedName name="TB22858c5f_262f_4dbc_b673_22804098eea5" hidden="1">#REF!</definedName>
    <definedName name="TB2288ce50_aec5_4705_93bf_f78d19291264" localSheetId="5" hidden="1">#REF!</definedName>
    <definedName name="TB2288ce50_aec5_4705_93bf_f78d19291264" hidden="1">#REF!</definedName>
    <definedName name="TB229439d2_bb94_4a4e_b42d_a6b9c296718b" localSheetId="5" hidden="1">#REF!</definedName>
    <definedName name="TB229439d2_bb94_4a4e_b42d_a6b9c296718b" hidden="1">#REF!</definedName>
    <definedName name="TB22a6fcd5_274e_4c6d_acd6_0c21bf688200" localSheetId="5" hidden="1">#REF!</definedName>
    <definedName name="TB22a6fcd5_274e_4c6d_acd6_0c21bf688200" hidden="1">#REF!</definedName>
    <definedName name="TB22b64523_e6db_4183_9568_21c6fcf52f51" localSheetId="5" hidden="1">#REF!</definedName>
    <definedName name="TB22b64523_e6db_4183_9568_21c6fcf52f51" hidden="1">#REF!</definedName>
    <definedName name="TB22cb2b83_6f0f_4d5e_82b7_6e391de21d80" localSheetId="5" hidden="1">#REF!</definedName>
    <definedName name="TB22cb2b83_6f0f_4d5e_82b7_6e391de21d80" hidden="1">#REF!</definedName>
    <definedName name="TB22d23beb_80c3_4ada_9978_461b6024afa0" localSheetId="5" hidden="1">#REF!</definedName>
    <definedName name="TB22d23beb_80c3_4ada_9978_461b6024afa0" hidden="1">#REF!</definedName>
    <definedName name="TB22d8ba0b_d79b_49f5_ae4c_1d292cff55c5" localSheetId="5" hidden="1">#REF!</definedName>
    <definedName name="TB22d8ba0b_d79b_49f5_ae4c_1d292cff55c5" hidden="1">#REF!</definedName>
    <definedName name="TB22dfb1f5_618c_45d2_a1db_db19d79a44ed" localSheetId="5" hidden="1">#REF!</definedName>
    <definedName name="TB22dfb1f5_618c_45d2_a1db_db19d79a44ed" hidden="1">#REF!</definedName>
    <definedName name="TB22eb268e_5787_4f4c_9174_ee5e46fc3538" localSheetId="5" hidden="1">#REF!</definedName>
    <definedName name="TB22eb268e_5787_4f4c_9174_ee5e46fc3538" hidden="1">#REF!</definedName>
    <definedName name="TB2306b758_3eb3_4320_b945_3e9581f7b57c" localSheetId="5" hidden="1">#REF!</definedName>
    <definedName name="TB2306b758_3eb3_4320_b945_3e9581f7b57c" hidden="1">#REF!</definedName>
    <definedName name="TB2310bd30_954a_4cf4_89ef_7548f8b58c8c" localSheetId="5" hidden="1">#REF!</definedName>
    <definedName name="TB2310bd30_954a_4cf4_89ef_7548f8b58c8c" hidden="1">#REF!</definedName>
    <definedName name="TB2321974c_eb0c_44c1_9cfb_1b65e9493d13" localSheetId="5" hidden="1">#REF!</definedName>
    <definedName name="TB2321974c_eb0c_44c1_9cfb_1b65e9493d13" hidden="1">#REF!</definedName>
    <definedName name="TB23228a13_f1a4_4f8d_9ae8_19c32a9cf498" localSheetId="5" hidden="1">#REF!</definedName>
    <definedName name="TB23228a13_f1a4_4f8d_9ae8_19c32a9cf498" hidden="1">#REF!</definedName>
    <definedName name="TB233001cc_4de1_442b_bc78_9a236e9b8004" localSheetId="5" hidden="1">#REF!</definedName>
    <definedName name="TB233001cc_4de1_442b_bc78_9a236e9b8004" hidden="1">#REF!</definedName>
    <definedName name="TB234cb0ac_48fe_4476_87e0_909538d8b8af" localSheetId="5" hidden="1">#REF!</definedName>
    <definedName name="TB234cb0ac_48fe_4476_87e0_909538d8b8af" hidden="1">#REF!</definedName>
    <definedName name="TB234cb544_0467_4c8e_bd59_72c210ed3ef1" localSheetId="5" hidden="1">#REF!</definedName>
    <definedName name="TB234cb544_0467_4c8e_bd59_72c210ed3ef1" hidden="1">#REF!</definedName>
    <definedName name="TB2351316a_8396_4c7c_8ce5_418442e1f9b0" localSheetId="5" hidden="1">#REF!</definedName>
    <definedName name="TB2351316a_8396_4c7c_8ce5_418442e1f9b0" hidden="1">#REF!</definedName>
    <definedName name="TB23661373_7907_4d87_a7c1_a2c9eb9478ee" localSheetId="5" hidden="1">#REF!</definedName>
    <definedName name="TB23661373_7907_4d87_a7c1_a2c9eb9478ee" hidden="1">#REF!</definedName>
    <definedName name="TB23672161_729f_47cc_acdf_d64ec5cdba99" localSheetId="5" hidden="1">#REF!</definedName>
    <definedName name="TB23672161_729f_47cc_acdf_d64ec5cdba99" hidden="1">#REF!</definedName>
    <definedName name="TB236809bf_e3f8_4f9c_89d4_8ca1a4a79aaf" localSheetId="5" hidden="1">#REF!</definedName>
    <definedName name="TB236809bf_e3f8_4f9c_89d4_8ca1a4a79aaf" hidden="1">#REF!</definedName>
    <definedName name="TB236aabce_3d8f_4c9c_924b_4ba5362192a8" localSheetId="5" hidden="1">#REF!</definedName>
    <definedName name="TB236aabce_3d8f_4c9c_924b_4ba5362192a8" hidden="1">#REF!</definedName>
    <definedName name="TB23739c4d_6da3_4e92_8275_e9fa059385f0" localSheetId="5" hidden="1">#REF!</definedName>
    <definedName name="TB23739c4d_6da3_4e92_8275_e9fa059385f0" hidden="1">#REF!</definedName>
    <definedName name="TB2376d814_473e_4cc0_a650_ffc8aaa9f460" localSheetId="5" hidden="1">#REF!</definedName>
    <definedName name="TB2376d814_473e_4cc0_a650_ffc8aaa9f460" hidden="1">#REF!</definedName>
    <definedName name="TB2379489c_4a78_43cb_9082_1aa5c11b1c68" localSheetId="5" hidden="1">#REF!</definedName>
    <definedName name="TB2379489c_4a78_43cb_9082_1aa5c11b1c68" hidden="1">#REF!</definedName>
    <definedName name="TB2379ff5b_41fc_4f53_bbde_ee26479927d7" localSheetId="5" hidden="1">#REF!</definedName>
    <definedName name="TB2379ff5b_41fc_4f53_bbde_ee26479927d7" hidden="1">#REF!</definedName>
    <definedName name="TB2381f1dd_1b0a_4b51_9fdc_1a5e2202687d" localSheetId="5" hidden="1">#REF!</definedName>
    <definedName name="TB2381f1dd_1b0a_4b51_9fdc_1a5e2202687d" hidden="1">#REF!</definedName>
    <definedName name="TB238637e4_f33a_4c23_9369_103754d60312" localSheetId="5" hidden="1">#REF!</definedName>
    <definedName name="TB238637e4_f33a_4c23_9369_103754d60312" hidden="1">#REF!</definedName>
    <definedName name="TB23877998_9282_4b49_8923_3a2d2b3e126d" localSheetId="5" hidden="1">#REF!</definedName>
    <definedName name="TB23877998_9282_4b49_8923_3a2d2b3e126d" hidden="1">#REF!</definedName>
    <definedName name="TB238d0260_8b33_4663_9f54_7c3b285c6d48" localSheetId="5" hidden="1">#REF!</definedName>
    <definedName name="TB238d0260_8b33_4663_9f54_7c3b285c6d48" hidden="1">#REF!</definedName>
    <definedName name="TB239223bd_337a_47e4_9da8_3166fe10259d" localSheetId="5" hidden="1">#REF!</definedName>
    <definedName name="TB239223bd_337a_47e4_9da8_3166fe10259d" hidden="1">#REF!</definedName>
    <definedName name="TB239ed987_7e6f_49f9_a4a7_f24a54862dd5" localSheetId="5" hidden="1">#REF!</definedName>
    <definedName name="TB239ed987_7e6f_49f9_a4a7_f24a54862dd5" hidden="1">#REF!</definedName>
    <definedName name="TB23a125ec_fa30_466f_80d1_0fea37106205" localSheetId="5" hidden="1">#REF!</definedName>
    <definedName name="TB23a125ec_fa30_466f_80d1_0fea37106205" hidden="1">#REF!</definedName>
    <definedName name="TB23b3ed7f_0c2d_44d8_a6a7_f0ced3d8256b" localSheetId="5" hidden="1">#REF!</definedName>
    <definedName name="TB23b3ed7f_0c2d_44d8_a6a7_f0ced3d8256b" hidden="1">#REF!</definedName>
    <definedName name="TB23b42b35_f9fb_4aff_bd64_65937b50e52d" localSheetId="5" hidden="1">#REF!</definedName>
    <definedName name="TB23b42b35_f9fb_4aff_bd64_65937b50e52d" hidden="1">#REF!</definedName>
    <definedName name="TB23bbd02b_c3b2_4d04_80f6_e33f0fe187ec" localSheetId="5" hidden="1">#REF!</definedName>
    <definedName name="TB23bbd02b_c3b2_4d04_80f6_e33f0fe187ec" hidden="1">#REF!</definedName>
    <definedName name="TB23cf4fe6_24fb_4d4e_8245_69a333d0e9c2" localSheetId="5" hidden="1">#REF!</definedName>
    <definedName name="TB23cf4fe6_24fb_4d4e_8245_69a333d0e9c2" hidden="1">#REF!</definedName>
    <definedName name="TB23d14dcf_789c_41e2_8a63_18cfbd1ba6fd" localSheetId="5" hidden="1">#REF!</definedName>
    <definedName name="TB23d14dcf_789c_41e2_8a63_18cfbd1ba6fd" hidden="1">#REF!</definedName>
    <definedName name="TB23d8c855_5dca_4d6c_bb7a_6cbc7e248c36" localSheetId="5" hidden="1">#REF!</definedName>
    <definedName name="TB23d8c855_5dca_4d6c_bb7a_6cbc7e248c36" hidden="1">#REF!</definedName>
    <definedName name="TB23da48f6_481e_438b_b1c2_6ed5eb22d7a6" localSheetId="5" hidden="1">#REF!</definedName>
    <definedName name="TB23da48f6_481e_438b_b1c2_6ed5eb22d7a6" hidden="1">#REF!</definedName>
    <definedName name="TB23dcffb6_0518_4e09_92e7_ad55bbd6faf1" localSheetId="5" hidden="1">#REF!</definedName>
    <definedName name="TB23dcffb6_0518_4e09_92e7_ad55bbd6faf1" hidden="1">#REF!</definedName>
    <definedName name="TB23de979f_1b99_47fa_8b90_8290c9dd7d30" localSheetId="5" hidden="1">#REF!</definedName>
    <definedName name="TB23de979f_1b99_47fa_8b90_8290c9dd7d30" hidden="1">#REF!</definedName>
    <definedName name="TB23def377_defe_4cfa_94fb_78b7cc8566db" localSheetId="5" hidden="1">#REF!</definedName>
    <definedName name="TB23def377_defe_4cfa_94fb_78b7cc8566db" hidden="1">#REF!</definedName>
    <definedName name="TB23e6f52e_a7ab_45ba_b774_5891b3835dca" localSheetId="5" hidden="1">#REF!</definedName>
    <definedName name="TB23e6f52e_a7ab_45ba_b774_5891b3835dca" hidden="1">#REF!</definedName>
    <definedName name="TB23ef0f6d_9379_44e5_b926_86e734a0053c" localSheetId="5" hidden="1">#REF!</definedName>
    <definedName name="TB23ef0f6d_9379_44e5_b926_86e734a0053c" hidden="1">#REF!</definedName>
    <definedName name="TB23f2ece8_5e17_4b3f_9b92_cc758b5d1074" localSheetId="5" hidden="1">#REF!</definedName>
    <definedName name="TB23f2ece8_5e17_4b3f_9b92_cc758b5d1074" hidden="1">#REF!</definedName>
    <definedName name="TB23fd7876_97c2_4264_80e5_f6a61bbcf20d" localSheetId="5" hidden="1">#REF!</definedName>
    <definedName name="TB23fd7876_97c2_4264_80e5_f6a61bbcf20d" hidden="1">#REF!</definedName>
    <definedName name="TB23fdcf88_6379_4b17_b562_dede2fc4599f" localSheetId="5" hidden="1">#REF!</definedName>
    <definedName name="TB23fdcf88_6379_4b17_b562_dede2fc4599f" hidden="1">#REF!</definedName>
    <definedName name="TB24031218_97a8_49fe_9c8a_0f83d8e51982" localSheetId="5" hidden="1">#REF!</definedName>
    <definedName name="TB24031218_97a8_49fe_9c8a_0f83d8e51982" hidden="1">#REF!</definedName>
    <definedName name="TB24038b83_9285_46a5_ba70_5597a6f170af" localSheetId="5" hidden="1">#REF!</definedName>
    <definedName name="TB24038b83_9285_46a5_ba70_5597a6f170af" hidden="1">#REF!</definedName>
    <definedName name="TB2411cb45_bea6_46a8_beb9_f49449a2d1cb" localSheetId="5" hidden="1">#REF!</definedName>
    <definedName name="TB2411cb45_bea6_46a8_beb9_f49449a2d1cb" hidden="1">#REF!</definedName>
    <definedName name="TB2416a6ee_7878_45a2_a222_ecaad45b81dc" localSheetId="5" hidden="1">#REF!</definedName>
    <definedName name="TB2416a6ee_7878_45a2_a222_ecaad45b81dc" hidden="1">#REF!</definedName>
    <definedName name="TB2425a664_b95a_46f8_bc75_1ce9a821f1c3" localSheetId="5" hidden="1">#REF!</definedName>
    <definedName name="TB2425a664_b95a_46f8_bc75_1ce9a821f1c3" hidden="1">#REF!</definedName>
    <definedName name="TB242651fd_b807_4154_9cc2_9458b1c459dc" localSheetId="5" hidden="1">#REF!</definedName>
    <definedName name="TB242651fd_b807_4154_9cc2_9458b1c459dc" hidden="1">#REF!</definedName>
    <definedName name="TB24291aab_1999_4f3c_98be_4a7d2b15c7e9" localSheetId="5" hidden="1">#REF!</definedName>
    <definedName name="TB24291aab_1999_4f3c_98be_4a7d2b15c7e9" hidden="1">#REF!</definedName>
    <definedName name="TB2431660a_c781_4f0a_a7d7_fc488b343623" localSheetId="5" hidden="1">#REF!</definedName>
    <definedName name="TB2431660a_c781_4f0a_a7d7_fc488b343623" hidden="1">#REF!</definedName>
    <definedName name="TB243fdb70_b47a_436c_af1f_557f556a5b28" localSheetId="5" hidden="1">#REF!</definedName>
    <definedName name="TB243fdb70_b47a_436c_af1f_557f556a5b28" hidden="1">#REF!</definedName>
    <definedName name="TB24420093_d491_4bf7_8d9d_b858ede6dae5" localSheetId="5" hidden="1">#REF!</definedName>
    <definedName name="TB24420093_d491_4bf7_8d9d_b858ede6dae5" hidden="1">#REF!</definedName>
    <definedName name="TB245e2a95_2528_460c_8814_467a0d7d9363" localSheetId="5" hidden="1">#REF!</definedName>
    <definedName name="TB245e2a95_2528_460c_8814_467a0d7d9363" hidden="1">#REF!</definedName>
    <definedName name="TB2461f22a_6d47_44d6_ac32_4636787eaeba" localSheetId="5" hidden="1">#REF!</definedName>
    <definedName name="TB2461f22a_6d47_44d6_ac32_4636787eaeba" hidden="1">#REF!</definedName>
    <definedName name="TB24689166_19a3_498b_97d6_a9917764e973" localSheetId="5" hidden="1">#REF!</definedName>
    <definedName name="TB24689166_19a3_498b_97d6_a9917764e973" hidden="1">#REF!</definedName>
    <definedName name="TB247070c0_4791_44ac_bd71_a56833cfebab" localSheetId="5" hidden="1">#REF!</definedName>
    <definedName name="TB247070c0_4791_44ac_bd71_a56833cfebab" hidden="1">#REF!</definedName>
    <definedName name="TB247072b0_6c5d_4217_86c3_5f70fefdb576" localSheetId="5" hidden="1">#REF!</definedName>
    <definedName name="TB247072b0_6c5d_4217_86c3_5f70fefdb576" hidden="1">#REF!</definedName>
    <definedName name="TB24739c28_1d73_427c_bf6b_00464bcea0ed" localSheetId="5" hidden="1">#REF!</definedName>
    <definedName name="TB24739c28_1d73_427c_bf6b_00464bcea0ed" hidden="1">#REF!</definedName>
    <definedName name="TB248fde78_fdbb_470d_bc9c_264bb0ee93a0" localSheetId="5" hidden="1">#REF!</definedName>
    <definedName name="TB248fde78_fdbb_470d_bc9c_264bb0ee93a0" hidden="1">#REF!</definedName>
    <definedName name="TB249a5cb6_047b_4dd4_884b_db9fef5ba213" localSheetId="5" hidden="1">#REF!</definedName>
    <definedName name="TB249a5cb6_047b_4dd4_884b_db9fef5ba213" hidden="1">#REF!</definedName>
    <definedName name="TB24a127a7_5cfc_4dd4_8776_c6b299940559" localSheetId="5" hidden="1">#REF!</definedName>
    <definedName name="TB24a127a7_5cfc_4dd4_8776_c6b299940559" hidden="1">#REF!</definedName>
    <definedName name="TB24a4a44f_7aa1_4f48_85cc_c7a41547c51c" localSheetId="5" hidden="1">#REF!</definedName>
    <definedName name="TB24a4a44f_7aa1_4f48_85cc_c7a41547c51c" hidden="1">#REF!</definedName>
    <definedName name="TB24b90d8e_1c3b_4e14_abd1_6fc0493e4108" localSheetId="5" hidden="1">#REF!</definedName>
    <definedName name="TB24b90d8e_1c3b_4e14_abd1_6fc0493e4108" hidden="1">#REF!</definedName>
    <definedName name="TB24b9a521_fec5_4926_9c0f_803458a6ec4e" localSheetId="5" hidden="1">#REF!</definedName>
    <definedName name="TB24b9a521_fec5_4926_9c0f_803458a6ec4e" hidden="1">#REF!</definedName>
    <definedName name="TB24bdfc7b_bb09_4801_aa5f_bd3e1d83a171" localSheetId="5" hidden="1">#REF!</definedName>
    <definedName name="TB24bdfc7b_bb09_4801_aa5f_bd3e1d83a171" hidden="1">#REF!</definedName>
    <definedName name="TB24c51017_7cca_4216_9160_a4997f0f2ca8" localSheetId="5" hidden="1">#REF!</definedName>
    <definedName name="TB24c51017_7cca_4216_9160_a4997f0f2ca8" hidden="1">#REF!</definedName>
    <definedName name="TB24cb1326_873d_4f18_8119_43c703e3b226" localSheetId="5" hidden="1">#REF!</definedName>
    <definedName name="TB24cb1326_873d_4f18_8119_43c703e3b226" hidden="1">#REF!</definedName>
    <definedName name="TB24d980d2_f81a_4775_be6a_8b74488abf9a" localSheetId="5" hidden="1">#REF!</definedName>
    <definedName name="TB24d980d2_f81a_4775_be6a_8b74488abf9a" hidden="1">#REF!</definedName>
    <definedName name="TB24db3087_8b00_4b32_bc17_d3870c37fd4d" localSheetId="5" hidden="1">#REF!</definedName>
    <definedName name="TB24db3087_8b00_4b32_bc17_d3870c37fd4d" hidden="1">#REF!</definedName>
    <definedName name="TB24ea0af9_5551_4b5d_86c9_2f80556286bc" localSheetId="5" hidden="1">#REF!</definedName>
    <definedName name="TB24ea0af9_5551_4b5d_86c9_2f80556286bc" hidden="1">#REF!</definedName>
    <definedName name="TB24f7dead_94ce_4198_a789_3c766587a052" localSheetId="5" hidden="1">#REF!</definedName>
    <definedName name="TB24f7dead_94ce_4198_a789_3c766587a052" hidden="1">#REF!</definedName>
    <definedName name="TB2509d307_f60d_4785_a6ad_8b877977bed9" localSheetId="5" hidden="1">#REF!</definedName>
    <definedName name="TB2509d307_f60d_4785_a6ad_8b877977bed9" hidden="1">#REF!</definedName>
    <definedName name="TB250ba5a3_362d_48f3_ae5c_00f87cff785e" localSheetId="5" hidden="1">#REF!</definedName>
    <definedName name="TB250ba5a3_362d_48f3_ae5c_00f87cff785e" hidden="1">#REF!</definedName>
    <definedName name="TB25144a49_e7b9_4798_9199_30bb4fdad515" localSheetId="5" hidden="1">#REF!</definedName>
    <definedName name="TB25144a49_e7b9_4798_9199_30bb4fdad515" hidden="1">#REF!</definedName>
    <definedName name="TB25184424_16f1_4c17_ad44_c0dfd4a02725" localSheetId="5" hidden="1">#REF!</definedName>
    <definedName name="TB25184424_16f1_4c17_ad44_c0dfd4a02725" hidden="1">#REF!</definedName>
    <definedName name="TB251b7827_44ef_4d48_adb4_4d591a240d7b" localSheetId="5" hidden="1">#REF!</definedName>
    <definedName name="TB251b7827_44ef_4d48_adb4_4d591a240d7b" hidden="1">#REF!</definedName>
    <definedName name="TB2525bb60_bac4_4ff3_8ae1_cfce5e338f3b" localSheetId="5" hidden="1">#REF!</definedName>
    <definedName name="TB2525bb60_bac4_4ff3_8ae1_cfce5e338f3b" hidden="1">#REF!</definedName>
    <definedName name="TB25292744_d8b3_467d_8978_7c4a1e6a3551" localSheetId="5" hidden="1">#REF!</definedName>
    <definedName name="TB25292744_d8b3_467d_8978_7c4a1e6a3551" hidden="1">#REF!</definedName>
    <definedName name="TB253dc8be_6312_438d_9a41_79b9655bb6c7" localSheetId="5" hidden="1">#REF!</definedName>
    <definedName name="TB253dc8be_6312_438d_9a41_79b9655bb6c7" hidden="1">#REF!</definedName>
    <definedName name="TB254d7a3c_0ebb_4c63_856e_74176a45c9cf" localSheetId="5" hidden="1">#REF!</definedName>
    <definedName name="TB254d7a3c_0ebb_4c63_856e_74176a45c9cf" hidden="1">#REF!</definedName>
    <definedName name="TB2554f66a_9c17_4e09_a5c0_925c012bffe2" localSheetId="5" hidden="1">#REF!</definedName>
    <definedName name="TB2554f66a_9c17_4e09_a5c0_925c012bffe2" hidden="1">#REF!</definedName>
    <definedName name="TB25597754_4f3e_4060_b9ab_2aec48d9bdc8" localSheetId="5" hidden="1">#REF!</definedName>
    <definedName name="TB25597754_4f3e_4060_b9ab_2aec48d9bdc8" hidden="1">#REF!</definedName>
    <definedName name="TB25669045_5507_4592_bd71_b7d5d12a33e7" localSheetId="5" hidden="1">#REF!</definedName>
    <definedName name="TB25669045_5507_4592_bd71_b7d5d12a33e7" hidden="1">#REF!</definedName>
    <definedName name="TB2581f70f_ae7c_479a_a3c8_172660ad2f3e" localSheetId="5" hidden="1">#REF!</definedName>
    <definedName name="TB2581f70f_ae7c_479a_a3c8_172660ad2f3e" hidden="1">#REF!</definedName>
    <definedName name="TB25a15487_7649_4017_af0d_b5984e689e59" localSheetId="5" hidden="1">#REF!</definedName>
    <definedName name="TB25a15487_7649_4017_af0d_b5984e689e59" hidden="1">#REF!</definedName>
    <definedName name="TB25b415e6_9b4b_4e84_92e0_c07692f18fd8" localSheetId="5" hidden="1">#REF!</definedName>
    <definedName name="TB25b415e6_9b4b_4e84_92e0_c07692f18fd8" hidden="1">#REF!</definedName>
    <definedName name="TB25c5e368_3e1b_4e0e_be03_081b874cf5c3" localSheetId="5" hidden="1">#REF!</definedName>
    <definedName name="TB25c5e368_3e1b_4e0e_be03_081b874cf5c3" hidden="1">#REF!</definedName>
    <definedName name="TB25c7be84_2709_4a53_bf63_ad782992ca6c" localSheetId="5" hidden="1">#REF!</definedName>
    <definedName name="TB25c7be84_2709_4a53_bf63_ad782992ca6c" hidden="1">#REF!</definedName>
    <definedName name="TB25cb080f_965a_4a76_b8a5_26ca09d04207" localSheetId="5" hidden="1">#REF!</definedName>
    <definedName name="TB25cb080f_965a_4a76_b8a5_26ca09d04207" hidden="1">#REF!</definedName>
    <definedName name="TB25d107f9_9e2a_4ead_b4fe_f61beaa60821" localSheetId="5" hidden="1">#REF!</definedName>
    <definedName name="TB25d107f9_9e2a_4ead_b4fe_f61beaa60821" hidden="1">#REF!</definedName>
    <definedName name="TB25e6496a_ebcc_4833_bc15_b6bc76e9aa10" localSheetId="5" hidden="1">#REF!</definedName>
    <definedName name="TB25e6496a_ebcc_4833_bc15_b6bc76e9aa10" hidden="1">#REF!</definedName>
    <definedName name="TB25ebde86_f3e6_4e9f_ab21_56c97adb1736" localSheetId="5" hidden="1">#REF!</definedName>
    <definedName name="TB25ebde86_f3e6_4e9f_ab21_56c97adb1736" hidden="1">#REF!</definedName>
    <definedName name="TB25ed9f19_0a9e_4659_b75a_5ec22e48a811" localSheetId="5" hidden="1">#REF!</definedName>
    <definedName name="TB25ed9f19_0a9e_4659_b75a_5ec22e48a811" hidden="1">#REF!</definedName>
    <definedName name="TB25fa85e1_2ded_4cc4_a6f4_2da369971ffb" localSheetId="5" hidden="1">#REF!</definedName>
    <definedName name="TB25fa85e1_2ded_4cc4_a6f4_2da369971ffb" hidden="1">#REF!</definedName>
    <definedName name="TB260192ff_3758_4e42_b3b8_f9588ccabed4" localSheetId="5" hidden="1">#REF!</definedName>
    <definedName name="TB260192ff_3758_4e42_b3b8_f9588ccabed4" hidden="1">#REF!</definedName>
    <definedName name="TB260a17bf_8e20_4008_bcae_d0fe20aac2bf" localSheetId="5" hidden="1">#REF!</definedName>
    <definedName name="TB260a17bf_8e20_4008_bcae_d0fe20aac2bf" hidden="1">#REF!</definedName>
    <definedName name="TB2618c316_bab8_4d60_a423_bd389beeae8b" localSheetId="5" hidden="1">#REF!</definedName>
    <definedName name="TB2618c316_bab8_4d60_a423_bd389beeae8b" hidden="1">#REF!</definedName>
    <definedName name="TB261c4a26_43d5_4d60_a8d7_16d4ef11f15e" localSheetId="5" hidden="1">#REF!</definedName>
    <definedName name="TB261c4a26_43d5_4d60_a8d7_16d4ef11f15e" hidden="1">#REF!</definedName>
    <definedName name="TB26275560_a6e3_4c86_b38e_c57b585922e2" localSheetId="5" hidden="1">#REF!</definedName>
    <definedName name="TB26275560_a6e3_4c86_b38e_c57b585922e2" hidden="1">#REF!</definedName>
    <definedName name="TB262d56db_a488_412c_9c47_466834d57457" localSheetId="5" hidden="1">#REF!</definedName>
    <definedName name="TB262d56db_a488_412c_9c47_466834d57457" hidden="1">#REF!</definedName>
    <definedName name="TB263a28e9_8ad6_4466_a883_e770753c9c6a" localSheetId="5" hidden="1">#REF!</definedName>
    <definedName name="TB263a28e9_8ad6_4466_a883_e770753c9c6a" hidden="1">#REF!</definedName>
    <definedName name="TB26406d62_543c_488c_a249_12061a1632f3" localSheetId="5" hidden="1">#REF!</definedName>
    <definedName name="TB26406d62_543c_488c_a249_12061a1632f3" hidden="1">#REF!</definedName>
    <definedName name="TB2644cf99_bf2e_429e_9bc8_f503faf680b6" localSheetId="5" hidden="1">#REF!</definedName>
    <definedName name="TB2644cf99_bf2e_429e_9bc8_f503faf680b6" hidden="1">#REF!</definedName>
    <definedName name="TB2649b56a_8cb5_4970_ad3e_95ee43a96d5d" localSheetId="5" hidden="1">#REF!</definedName>
    <definedName name="TB2649b56a_8cb5_4970_ad3e_95ee43a96d5d" hidden="1">#REF!</definedName>
    <definedName name="TB264a4c99_083b_47d7_b6c3_366ba9be66f9" localSheetId="5" hidden="1">#REF!</definedName>
    <definedName name="TB264a4c99_083b_47d7_b6c3_366ba9be66f9" hidden="1">#REF!</definedName>
    <definedName name="TB264d75cf_6978_4b47_ba66_c23d614ab3d2" localSheetId="5" hidden="1">#REF!</definedName>
    <definedName name="TB264d75cf_6978_4b47_ba66_c23d614ab3d2" hidden="1">#REF!</definedName>
    <definedName name="TB264edf5f_5484_435a_89f3_a675a1fecd45" localSheetId="5" hidden="1">#REF!</definedName>
    <definedName name="TB264edf5f_5484_435a_89f3_a675a1fecd45" hidden="1">#REF!</definedName>
    <definedName name="TB265734dc_be69_4d43_9210_cdd14ab774b7" localSheetId="5" hidden="1">#REF!</definedName>
    <definedName name="TB265734dc_be69_4d43_9210_cdd14ab774b7" hidden="1">#REF!</definedName>
    <definedName name="TB26597ee4_8be6_4713_9e0f_9569e6f9151d" localSheetId="5" hidden="1">#REF!</definedName>
    <definedName name="TB26597ee4_8be6_4713_9e0f_9569e6f9151d" hidden="1">#REF!</definedName>
    <definedName name="TB2664944a_ff9f_4901_983f_f1316b345b24" localSheetId="5" hidden="1">#REF!</definedName>
    <definedName name="TB2664944a_ff9f_4901_983f_f1316b345b24" hidden="1">#REF!</definedName>
    <definedName name="TB26701037_77ca_4a73_924b_e7119d572adc" localSheetId="5" hidden="1">#REF!</definedName>
    <definedName name="TB26701037_77ca_4a73_924b_e7119d572adc" hidden="1">#REF!</definedName>
    <definedName name="TB267397dd_fe9e_41ca_85d5_353dad7a5e28" localSheetId="5" hidden="1">#REF!</definedName>
    <definedName name="TB267397dd_fe9e_41ca_85d5_353dad7a5e28" hidden="1">#REF!</definedName>
    <definedName name="TB2674fe5f_ac76_4709_9b8d_1cf127b23ef9" localSheetId="5" hidden="1">#REF!</definedName>
    <definedName name="TB2674fe5f_ac76_4709_9b8d_1cf127b23ef9" hidden="1">#REF!</definedName>
    <definedName name="TB267cbf57_09b5_4e0d_b04a_ad48b157387a" localSheetId="5" hidden="1">#REF!</definedName>
    <definedName name="TB267cbf57_09b5_4e0d_b04a_ad48b157387a" hidden="1">#REF!</definedName>
    <definedName name="TB268aa244_e810_4a40_aee0_257411df0dcc" localSheetId="5" hidden="1">#REF!</definedName>
    <definedName name="TB268aa244_e810_4a40_aee0_257411df0dcc" hidden="1">#REF!</definedName>
    <definedName name="TB26a55c68_a051_403f_b6fb_afae42b6109f" localSheetId="5" hidden="1">#REF!</definedName>
    <definedName name="TB26a55c68_a051_403f_b6fb_afae42b6109f" hidden="1">#REF!</definedName>
    <definedName name="TB26a94563_fb0e_4082_8fb7_2564abc71536" localSheetId="5" hidden="1">#REF!</definedName>
    <definedName name="TB26a94563_fb0e_4082_8fb7_2564abc71536" hidden="1">#REF!</definedName>
    <definedName name="TB26abc43a_b143_4540_9153_14c9aa7908d0" localSheetId="5" hidden="1">#REF!</definedName>
    <definedName name="TB26abc43a_b143_4540_9153_14c9aa7908d0" hidden="1">#REF!</definedName>
    <definedName name="TB26b947da_2ca8_4a85_815b_08a42900397c" localSheetId="5" hidden="1">#REF!</definedName>
    <definedName name="TB26b947da_2ca8_4a85_815b_08a42900397c" hidden="1">#REF!</definedName>
    <definedName name="TB26bf73b7_866d_4524_85c4_adab2d9c9272" localSheetId="5" hidden="1">#REF!</definedName>
    <definedName name="TB26bf73b7_866d_4524_85c4_adab2d9c9272" hidden="1">#REF!</definedName>
    <definedName name="TB26d05c61_3679_4287_b7c0_7c4b2d3bc40c" localSheetId="5" hidden="1">#REF!</definedName>
    <definedName name="TB26d05c61_3679_4287_b7c0_7c4b2d3bc40c" hidden="1">#REF!</definedName>
    <definedName name="TB26d39d21_2ba5_4134_994a_99cbd3984b8f" localSheetId="5" hidden="1">#REF!</definedName>
    <definedName name="TB26d39d21_2ba5_4134_994a_99cbd3984b8f" hidden="1">#REF!</definedName>
    <definedName name="TB26d686ee_410e_4cdc_8212_5fe04f89af0f" localSheetId="5" hidden="1">#REF!</definedName>
    <definedName name="TB26d686ee_410e_4cdc_8212_5fe04f89af0f" hidden="1">#REF!</definedName>
    <definedName name="TB26deb6a7_f7c9_4d97_b5e0_a7df91ed0429" localSheetId="5" hidden="1">#REF!</definedName>
    <definedName name="TB26deb6a7_f7c9_4d97_b5e0_a7df91ed0429" hidden="1">#REF!</definedName>
    <definedName name="TB26ed93c8_8d52_4b38_b0a6_82cdc821e451" localSheetId="5" hidden="1">#REF!</definedName>
    <definedName name="TB26ed93c8_8d52_4b38_b0a6_82cdc821e451" hidden="1">#REF!</definedName>
    <definedName name="TB26f486a7_45bd_436d_a968_9c528b5d88b5" localSheetId="5" hidden="1">#REF!</definedName>
    <definedName name="TB26f486a7_45bd_436d_a968_9c528b5d88b5" hidden="1">#REF!</definedName>
    <definedName name="TB27011777_c78c_4525_9bd1_79392c42e71b" localSheetId="5" hidden="1">#REF!</definedName>
    <definedName name="TB27011777_c78c_4525_9bd1_79392c42e71b" hidden="1">#REF!</definedName>
    <definedName name="TB270ad850_adf6_4d5b_9d0c_2f7aff53d83a" localSheetId="5" hidden="1">#REF!</definedName>
    <definedName name="TB270ad850_adf6_4d5b_9d0c_2f7aff53d83a" hidden="1">#REF!</definedName>
    <definedName name="TB270b5c00_cc41_4f1a_bb43_932409e51ff6" localSheetId="5" hidden="1">#REF!</definedName>
    <definedName name="TB270b5c00_cc41_4f1a_bb43_932409e51ff6" hidden="1">#REF!</definedName>
    <definedName name="TB271b2a77_c92e_4e50_8075_d811e0cb7291" localSheetId="5" hidden="1">#REF!</definedName>
    <definedName name="TB271b2a77_c92e_4e50_8075_d811e0cb7291" hidden="1">#REF!</definedName>
    <definedName name="TB271cfbd6_aa35_4658_a26c_ca588e45411d" localSheetId="5" hidden="1">#REF!</definedName>
    <definedName name="TB271cfbd6_aa35_4658_a26c_ca588e45411d" hidden="1">#REF!</definedName>
    <definedName name="TB273d5011_b31d_44ca_9084_1e06eae6c74a" localSheetId="5" hidden="1">#REF!</definedName>
    <definedName name="TB273d5011_b31d_44ca_9084_1e06eae6c74a" hidden="1">#REF!</definedName>
    <definedName name="TB273d6d4a_3132_4801_b3a8_4970ab8fd86c" localSheetId="5" hidden="1">#REF!</definedName>
    <definedName name="TB273d6d4a_3132_4801_b3a8_4970ab8fd86c" hidden="1">#REF!</definedName>
    <definedName name="TB2751211b_79f2_411b_8932_662c799de7f3" localSheetId="5" hidden="1">#REF!</definedName>
    <definedName name="TB2751211b_79f2_411b_8932_662c799de7f3" hidden="1">#REF!</definedName>
    <definedName name="TB27549bdd_1f5c_4eb1_8cf4_ee179107afde" localSheetId="5" hidden="1">#REF!</definedName>
    <definedName name="TB27549bdd_1f5c_4eb1_8cf4_ee179107afde" hidden="1">#REF!</definedName>
    <definedName name="TB27628663_c789_42bd_865e_461af4aeb625" localSheetId="5" hidden="1">#REF!</definedName>
    <definedName name="TB27628663_c789_42bd_865e_461af4aeb625" hidden="1">#REF!</definedName>
    <definedName name="TB276fd76d_81c8_4b16_8514_21af220dd234" localSheetId="5" hidden="1">#REF!</definedName>
    <definedName name="TB276fd76d_81c8_4b16_8514_21af220dd234" hidden="1">#REF!</definedName>
    <definedName name="TB2773b160_c865_450e_9fe7_0bc262b57600" localSheetId="5" hidden="1">#REF!</definedName>
    <definedName name="TB2773b160_c865_450e_9fe7_0bc262b57600" hidden="1">#REF!</definedName>
    <definedName name="TB278147e8_75a1_4a57_ace6_7b59f4a53455" localSheetId="5" hidden="1">#REF!</definedName>
    <definedName name="TB278147e8_75a1_4a57_ace6_7b59f4a53455" hidden="1">#REF!</definedName>
    <definedName name="TB278797cf_264c_489f_9a07_53129645aca8" localSheetId="5" hidden="1">#REF!</definedName>
    <definedName name="TB278797cf_264c_489f_9a07_53129645aca8" hidden="1">#REF!</definedName>
    <definedName name="TB2794d54f_fc4b_4bc5_9ff1_a61e52e5f998" localSheetId="5" hidden="1">#REF!</definedName>
    <definedName name="TB2794d54f_fc4b_4bc5_9ff1_a61e52e5f998" hidden="1">#REF!</definedName>
    <definedName name="TB2795abe5_6f20_4f3a_bd33_6d3e80392dde" localSheetId="5" hidden="1">#REF!</definedName>
    <definedName name="TB2795abe5_6f20_4f3a_bd33_6d3e80392dde" hidden="1">#REF!</definedName>
    <definedName name="TB279df3b5_6a24_4c57_a19c_9edc72cad02a" localSheetId="5" hidden="1">#REF!</definedName>
    <definedName name="TB279df3b5_6a24_4c57_a19c_9edc72cad02a" hidden="1">#REF!</definedName>
    <definedName name="TB279fa525_bff3_4e80_99e3_9e0f2c4c21c8" localSheetId="5" hidden="1">#REF!</definedName>
    <definedName name="TB279fa525_bff3_4e80_99e3_9e0f2c4c21c8" hidden="1">#REF!</definedName>
    <definedName name="TB27a9408c_dda8_4b0d_8450_d28f1d6f3308" localSheetId="5" hidden="1">#REF!</definedName>
    <definedName name="TB27a9408c_dda8_4b0d_8450_d28f1d6f3308" hidden="1">#REF!</definedName>
    <definedName name="TB27b09ce6_4818_45f9_bbcb_94dfa46db160" localSheetId="5" hidden="1">#REF!</definedName>
    <definedName name="TB27b09ce6_4818_45f9_bbcb_94dfa46db160" hidden="1">#REF!</definedName>
    <definedName name="TB27bbd737_5bd7_4823_ab90_ccc812399773" localSheetId="5" hidden="1">#REF!</definedName>
    <definedName name="TB27bbd737_5bd7_4823_ab90_ccc812399773" hidden="1">#REF!</definedName>
    <definedName name="TB27bc56e0_7b60_488b_bc74_7d830805d21a" localSheetId="5" hidden="1">#REF!</definedName>
    <definedName name="TB27bc56e0_7b60_488b_bc74_7d830805d21a" hidden="1">#REF!</definedName>
    <definedName name="TB27c25812_1aa6_49ec_9e66_87b1223fb70d" localSheetId="5" hidden="1">#REF!</definedName>
    <definedName name="TB27c25812_1aa6_49ec_9e66_87b1223fb70d" hidden="1">#REF!</definedName>
    <definedName name="TB27c3a016_d0b9_482f_af27_3e2c5727354f" localSheetId="5" hidden="1">#REF!</definedName>
    <definedName name="TB27c3a016_d0b9_482f_af27_3e2c5727354f" hidden="1">#REF!</definedName>
    <definedName name="TB27cff110_166c_42fa_998b_636e7a08aba9" localSheetId="5" hidden="1">#REF!</definedName>
    <definedName name="TB27cff110_166c_42fa_998b_636e7a08aba9" hidden="1">#REF!</definedName>
    <definedName name="TB27d44116_3b33_4b67_b34e_76107fe82682" localSheetId="5" hidden="1">#REF!</definedName>
    <definedName name="TB27d44116_3b33_4b67_b34e_76107fe82682" hidden="1">#REF!</definedName>
    <definedName name="TB27d4b0f5_3be1_48c7_9935_a88784fe6f81" localSheetId="5" hidden="1">#REF!</definedName>
    <definedName name="TB27d4b0f5_3be1_48c7_9935_a88784fe6f81" hidden="1">#REF!</definedName>
    <definedName name="TB27e13dfc_abfb_4527_8aea_76a53e9daa8b" localSheetId="5" hidden="1">#REF!</definedName>
    <definedName name="TB27e13dfc_abfb_4527_8aea_76a53e9daa8b" hidden="1">#REF!</definedName>
    <definedName name="TB27e63e6a_f885_4d2f_b153_b7c2ecdee4d8" localSheetId="5" hidden="1">#REF!</definedName>
    <definedName name="TB27e63e6a_f885_4d2f_b153_b7c2ecdee4d8" hidden="1">#REF!</definedName>
    <definedName name="TB27ff8149_f6a7_4978_a30a_38c1715385a8" localSheetId="5" hidden="1">#REF!</definedName>
    <definedName name="TB27ff8149_f6a7_4978_a30a_38c1715385a8" hidden="1">#REF!</definedName>
    <definedName name="TB2801df21_1adf_4451_9cea_f7df273c1462" localSheetId="5" hidden="1">#REF!</definedName>
    <definedName name="TB2801df21_1adf_4451_9cea_f7df273c1462" hidden="1">#REF!</definedName>
    <definedName name="TB280f85c8_13b1_47f8_a575_464bf6bc7664" localSheetId="5" hidden="1">#REF!</definedName>
    <definedName name="TB280f85c8_13b1_47f8_a575_464bf6bc7664" hidden="1">#REF!</definedName>
    <definedName name="TB2812995c_c60a_4d30_a1d1_8871ac8d926a" localSheetId="5" hidden="1">#REF!</definedName>
    <definedName name="TB2812995c_c60a_4d30_a1d1_8871ac8d926a" hidden="1">#REF!</definedName>
    <definedName name="TB28158998_245f_493f_b1dd_f157eb150c56" localSheetId="5" hidden="1">#REF!</definedName>
    <definedName name="TB28158998_245f_493f_b1dd_f157eb150c56" hidden="1">#REF!</definedName>
    <definedName name="TB2819afd6_8f8f_4e5a_b2c9_57a6e162bcc3" localSheetId="5" hidden="1">#REF!</definedName>
    <definedName name="TB2819afd6_8f8f_4e5a_b2c9_57a6e162bcc3" hidden="1">#REF!</definedName>
    <definedName name="TB281b9057_9944_4ffd_8454_585205056dde" localSheetId="5" hidden="1">#REF!</definedName>
    <definedName name="TB281b9057_9944_4ffd_8454_585205056dde" hidden="1">#REF!</definedName>
    <definedName name="TB28306448_e90a_400b_abe5_36e899de1d7a" localSheetId="5" hidden="1">#REF!</definedName>
    <definedName name="TB28306448_e90a_400b_abe5_36e899de1d7a" hidden="1">#REF!</definedName>
    <definedName name="TB283ce98c_9ad7_467c_a64c_104bd64d848b" localSheetId="5" hidden="1">#REF!</definedName>
    <definedName name="TB283ce98c_9ad7_467c_a64c_104bd64d848b" hidden="1">#REF!</definedName>
    <definedName name="TB28413424_7b7b_458d_b975_eef06634946a" localSheetId="5" hidden="1">#REF!</definedName>
    <definedName name="TB28413424_7b7b_458d_b975_eef06634946a" hidden="1">#REF!</definedName>
    <definedName name="TB284827a0_bb7c_44c5_b968_65be7bfcc420" localSheetId="5" hidden="1">#REF!</definedName>
    <definedName name="TB284827a0_bb7c_44c5_b968_65be7bfcc420" hidden="1">#REF!</definedName>
    <definedName name="TB286cf627_261a_47d4_8fc8_e6bb16adc9c0" localSheetId="5" hidden="1">#REF!</definedName>
    <definedName name="TB286cf627_261a_47d4_8fc8_e6bb16adc9c0" hidden="1">#REF!</definedName>
    <definedName name="TB286ecd10_7cd6_479e_a80b_3f322eb36821" localSheetId="5" hidden="1">#REF!</definedName>
    <definedName name="TB286ecd10_7cd6_479e_a80b_3f322eb36821" hidden="1">#REF!</definedName>
    <definedName name="TB286fd82e_0136_4d12_ba8b_e940d9af89d9" localSheetId="5" hidden="1">#REF!</definedName>
    <definedName name="TB286fd82e_0136_4d12_ba8b_e940d9af89d9" hidden="1">#REF!</definedName>
    <definedName name="TB28739fa6_fcbd_4bef_af60_9b63f77de441" localSheetId="5" hidden="1">#REF!</definedName>
    <definedName name="TB28739fa6_fcbd_4bef_af60_9b63f77de441" hidden="1">#REF!</definedName>
    <definedName name="TB287c2f63_da08_435e_85b5_446cb0ca6f7b" localSheetId="5" hidden="1">#REF!</definedName>
    <definedName name="TB287c2f63_da08_435e_85b5_446cb0ca6f7b" hidden="1">#REF!</definedName>
    <definedName name="TB287d6626_6982_4501_bcc7_247c011eebef" localSheetId="5" hidden="1">#REF!</definedName>
    <definedName name="TB287d6626_6982_4501_bcc7_247c011eebef" hidden="1">#REF!</definedName>
    <definedName name="TB288b0f0f_aeac_4c9b_9abf_46ef8aad160b" localSheetId="5" hidden="1">#REF!</definedName>
    <definedName name="TB288b0f0f_aeac_4c9b_9abf_46ef8aad160b" hidden="1">#REF!</definedName>
    <definedName name="TB288dde41_da3a_434e_af6e_9d1ad847bbcd" localSheetId="5" hidden="1">#REF!</definedName>
    <definedName name="TB288dde41_da3a_434e_af6e_9d1ad847bbcd" hidden="1">#REF!</definedName>
    <definedName name="TB288e88a4_9a1c_466e_bc65_dc17062cf63d" localSheetId="5" hidden="1">#REF!</definedName>
    <definedName name="TB288e88a4_9a1c_466e_bc65_dc17062cf63d" hidden="1">#REF!</definedName>
    <definedName name="TB289d6565_6442_4134_9c5c_120ec9e69f0b" localSheetId="5" hidden="1">#REF!</definedName>
    <definedName name="TB289d6565_6442_4134_9c5c_120ec9e69f0b" hidden="1">#REF!</definedName>
    <definedName name="TB28ba8887_2b55_49ef_ad64_2771023cd2f1" localSheetId="5" hidden="1">#REF!</definedName>
    <definedName name="TB28ba8887_2b55_49ef_ad64_2771023cd2f1" hidden="1">#REF!</definedName>
    <definedName name="TB28bc4e1d_bb9e_42e5_a277_bc910637cc72" localSheetId="5" hidden="1">#REF!</definedName>
    <definedName name="TB28bc4e1d_bb9e_42e5_a277_bc910637cc72" hidden="1">#REF!</definedName>
    <definedName name="TB28c1fe77_1dc7_4431_baf1_525fd1229048" localSheetId="5" hidden="1">#REF!</definedName>
    <definedName name="TB28c1fe77_1dc7_4431_baf1_525fd1229048" hidden="1">#REF!</definedName>
    <definedName name="TB28dd239b_f418_411f_9e44_fd9d14f00e0a" localSheetId="5" hidden="1">#REF!</definedName>
    <definedName name="TB28dd239b_f418_411f_9e44_fd9d14f00e0a" hidden="1">#REF!</definedName>
    <definedName name="TB28df96fd_d1c5_461d_9853_f6f32d56144e" localSheetId="5" hidden="1">#REF!</definedName>
    <definedName name="TB28df96fd_d1c5_461d_9853_f6f32d56144e" hidden="1">#REF!</definedName>
    <definedName name="TB28e8d84d_6acf_4b43_8673_2e84085771db" localSheetId="5" hidden="1">#REF!</definedName>
    <definedName name="TB28e8d84d_6acf_4b43_8673_2e84085771db" hidden="1">#REF!</definedName>
    <definedName name="TB28ebf62a_d974_4246_9ade_1093a4226b2e" localSheetId="5" hidden="1">#REF!</definedName>
    <definedName name="TB28ebf62a_d974_4246_9ade_1093a4226b2e" hidden="1">#REF!</definedName>
    <definedName name="TB28ece7e7_ea73_4717_8233_dba338e1ac0e" localSheetId="5" hidden="1">#REF!</definedName>
    <definedName name="TB28ece7e7_ea73_4717_8233_dba338e1ac0e" hidden="1">#REF!</definedName>
    <definedName name="TB28f40d79_3a7e_40b8_9251_9be70be753a5" localSheetId="5" hidden="1">#REF!</definedName>
    <definedName name="TB28f40d79_3a7e_40b8_9251_9be70be753a5" hidden="1">#REF!</definedName>
    <definedName name="TB29072eab_4af1_4f2a_ac37_ef135186ee9d" localSheetId="5" hidden="1">#REF!</definedName>
    <definedName name="TB29072eab_4af1_4f2a_ac37_ef135186ee9d" hidden="1">#REF!</definedName>
    <definedName name="TB2907e757_1d5d_4221_9fd3_d77e53096175" localSheetId="5" hidden="1">#REF!</definedName>
    <definedName name="TB2907e757_1d5d_4221_9fd3_d77e53096175" hidden="1">#REF!</definedName>
    <definedName name="TB2909bfcf_26c3_4272_becd_341c13eff6bb" localSheetId="5" hidden="1">#REF!</definedName>
    <definedName name="TB2909bfcf_26c3_4272_becd_341c13eff6bb" hidden="1">#REF!</definedName>
    <definedName name="TB290a004e_110c_46bf_894e_043f47b36681" localSheetId="5" hidden="1">#REF!</definedName>
    <definedName name="TB290a004e_110c_46bf_894e_043f47b36681" hidden="1">#REF!</definedName>
    <definedName name="TB2911e8d3_9fc7_4cd4_8400_b10300faa479" localSheetId="5" hidden="1">#REF!</definedName>
    <definedName name="TB2911e8d3_9fc7_4cd4_8400_b10300faa479" hidden="1">#REF!</definedName>
    <definedName name="TB29155664_9585_45f7_a436_3b190d26d875" localSheetId="5" hidden="1">#REF!</definedName>
    <definedName name="TB29155664_9585_45f7_a436_3b190d26d875" hidden="1">#REF!</definedName>
    <definedName name="TB2915cd10_e1e2_404b_8042_7551efe76ada" localSheetId="5" hidden="1">#REF!</definedName>
    <definedName name="TB2915cd10_e1e2_404b_8042_7551efe76ada" hidden="1">#REF!</definedName>
    <definedName name="TB2917283b_0615_4cf8_8f3b_fef7df2985cf" localSheetId="5" hidden="1">#REF!</definedName>
    <definedName name="TB2917283b_0615_4cf8_8f3b_fef7df2985cf" hidden="1">#REF!</definedName>
    <definedName name="TB2917b2dd_f4e0_4a02_84af_95f573287bca" localSheetId="5" hidden="1">#REF!</definedName>
    <definedName name="TB2917b2dd_f4e0_4a02_84af_95f573287bca" hidden="1">#REF!</definedName>
    <definedName name="TB2924e197_25d2_43ec_a4ef_0cf49bbe12e2" localSheetId="5" hidden="1">#REF!</definedName>
    <definedName name="TB2924e197_25d2_43ec_a4ef_0cf49bbe12e2" hidden="1">#REF!</definedName>
    <definedName name="TB292f82bc_d056_4d97_a32b_f1f096bcfa68" localSheetId="5" hidden="1">#REF!</definedName>
    <definedName name="TB292f82bc_d056_4d97_a32b_f1f096bcfa68" hidden="1">#REF!</definedName>
    <definedName name="TB294223db_c97b_4af9_969f_544c5dea41d4" localSheetId="5" hidden="1">#REF!</definedName>
    <definedName name="TB294223db_c97b_4af9_969f_544c5dea41d4" hidden="1">#REF!</definedName>
    <definedName name="TB2944b1dc_800e_44e1_874b_897353322df1" localSheetId="5" hidden="1">#REF!</definedName>
    <definedName name="TB2944b1dc_800e_44e1_874b_897353322df1" hidden="1">#REF!</definedName>
    <definedName name="TB2946a274_3b04_470e_ab10_09e934a5e73b" localSheetId="5" hidden="1">#REF!</definedName>
    <definedName name="TB2946a274_3b04_470e_ab10_09e934a5e73b" hidden="1">#REF!</definedName>
    <definedName name="TB2966cb6a_30d6_46d7_9f22_c3662bc6aff0" localSheetId="5" hidden="1">#REF!</definedName>
    <definedName name="TB2966cb6a_30d6_46d7_9f22_c3662bc6aff0" hidden="1">#REF!</definedName>
    <definedName name="TB29671940_cfe8_4317_acee_b96708e1ce31" localSheetId="5" hidden="1">#REF!</definedName>
    <definedName name="TB29671940_cfe8_4317_acee_b96708e1ce31" hidden="1">#REF!</definedName>
    <definedName name="TB2967df16_a88b_422a_9c5f_96b211ee0402" localSheetId="5" hidden="1">#REF!</definedName>
    <definedName name="TB2967df16_a88b_422a_9c5f_96b211ee0402" hidden="1">#REF!</definedName>
    <definedName name="TB2968a91a_fa28_4cc8_aacf_d53ddcf6f4ea" localSheetId="5" hidden="1">#REF!</definedName>
    <definedName name="TB2968a91a_fa28_4cc8_aacf_d53ddcf6f4ea" hidden="1">#REF!</definedName>
    <definedName name="TB2969ad7f_eaf3_4d89_a19f_749ee4b27f7d" localSheetId="5" hidden="1">#REF!</definedName>
    <definedName name="TB2969ad7f_eaf3_4d89_a19f_749ee4b27f7d" hidden="1">#REF!</definedName>
    <definedName name="TB29803602_a30a_4e57_833d_78a84456900f" localSheetId="5" hidden="1">#REF!</definedName>
    <definedName name="TB29803602_a30a_4e57_833d_78a84456900f" hidden="1">#REF!</definedName>
    <definedName name="TB29915ad9_4489_421c_a002_1fc22cc890cd" localSheetId="5" hidden="1">#REF!</definedName>
    <definedName name="TB29915ad9_4489_421c_a002_1fc22cc890cd" hidden="1">#REF!</definedName>
    <definedName name="TB299a2020_f59d_44d5_8c13_5980897f6bce" localSheetId="5" hidden="1">#REF!</definedName>
    <definedName name="TB299a2020_f59d_44d5_8c13_5980897f6bce" hidden="1">#REF!</definedName>
    <definedName name="TB299bd940_de23_4b7f_b0cf_40d5837b318a" localSheetId="5" hidden="1">#REF!</definedName>
    <definedName name="TB299bd940_de23_4b7f_b0cf_40d5837b318a" hidden="1">#REF!</definedName>
    <definedName name="TB29acbdd5_7c80_489a_b6e6_191f789c7c15" localSheetId="5" hidden="1">#REF!</definedName>
    <definedName name="TB29acbdd5_7c80_489a_b6e6_191f789c7c15" hidden="1">#REF!</definedName>
    <definedName name="TB29c4dba1_0cb8_4ad0_8bb7_1c0d6ecc22c0" localSheetId="5" hidden="1">#REF!</definedName>
    <definedName name="TB29c4dba1_0cb8_4ad0_8bb7_1c0d6ecc22c0" hidden="1">#REF!</definedName>
    <definedName name="TB29c7f4c8_e7d9_4f60_abcc_2e9ad7281953" localSheetId="5" hidden="1">#REF!</definedName>
    <definedName name="TB29c7f4c8_e7d9_4f60_abcc_2e9ad7281953" hidden="1">#REF!</definedName>
    <definedName name="TB29ee20d4_0b6a_4516_8d1f_64899fb6ef25" localSheetId="5" hidden="1">#REF!</definedName>
    <definedName name="TB29ee20d4_0b6a_4516_8d1f_64899fb6ef25" hidden="1">#REF!</definedName>
    <definedName name="TB29f13a1d_2e98_4bd3_9c5a_14e9870391e4" localSheetId="5" hidden="1">#REF!</definedName>
    <definedName name="TB29f13a1d_2e98_4bd3_9c5a_14e9870391e4" hidden="1">#REF!</definedName>
    <definedName name="TB29f463d5_48df_4ee4_93ac_2313e1e401bf" localSheetId="5" hidden="1">#REF!</definedName>
    <definedName name="TB29f463d5_48df_4ee4_93ac_2313e1e401bf" hidden="1">#REF!</definedName>
    <definedName name="TB29f77740_1159_4b7f_93f4_1ceda4613fd8" localSheetId="5" hidden="1">#REF!</definedName>
    <definedName name="TB29f77740_1159_4b7f_93f4_1ceda4613fd8" hidden="1">#REF!</definedName>
    <definedName name="TB29f91d8a_0ea6_4ed3_9a55_790dffcedc5c" localSheetId="5" hidden="1">#REF!</definedName>
    <definedName name="TB29f91d8a_0ea6_4ed3_9a55_790dffcedc5c" hidden="1">#REF!</definedName>
    <definedName name="TB29fa23d9_c3f3_4f13_b7ea_729751158b9d" localSheetId="5" hidden="1">#REF!</definedName>
    <definedName name="TB29fa23d9_c3f3_4f13_b7ea_729751158b9d" hidden="1">#REF!</definedName>
    <definedName name="TB2a0b3e3e_12d2_4dbf_a5ce_756e77e019cd" localSheetId="5" hidden="1">#REF!</definedName>
    <definedName name="TB2a0b3e3e_12d2_4dbf_a5ce_756e77e019cd" hidden="1">#REF!</definedName>
    <definedName name="TB2a11cd80_6a9b_4e35_90d2_7230ce69adb3" localSheetId="5" hidden="1">#REF!</definedName>
    <definedName name="TB2a11cd80_6a9b_4e35_90d2_7230ce69adb3" hidden="1">#REF!</definedName>
    <definedName name="TB2a159c54_b6df_4b0e_8d0d_1f63fa410821" localSheetId="5" hidden="1">#REF!</definedName>
    <definedName name="TB2a159c54_b6df_4b0e_8d0d_1f63fa410821" hidden="1">#REF!</definedName>
    <definedName name="TB2a1aec4e_89bc_4cce_8797_28035e52b69b" localSheetId="5" hidden="1">#REF!</definedName>
    <definedName name="TB2a1aec4e_89bc_4cce_8797_28035e52b69b" hidden="1">#REF!</definedName>
    <definedName name="TB2a2a47a2_6e9c_45c1_b57b_d7f3aa6c17cd" localSheetId="5" hidden="1">#REF!</definedName>
    <definedName name="TB2a2a47a2_6e9c_45c1_b57b_d7f3aa6c17cd" hidden="1">#REF!</definedName>
    <definedName name="TB2a2d3786_813c_4bb5_b452_bdd8221455e8" localSheetId="5" hidden="1">#REF!</definedName>
    <definedName name="TB2a2d3786_813c_4bb5_b452_bdd8221455e8" hidden="1">#REF!</definedName>
    <definedName name="TB2a30457d_6b1b_44a6_b154_9b9ab4263b6d" localSheetId="5" hidden="1">#REF!</definedName>
    <definedName name="TB2a30457d_6b1b_44a6_b154_9b9ab4263b6d" hidden="1">#REF!</definedName>
    <definedName name="TB2a406b07_5530_4e9f_b137_48d93d303acd" localSheetId="5" hidden="1">#REF!</definedName>
    <definedName name="TB2a406b07_5530_4e9f_b137_48d93d303acd" hidden="1">#REF!</definedName>
    <definedName name="TB2a415b90_5e78_4d2d_9fda_6558a4acf3c9" localSheetId="5" hidden="1">#REF!</definedName>
    <definedName name="TB2a415b90_5e78_4d2d_9fda_6558a4acf3c9" hidden="1">#REF!</definedName>
    <definedName name="TB2a447cbc_07e7_4870_8096_504d74b8e557" localSheetId="5" hidden="1">#REF!</definedName>
    <definedName name="TB2a447cbc_07e7_4870_8096_504d74b8e557" hidden="1">#REF!</definedName>
    <definedName name="TB2a484337_90f7_42c0_b0e4_7ccb61e0a5f6" localSheetId="5" hidden="1">#REF!</definedName>
    <definedName name="TB2a484337_90f7_42c0_b0e4_7ccb61e0a5f6" hidden="1">#REF!</definedName>
    <definedName name="TB2a490a96_a562_4c6b_85c5_389f799280ec" localSheetId="5" hidden="1">#REF!</definedName>
    <definedName name="TB2a490a96_a562_4c6b_85c5_389f799280ec" hidden="1">#REF!</definedName>
    <definedName name="TB2a54d0c8_8cca_474a_a4e6_cd7fa23eca0d" localSheetId="5" hidden="1">#REF!</definedName>
    <definedName name="TB2a54d0c8_8cca_474a_a4e6_cd7fa23eca0d" hidden="1">#REF!</definedName>
    <definedName name="TB2a5dad73_a89b_485d_8aee_06bf4b96cc61" localSheetId="5" hidden="1">#REF!</definedName>
    <definedName name="TB2a5dad73_a89b_485d_8aee_06bf4b96cc61" hidden="1">#REF!</definedName>
    <definedName name="TB2a602b0d_640f_4dfb_8db9_d1afe98c8571" localSheetId="5" hidden="1">#REF!</definedName>
    <definedName name="TB2a602b0d_640f_4dfb_8db9_d1afe98c8571" hidden="1">#REF!</definedName>
    <definedName name="TB2a6b6581_0f49_4d42_8e68_be4883504f7d" localSheetId="5" hidden="1">#REF!</definedName>
    <definedName name="TB2a6b6581_0f49_4d42_8e68_be4883504f7d" hidden="1">#REF!</definedName>
    <definedName name="TB2a7b28f3_74ac_481b_91b3_4f2fc4b5d80d" localSheetId="5" hidden="1">#REF!</definedName>
    <definedName name="TB2a7b28f3_74ac_481b_91b3_4f2fc4b5d80d" hidden="1">#REF!</definedName>
    <definedName name="TB2a84e0a2_602f_42a2_8dd0_264c46220f4a" localSheetId="5" hidden="1">#REF!</definedName>
    <definedName name="TB2a84e0a2_602f_42a2_8dd0_264c46220f4a" hidden="1">#REF!</definedName>
    <definedName name="TB2a8ccc7d_64ac_4b4e_8a41_19ab841be37a" localSheetId="5" hidden="1">#REF!</definedName>
    <definedName name="TB2a8ccc7d_64ac_4b4e_8a41_19ab841be37a" hidden="1">#REF!</definedName>
    <definedName name="TB2ab9451f_51e5_43bd_9547_45d63dd5be0d" localSheetId="5" hidden="1">#REF!</definedName>
    <definedName name="TB2ab9451f_51e5_43bd_9547_45d63dd5be0d" hidden="1">#REF!</definedName>
    <definedName name="TB2abcef68_f980_4187_91e7_d55edfffe9f8" localSheetId="5" hidden="1">#REF!</definedName>
    <definedName name="TB2abcef68_f980_4187_91e7_d55edfffe9f8" hidden="1">#REF!</definedName>
    <definedName name="TB2ac0ad82_f4bc_4ee1_94c5_c527ffa87c3d" localSheetId="5" hidden="1">#REF!</definedName>
    <definedName name="TB2ac0ad82_f4bc_4ee1_94c5_c527ffa87c3d" hidden="1">#REF!</definedName>
    <definedName name="TB2ac0eaea_9652_48d1_89ba_3be087425dba" localSheetId="5" hidden="1">#REF!</definedName>
    <definedName name="TB2ac0eaea_9652_48d1_89ba_3be087425dba" hidden="1">#REF!</definedName>
    <definedName name="TB2ae21941_b10b_4cf9_908d_4e72be09cebf" localSheetId="5" hidden="1">#REF!</definedName>
    <definedName name="TB2ae21941_b10b_4cf9_908d_4e72be09cebf" hidden="1">#REF!</definedName>
    <definedName name="TB2af0077c_994b_4678_a932_847f527f3619" localSheetId="5" hidden="1">#REF!</definedName>
    <definedName name="TB2af0077c_994b_4678_a932_847f527f3619" hidden="1">#REF!</definedName>
    <definedName name="TB2af12f9d_1b6b_471a_921c_cc39d26ebb44" localSheetId="5" hidden="1">#REF!</definedName>
    <definedName name="TB2af12f9d_1b6b_471a_921c_cc39d26ebb44" hidden="1">#REF!</definedName>
    <definedName name="TB2af8250a_21de_4fd6_adfc_00d7da6e1d59" localSheetId="5" hidden="1">#REF!</definedName>
    <definedName name="TB2af8250a_21de_4fd6_adfc_00d7da6e1d59" hidden="1">#REF!</definedName>
    <definedName name="TB2b036ccd_7134_4b32_8757_7e4c2bc84988" localSheetId="5" hidden="1">#REF!</definedName>
    <definedName name="TB2b036ccd_7134_4b32_8757_7e4c2bc84988" hidden="1">#REF!</definedName>
    <definedName name="TB2b17d9a3_581e_4390_b80c_b04076423e38" localSheetId="5" hidden="1">#REF!</definedName>
    <definedName name="TB2b17d9a3_581e_4390_b80c_b04076423e38" hidden="1">#REF!</definedName>
    <definedName name="TB2b256f66_48a2_4db2_8d80_5501a99d193f" localSheetId="5" hidden="1">#REF!</definedName>
    <definedName name="TB2b256f66_48a2_4db2_8d80_5501a99d193f" hidden="1">#REF!</definedName>
    <definedName name="TB2b28d4fd_0b70_4d69_9549_6712b755e54c" localSheetId="5" hidden="1">#REF!</definedName>
    <definedName name="TB2b28d4fd_0b70_4d69_9549_6712b755e54c" hidden="1">#REF!</definedName>
    <definedName name="TB2b438667_6f27_4cd3_a366_23b98400b521" localSheetId="5" hidden="1">#REF!</definedName>
    <definedName name="TB2b438667_6f27_4cd3_a366_23b98400b521" hidden="1">#REF!</definedName>
    <definedName name="TB2b480d3e_20d6_40b5_a9ab_29d1edc6c4a3" localSheetId="5" hidden="1">#REF!</definedName>
    <definedName name="TB2b480d3e_20d6_40b5_a9ab_29d1edc6c4a3" hidden="1">#REF!</definedName>
    <definedName name="TB2b51964e_f727_418b_a766_dc04c3658636" localSheetId="5" hidden="1">#REF!</definedName>
    <definedName name="TB2b51964e_f727_418b_a766_dc04c3658636" hidden="1">#REF!</definedName>
    <definedName name="TB2b553b69_5a73_402f_b62e_dce31cf79a62" localSheetId="5" hidden="1">#REF!</definedName>
    <definedName name="TB2b553b69_5a73_402f_b62e_dce31cf79a62" hidden="1">#REF!</definedName>
    <definedName name="TB2b5d8385_81bf_4c86_831e_1d2fba811c59" localSheetId="5" hidden="1">#REF!</definedName>
    <definedName name="TB2b5d8385_81bf_4c86_831e_1d2fba811c59" hidden="1">#REF!</definedName>
    <definedName name="TB2b62dd8a_9720_4bb5_9dc3_0bde9fce75a9" localSheetId="5" hidden="1">#REF!</definedName>
    <definedName name="TB2b62dd8a_9720_4bb5_9dc3_0bde9fce75a9" hidden="1">#REF!</definedName>
    <definedName name="TB2b65465f_01db_4014_880d_f6792d91962f" localSheetId="5" hidden="1">#REF!</definedName>
    <definedName name="TB2b65465f_01db_4014_880d_f6792d91962f" hidden="1">#REF!</definedName>
    <definedName name="TB2b684dd7_3e59_4d37_828c_8c7ce55887a8" localSheetId="5" hidden="1">#REF!</definedName>
    <definedName name="TB2b684dd7_3e59_4d37_828c_8c7ce55887a8" hidden="1">#REF!</definedName>
    <definedName name="TB2b7b4ed9_372f_4ff7_ab0a_736deda6c1be" localSheetId="5" hidden="1">#REF!</definedName>
    <definedName name="TB2b7b4ed9_372f_4ff7_ab0a_736deda6c1be" hidden="1">#REF!</definedName>
    <definedName name="TB2b835487_d921_4ce2_956d_32c2e2e37027" localSheetId="5" hidden="1">#REF!</definedName>
    <definedName name="TB2b835487_d921_4ce2_956d_32c2e2e37027" hidden="1">#REF!</definedName>
    <definedName name="TB2b9da92a_6a70_4f26_bf18_e2e301c9c5ab" localSheetId="5" hidden="1">#REF!</definedName>
    <definedName name="TB2b9da92a_6a70_4f26_bf18_e2e301c9c5ab" hidden="1">#REF!</definedName>
    <definedName name="TB2b9ef8f0_034c_406b_b8ef_5492112e66ae" localSheetId="5" hidden="1">#REF!</definedName>
    <definedName name="TB2b9ef8f0_034c_406b_b8ef_5492112e66ae" hidden="1">#REF!</definedName>
    <definedName name="TB2ba290c1_311e_4ff2_acbf_9690018af559" localSheetId="5" hidden="1">#REF!</definedName>
    <definedName name="TB2ba290c1_311e_4ff2_acbf_9690018af559" hidden="1">#REF!</definedName>
    <definedName name="TB2bc0c3ee_ea27_4033_865e_6671c5928aa2" localSheetId="5" hidden="1">#REF!</definedName>
    <definedName name="TB2bc0c3ee_ea27_4033_865e_6671c5928aa2" hidden="1">#REF!</definedName>
    <definedName name="TB2bc25269_59e8_46fe_b054_ddd00eac0769" localSheetId="5" hidden="1">#REF!</definedName>
    <definedName name="TB2bc25269_59e8_46fe_b054_ddd00eac0769" hidden="1">#REF!</definedName>
    <definedName name="TB2bca04d1_860d_455c_9c17_9cf505528cf4" localSheetId="5" hidden="1">#REF!</definedName>
    <definedName name="TB2bca04d1_860d_455c_9c17_9cf505528cf4" hidden="1">#REF!</definedName>
    <definedName name="TB2bcd845d_79b6_4197_955d_0552d0a7e314" localSheetId="5" hidden="1">#REF!</definedName>
    <definedName name="TB2bcd845d_79b6_4197_955d_0552d0a7e314" hidden="1">#REF!</definedName>
    <definedName name="TB2bd5108f_2d09_45aa_9021_c03a47d8020d" localSheetId="5" hidden="1">#REF!</definedName>
    <definedName name="TB2bd5108f_2d09_45aa_9021_c03a47d8020d" hidden="1">#REF!</definedName>
    <definedName name="TB2bebb105_64dc_4fc3_9f9e_00507f62f6f0" localSheetId="5" hidden="1">#REF!</definedName>
    <definedName name="TB2bebb105_64dc_4fc3_9f9e_00507f62f6f0" hidden="1">#REF!</definedName>
    <definedName name="TB2bfa515a_dfa7_45d0_9ce6_ddb07d53711e" localSheetId="5" hidden="1">#REF!</definedName>
    <definedName name="TB2bfa515a_dfa7_45d0_9ce6_ddb07d53711e" hidden="1">#REF!</definedName>
    <definedName name="TB2bfbce8f_e7da_4139_b6f0_34b9051a3a2e" localSheetId="5" hidden="1">#REF!</definedName>
    <definedName name="TB2bfbce8f_e7da_4139_b6f0_34b9051a3a2e" hidden="1">#REF!</definedName>
    <definedName name="TB2bfbdf33_ba6d_4a17_ba70_e7e294cd3b4c" localSheetId="5" hidden="1">#REF!</definedName>
    <definedName name="TB2bfbdf33_ba6d_4a17_ba70_e7e294cd3b4c" hidden="1">#REF!</definedName>
    <definedName name="TB2bfdf8a2_e111_4e13_92bf_29cca591c576" localSheetId="5" hidden="1">#REF!</definedName>
    <definedName name="TB2bfdf8a2_e111_4e13_92bf_29cca591c576" hidden="1">#REF!</definedName>
    <definedName name="TB2c16f263_a76f_4f97_96fb_a123cf95e549" localSheetId="5" hidden="1">#REF!</definedName>
    <definedName name="TB2c16f263_a76f_4f97_96fb_a123cf95e549" hidden="1">#REF!</definedName>
    <definedName name="TB2c1ea026_ed92_4606_95c7_d3b42a44ecc5" localSheetId="5" hidden="1">#REF!</definedName>
    <definedName name="TB2c1ea026_ed92_4606_95c7_d3b42a44ecc5" hidden="1">#REF!</definedName>
    <definedName name="TB2c1f2acf_fb85_4c6f_b5b7_bf82674f0545" localSheetId="5" hidden="1">#REF!</definedName>
    <definedName name="TB2c1f2acf_fb85_4c6f_b5b7_bf82674f0545" hidden="1">#REF!</definedName>
    <definedName name="TB2c236a12_73fd_4b63_8c99_e46114a2129c" localSheetId="5" hidden="1">#REF!</definedName>
    <definedName name="TB2c236a12_73fd_4b63_8c99_e46114a2129c" hidden="1">#REF!</definedName>
    <definedName name="TB2c2e9ea2_71c6_4807_9ceb_49630e7dd6d9" localSheetId="5" hidden="1">#REF!</definedName>
    <definedName name="TB2c2e9ea2_71c6_4807_9ceb_49630e7dd6d9" hidden="1">#REF!</definedName>
    <definedName name="TB2c34c17a_0b54_47e4_af0e_8a34e9b69d6d" localSheetId="5" hidden="1">#REF!</definedName>
    <definedName name="TB2c34c17a_0b54_47e4_af0e_8a34e9b69d6d" hidden="1">#REF!</definedName>
    <definedName name="TB2c464ed5_9f98_403d_8fdb_01d953ff6323" localSheetId="5" hidden="1">#REF!</definedName>
    <definedName name="TB2c464ed5_9f98_403d_8fdb_01d953ff6323" hidden="1">#REF!</definedName>
    <definedName name="TB2c4fd0de_b24e_4911_9a4c_5752b8e8c7a7" localSheetId="5" hidden="1">#REF!</definedName>
    <definedName name="TB2c4fd0de_b24e_4911_9a4c_5752b8e8c7a7" hidden="1">#REF!</definedName>
    <definedName name="TB2c57caad_20bf_4934_b2d4_f5391e9a13e1" localSheetId="5" hidden="1">#REF!</definedName>
    <definedName name="TB2c57caad_20bf_4934_b2d4_f5391e9a13e1" hidden="1">#REF!</definedName>
    <definedName name="TB2c66496c_cf92_4542_bd40_29973242fb8f" localSheetId="5" hidden="1">#REF!</definedName>
    <definedName name="TB2c66496c_cf92_4542_bd40_29973242fb8f" hidden="1">#REF!</definedName>
    <definedName name="TB2c7499ba_744a_4ca8_8ea4_848de817227c" localSheetId="5" hidden="1">#REF!</definedName>
    <definedName name="TB2c7499ba_744a_4ca8_8ea4_848de817227c" hidden="1">#REF!</definedName>
    <definedName name="TB2c84e0e2_7cd4_4ae5_bf7c_ee3b1feaae82" localSheetId="5" hidden="1">#REF!</definedName>
    <definedName name="TB2c84e0e2_7cd4_4ae5_bf7c_ee3b1feaae82" hidden="1">#REF!</definedName>
    <definedName name="TB2ca0c612_a79f_49b6_8000_8ac0ddccc646" localSheetId="5" hidden="1">#REF!</definedName>
    <definedName name="TB2ca0c612_a79f_49b6_8000_8ac0ddccc646" hidden="1">#REF!</definedName>
    <definedName name="TB2ca30543_e80e_459f_84d9_38e009e77007" localSheetId="5" hidden="1">#REF!</definedName>
    <definedName name="TB2ca30543_e80e_459f_84d9_38e009e77007" hidden="1">#REF!</definedName>
    <definedName name="TB2ca34862_8410_435f_be06_d5e39a68d5ad" localSheetId="5" hidden="1">#REF!</definedName>
    <definedName name="TB2ca34862_8410_435f_be06_d5e39a68d5ad" hidden="1">#REF!</definedName>
    <definedName name="TB2ca99a07_6477_4606_94cc_78ff213f8b32" localSheetId="5" hidden="1">#REF!</definedName>
    <definedName name="TB2ca99a07_6477_4606_94cc_78ff213f8b32" hidden="1">#REF!</definedName>
    <definedName name="TB2caa8bc1_842e_4dd6_908c_50dd4fd6ad13" localSheetId="5" hidden="1">#REF!</definedName>
    <definedName name="TB2caa8bc1_842e_4dd6_908c_50dd4fd6ad13" hidden="1">#REF!</definedName>
    <definedName name="TB2ccc6bf2_bdf7_40ee_8b75_8771ac4d5321" localSheetId="5" hidden="1">#REF!</definedName>
    <definedName name="TB2ccc6bf2_bdf7_40ee_8b75_8771ac4d5321" hidden="1">#REF!</definedName>
    <definedName name="TB2ce4307e_acae_40e5_b8c6_910fd5f02524" localSheetId="5" hidden="1">#REF!</definedName>
    <definedName name="TB2ce4307e_acae_40e5_b8c6_910fd5f02524" hidden="1">#REF!</definedName>
    <definedName name="TB2cfbda53_8f36_4093_a766_9877ee2b6d64" localSheetId="5" hidden="1">#REF!</definedName>
    <definedName name="TB2cfbda53_8f36_4093_a766_9877ee2b6d64" hidden="1">#REF!</definedName>
    <definedName name="TB2cfd4293_6714_4d52_955b_2dd917bfb09d" localSheetId="5" hidden="1">#REF!</definedName>
    <definedName name="TB2cfd4293_6714_4d52_955b_2dd917bfb09d" hidden="1">#REF!</definedName>
    <definedName name="TB2cfd7be4_ad51_491f_9a27_bfa5583b2836" localSheetId="5" hidden="1">#REF!</definedName>
    <definedName name="TB2cfd7be4_ad51_491f_9a27_bfa5583b2836" hidden="1">#REF!</definedName>
    <definedName name="TB2d00551f_c7b8_45c7_ad8e_1478f01addc9" localSheetId="5" hidden="1">#REF!</definedName>
    <definedName name="TB2d00551f_c7b8_45c7_ad8e_1478f01addc9" hidden="1">#REF!</definedName>
    <definedName name="TB2d04faa3_0acb_49ff_8705_f4fd3b869868" localSheetId="5" hidden="1">#REF!</definedName>
    <definedName name="TB2d04faa3_0acb_49ff_8705_f4fd3b869868" hidden="1">#REF!</definedName>
    <definedName name="TB2d0ed6e5_f4bf_43bd_bd3b_f1aafa158341" localSheetId="5" hidden="1">#REF!</definedName>
    <definedName name="TB2d0ed6e5_f4bf_43bd_bd3b_f1aafa158341" hidden="1">#REF!</definedName>
    <definedName name="TB2d0fe471_9c08_4352_8693_380625c0228f" localSheetId="5" hidden="1">#REF!</definedName>
    <definedName name="TB2d0fe471_9c08_4352_8693_380625c0228f" hidden="1">#REF!</definedName>
    <definedName name="TB2d114a0f_e59a_4541_8a4c_986943da0a17" localSheetId="5" hidden="1">#REF!</definedName>
    <definedName name="TB2d114a0f_e59a_4541_8a4c_986943da0a17" hidden="1">#REF!</definedName>
    <definedName name="TB2d1424f4_d731_4fc9_8c6c_d0f7a23a341a" localSheetId="5" hidden="1">#REF!</definedName>
    <definedName name="TB2d1424f4_d731_4fc9_8c6c_d0f7a23a341a" hidden="1">#REF!</definedName>
    <definedName name="TB2d195dab_4641_4a4f_8379_22225b6b0839" localSheetId="5" hidden="1">#REF!</definedName>
    <definedName name="TB2d195dab_4641_4a4f_8379_22225b6b0839" hidden="1">#REF!</definedName>
    <definedName name="TB2d1bd363_1873_4bdb_952a_9e5621b6195a" localSheetId="5" hidden="1">#REF!</definedName>
    <definedName name="TB2d1bd363_1873_4bdb_952a_9e5621b6195a" hidden="1">#REF!</definedName>
    <definedName name="TB2d46d36f_901b_4d08_a708_1b165e33a751" localSheetId="5" hidden="1">#REF!</definedName>
    <definedName name="TB2d46d36f_901b_4d08_a708_1b165e33a751" hidden="1">#REF!</definedName>
    <definedName name="TB2d5fff72_8d2a_47ae_b3fb_f4029fff86ef" localSheetId="5" hidden="1">#REF!</definedName>
    <definedName name="TB2d5fff72_8d2a_47ae_b3fb_f4029fff86ef" hidden="1">#REF!</definedName>
    <definedName name="TB2d61dedc_8eab_4135_953c_750cace30298" localSheetId="5" hidden="1">#REF!</definedName>
    <definedName name="TB2d61dedc_8eab_4135_953c_750cace30298" hidden="1">#REF!</definedName>
    <definedName name="TB2d6703a6_b0d4_48fb_8525_759d49cc91e8" localSheetId="5" hidden="1">#REF!</definedName>
    <definedName name="TB2d6703a6_b0d4_48fb_8525_759d49cc91e8" hidden="1">#REF!</definedName>
    <definedName name="TB2d684568_71a3_47f1_bbba_446fe890fd2c" localSheetId="5" hidden="1">#REF!</definedName>
    <definedName name="TB2d684568_71a3_47f1_bbba_446fe890fd2c" hidden="1">#REF!</definedName>
    <definedName name="TB2d749840_a3ff_4ec5_b124_14d925a8fc23" localSheetId="5" hidden="1">#REF!</definedName>
    <definedName name="TB2d749840_a3ff_4ec5_b124_14d925a8fc23" hidden="1">#REF!</definedName>
    <definedName name="TB2d76e338_a07f_4d74_9cb2_567efb35d7db" localSheetId="5" hidden="1">#REF!</definedName>
    <definedName name="TB2d76e338_a07f_4d74_9cb2_567efb35d7db" hidden="1">#REF!</definedName>
    <definedName name="TB2d7adbe8_4fad_4b04_b16e_be030b1377a2" localSheetId="5" hidden="1">#REF!</definedName>
    <definedName name="TB2d7adbe8_4fad_4b04_b16e_be030b1377a2" hidden="1">#REF!</definedName>
    <definedName name="TB2d81db23_9ef2_411c_bbc0_2a211ac27831" localSheetId="5" hidden="1">#REF!</definedName>
    <definedName name="TB2d81db23_9ef2_411c_bbc0_2a211ac27831" hidden="1">#REF!</definedName>
    <definedName name="TB2d88023e_9e64_4445_a2d1_9665ba051578" localSheetId="5" hidden="1">#REF!</definedName>
    <definedName name="TB2d88023e_9e64_4445_a2d1_9665ba051578" hidden="1">#REF!</definedName>
    <definedName name="TB2d897173_1ef4_4c40_a2a4_1cfcbdf55aaf" localSheetId="5" hidden="1">#REF!</definedName>
    <definedName name="TB2d897173_1ef4_4c40_a2a4_1cfcbdf55aaf" hidden="1">#REF!</definedName>
    <definedName name="TB2d924918_e5e4_4d19_b13e_13463319bc85" localSheetId="5" hidden="1">#REF!</definedName>
    <definedName name="TB2d924918_e5e4_4d19_b13e_13463319bc85" hidden="1">#REF!</definedName>
    <definedName name="TB2d976413_965f_4d95_b649_3770bd67dbbe" localSheetId="5" hidden="1">#REF!</definedName>
    <definedName name="TB2d976413_965f_4d95_b649_3770bd67dbbe" hidden="1">#REF!</definedName>
    <definedName name="TB2d9798e8_e74c_4f13_a6f2_31fdaa8cf72c" localSheetId="5" hidden="1">#REF!</definedName>
    <definedName name="TB2d9798e8_e74c_4f13_a6f2_31fdaa8cf72c" hidden="1">#REF!</definedName>
    <definedName name="TB2da03ab2_288c_4306_9cad_d2b429e28bd2" localSheetId="5" hidden="1">#REF!</definedName>
    <definedName name="TB2da03ab2_288c_4306_9cad_d2b429e28bd2" hidden="1">#REF!</definedName>
    <definedName name="TB2db44baf_007b_4609_b7c8_fde547b6e594" localSheetId="5" hidden="1">#REF!</definedName>
    <definedName name="TB2db44baf_007b_4609_b7c8_fde547b6e594" hidden="1">#REF!</definedName>
    <definedName name="TB2db8cd38_80dc_45c6_bd3b_a5573864e5a9" localSheetId="5" hidden="1">#REF!</definedName>
    <definedName name="TB2db8cd38_80dc_45c6_bd3b_a5573864e5a9" hidden="1">#REF!</definedName>
    <definedName name="TB2dc4e24d_97ac_48a9_a233_a247b1a67ff8" localSheetId="5" hidden="1">#REF!</definedName>
    <definedName name="TB2dc4e24d_97ac_48a9_a233_a247b1a67ff8" hidden="1">#REF!</definedName>
    <definedName name="TB2dce9efc_c9bb_4cdc_8b5f_0adb1f0c9460" localSheetId="5" hidden="1">#REF!</definedName>
    <definedName name="TB2dce9efc_c9bb_4cdc_8b5f_0adb1f0c9460" hidden="1">#REF!</definedName>
    <definedName name="TB2dcf0b12_db63_4828_ab95_dd507b476df1" localSheetId="5" hidden="1">#REF!</definedName>
    <definedName name="TB2dcf0b12_db63_4828_ab95_dd507b476df1" hidden="1">#REF!</definedName>
    <definedName name="TB2dde6829_d3da_478f_a0da_b339ecb52b93" localSheetId="5" hidden="1">#REF!</definedName>
    <definedName name="TB2dde6829_d3da_478f_a0da_b339ecb52b93" hidden="1">#REF!</definedName>
    <definedName name="TB2de6269b_1c65_4007_8e35_52c09f00b05c" localSheetId="5" hidden="1">#REF!</definedName>
    <definedName name="TB2de6269b_1c65_4007_8e35_52c09f00b05c" hidden="1">#REF!</definedName>
    <definedName name="TB2ded870a_3eb6_4991_96f8_0590c89dab2b" localSheetId="5" hidden="1">#REF!</definedName>
    <definedName name="TB2ded870a_3eb6_4991_96f8_0590c89dab2b" hidden="1">#REF!</definedName>
    <definedName name="TB2dfb108d_c78a_46da_9e3a_98c9932ee19e" localSheetId="5" hidden="1">#REF!</definedName>
    <definedName name="TB2dfb108d_c78a_46da_9e3a_98c9932ee19e" hidden="1">#REF!</definedName>
    <definedName name="TB2dfddba4_65a7_42d5_b440_7a81aad3942f" localSheetId="5" hidden="1">#REF!</definedName>
    <definedName name="TB2dfddba4_65a7_42d5_b440_7a81aad3942f" hidden="1">#REF!</definedName>
    <definedName name="TB2e0029e8_79fe_4bb5_bfc8_85b7801690ba" localSheetId="5" hidden="1">#REF!</definedName>
    <definedName name="TB2e0029e8_79fe_4bb5_bfc8_85b7801690ba" hidden="1">#REF!</definedName>
    <definedName name="TB2e054644_a072_4905_a3ff_f1668175709d" localSheetId="5" hidden="1">#REF!</definedName>
    <definedName name="TB2e054644_a072_4905_a3ff_f1668175709d" hidden="1">#REF!</definedName>
    <definedName name="TB2e0895a5_318b_4e6e_8cbb_cddfb44cc6e1" localSheetId="5" hidden="1">#REF!</definedName>
    <definedName name="TB2e0895a5_318b_4e6e_8cbb_cddfb44cc6e1" hidden="1">#REF!</definedName>
    <definedName name="TB2e0d9539_05d7_45cc_9bed_18ab08b835b0" localSheetId="5" hidden="1">#REF!</definedName>
    <definedName name="TB2e0d9539_05d7_45cc_9bed_18ab08b835b0" hidden="1">#REF!</definedName>
    <definedName name="TB2e111631_b3cd_4388_8aa8_aba869fa049c" localSheetId="5" hidden="1">#REF!</definedName>
    <definedName name="TB2e111631_b3cd_4388_8aa8_aba869fa049c" hidden="1">#REF!</definedName>
    <definedName name="TB2e128a6b_560e_4bfa_a806_10456fee3e5c" localSheetId="5" hidden="1">#REF!</definedName>
    <definedName name="TB2e128a6b_560e_4bfa_a806_10456fee3e5c" hidden="1">#REF!</definedName>
    <definedName name="TB2e128bba_293d_43c5_9a82_fc2fc2270a9f" localSheetId="5" hidden="1">#REF!</definedName>
    <definedName name="TB2e128bba_293d_43c5_9a82_fc2fc2270a9f" hidden="1">#REF!</definedName>
    <definedName name="TB2e1b81f2_b3a9_4f20_9a0e_6639c84a2bbf" localSheetId="5" hidden="1">#REF!</definedName>
    <definedName name="TB2e1b81f2_b3a9_4f20_9a0e_6639c84a2bbf" hidden="1">#REF!</definedName>
    <definedName name="TB2e1c6576_8a0e_4053_a04e_24fdcaa89b09" localSheetId="5" hidden="1">#REF!</definedName>
    <definedName name="TB2e1c6576_8a0e_4053_a04e_24fdcaa89b09" hidden="1">#REF!</definedName>
    <definedName name="TB2e255011_4f9f_4426_8953_4d5e52735421" localSheetId="5" hidden="1">#REF!</definedName>
    <definedName name="TB2e255011_4f9f_4426_8953_4d5e52735421" hidden="1">#REF!</definedName>
    <definedName name="TB2e2b9855_45d1_4490_9577_1b515eadb6d5" localSheetId="5" hidden="1">#REF!</definedName>
    <definedName name="TB2e2b9855_45d1_4490_9577_1b515eadb6d5" hidden="1">#REF!</definedName>
    <definedName name="TB2e346d10_3c78_44be_8a50_4e9b25c347fe" localSheetId="5" hidden="1">#REF!</definedName>
    <definedName name="TB2e346d10_3c78_44be_8a50_4e9b25c347fe" hidden="1">#REF!</definedName>
    <definedName name="TB2e3dd1ba_531b_430c_9844_45814e15b5b3" localSheetId="5" hidden="1">#REF!</definedName>
    <definedName name="TB2e3dd1ba_531b_430c_9844_45814e15b5b3" hidden="1">#REF!</definedName>
    <definedName name="TB2e4411ef_4c87_4d4b_b056_b242d1740bd2" localSheetId="5" hidden="1">#REF!</definedName>
    <definedName name="TB2e4411ef_4c87_4d4b_b056_b242d1740bd2" hidden="1">#REF!</definedName>
    <definedName name="TB2e44bb08_4a0c_40c2_89e7_b78ab3588183" localSheetId="5" hidden="1">#REF!</definedName>
    <definedName name="TB2e44bb08_4a0c_40c2_89e7_b78ab3588183" hidden="1">#REF!</definedName>
    <definedName name="TB2e5b1041_075c_4aa1_9e74_b1a75bf89101" localSheetId="5" hidden="1">#REF!</definedName>
    <definedName name="TB2e5b1041_075c_4aa1_9e74_b1a75bf89101" hidden="1">#REF!</definedName>
    <definedName name="TB2e5b87e3_5267_41aa_9e26_370e27c99294" localSheetId="5" hidden="1">#REF!</definedName>
    <definedName name="TB2e5b87e3_5267_41aa_9e26_370e27c99294" hidden="1">#REF!</definedName>
    <definedName name="TB2e614339_4a0d_4548_b293_491993c72561" localSheetId="5" hidden="1">#REF!</definedName>
    <definedName name="TB2e614339_4a0d_4548_b293_491993c72561" hidden="1">#REF!</definedName>
    <definedName name="TB2e619cec_1c34_4693_be9d_107d4acdf45e" localSheetId="5" hidden="1">#REF!</definedName>
    <definedName name="TB2e619cec_1c34_4693_be9d_107d4acdf45e" hidden="1">#REF!</definedName>
    <definedName name="TB2e61ad87_6d08_4f2b_bfa5_d739750a5351" localSheetId="5" hidden="1">#REF!</definedName>
    <definedName name="TB2e61ad87_6d08_4f2b_bfa5_d739750a5351" hidden="1">#REF!</definedName>
    <definedName name="TB2e6438a7_8b81_46d9_8b47_ea93d8887975" localSheetId="5" hidden="1">#REF!</definedName>
    <definedName name="TB2e6438a7_8b81_46d9_8b47_ea93d8887975" hidden="1">#REF!</definedName>
    <definedName name="TB2e6eaf7d_abce_489d_a173_f8020baa2ec3" localSheetId="5" hidden="1">#REF!</definedName>
    <definedName name="TB2e6eaf7d_abce_489d_a173_f8020baa2ec3" hidden="1">#REF!</definedName>
    <definedName name="TB2e8f5da8_67ce_4243_8f60_88f038c719f0" localSheetId="5" hidden="1">#REF!</definedName>
    <definedName name="TB2e8f5da8_67ce_4243_8f60_88f038c719f0" hidden="1">#REF!</definedName>
    <definedName name="TB2eadd9e1_084d_4aed_a8a0_6f7e955b31d2" localSheetId="5" hidden="1">#REF!</definedName>
    <definedName name="TB2eadd9e1_084d_4aed_a8a0_6f7e955b31d2" hidden="1">#REF!</definedName>
    <definedName name="TB2ebdbe8c_4e50_4f61_94ba_63a12d4dbfae" localSheetId="5" hidden="1">#REF!</definedName>
    <definedName name="TB2ebdbe8c_4e50_4f61_94ba_63a12d4dbfae" hidden="1">#REF!</definedName>
    <definedName name="TB2ec3e87d_2d95_4178_9efe_151311b479ba" localSheetId="5" hidden="1">#REF!</definedName>
    <definedName name="TB2ec3e87d_2d95_4178_9efe_151311b479ba" hidden="1">#REF!</definedName>
    <definedName name="TB2ecbdc39_0109_431f_9f7e_15f70f44aa34" localSheetId="5" hidden="1">#REF!</definedName>
    <definedName name="TB2ecbdc39_0109_431f_9f7e_15f70f44aa34" hidden="1">#REF!</definedName>
    <definedName name="TB2ed52e00_f098_44c4_a931_07358e029142" localSheetId="5" hidden="1">#REF!</definedName>
    <definedName name="TB2ed52e00_f098_44c4_a931_07358e029142" hidden="1">#REF!</definedName>
    <definedName name="TB2ed5f360_8b3b_4c57_b383_ccf999156783" localSheetId="5" hidden="1">#REF!</definedName>
    <definedName name="TB2ed5f360_8b3b_4c57_b383_ccf999156783" hidden="1">#REF!</definedName>
    <definedName name="TB2ed662f1_0181_4f19_abe4_4120d74c7fa5" localSheetId="5" hidden="1">#REF!</definedName>
    <definedName name="TB2ed662f1_0181_4f19_abe4_4120d74c7fa5" hidden="1">#REF!</definedName>
    <definedName name="TB2ee3afc2_2018_4620_a34b_f4a2733dcf29" localSheetId="5" hidden="1">#REF!</definedName>
    <definedName name="TB2ee3afc2_2018_4620_a34b_f4a2733dcf29" hidden="1">#REF!</definedName>
    <definedName name="TB2eead267_16e9_4892_9162_6838d1d81d7a" localSheetId="5" hidden="1">#REF!</definedName>
    <definedName name="TB2eead267_16e9_4892_9162_6838d1d81d7a" hidden="1">#REF!</definedName>
    <definedName name="TB2ef00a87_b9c6_4376_8ccd_590fcf005559" localSheetId="5" hidden="1">#REF!</definedName>
    <definedName name="TB2ef00a87_b9c6_4376_8ccd_590fcf005559" hidden="1">#REF!</definedName>
    <definedName name="TB2ef07b92_1ef5_4047_a034_1fb02fbb6d1e" localSheetId="5" hidden="1">#REF!</definedName>
    <definedName name="TB2ef07b92_1ef5_4047_a034_1fb02fbb6d1e" hidden="1">#REF!</definedName>
    <definedName name="TB2ef0ebe0_d3df_4aeb_8851_883894e4c958" localSheetId="5" hidden="1">#REF!</definedName>
    <definedName name="TB2ef0ebe0_d3df_4aeb_8851_883894e4c958" hidden="1">#REF!</definedName>
    <definedName name="TB2ef56a2b_ea85_49e8_91f7_4c6960720c30" localSheetId="5" hidden="1">#REF!</definedName>
    <definedName name="TB2ef56a2b_ea85_49e8_91f7_4c6960720c30" hidden="1">#REF!</definedName>
    <definedName name="TB2efb6f5f_6049_4d40_bac2_81da6039bee6" localSheetId="5" hidden="1">#REF!</definedName>
    <definedName name="TB2efb6f5f_6049_4d40_bac2_81da6039bee6" hidden="1">#REF!</definedName>
    <definedName name="TB2f1c6db3_92d6_43d1_ada6_1f6e18c69ed7" localSheetId="5" hidden="1">#REF!</definedName>
    <definedName name="TB2f1c6db3_92d6_43d1_ada6_1f6e18c69ed7" hidden="1">#REF!</definedName>
    <definedName name="TB2f1e84ce_2286_48b0_a247_80c1666f93bc" localSheetId="5" hidden="1">#REF!</definedName>
    <definedName name="TB2f1e84ce_2286_48b0_a247_80c1666f93bc" hidden="1">#REF!</definedName>
    <definedName name="TB2f20fc65_bff1_4537_b267_b64a3db846d3" localSheetId="5" hidden="1">#REF!</definedName>
    <definedName name="TB2f20fc65_bff1_4537_b267_b64a3db846d3" hidden="1">#REF!</definedName>
    <definedName name="TB2f257689_09bd_48f0_a55d_f9802586fd51" localSheetId="5" hidden="1">#REF!</definedName>
    <definedName name="TB2f257689_09bd_48f0_a55d_f9802586fd51" hidden="1">#REF!</definedName>
    <definedName name="TB2f28403d_6528_4a2c_b886_cef999e1d80e" localSheetId="5" hidden="1">#REF!</definedName>
    <definedName name="TB2f28403d_6528_4a2c_b886_cef999e1d80e" hidden="1">#REF!</definedName>
    <definedName name="TB2f2abe72_c694_4ef1_804a_76eec83351aa" localSheetId="5" hidden="1">#REF!</definedName>
    <definedName name="TB2f2abe72_c694_4ef1_804a_76eec83351aa" hidden="1">#REF!</definedName>
    <definedName name="TB2f36b5e8_e8bf_45cc_8c90_51badcee2a37" localSheetId="5" hidden="1">#REF!</definedName>
    <definedName name="TB2f36b5e8_e8bf_45cc_8c90_51badcee2a37" hidden="1">#REF!</definedName>
    <definedName name="TB2f3c941b_bf88_452f_a68a_5407bb0c394e" localSheetId="5" hidden="1">#REF!</definedName>
    <definedName name="TB2f3c941b_bf88_452f_a68a_5407bb0c394e" hidden="1">#REF!</definedName>
    <definedName name="TB2f3d2958_c160_45ef_90c3_e6b8aaa95b76" localSheetId="5" hidden="1">#REF!</definedName>
    <definedName name="TB2f3d2958_c160_45ef_90c3_e6b8aaa95b76" hidden="1">#REF!</definedName>
    <definedName name="TB2f4bfcaf_29e2_44d9_b195_d4778885b2a3" localSheetId="5" hidden="1">#REF!</definedName>
    <definedName name="TB2f4bfcaf_29e2_44d9_b195_d4778885b2a3" hidden="1">#REF!</definedName>
    <definedName name="TB2f505b5c_f49e_4d31_ab18_420b9e166786" localSheetId="5" hidden="1">#REF!</definedName>
    <definedName name="TB2f505b5c_f49e_4d31_ab18_420b9e166786" hidden="1">#REF!</definedName>
    <definedName name="TB2f66f3cb_330d_4446_909a_86a546f6d6e4" localSheetId="5" hidden="1">#REF!</definedName>
    <definedName name="TB2f66f3cb_330d_4446_909a_86a546f6d6e4" hidden="1">#REF!</definedName>
    <definedName name="TB2f6ee2c8_df0b_4cf8_8962_6f05c9a9f936" localSheetId="5" hidden="1">#REF!</definedName>
    <definedName name="TB2f6ee2c8_df0b_4cf8_8962_6f05c9a9f936" hidden="1">#REF!</definedName>
    <definedName name="TB2f7434e2_3873_4ddb_aff7_a827511bec4c" localSheetId="5" hidden="1">#REF!</definedName>
    <definedName name="TB2f7434e2_3873_4ddb_aff7_a827511bec4c" hidden="1">#REF!</definedName>
    <definedName name="TB2f780d2a_b71a_4b5c_beb6_2f8d56a093c2" localSheetId="5" hidden="1">#REF!</definedName>
    <definedName name="TB2f780d2a_b71a_4b5c_beb6_2f8d56a093c2" hidden="1">#REF!</definedName>
    <definedName name="TB2f7e095b_8da2_4f94_97f6_ea6367987a50" localSheetId="5" hidden="1">#REF!</definedName>
    <definedName name="TB2f7e095b_8da2_4f94_97f6_ea6367987a50" hidden="1">#REF!</definedName>
    <definedName name="TB2f7f3ad1_5f28_4bfc_9c89_ac02180d9688" localSheetId="5" hidden="1">#REF!</definedName>
    <definedName name="TB2f7f3ad1_5f28_4bfc_9c89_ac02180d9688" hidden="1">#REF!</definedName>
    <definedName name="TB2f7fdf36_3fae_4365_84c9_3e74bb8242df" localSheetId="5" hidden="1">#REF!</definedName>
    <definedName name="TB2f7fdf36_3fae_4365_84c9_3e74bb8242df" hidden="1">#REF!</definedName>
    <definedName name="TB2f81c0bd_ea35_4dd5_83a2_a5d3e306bcea" localSheetId="5" hidden="1">#REF!</definedName>
    <definedName name="TB2f81c0bd_ea35_4dd5_83a2_a5d3e306bcea" hidden="1">#REF!</definedName>
    <definedName name="TB2f9988ac_829c_4f61_9a36_787f56d2e0ce" localSheetId="5" hidden="1">#REF!</definedName>
    <definedName name="TB2f9988ac_829c_4f61_9a36_787f56d2e0ce" hidden="1">#REF!</definedName>
    <definedName name="TB2fa695cb_9e5d_4e09_b435_9a4a816ff486" localSheetId="5" hidden="1">#REF!</definedName>
    <definedName name="TB2fa695cb_9e5d_4e09_b435_9a4a816ff486" hidden="1">#REF!</definedName>
    <definedName name="TB2fa93319_abb4_41a6_b85c_aa4dcd4686e9" localSheetId="5" hidden="1">#REF!</definedName>
    <definedName name="TB2fa93319_abb4_41a6_b85c_aa4dcd4686e9" hidden="1">#REF!</definedName>
    <definedName name="TB2fb54058_4d47_421a_bda7_ebbcd36384f2" localSheetId="5" hidden="1">#REF!</definedName>
    <definedName name="TB2fb54058_4d47_421a_bda7_ebbcd36384f2" hidden="1">#REF!</definedName>
    <definedName name="TB2fb824cb_565b_420b_8ff9_12c5e2c4a10e" localSheetId="5" hidden="1">#REF!</definedName>
    <definedName name="TB2fb824cb_565b_420b_8ff9_12c5e2c4a10e" hidden="1">#REF!</definedName>
    <definedName name="TB2fbb477e_1680_4691_ab54_343f9c54014e" localSheetId="5" hidden="1">#REF!</definedName>
    <definedName name="TB2fbb477e_1680_4691_ab54_343f9c54014e" hidden="1">#REF!</definedName>
    <definedName name="TB2fc6f43d_cfe5_4f8f_b80a_043dd05e3ea0" localSheetId="5" hidden="1">#REF!</definedName>
    <definedName name="TB2fc6f43d_cfe5_4f8f_b80a_043dd05e3ea0" hidden="1">#REF!</definedName>
    <definedName name="TB2fcce787_96ee_4e04_83e1_aa9a21e965e2" localSheetId="5" hidden="1">#REF!</definedName>
    <definedName name="TB2fcce787_96ee_4e04_83e1_aa9a21e965e2" hidden="1">#REF!</definedName>
    <definedName name="TB2fe4a680_0493_4f49_8c93_1aa7b4fca036" localSheetId="5" hidden="1">#REF!</definedName>
    <definedName name="TB2fe4a680_0493_4f49_8c93_1aa7b4fca036" hidden="1">#REF!</definedName>
    <definedName name="TB2febdab1_0c37_4b22_afe9_e277a84bd822" localSheetId="5" hidden="1">#REF!</definedName>
    <definedName name="TB2febdab1_0c37_4b22_afe9_e277a84bd822" hidden="1">#REF!</definedName>
    <definedName name="TB2ff2eac2_b14c_45da_99d7_432c28e8b47e" localSheetId="5" hidden="1">#REF!</definedName>
    <definedName name="TB2ff2eac2_b14c_45da_99d7_432c28e8b47e" hidden="1">#REF!</definedName>
    <definedName name="TB2ff31111_6925_4407_90e3_3d8f3ac77669" localSheetId="5" hidden="1">#REF!</definedName>
    <definedName name="TB2ff31111_6925_4407_90e3_3d8f3ac77669" hidden="1">#REF!</definedName>
    <definedName name="TB2ff403f6_d6cd_4b1c_b157_bd60d3dc0d41" localSheetId="5" hidden="1">#REF!</definedName>
    <definedName name="TB2ff403f6_d6cd_4b1c_b157_bd60d3dc0d41" hidden="1">#REF!</definedName>
    <definedName name="TB2ff5c46d_26a2_4207_a2e8_e442239f3154" localSheetId="5" hidden="1">#REF!</definedName>
    <definedName name="TB2ff5c46d_26a2_4207_a2e8_e442239f3154" hidden="1">#REF!</definedName>
    <definedName name="TB2ffaae59_deb9_4881_984e_1d53409d798a" localSheetId="5" hidden="1">#REF!</definedName>
    <definedName name="TB2ffaae59_deb9_4881_984e_1d53409d798a" hidden="1">#REF!</definedName>
    <definedName name="TB300c8224_3e9c_419e_a847_eef6c2ad6d04" localSheetId="5" hidden="1">#REF!</definedName>
    <definedName name="TB300c8224_3e9c_419e_a847_eef6c2ad6d04" hidden="1">#REF!</definedName>
    <definedName name="TB30148cf9_a7d2_42a7_ad4d_df2b3c1dedd6" localSheetId="5" hidden="1">#REF!</definedName>
    <definedName name="TB30148cf9_a7d2_42a7_ad4d_df2b3c1dedd6" hidden="1">#REF!</definedName>
    <definedName name="TB301f0e0a_b7b6_4db5_ba78_952e1ee26b9a" localSheetId="5" hidden="1">#REF!</definedName>
    <definedName name="TB301f0e0a_b7b6_4db5_ba78_952e1ee26b9a" hidden="1">#REF!</definedName>
    <definedName name="TB302ed122_59fa_4572_8cab_7ab5fb4e0c25" localSheetId="5" hidden="1">#REF!</definedName>
    <definedName name="TB302ed122_59fa_4572_8cab_7ab5fb4e0c25" hidden="1">#REF!</definedName>
    <definedName name="TB3030784a_b0d8_4f30_b734_fee3af0803c2" localSheetId="5" hidden="1">#REF!</definedName>
    <definedName name="TB3030784a_b0d8_4f30_b734_fee3af0803c2" hidden="1">#REF!</definedName>
    <definedName name="TB3038510e_a5e4_4d01_a1d4_aefbe50f97da" localSheetId="5" hidden="1">#REF!</definedName>
    <definedName name="TB3038510e_a5e4_4d01_a1d4_aefbe50f97da" hidden="1">#REF!</definedName>
    <definedName name="TB303afc85_0d33_413a_904f_39b820ff8714" localSheetId="5" hidden="1">#REF!</definedName>
    <definedName name="TB303afc85_0d33_413a_904f_39b820ff8714" hidden="1">#REF!</definedName>
    <definedName name="TB3040279c_0675_4848_8a0c_7553b62e1b1d" localSheetId="5" hidden="1">#REF!</definedName>
    <definedName name="TB3040279c_0675_4848_8a0c_7553b62e1b1d" hidden="1">#REF!</definedName>
    <definedName name="TB304802d8_d6f5_4f35_81ec_5b90c71e4b44" localSheetId="5" hidden="1">#REF!</definedName>
    <definedName name="TB304802d8_d6f5_4f35_81ec_5b90c71e4b44" hidden="1">#REF!</definedName>
    <definedName name="TB304bab62_fbff_44f2_87c0_014c3afe14af" localSheetId="5" hidden="1">#REF!</definedName>
    <definedName name="TB304bab62_fbff_44f2_87c0_014c3afe14af" hidden="1">#REF!</definedName>
    <definedName name="TB30608075_798e_4cd5_b293_86fc362bd309" localSheetId="5" hidden="1">#REF!</definedName>
    <definedName name="TB30608075_798e_4cd5_b293_86fc362bd309" hidden="1">#REF!</definedName>
    <definedName name="TB3060c9fc_59e4_4a20_9cae_b06a994caf46" localSheetId="5" hidden="1">#REF!</definedName>
    <definedName name="TB3060c9fc_59e4_4a20_9cae_b06a994caf46" hidden="1">#REF!</definedName>
    <definedName name="TB307fa4d7_8e36_48d6_b83b_2992fb69b088" localSheetId="5" hidden="1">#REF!</definedName>
    <definedName name="TB307fa4d7_8e36_48d6_b83b_2992fb69b088" hidden="1">#REF!</definedName>
    <definedName name="TB309ec251_3359_41ad_8a6e_d0f9d22255a5" localSheetId="5" hidden="1">#REF!</definedName>
    <definedName name="TB309ec251_3359_41ad_8a6e_d0f9d22255a5" hidden="1">#REF!</definedName>
    <definedName name="TB30a179df_3966_40f6_aada_26e524ff8d16" localSheetId="5" hidden="1">#REF!</definedName>
    <definedName name="TB30a179df_3966_40f6_aada_26e524ff8d16" hidden="1">#REF!</definedName>
    <definedName name="TB30abff9c_3b81_4418_b106_6e4f9aaa11f4" localSheetId="5" hidden="1">#REF!</definedName>
    <definedName name="TB30abff9c_3b81_4418_b106_6e4f9aaa11f4" hidden="1">#REF!</definedName>
    <definedName name="TB30b0983a_3a27_4944_8776_88f9eb1e1e15" localSheetId="5" hidden="1">#REF!</definedName>
    <definedName name="TB30b0983a_3a27_4944_8776_88f9eb1e1e15" hidden="1">#REF!</definedName>
    <definedName name="TB30b2a9c6_82b2_4506_9ba3_c72ed95e1c78" localSheetId="5" hidden="1">#REF!</definedName>
    <definedName name="TB30b2a9c6_82b2_4506_9ba3_c72ed95e1c78" hidden="1">#REF!</definedName>
    <definedName name="TB30b32c92_e814_447c_9261_5753ddc5334f" localSheetId="5" hidden="1">#REF!</definedName>
    <definedName name="TB30b32c92_e814_447c_9261_5753ddc5334f" hidden="1">#REF!</definedName>
    <definedName name="TB30c50e1e_7e85_4178_81a9_ed8b7344b3c4" localSheetId="5" hidden="1">#REF!</definedName>
    <definedName name="TB30c50e1e_7e85_4178_81a9_ed8b7344b3c4" hidden="1">#REF!</definedName>
    <definedName name="TB30d5a20d_3c01_4bfd_95d2_1606f01d47cf" localSheetId="5" hidden="1">#REF!</definedName>
    <definedName name="TB30d5a20d_3c01_4bfd_95d2_1606f01d47cf" hidden="1">#REF!</definedName>
    <definedName name="TB30d668ae_c594_40f2_9047_ae96dbd414c6" localSheetId="5" hidden="1">#REF!</definedName>
    <definedName name="TB30d668ae_c594_40f2_9047_ae96dbd414c6" hidden="1">#REF!</definedName>
    <definedName name="TB30f2ce84_3847_42ab_b9a4_b26831a7d17f" localSheetId="5" hidden="1">#REF!</definedName>
    <definedName name="TB30f2ce84_3847_42ab_b9a4_b26831a7d17f" hidden="1">#REF!</definedName>
    <definedName name="TB30fa622d_e7ee_41c4_a0c2_72762331b8f8" localSheetId="5" hidden="1">#REF!</definedName>
    <definedName name="TB30fa622d_e7ee_41c4_a0c2_72762331b8f8" hidden="1">#REF!</definedName>
    <definedName name="TB31196e00_339d_4cf1_9135_12ea0bbddf06" localSheetId="5" hidden="1">#REF!</definedName>
    <definedName name="TB31196e00_339d_4cf1_9135_12ea0bbddf06" hidden="1">#REF!</definedName>
    <definedName name="TB311bd381_08c1_437c_93ee_96bc1b18b46f" localSheetId="5" hidden="1">#REF!</definedName>
    <definedName name="TB311bd381_08c1_437c_93ee_96bc1b18b46f" hidden="1">#REF!</definedName>
    <definedName name="TB312b66cf_4694_4c6f_9fa9_31c90aac1fd1" localSheetId="5" hidden="1">#REF!</definedName>
    <definedName name="TB312b66cf_4694_4c6f_9fa9_31c90aac1fd1" hidden="1">#REF!</definedName>
    <definedName name="TB3138fdb6_29ef_4eee_8e9d_1f6847f25088" localSheetId="5" hidden="1">#REF!</definedName>
    <definedName name="TB3138fdb6_29ef_4eee_8e9d_1f6847f25088" hidden="1">#REF!</definedName>
    <definedName name="TB3143a03b_5259_4958_b5e9_b759b3379d00" localSheetId="5" hidden="1">#REF!</definedName>
    <definedName name="TB3143a03b_5259_4958_b5e9_b759b3379d00" hidden="1">#REF!</definedName>
    <definedName name="TB31473178_e801_45ad_a006_acf0ce62d23f" localSheetId="5" hidden="1">#REF!</definedName>
    <definedName name="TB31473178_e801_45ad_a006_acf0ce62d23f" hidden="1">#REF!</definedName>
    <definedName name="TB31481d01_0ed0_44d4_abb5_a5ddb52c3cdc" localSheetId="5" hidden="1">#REF!</definedName>
    <definedName name="TB31481d01_0ed0_44d4_abb5_a5ddb52c3cdc" hidden="1">#REF!</definedName>
    <definedName name="TB314ae13b_52b8_45c0_8137_ad1296cf3a40" localSheetId="5" hidden="1">#REF!</definedName>
    <definedName name="TB314ae13b_52b8_45c0_8137_ad1296cf3a40" hidden="1">#REF!</definedName>
    <definedName name="TB3153354c_a00c_467c_b497_c9e095059fef" localSheetId="5" hidden="1">#REF!</definedName>
    <definedName name="TB3153354c_a00c_467c_b497_c9e095059fef" hidden="1">#REF!</definedName>
    <definedName name="TB315ad2e3_6a61_4aff_ab31_50bdd237f3cc" localSheetId="5" hidden="1">#REF!</definedName>
    <definedName name="TB315ad2e3_6a61_4aff_ab31_50bdd237f3cc" hidden="1">#REF!</definedName>
    <definedName name="TB316ce0e2_58d0_4474_bc20_2144f540eb03" localSheetId="5" hidden="1">#REF!</definedName>
    <definedName name="TB316ce0e2_58d0_4474_bc20_2144f540eb03" hidden="1">#REF!</definedName>
    <definedName name="TB316eaf9f_83a8_4bee_9e99_b4fdde4e53bf" localSheetId="5" hidden="1">#REF!</definedName>
    <definedName name="TB316eaf9f_83a8_4bee_9e99_b4fdde4e53bf" hidden="1">#REF!</definedName>
    <definedName name="TB31a14260_8ac9_4f8f_906f_f7a5998acfbf" localSheetId="5" hidden="1">#REF!</definedName>
    <definedName name="TB31a14260_8ac9_4f8f_906f_f7a5998acfbf" hidden="1">#REF!</definedName>
    <definedName name="TB31afb5c4_24de_4083_a18c_571b08aa427e" localSheetId="5" hidden="1">#REF!</definedName>
    <definedName name="TB31afb5c4_24de_4083_a18c_571b08aa427e" hidden="1">#REF!</definedName>
    <definedName name="TB31b278ef_7320_44ad_a9c3_812df385d31f" localSheetId="5" hidden="1">#REF!</definedName>
    <definedName name="TB31b278ef_7320_44ad_a9c3_812df385d31f" hidden="1">#REF!</definedName>
    <definedName name="TB31b3d4fb_294c_4b09_9000_b85626a5086f" localSheetId="5" hidden="1">#REF!</definedName>
    <definedName name="TB31b3d4fb_294c_4b09_9000_b85626a5086f" hidden="1">#REF!</definedName>
    <definedName name="TB31c2c46b_20c0_4db5_9f04_e2bba9469e2e" localSheetId="5" hidden="1">#REF!</definedName>
    <definedName name="TB31c2c46b_20c0_4db5_9f04_e2bba9469e2e" hidden="1">#REF!</definedName>
    <definedName name="TB31c3f212_fb64_4260_82b6_c905450fcb9e" localSheetId="5" hidden="1">#REF!</definedName>
    <definedName name="TB31c3f212_fb64_4260_82b6_c905450fcb9e" hidden="1">#REF!</definedName>
    <definedName name="TB31c84563_c3dc_42eb_9c01_73608b1dc21e" localSheetId="5" hidden="1">#REF!</definedName>
    <definedName name="TB31c84563_c3dc_42eb_9c01_73608b1dc21e" hidden="1">#REF!</definedName>
    <definedName name="TB31cb9645_3b6c_421a_be99_794ad3be4fe8" localSheetId="5" hidden="1">#REF!</definedName>
    <definedName name="TB31cb9645_3b6c_421a_be99_794ad3be4fe8" hidden="1">#REF!</definedName>
    <definedName name="TB31d4d3a1_8af0_485a_8f77_3a8ddced98cb" localSheetId="5" hidden="1">#REF!</definedName>
    <definedName name="TB31d4d3a1_8af0_485a_8f77_3a8ddced98cb" hidden="1">#REF!</definedName>
    <definedName name="TB31df5dce_e6c6_4bbf_b859_e89fbdb0171e" localSheetId="5" hidden="1">#REF!</definedName>
    <definedName name="TB31df5dce_e6c6_4bbf_b859_e89fbdb0171e" hidden="1">#REF!</definedName>
    <definedName name="TB31e0884b_6875_4af1_896f_9f05eac5a6f3" localSheetId="5" hidden="1">#REF!</definedName>
    <definedName name="TB31e0884b_6875_4af1_896f_9f05eac5a6f3" hidden="1">#REF!</definedName>
    <definedName name="TB31ec3c19_bb5a_4eb7_91ef_0e0841e0361d" localSheetId="5" hidden="1">#REF!</definedName>
    <definedName name="TB31ec3c19_bb5a_4eb7_91ef_0e0841e0361d" hidden="1">#REF!</definedName>
    <definedName name="TB31f40569_449e_49c7_8312_06c72292d044" localSheetId="5" hidden="1">#REF!</definedName>
    <definedName name="TB31f40569_449e_49c7_8312_06c72292d044" hidden="1">#REF!</definedName>
    <definedName name="TB31fe4648_ca55_4ee9_b471_d91f66dccc53" localSheetId="5" hidden="1">#REF!</definedName>
    <definedName name="TB31fe4648_ca55_4ee9_b471_d91f66dccc53" hidden="1">#REF!</definedName>
    <definedName name="TB31ff7937_60b3_4445_9118_dd6798022d22" localSheetId="5" hidden="1">#REF!</definedName>
    <definedName name="TB31ff7937_60b3_4445_9118_dd6798022d22" hidden="1">#REF!</definedName>
    <definedName name="TB320360a6_9b4a_489e_84b4_cc85a71659c6" localSheetId="5" hidden="1">#REF!</definedName>
    <definedName name="TB320360a6_9b4a_489e_84b4_cc85a71659c6" hidden="1">#REF!</definedName>
    <definedName name="TB320d9963_1193_43f3_89d3_b6f360a306f4" localSheetId="5" hidden="1">#REF!</definedName>
    <definedName name="TB320d9963_1193_43f3_89d3_b6f360a306f4" hidden="1">#REF!</definedName>
    <definedName name="TB320f6a68_9fa6_4e3d_8445_e5eedfec386f" localSheetId="5" hidden="1">#REF!</definedName>
    <definedName name="TB320f6a68_9fa6_4e3d_8445_e5eedfec386f" hidden="1">#REF!</definedName>
    <definedName name="TB321153e1_9c16_46b4_b08f_5bec9af0641a" localSheetId="5" hidden="1">#REF!</definedName>
    <definedName name="TB321153e1_9c16_46b4_b08f_5bec9af0641a" hidden="1">#REF!</definedName>
    <definedName name="TB3213fad7_3b78_4d66_b128_690f0b35e307" localSheetId="5" hidden="1">#REF!</definedName>
    <definedName name="TB3213fad7_3b78_4d66_b128_690f0b35e307" hidden="1">#REF!</definedName>
    <definedName name="TB32182b22_055b_490d_9bb6_5a11d76bd9e6" localSheetId="5" hidden="1">#REF!</definedName>
    <definedName name="TB32182b22_055b_490d_9bb6_5a11d76bd9e6" hidden="1">#REF!</definedName>
    <definedName name="TB321d17f8_b140_4e68_b621_55dfb3cffc8c" localSheetId="5" hidden="1">#REF!</definedName>
    <definedName name="TB321d17f8_b140_4e68_b621_55dfb3cffc8c" hidden="1">#REF!</definedName>
    <definedName name="TB32244895_9dda_4479_9c80_215ec35c0b39" localSheetId="5" hidden="1">#REF!</definedName>
    <definedName name="TB32244895_9dda_4479_9c80_215ec35c0b39" hidden="1">#REF!</definedName>
    <definedName name="TB32254c12_0d12_427d_8359_b34b285d388d" localSheetId="5" hidden="1">#REF!</definedName>
    <definedName name="TB32254c12_0d12_427d_8359_b34b285d388d" hidden="1">#REF!</definedName>
    <definedName name="TB322ff71e_41ca_429c_a452_cc8eb7387392" localSheetId="5" hidden="1">#REF!</definedName>
    <definedName name="TB322ff71e_41ca_429c_a452_cc8eb7387392" hidden="1">#REF!</definedName>
    <definedName name="TB3237c1ad_c7da_4d2d_adf8_5340276d07b8" localSheetId="5" hidden="1">#REF!</definedName>
    <definedName name="TB3237c1ad_c7da_4d2d_adf8_5340276d07b8" hidden="1">#REF!</definedName>
    <definedName name="TB326ca69d_50d1_4fcc_8e71_a8a59270d591" localSheetId="5" hidden="1">#REF!</definedName>
    <definedName name="TB326ca69d_50d1_4fcc_8e71_a8a59270d591" hidden="1">#REF!</definedName>
    <definedName name="TB327a8433_806e_474f_92d6_4f218937bde6" localSheetId="5" hidden="1">#REF!</definedName>
    <definedName name="TB327a8433_806e_474f_92d6_4f218937bde6" hidden="1">#REF!</definedName>
    <definedName name="TB3298c26c_e16e_4c45_9cbf_d1cba864cbd0" localSheetId="5" hidden="1">#REF!</definedName>
    <definedName name="TB3298c26c_e16e_4c45_9cbf_d1cba864cbd0" hidden="1">#REF!</definedName>
    <definedName name="TB32a6fd0c_dc78_4c4a_9237_b83d2f729684" localSheetId="5" hidden="1">#REF!</definedName>
    <definedName name="TB32a6fd0c_dc78_4c4a_9237_b83d2f729684" hidden="1">#REF!</definedName>
    <definedName name="TB32c3c9c0_fa4e_45a5_8073_34c844e6e4d4" localSheetId="5" hidden="1">#REF!</definedName>
    <definedName name="TB32c3c9c0_fa4e_45a5_8073_34c844e6e4d4" hidden="1">#REF!</definedName>
    <definedName name="TB32c50bb1_442f_4264_a475_31d337eecc50" localSheetId="5" hidden="1">#REF!</definedName>
    <definedName name="TB32c50bb1_442f_4264_a475_31d337eecc50" hidden="1">#REF!</definedName>
    <definedName name="TB32d1d7ff_8814_4eff_a023_989d611c9ca1" localSheetId="5" hidden="1">#REF!</definedName>
    <definedName name="TB32d1d7ff_8814_4eff_a023_989d611c9ca1" hidden="1">#REF!</definedName>
    <definedName name="TB32d66051_7e29_45e6_9ae0_bf672296fcc3" localSheetId="5" hidden="1">#REF!</definedName>
    <definedName name="TB32d66051_7e29_45e6_9ae0_bf672296fcc3" hidden="1">#REF!</definedName>
    <definedName name="TB32d6b53a_6791_48b3_8e53_d2a5d002c855" localSheetId="5" hidden="1">#REF!</definedName>
    <definedName name="TB32d6b53a_6791_48b3_8e53_d2a5d002c855" hidden="1">#REF!</definedName>
    <definedName name="TB32de3881_0c9f_430b_8ba7_c5d8488dc798" localSheetId="5" hidden="1">#REF!</definedName>
    <definedName name="TB32de3881_0c9f_430b_8ba7_c5d8488dc798" hidden="1">#REF!</definedName>
    <definedName name="TB32ded520_7092_4bbd_9046_22c6f9255a5e" localSheetId="5" hidden="1">#REF!</definedName>
    <definedName name="TB32ded520_7092_4bbd_9046_22c6f9255a5e" hidden="1">#REF!</definedName>
    <definedName name="TB32eb9c9f_abb7_4820_a3b9_51774d28330b" localSheetId="5" hidden="1">#REF!</definedName>
    <definedName name="TB32eb9c9f_abb7_4820_a3b9_51774d28330b" hidden="1">#REF!</definedName>
    <definedName name="TB32f4877a_7eac_4402_a4a7_64b744704d4d" localSheetId="5" hidden="1">#REF!</definedName>
    <definedName name="TB32f4877a_7eac_4402_a4a7_64b744704d4d" hidden="1">#REF!</definedName>
    <definedName name="TB32fa3031_b1d6_4f07_bb49_1b5341c90111" localSheetId="5" hidden="1">#REF!</definedName>
    <definedName name="TB32fa3031_b1d6_4f07_bb49_1b5341c90111" hidden="1">#REF!</definedName>
    <definedName name="TB32ffdfbd_1f47_4f90_a7c3_93d67e92a5e9" localSheetId="5" hidden="1">#REF!</definedName>
    <definedName name="TB32ffdfbd_1f47_4f90_a7c3_93d67e92a5e9" hidden="1">#REF!</definedName>
    <definedName name="TB33066b10_97aa_41d7_972d_0f92a31deeb5" localSheetId="5" hidden="1">#REF!</definedName>
    <definedName name="TB33066b10_97aa_41d7_972d_0f92a31deeb5" hidden="1">#REF!</definedName>
    <definedName name="TB330705a3_6859_4918_afa2_18318a003d21" localSheetId="5" hidden="1">#REF!</definedName>
    <definedName name="TB330705a3_6859_4918_afa2_18318a003d21" hidden="1">#REF!</definedName>
    <definedName name="TB330989a6_e06d_4953_a9b2_72b8540e9413" localSheetId="5" hidden="1">#REF!</definedName>
    <definedName name="TB330989a6_e06d_4953_a9b2_72b8540e9413" hidden="1">#REF!</definedName>
    <definedName name="TB331114ca_0a0f_4edd_b7c8_1bc6a3eed8be" localSheetId="5" hidden="1">#REF!</definedName>
    <definedName name="TB331114ca_0a0f_4edd_b7c8_1bc6a3eed8be" hidden="1">#REF!</definedName>
    <definedName name="TB33273ef3_b2c4_4366_a28c_9cbe06d71e83" localSheetId="5" hidden="1">#REF!</definedName>
    <definedName name="TB33273ef3_b2c4_4366_a28c_9cbe06d71e83" hidden="1">#REF!</definedName>
    <definedName name="TB332afecb_b985_4e52_873e_9ea84d39e529" localSheetId="5" hidden="1">#REF!</definedName>
    <definedName name="TB332afecb_b985_4e52_873e_9ea84d39e529" hidden="1">#REF!</definedName>
    <definedName name="TB333e7d0e_b11e_4f81_b9a7_b92697c5e128" localSheetId="5" hidden="1">#REF!</definedName>
    <definedName name="TB333e7d0e_b11e_4f81_b9a7_b92697c5e128" hidden="1">#REF!</definedName>
    <definedName name="TB3342588d_0edf_4fc8_8968_987eeaeb898b" localSheetId="5" hidden="1">#REF!</definedName>
    <definedName name="TB3342588d_0edf_4fc8_8968_987eeaeb898b" hidden="1">#REF!</definedName>
    <definedName name="TB3344e5c4_9705_41aa_9767_91ac70b536e9" localSheetId="5" hidden="1">#REF!</definedName>
    <definedName name="TB3344e5c4_9705_41aa_9767_91ac70b536e9" hidden="1">#REF!</definedName>
    <definedName name="TB3345cb1a_2b12_466a_a6ff_9ed592b9d7da" localSheetId="5" hidden="1">#REF!</definedName>
    <definedName name="TB3345cb1a_2b12_466a_a6ff_9ed592b9d7da" hidden="1">#REF!</definedName>
    <definedName name="TB33552ac7_4911_4e58_9126_19dedcedeae3" localSheetId="5" hidden="1">#REF!</definedName>
    <definedName name="TB33552ac7_4911_4e58_9126_19dedcedeae3" hidden="1">#REF!</definedName>
    <definedName name="TB337f5bdf_313d_4ff0_9a36_91909610dbd9" localSheetId="5" hidden="1">#REF!</definedName>
    <definedName name="TB337f5bdf_313d_4ff0_9a36_91909610dbd9" hidden="1">#REF!</definedName>
    <definedName name="TB33808e2f_4a2a_4d17_acc2_d0f97dba27d1" localSheetId="5" hidden="1">#REF!</definedName>
    <definedName name="TB33808e2f_4a2a_4d17_acc2_d0f97dba27d1" hidden="1">#REF!</definedName>
    <definedName name="TB338a9ac6_540d_43e8_a338_748494612caa" localSheetId="5" hidden="1">#REF!</definedName>
    <definedName name="TB338a9ac6_540d_43e8_a338_748494612caa" hidden="1">#REF!</definedName>
    <definedName name="TB338c5ea8_0b3d_441c_b509_57ba186096c1" localSheetId="5" hidden="1">#REF!</definedName>
    <definedName name="TB338c5ea8_0b3d_441c_b509_57ba186096c1" hidden="1">#REF!</definedName>
    <definedName name="TB3396c6ea_e8e4_4ec2_85e7_d63e9d26fc6d" localSheetId="5" hidden="1">#REF!</definedName>
    <definedName name="TB3396c6ea_e8e4_4ec2_85e7_d63e9d26fc6d" hidden="1">#REF!</definedName>
    <definedName name="TB3397730e_cf02_476a_8644_b2c80880bcfb" localSheetId="5" hidden="1">#REF!</definedName>
    <definedName name="TB3397730e_cf02_476a_8644_b2c80880bcfb" hidden="1">#REF!</definedName>
    <definedName name="TB33b16046_5ad8_4467_ad51_e83c1fcdcbde" localSheetId="5" hidden="1">#REF!</definedName>
    <definedName name="TB33b16046_5ad8_4467_ad51_e83c1fcdcbde" hidden="1">#REF!</definedName>
    <definedName name="TB33b2b558_e4d7_4171_849a_ce2566db606f" localSheetId="5" hidden="1">#REF!</definedName>
    <definedName name="TB33b2b558_e4d7_4171_849a_ce2566db606f" hidden="1">#REF!</definedName>
    <definedName name="TB33b339eb_ee88_4a33_a0ce_f6133e5532eb" localSheetId="5" hidden="1">#REF!</definedName>
    <definedName name="TB33b339eb_ee88_4a33_a0ce_f6133e5532eb" hidden="1">#REF!</definedName>
    <definedName name="TB33b384ec_d8d1_4d8b_afee_d70d129b56e9" localSheetId="5" hidden="1">#REF!</definedName>
    <definedName name="TB33b384ec_d8d1_4d8b_afee_d70d129b56e9" hidden="1">#REF!</definedName>
    <definedName name="TB33b7dc2d_dbdb_4071_a208_c9edd36290c8" localSheetId="5" hidden="1">#REF!</definedName>
    <definedName name="TB33b7dc2d_dbdb_4071_a208_c9edd36290c8" hidden="1">#REF!</definedName>
    <definedName name="TB33bc971b_9f41_4800_a66a_a933d8d21a2e" localSheetId="5" hidden="1">#REF!</definedName>
    <definedName name="TB33bc971b_9f41_4800_a66a_a933d8d21a2e" hidden="1">#REF!</definedName>
    <definedName name="TB33bde15c_4c91_4998_9aec_e89d46749647" localSheetId="5" hidden="1">#REF!</definedName>
    <definedName name="TB33bde15c_4c91_4998_9aec_e89d46749647" hidden="1">#REF!</definedName>
    <definedName name="TB33c23436_4458_49d3_a65a_123f3ee00adc" localSheetId="5" hidden="1">#REF!</definedName>
    <definedName name="TB33c23436_4458_49d3_a65a_123f3ee00adc" hidden="1">#REF!</definedName>
    <definedName name="TB33d3ab04_c920_4203_a765_12f6a4f6777c" localSheetId="5" hidden="1">#REF!</definedName>
    <definedName name="TB33d3ab04_c920_4203_a765_12f6a4f6777c" hidden="1">#REF!</definedName>
    <definedName name="TB33e49da6_2243_46f7_93b4_59631172b630" localSheetId="5" hidden="1">#REF!</definedName>
    <definedName name="TB33e49da6_2243_46f7_93b4_59631172b630" hidden="1">#REF!</definedName>
    <definedName name="TB33f27caa_869b_4e37_a034_6a1fd24c61a7" localSheetId="5" hidden="1">#REF!</definedName>
    <definedName name="TB33f27caa_869b_4e37_a034_6a1fd24c61a7" hidden="1">#REF!</definedName>
    <definedName name="TB340a40c7_97ee_489a_926f_a6c14233b323" localSheetId="5" hidden="1">#REF!</definedName>
    <definedName name="TB340a40c7_97ee_489a_926f_a6c14233b323" hidden="1">#REF!</definedName>
    <definedName name="TB340eccd0_1ba4_4d18_841e_0291ac254ac5" localSheetId="5" hidden="1">#REF!</definedName>
    <definedName name="TB340eccd0_1ba4_4d18_841e_0291ac254ac5" hidden="1">#REF!</definedName>
    <definedName name="TB3429637f_95b3_4091_8bf2_2f1d99e25d5c" localSheetId="5" hidden="1">#REF!</definedName>
    <definedName name="TB3429637f_95b3_4091_8bf2_2f1d99e25d5c" hidden="1">#REF!</definedName>
    <definedName name="TB342dc73a_8ea1_4cb1_a837_1e58e8b00777" localSheetId="5" hidden="1">#REF!</definedName>
    <definedName name="TB342dc73a_8ea1_4cb1_a837_1e58e8b00777" hidden="1">#REF!</definedName>
    <definedName name="TB3432d9e5_130e_4c62_aa82_a3750d0019cd" localSheetId="5" hidden="1">#REF!</definedName>
    <definedName name="TB3432d9e5_130e_4c62_aa82_a3750d0019cd" hidden="1">#REF!</definedName>
    <definedName name="TB343514a1_b4ac_4bdc_8a06_612589705eac" localSheetId="5" hidden="1">#REF!</definedName>
    <definedName name="TB343514a1_b4ac_4bdc_8a06_612589705eac" hidden="1">#REF!</definedName>
    <definedName name="TB34371cb0_c370_4c9a_af98_040b796d90b2" localSheetId="5" hidden="1">#REF!</definedName>
    <definedName name="TB34371cb0_c370_4c9a_af98_040b796d90b2" hidden="1">#REF!</definedName>
    <definedName name="TB3439fa06_43fd_4d0b_9278_515fa0c8d170" localSheetId="5" hidden="1">#REF!</definedName>
    <definedName name="TB3439fa06_43fd_4d0b_9278_515fa0c8d170" hidden="1">#REF!</definedName>
    <definedName name="TB343b7621_bc4d_4265_b731_f60f7b9c5e44" localSheetId="5" hidden="1">#REF!</definedName>
    <definedName name="TB343b7621_bc4d_4265_b731_f60f7b9c5e44" hidden="1">#REF!</definedName>
    <definedName name="TB343effa6_2a31_4c68_8b2c_b132e16d1837" localSheetId="5" hidden="1">#REF!</definedName>
    <definedName name="TB343effa6_2a31_4c68_8b2c_b132e16d1837" hidden="1">#REF!</definedName>
    <definedName name="TB34404593_b2cc_49ed_bed2_68b88d3a0180" localSheetId="5" hidden="1">#REF!</definedName>
    <definedName name="TB34404593_b2cc_49ed_bed2_68b88d3a0180" hidden="1">#REF!</definedName>
    <definedName name="TB3443eec6_6283_496d_9117_94554a9b59e8" localSheetId="5" hidden="1">#REF!</definedName>
    <definedName name="TB3443eec6_6283_496d_9117_94554a9b59e8" hidden="1">#REF!</definedName>
    <definedName name="TB34442a86_a7df_4a91_a363_32eb3d525af1" localSheetId="5" hidden="1">#REF!</definedName>
    <definedName name="TB34442a86_a7df_4a91_a363_32eb3d525af1" hidden="1">#REF!</definedName>
    <definedName name="TB34571af7_f794_489f_95f4_cf8139836bda" localSheetId="5" hidden="1">#REF!</definedName>
    <definedName name="TB34571af7_f794_489f_95f4_cf8139836bda" hidden="1">#REF!</definedName>
    <definedName name="TB346c7154_00cd_4ef3_9407_4da58af31162" localSheetId="5" hidden="1">#REF!</definedName>
    <definedName name="TB346c7154_00cd_4ef3_9407_4da58af31162" hidden="1">#REF!</definedName>
    <definedName name="TB3476ecdf_01bb_4e24_a8e2_7f60b2d48557" localSheetId="5" hidden="1">#REF!</definedName>
    <definedName name="TB3476ecdf_01bb_4e24_a8e2_7f60b2d48557" hidden="1">#REF!</definedName>
    <definedName name="TB347adb4c_0737_4b22_ad94_37c220558c48" localSheetId="5" hidden="1">#REF!</definedName>
    <definedName name="TB347adb4c_0737_4b22_ad94_37c220558c48" hidden="1">#REF!</definedName>
    <definedName name="TB347c7b29_db41_4e46_8bfc_c3c70c76919b" localSheetId="5" hidden="1">#REF!</definedName>
    <definedName name="TB347c7b29_db41_4e46_8bfc_c3c70c76919b" hidden="1">#REF!</definedName>
    <definedName name="TB34845220_138c_4144_82a2_aee3b2112119" localSheetId="5" hidden="1">#REF!</definedName>
    <definedName name="TB34845220_138c_4144_82a2_aee3b2112119" hidden="1">#REF!</definedName>
    <definedName name="TB3486591d_4638_4200_b5b1_d5897e86189e" localSheetId="5" hidden="1">#REF!</definedName>
    <definedName name="TB3486591d_4638_4200_b5b1_d5897e86189e" hidden="1">#REF!</definedName>
    <definedName name="TB3486cea2_7ebe_4183_91dd_3293c4d0f078" localSheetId="5" hidden="1">#REF!</definedName>
    <definedName name="TB3486cea2_7ebe_4183_91dd_3293c4d0f078" hidden="1">#REF!</definedName>
    <definedName name="TB348a3a3f_ad01_409a_bdfd_96cb8a871d5e" localSheetId="5" hidden="1">#REF!</definedName>
    <definedName name="TB348a3a3f_ad01_409a_bdfd_96cb8a871d5e" hidden="1">#REF!</definedName>
    <definedName name="TB34abd527_900b_43b1_ac10_f71aa21649fd" localSheetId="5" hidden="1">#REF!</definedName>
    <definedName name="TB34abd527_900b_43b1_ac10_f71aa21649fd" hidden="1">#REF!</definedName>
    <definedName name="TB34b10fed_ba35_4954_8972_e0c5ad438636" localSheetId="5" hidden="1">#REF!</definedName>
    <definedName name="TB34b10fed_ba35_4954_8972_e0c5ad438636" hidden="1">#REF!</definedName>
    <definedName name="TB34b20075_c2df_4bf1_8ca5_078d9ae364cc" localSheetId="5" hidden="1">#REF!</definedName>
    <definedName name="TB34b20075_c2df_4bf1_8ca5_078d9ae364cc" hidden="1">#REF!</definedName>
    <definedName name="TB34b5b3a1_a26f_4ed2_8fc3_ec7185574051" localSheetId="5" hidden="1">#REF!</definedName>
    <definedName name="TB34b5b3a1_a26f_4ed2_8fc3_ec7185574051" hidden="1">#REF!</definedName>
    <definedName name="TB34b7bc0c_cc16_4e2a_b32f_e1cb961e6861" localSheetId="5" hidden="1">#REF!</definedName>
    <definedName name="TB34b7bc0c_cc16_4e2a_b32f_e1cb961e6861" hidden="1">#REF!</definedName>
    <definedName name="TB34b90cbe_c63e_47eb_bf06_7f7e633e5db9" localSheetId="5" hidden="1">#REF!</definedName>
    <definedName name="TB34b90cbe_c63e_47eb_bf06_7f7e633e5db9" hidden="1">#REF!</definedName>
    <definedName name="TB34b97458_ab83_4976_bde2_627686790472" localSheetId="5" hidden="1">#REF!</definedName>
    <definedName name="TB34b97458_ab83_4976_bde2_627686790472" hidden="1">#REF!</definedName>
    <definedName name="TB34bf1b8a_bcae_446f_a297_79fb8819e14a" localSheetId="5" hidden="1">#REF!</definedName>
    <definedName name="TB34bf1b8a_bcae_446f_a297_79fb8819e14a" hidden="1">#REF!</definedName>
    <definedName name="TB34bf360f_dc33_4baa_93f6_53e93717a4b0" localSheetId="5" hidden="1">#REF!</definedName>
    <definedName name="TB34bf360f_dc33_4baa_93f6_53e93717a4b0" hidden="1">#REF!</definedName>
    <definedName name="TB34c54c75_b432_4251_b39e_fc009add9fe5" localSheetId="5" hidden="1">#REF!</definedName>
    <definedName name="TB34c54c75_b432_4251_b39e_fc009add9fe5" hidden="1">#REF!</definedName>
    <definedName name="TB34c9c332_7d70_4aa2_b08a_f6cc745e5bd7" localSheetId="5" hidden="1">#REF!</definedName>
    <definedName name="TB34c9c332_7d70_4aa2_b08a_f6cc745e5bd7" hidden="1">#REF!</definedName>
    <definedName name="TB34cb2fa9_c2f2_4719_8542_6d7c451e3d27" localSheetId="5" hidden="1">#REF!</definedName>
    <definedName name="TB34cb2fa9_c2f2_4719_8542_6d7c451e3d27" hidden="1">#REF!</definedName>
    <definedName name="TB34d556c0_21ed_40f9_940a_efb9bdd50607" localSheetId="5" hidden="1">#REF!</definedName>
    <definedName name="TB34d556c0_21ed_40f9_940a_efb9bdd50607" hidden="1">#REF!</definedName>
    <definedName name="TB34f44026_bd4e_4aa4_91a6_f0b875018014" localSheetId="5" hidden="1">#REF!</definedName>
    <definedName name="TB34f44026_bd4e_4aa4_91a6_f0b875018014" hidden="1">#REF!</definedName>
    <definedName name="TB34f907c5_cb22_4dfe_b57e_062d93893032" localSheetId="5" hidden="1">#REF!</definedName>
    <definedName name="TB34f907c5_cb22_4dfe_b57e_062d93893032" hidden="1">#REF!</definedName>
    <definedName name="TB34f9dc9d_5c87_4b85_9926_4679f6892fdd" localSheetId="5" hidden="1">#REF!</definedName>
    <definedName name="TB34f9dc9d_5c87_4b85_9926_4679f6892fdd" hidden="1">#REF!</definedName>
    <definedName name="TB34fab29c_599d_4ca2_a4b6_05768beec5bb" localSheetId="5" hidden="1">#REF!</definedName>
    <definedName name="TB34fab29c_599d_4ca2_a4b6_05768beec5bb" hidden="1">#REF!</definedName>
    <definedName name="TB3503bc61_bed6_4a67_b1db_e76409b150dd" localSheetId="5" hidden="1">#REF!</definedName>
    <definedName name="TB3503bc61_bed6_4a67_b1db_e76409b150dd" hidden="1">#REF!</definedName>
    <definedName name="TB3506b078_dfcb_4a98_bc0c_71513dfd5d2d" localSheetId="5" hidden="1">#REF!</definedName>
    <definedName name="TB3506b078_dfcb_4a98_bc0c_71513dfd5d2d" hidden="1">#REF!</definedName>
    <definedName name="TB350ed749_eb49_4b59_9165_0cabc4103599" localSheetId="5" hidden="1">#REF!</definedName>
    <definedName name="TB350ed749_eb49_4b59_9165_0cabc4103599" hidden="1">#REF!</definedName>
    <definedName name="TB351492c2_bd30_4aa5_8bbb_bf3f9b6604d8" localSheetId="5" hidden="1">#REF!</definedName>
    <definedName name="TB351492c2_bd30_4aa5_8bbb_bf3f9b6604d8" hidden="1">#REF!</definedName>
    <definedName name="TB35174c40_b84a_4fa0_a1b3_547412bf8a6d" localSheetId="5" hidden="1">#REF!</definedName>
    <definedName name="TB35174c40_b84a_4fa0_a1b3_547412bf8a6d" hidden="1">#REF!</definedName>
    <definedName name="TB3519e9d5_756a_41ba_a4f4_7ad0314e5f83" localSheetId="5" hidden="1">#REF!</definedName>
    <definedName name="TB3519e9d5_756a_41ba_a4f4_7ad0314e5f83" hidden="1">#REF!</definedName>
    <definedName name="TB351ae73a_3855_4d3c_86ba_02661cc06a7c" localSheetId="5" hidden="1">#REF!</definedName>
    <definedName name="TB351ae73a_3855_4d3c_86ba_02661cc06a7c" hidden="1">#REF!</definedName>
    <definedName name="TB351b1363_ca8c_4138_bf4c_5e02d3662e13" localSheetId="5" hidden="1">#REF!</definedName>
    <definedName name="TB351b1363_ca8c_4138_bf4c_5e02d3662e13" hidden="1">#REF!</definedName>
    <definedName name="TB351c9844_a221_4fcb_b9c1_56eecef23ee8" localSheetId="5" hidden="1">#REF!</definedName>
    <definedName name="TB351c9844_a221_4fcb_b9c1_56eecef23ee8" hidden="1">#REF!</definedName>
    <definedName name="TB351ea403_5199_40d7_9dcc_9c7311647be9" localSheetId="5" hidden="1">#REF!</definedName>
    <definedName name="TB351ea403_5199_40d7_9dcc_9c7311647be9" hidden="1">#REF!</definedName>
    <definedName name="TB35302df8_abeb_4053_91c8_77062579d8a5" localSheetId="5" hidden="1">#REF!</definedName>
    <definedName name="TB35302df8_abeb_4053_91c8_77062579d8a5" hidden="1">#REF!</definedName>
    <definedName name="TB3530b96a_ac4e_488e_bf5e_8f76d24945fb" localSheetId="5" hidden="1">#REF!</definedName>
    <definedName name="TB3530b96a_ac4e_488e_bf5e_8f76d24945fb" hidden="1">#REF!</definedName>
    <definedName name="TB354c9d12_5a16_40fe_9078_2ca781b6b383" localSheetId="5" hidden="1">#REF!</definedName>
    <definedName name="TB354c9d12_5a16_40fe_9078_2ca781b6b383" hidden="1">#REF!</definedName>
    <definedName name="TB3561254c_7955_4cab_aed1_4dbc455620d7" localSheetId="5" hidden="1">#REF!</definedName>
    <definedName name="TB3561254c_7955_4cab_aed1_4dbc455620d7" hidden="1">#REF!</definedName>
    <definedName name="TB356673e2_0156_40f5_9c22_32b0e313f2a8" localSheetId="5" hidden="1">#REF!</definedName>
    <definedName name="TB356673e2_0156_40f5_9c22_32b0e313f2a8" hidden="1">#REF!</definedName>
    <definedName name="TB356abbe2_5ff0_4e27_a19b_cdae29b3a99c" localSheetId="5" hidden="1">#REF!</definedName>
    <definedName name="TB356abbe2_5ff0_4e27_a19b_cdae29b3a99c" hidden="1">#REF!</definedName>
    <definedName name="TB357d7aa1_8c2c_4576_9b62_09f409f99670" localSheetId="5" hidden="1">#REF!</definedName>
    <definedName name="TB357d7aa1_8c2c_4576_9b62_09f409f99670" hidden="1">#REF!</definedName>
    <definedName name="TB3597b438_8b73_4fa0_be86_9f5a7297358a" localSheetId="5" hidden="1">#REF!</definedName>
    <definedName name="TB3597b438_8b73_4fa0_be86_9f5a7297358a" hidden="1">#REF!</definedName>
    <definedName name="TB3597db09_6f01_4e69_b7e6_075243174aba" localSheetId="5" hidden="1">#REF!</definedName>
    <definedName name="TB3597db09_6f01_4e69_b7e6_075243174aba" hidden="1">#REF!</definedName>
    <definedName name="TB359fc60f_042f_4d5a_9b6a_796a30c3b2df" localSheetId="5" hidden="1">#REF!</definedName>
    <definedName name="TB359fc60f_042f_4d5a_9b6a_796a30c3b2df" hidden="1">#REF!</definedName>
    <definedName name="TB35a497e9_58ad_4397_a99a_5aa449e4f5fa" localSheetId="5" hidden="1">#REF!</definedName>
    <definedName name="TB35a497e9_58ad_4397_a99a_5aa449e4f5fa" hidden="1">#REF!</definedName>
    <definedName name="TB35aabc04_a801_4370_b7a8_226335fbdb07" localSheetId="5" hidden="1">#REF!</definedName>
    <definedName name="TB35aabc04_a801_4370_b7a8_226335fbdb07" hidden="1">#REF!</definedName>
    <definedName name="TB35b3737d_3d78_4d9d_b4f4_a368a94e27af" localSheetId="5" hidden="1">#REF!</definedName>
    <definedName name="TB35b3737d_3d78_4d9d_b4f4_a368a94e27af" hidden="1">#REF!</definedName>
    <definedName name="TB35b9d306_f135_4c50_9146_a3333fb20262" localSheetId="5" hidden="1">#REF!</definedName>
    <definedName name="TB35b9d306_f135_4c50_9146_a3333fb20262" hidden="1">#REF!</definedName>
    <definedName name="TB35babcae_59de_499b_86df_97494a861e79" localSheetId="5" hidden="1">#REF!</definedName>
    <definedName name="TB35babcae_59de_499b_86df_97494a861e79" hidden="1">#REF!</definedName>
    <definedName name="TB35c76e21_24c2_4dcd_be39_ce7b4369ecf9" localSheetId="5" hidden="1">#REF!</definedName>
    <definedName name="TB35c76e21_24c2_4dcd_be39_ce7b4369ecf9" hidden="1">#REF!</definedName>
    <definedName name="TB35c9da66_1c9a_4e29_ba77_f1be9adf9ba2" localSheetId="5" hidden="1">#REF!</definedName>
    <definedName name="TB35c9da66_1c9a_4e29_ba77_f1be9adf9ba2" hidden="1">#REF!</definedName>
    <definedName name="TB35cc1651_9148_4832_88ba_949fb4816d92" localSheetId="5" hidden="1">#REF!</definedName>
    <definedName name="TB35cc1651_9148_4832_88ba_949fb4816d92" hidden="1">#REF!</definedName>
    <definedName name="TB35ebea4c_2b04_4587_b2db_5b275cbe9725" localSheetId="5" hidden="1">#REF!</definedName>
    <definedName name="TB35ebea4c_2b04_4587_b2db_5b275cbe9725" hidden="1">#REF!</definedName>
    <definedName name="TB35ec34d7_0c6f_4520_9301_f4e8942cf306" localSheetId="5" hidden="1">#REF!</definedName>
    <definedName name="TB35ec34d7_0c6f_4520_9301_f4e8942cf306" hidden="1">#REF!</definedName>
    <definedName name="TB35f931ab_fc06_4797_8172_c706777cf68e" localSheetId="5" hidden="1">#REF!</definedName>
    <definedName name="TB35f931ab_fc06_4797_8172_c706777cf68e" hidden="1">#REF!</definedName>
    <definedName name="TB35fd75fb_04c7_407c_9af8_987325a7fff7" localSheetId="5" hidden="1">#REF!</definedName>
    <definedName name="TB35fd75fb_04c7_407c_9af8_987325a7fff7" hidden="1">#REF!</definedName>
    <definedName name="TB360e9b79_504c_4242_b059_6f0d0ae72631" localSheetId="5" hidden="1">#REF!</definedName>
    <definedName name="TB360e9b79_504c_4242_b059_6f0d0ae72631" hidden="1">#REF!</definedName>
    <definedName name="TB361c0e8f_fdc4_48aa_aa16_c15cc272be33" localSheetId="5" hidden="1">#REF!</definedName>
    <definedName name="TB361c0e8f_fdc4_48aa_aa16_c15cc272be33" hidden="1">#REF!</definedName>
    <definedName name="TB36261eab_1ade_4b26_ab4c_10bfd21f0618" localSheetId="5" hidden="1">#REF!</definedName>
    <definedName name="TB36261eab_1ade_4b26_ab4c_10bfd21f0618" hidden="1">#REF!</definedName>
    <definedName name="TB3632aee3_d389_4785_a26e_c088749967df" localSheetId="5" hidden="1">#REF!</definedName>
    <definedName name="TB3632aee3_d389_4785_a26e_c088749967df" hidden="1">#REF!</definedName>
    <definedName name="TB364735df_49de_47c0_b65a_6b80827590c7" localSheetId="5" hidden="1">#REF!</definedName>
    <definedName name="TB364735df_49de_47c0_b65a_6b80827590c7" hidden="1">#REF!</definedName>
    <definedName name="TB36489267_02a7_43cd_8c06_47591bf81886" localSheetId="5" hidden="1">#REF!</definedName>
    <definedName name="TB36489267_02a7_43cd_8c06_47591bf81886" hidden="1">#REF!</definedName>
    <definedName name="TB3660a0cf_ce28_4e29_a8b7_8901ec68b88d" localSheetId="5" hidden="1">#REF!</definedName>
    <definedName name="TB3660a0cf_ce28_4e29_a8b7_8901ec68b88d" hidden="1">#REF!</definedName>
    <definedName name="TB3662d7b4_d1f6_4756_b690_80b39f10ff35" localSheetId="5" hidden="1">#REF!</definedName>
    <definedName name="TB3662d7b4_d1f6_4756_b690_80b39f10ff35" hidden="1">#REF!</definedName>
    <definedName name="TB366c639a_540d_43ae_b69e_da6f1a0ca107" localSheetId="5" hidden="1">#REF!</definedName>
    <definedName name="TB366c639a_540d_43ae_b69e_da6f1a0ca107" hidden="1">#REF!</definedName>
    <definedName name="TB368e3163_0b1a_45d7_bc8c_68f6d1352036" localSheetId="5" hidden="1">#REF!</definedName>
    <definedName name="TB368e3163_0b1a_45d7_bc8c_68f6d1352036" hidden="1">#REF!</definedName>
    <definedName name="TB36adde84_e478_4e43_a23d_701f6cf6b08e" localSheetId="5" hidden="1">#REF!</definedName>
    <definedName name="TB36adde84_e478_4e43_a23d_701f6cf6b08e" hidden="1">#REF!</definedName>
    <definedName name="TB36aeb8a3_cf78_4a39_aec7_efb5e5f7cf0d" localSheetId="5" hidden="1">#REF!</definedName>
    <definedName name="TB36aeb8a3_cf78_4a39_aec7_efb5e5f7cf0d" hidden="1">#REF!</definedName>
    <definedName name="TB36c2eafe_579a_406d_a71d_e3e80203f8fb" localSheetId="5" hidden="1">#REF!</definedName>
    <definedName name="TB36c2eafe_579a_406d_a71d_e3e80203f8fb" hidden="1">#REF!</definedName>
    <definedName name="TB36e64bee_207a_44ef_a681_9a3628f5845c" localSheetId="5" hidden="1">#REF!</definedName>
    <definedName name="TB36e64bee_207a_44ef_a681_9a3628f5845c" hidden="1">#REF!</definedName>
    <definedName name="TB36efbb94_c66f_4ea9_9684_699f00d03921" localSheetId="5" hidden="1">#REF!</definedName>
    <definedName name="TB36efbb94_c66f_4ea9_9684_699f00d03921" hidden="1">#REF!</definedName>
    <definedName name="TB36f2a951_61e4_492a_86dd_ec70eb621fcc" localSheetId="5" hidden="1">#REF!</definedName>
    <definedName name="TB36f2a951_61e4_492a_86dd_ec70eb621fcc" hidden="1">#REF!</definedName>
    <definedName name="TB36f4eafb_41a9_4249_8ca0_c11402c701f9" localSheetId="5" hidden="1">#REF!</definedName>
    <definedName name="TB36f4eafb_41a9_4249_8ca0_c11402c701f9" hidden="1">#REF!</definedName>
    <definedName name="TB36f6be39_8563_4a99_9c82_7cf5b8d663db" localSheetId="5" hidden="1">#REF!</definedName>
    <definedName name="TB36f6be39_8563_4a99_9c82_7cf5b8d663db" hidden="1">#REF!</definedName>
    <definedName name="TB3701e1d2_12e5_4fa6_b15c_4857ac68af40" localSheetId="5" hidden="1">#REF!</definedName>
    <definedName name="TB3701e1d2_12e5_4fa6_b15c_4857ac68af40" hidden="1">#REF!</definedName>
    <definedName name="TB3711fc78_26b2_4f64_9be6_dd3afbc7e0eb" localSheetId="5" hidden="1">#REF!</definedName>
    <definedName name="TB3711fc78_26b2_4f64_9be6_dd3afbc7e0eb" hidden="1">#REF!</definedName>
    <definedName name="TB3713ccd1_2744_4f70_b757_b08e2c805d61" localSheetId="5" hidden="1">#REF!</definedName>
    <definedName name="TB3713ccd1_2744_4f70_b757_b08e2c805d61" hidden="1">#REF!</definedName>
    <definedName name="TB371716be_9de3_45ce_97a0_eb8440a9ebee" localSheetId="5" hidden="1">#REF!</definedName>
    <definedName name="TB371716be_9de3_45ce_97a0_eb8440a9ebee" hidden="1">#REF!</definedName>
    <definedName name="TB372634f0_2598_4642_8643_7750437f3c44" localSheetId="5" hidden="1">#REF!</definedName>
    <definedName name="TB372634f0_2598_4642_8643_7750437f3c44" hidden="1">#REF!</definedName>
    <definedName name="TB372c2e2a_10a4_46b5_b252_ad3b57ae69cb" localSheetId="5" hidden="1">#REF!</definedName>
    <definedName name="TB372c2e2a_10a4_46b5_b252_ad3b57ae69cb" hidden="1">#REF!</definedName>
    <definedName name="TB372cbb71_588c_41d2_83d2_674dd089b12c" localSheetId="5" hidden="1">#REF!</definedName>
    <definedName name="TB372cbb71_588c_41d2_83d2_674dd089b12c" hidden="1">#REF!</definedName>
    <definedName name="TB373fbf47_253c_4682_8e30_d3b76499288e" localSheetId="5" hidden="1">#REF!</definedName>
    <definedName name="TB373fbf47_253c_4682_8e30_d3b76499288e" hidden="1">#REF!</definedName>
    <definedName name="TB3742fd1c_fffe_41a6_925e_21843a40587f" localSheetId="5" hidden="1">#REF!</definedName>
    <definedName name="TB3742fd1c_fffe_41a6_925e_21843a40587f" hidden="1">#REF!</definedName>
    <definedName name="TB37434328_a696_46ae_b770_342152f39108" localSheetId="5" hidden="1">#REF!</definedName>
    <definedName name="TB37434328_a696_46ae_b770_342152f39108" hidden="1">#REF!</definedName>
    <definedName name="TB37448110_d9f5_4a35_89df_e1401e0391be" localSheetId="5" hidden="1">#REF!</definedName>
    <definedName name="TB37448110_d9f5_4a35_89df_e1401e0391be" hidden="1">#REF!</definedName>
    <definedName name="TB374dac24_9fc8_45c2_a56e_e1a61eb5f170" localSheetId="5" hidden="1">#REF!</definedName>
    <definedName name="TB374dac24_9fc8_45c2_a56e_e1a61eb5f170" hidden="1">#REF!</definedName>
    <definedName name="TB374e02d8_416a_44c0_b7a1_70acebfae3cf" localSheetId="5" hidden="1">#REF!</definedName>
    <definedName name="TB374e02d8_416a_44c0_b7a1_70acebfae3cf" hidden="1">#REF!</definedName>
    <definedName name="TB375912c8_7140_4dea_84de_a7c4e70eca13" localSheetId="5" hidden="1">#REF!</definedName>
    <definedName name="TB375912c8_7140_4dea_84de_a7c4e70eca13" hidden="1">#REF!</definedName>
    <definedName name="TB3759ad8c_0484_438d_bc98_f375dcee6bab" localSheetId="5" hidden="1">#REF!</definedName>
    <definedName name="TB3759ad8c_0484_438d_bc98_f375dcee6bab" hidden="1">#REF!</definedName>
    <definedName name="TB375e9c32_e98d_4435_acfc_8c81edc150ef" localSheetId="5" hidden="1">#REF!</definedName>
    <definedName name="TB375e9c32_e98d_4435_acfc_8c81edc150ef" hidden="1">#REF!</definedName>
    <definedName name="TB375f0c13_0cd1_4640_acfd_4bdc5c421334" localSheetId="5" hidden="1">#REF!</definedName>
    <definedName name="TB375f0c13_0cd1_4640_acfd_4bdc5c421334" hidden="1">#REF!</definedName>
    <definedName name="TB37677087_6344_4aa8_8690_71e6d6cbdcf1" localSheetId="5" hidden="1">#REF!</definedName>
    <definedName name="TB37677087_6344_4aa8_8690_71e6d6cbdcf1" hidden="1">#REF!</definedName>
    <definedName name="TB3767fd96_7940_46f1_822f_62c4d609c7fe" localSheetId="5" hidden="1">#REF!</definedName>
    <definedName name="TB3767fd96_7940_46f1_822f_62c4d609c7fe" hidden="1">#REF!</definedName>
    <definedName name="TB37753551_3850_4dfd_82a4_4fc576a1e937" localSheetId="5" hidden="1">#REF!</definedName>
    <definedName name="TB37753551_3850_4dfd_82a4_4fc576a1e937" hidden="1">#REF!</definedName>
    <definedName name="TB37769ed1_7e62_4b31_bff7_77e324e7f1ed" localSheetId="5" hidden="1">#REF!</definedName>
    <definedName name="TB37769ed1_7e62_4b31_bff7_77e324e7f1ed" hidden="1">#REF!</definedName>
    <definedName name="TB3779ea47_e3fb_47c6_8871_a311f872858f" localSheetId="5" hidden="1">#REF!</definedName>
    <definedName name="TB3779ea47_e3fb_47c6_8871_a311f872858f" hidden="1">#REF!</definedName>
    <definedName name="TB377b5386_51eb_4056_b544_6e0d1d2eb140" localSheetId="5" hidden="1">#REF!</definedName>
    <definedName name="TB377b5386_51eb_4056_b544_6e0d1d2eb140" hidden="1">#REF!</definedName>
    <definedName name="TB3780d3af_c2f8_466b_85eb_80ab40e94fa2" localSheetId="5" hidden="1">#REF!</definedName>
    <definedName name="TB3780d3af_c2f8_466b_85eb_80ab40e94fa2" hidden="1">#REF!</definedName>
    <definedName name="TB378449ad_2397_46be_b48e_b1e9213e549e" localSheetId="5" hidden="1">#REF!</definedName>
    <definedName name="TB378449ad_2397_46be_b48e_b1e9213e549e" hidden="1">#REF!</definedName>
    <definedName name="TB378dbb5f_c6c1_4678_96b5_f068568badbf" localSheetId="5" hidden="1">#REF!</definedName>
    <definedName name="TB378dbb5f_c6c1_4678_96b5_f068568badbf" hidden="1">#REF!</definedName>
    <definedName name="TB379b3e7f_db2c_46ab_9f93_cc0cec9372f6" localSheetId="5" hidden="1">#REF!</definedName>
    <definedName name="TB379b3e7f_db2c_46ab_9f93_cc0cec9372f6" hidden="1">#REF!</definedName>
    <definedName name="TB379c053f_5251_420b_966d_5b5d933fe10d" localSheetId="5" hidden="1">#REF!</definedName>
    <definedName name="TB379c053f_5251_420b_966d_5b5d933fe10d" hidden="1">#REF!</definedName>
    <definedName name="TB379c25ec_ed4a_490e_ac46_c1a6a6b6c200" localSheetId="5" hidden="1">#REF!</definedName>
    <definedName name="TB379c25ec_ed4a_490e_ac46_c1a6a6b6c200" hidden="1">#REF!</definedName>
    <definedName name="TB37b207eb_47fa_4192_9801_32585d379f98" localSheetId="5" hidden="1">#REF!</definedName>
    <definedName name="TB37b207eb_47fa_4192_9801_32585d379f98" hidden="1">#REF!</definedName>
    <definedName name="TB37b57d2d_bf9b_47bd_924e_2688339cba6c" localSheetId="5" hidden="1">#REF!</definedName>
    <definedName name="TB37b57d2d_bf9b_47bd_924e_2688339cba6c" hidden="1">#REF!</definedName>
    <definedName name="TB37b8cea3_2ee8_448e_9d4a_b5b1dd315001" localSheetId="5" hidden="1">#REF!</definedName>
    <definedName name="TB37b8cea3_2ee8_448e_9d4a_b5b1dd315001" hidden="1">#REF!</definedName>
    <definedName name="TB37bf29dc_820b_4967_a02a_eb55664ffe8a" localSheetId="5" hidden="1">#REF!</definedName>
    <definedName name="TB37bf29dc_820b_4967_a02a_eb55664ffe8a" hidden="1">#REF!</definedName>
    <definedName name="TB37c303ca_676d_415f_a0ea_3cf2fe7a45a3" localSheetId="5" hidden="1">#REF!</definedName>
    <definedName name="TB37c303ca_676d_415f_a0ea_3cf2fe7a45a3" hidden="1">#REF!</definedName>
    <definedName name="TB37cbc0dc_6eec_4f4b_8a7d_3123f1bd49eb" localSheetId="5" hidden="1">#REF!</definedName>
    <definedName name="TB37cbc0dc_6eec_4f4b_8a7d_3123f1bd49eb" hidden="1">#REF!</definedName>
    <definedName name="TB37d88698_75f7_4d16_932f_5c9e017d9c8c" localSheetId="5" hidden="1">#REF!</definedName>
    <definedName name="TB37d88698_75f7_4d16_932f_5c9e017d9c8c" hidden="1">#REF!</definedName>
    <definedName name="TB37e947cb_c1c0_4d03_9875_eab7f11ea76b" localSheetId="5" hidden="1">#REF!</definedName>
    <definedName name="TB37e947cb_c1c0_4d03_9875_eab7f11ea76b" hidden="1">#REF!</definedName>
    <definedName name="TB37ed1f59_4741_43d5_8269_2de55cf04452" localSheetId="5" hidden="1">#REF!</definedName>
    <definedName name="TB37ed1f59_4741_43d5_8269_2de55cf04452" hidden="1">#REF!</definedName>
    <definedName name="TB37ee1529_52b8_4567_9ebf_b302e9f3d19f" localSheetId="5" hidden="1">#REF!</definedName>
    <definedName name="TB37ee1529_52b8_4567_9ebf_b302e9f3d19f" hidden="1">#REF!</definedName>
    <definedName name="TB38034d07_ef5a_4f99_92c9_b5a36f1758d0" localSheetId="5" hidden="1">#REF!</definedName>
    <definedName name="TB38034d07_ef5a_4f99_92c9_b5a36f1758d0" hidden="1">#REF!</definedName>
    <definedName name="TB380425ed_743a_4e58_9244_da9a0a62362c" localSheetId="5" hidden="1">#REF!</definedName>
    <definedName name="TB380425ed_743a_4e58_9244_da9a0a62362c" hidden="1">#REF!</definedName>
    <definedName name="TB3804565e_50c7_4517_b25b_c3d54a6f050a" localSheetId="5" hidden="1">#REF!</definedName>
    <definedName name="TB3804565e_50c7_4517_b25b_c3d54a6f050a" hidden="1">#REF!</definedName>
    <definedName name="TB38064f91_5594_4777_bef4_a036fb4c5c01" localSheetId="5" hidden="1">#REF!</definedName>
    <definedName name="TB38064f91_5594_4777_bef4_a036fb4c5c01" hidden="1">#REF!</definedName>
    <definedName name="TB3807e6ae_108c_40bf_890d_91040537e5be" localSheetId="5" hidden="1">#REF!</definedName>
    <definedName name="TB3807e6ae_108c_40bf_890d_91040537e5be" hidden="1">#REF!</definedName>
    <definedName name="TB38150188_3843_4b8f_b79c_0aad3b2d0bf8" localSheetId="5" hidden="1">#REF!</definedName>
    <definedName name="TB38150188_3843_4b8f_b79c_0aad3b2d0bf8" hidden="1">#REF!</definedName>
    <definedName name="TB381a8e12_537d_44f5_84f3_c7f2df2d6e9d" localSheetId="5" hidden="1">#REF!</definedName>
    <definedName name="TB381a8e12_537d_44f5_84f3_c7f2df2d6e9d" hidden="1">#REF!</definedName>
    <definedName name="TB381ccb5a_7bf4_4416_b51a_d92521451f5a" localSheetId="5" hidden="1">#REF!</definedName>
    <definedName name="TB381ccb5a_7bf4_4416_b51a_d92521451f5a" hidden="1">#REF!</definedName>
    <definedName name="TB3826bf1e_d49a_47fb_af0a_1b2e04a3e37f" localSheetId="5" hidden="1">#REF!</definedName>
    <definedName name="TB3826bf1e_d49a_47fb_af0a_1b2e04a3e37f" hidden="1">#REF!</definedName>
    <definedName name="TB382c47a2_527f_4485_a05c_973f4aaead07" localSheetId="5" hidden="1">#REF!</definedName>
    <definedName name="TB382c47a2_527f_4485_a05c_973f4aaead07" hidden="1">#REF!</definedName>
    <definedName name="TB3834f54e_492a_4b6e_bf6c_70b1b986f0b5" localSheetId="5" hidden="1">#REF!</definedName>
    <definedName name="TB3834f54e_492a_4b6e_bf6c_70b1b986f0b5" hidden="1">#REF!</definedName>
    <definedName name="TB383b4812_033c_4f8b_afe8_add36dc36362" localSheetId="5" hidden="1">#REF!</definedName>
    <definedName name="TB383b4812_033c_4f8b_afe8_add36dc36362" hidden="1">#REF!</definedName>
    <definedName name="TB3841dc08_9260_4140_b728_f3064ff04de4" localSheetId="5" hidden="1">#REF!</definedName>
    <definedName name="TB3841dc08_9260_4140_b728_f3064ff04de4" hidden="1">#REF!</definedName>
    <definedName name="TB38460fda_e55f_4e9e_a7e9_d372bd157e9b" localSheetId="5" hidden="1">#REF!</definedName>
    <definedName name="TB38460fda_e55f_4e9e_a7e9_d372bd157e9b" hidden="1">#REF!</definedName>
    <definedName name="TB384bc40a_42c7_46a2_a6d3_03bf5b91f223" localSheetId="5" hidden="1">#REF!</definedName>
    <definedName name="TB384bc40a_42c7_46a2_a6d3_03bf5b91f223" hidden="1">#REF!</definedName>
    <definedName name="TB384d0fc4_e59b_40a9_a26e_cafb1f893572" localSheetId="5" hidden="1">#REF!</definedName>
    <definedName name="TB384d0fc4_e59b_40a9_a26e_cafb1f893572" hidden="1">#REF!</definedName>
    <definedName name="TB3851bafb_5d9b_46c6_b59d_da140908f520" localSheetId="5" hidden="1">#REF!</definedName>
    <definedName name="TB3851bafb_5d9b_46c6_b59d_da140908f520" hidden="1">#REF!</definedName>
    <definedName name="TB38781c09_6fe5_4ed3_9568_70fa9a43e28a" localSheetId="5" hidden="1">#REF!</definedName>
    <definedName name="TB38781c09_6fe5_4ed3_9568_70fa9a43e28a" hidden="1">#REF!</definedName>
    <definedName name="TB387b0f0c_0035_4e96_b957_27c0c34c1806" localSheetId="5" hidden="1">#REF!</definedName>
    <definedName name="TB387b0f0c_0035_4e96_b957_27c0c34c1806" hidden="1">#REF!</definedName>
    <definedName name="TB3890fadd_b223_432f_a08d_7c0fc23d5743" localSheetId="5" hidden="1">#REF!</definedName>
    <definedName name="TB3890fadd_b223_432f_a08d_7c0fc23d5743" hidden="1">#REF!</definedName>
    <definedName name="TB38a6f449_e2d8_410e_8337_08e5660635a9" localSheetId="5" hidden="1">#REF!</definedName>
    <definedName name="TB38a6f449_e2d8_410e_8337_08e5660635a9" hidden="1">#REF!</definedName>
    <definedName name="TB38ace42a_a803_4e35_b869_8fe1744d714a" localSheetId="5" hidden="1">#REF!</definedName>
    <definedName name="TB38ace42a_a803_4e35_b869_8fe1744d714a" hidden="1">#REF!</definedName>
    <definedName name="TB38ad14c7_e878_4c0a_a7ac_d0c41b6d4a6f" localSheetId="5" hidden="1">#REF!</definedName>
    <definedName name="TB38ad14c7_e878_4c0a_a7ac_d0c41b6d4a6f" hidden="1">#REF!</definedName>
    <definedName name="TB38b72db6_855e_4de0_99c1_a708214b8405" localSheetId="5" hidden="1">#REF!</definedName>
    <definedName name="TB38b72db6_855e_4de0_99c1_a708214b8405" hidden="1">#REF!</definedName>
    <definedName name="TB38c8adc2_baf7_4ec7_9ccf_b13f39cbe74b" localSheetId="5" hidden="1">#REF!</definedName>
    <definedName name="TB38c8adc2_baf7_4ec7_9ccf_b13f39cbe74b" hidden="1">#REF!</definedName>
    <definedName name="TB38d6dbee_4447_491e_a54e_f87caa7fc3b0" localSheetId="5" hidden="1">#REF!</definedName>
    <definedName name="TB38d6dbee_4447_491e_a54e_f87caa7fc3b0" hidden="1">#REF!</definedName>
    <definedName name="TB38dff2a8_6ab9_48d8_9b7d_d03c91af789e" localSheetId="5" hidden="1">#REF!</definedName>
    <definedName name="TB38dff2a8_6ab9_48d8_9b7d_d03c91af789e" hidden="1">#REF!</definedName>
    <definedName name="TB38e09c3d_dd30_469f_8f69_b7a295cb40c1" localSheetId="5" hidden="1">#REF!</definedName>
    <definedName name="TB38e09c3d_dd30_469f_8f69_b7a295cb40c1" hidden="1">#REF!</definedName>
    <definedName name="TB38e46922_23cd_4b2e_903e_e27cbaeac8bd" localSheetId="5" hidden="1">#REF!</definedName>
    <definedName name="TB38e46922_23cd_4b2e_903e_e27cbaeac8bd" hidden="1">#REF!</definedName>
    <definedName name="TB38edb384_8ced_4a4a_927e_34c9f316dc21" localSheetId="5" hidden="1">#REF!</definedName>
    <definedName name="TB38edb384_8ced_4a4a_927e_34c9f316dc21" hidden="1">#REF!</definedName>
    <definedName name="TB38f502cc_0bff_46c0_8e49_769bb442dc89" localSheetId="5" hidden="1">#REF!</definedName>
    <definedName name="TB38f502cc_0bff_46c0_8e49_769bb442dc89" hidden="1">#REF!</definedName>
    <definedName name="TB38fc3945_b823_403d_9e8c_c8dfb2896a8f" localSheetId="5" hidden="1">#REF!</definedName>
    <definedName name="TB38fc3945_b823_403d_9e8c_c8dfb2896a8f" hidden="1">#REF!</definedName>
    <definedName name="TB38fc779c_4caf_4606_87ae_4b2ac41156f9" localSheetId="5" hidden="1">#REF!</definedName>
    <definedName name="TB38fc779c_4caf_4606_87ae_4b2ac41156f9" hidden="1">#REF!</definedName>
    <definedName name="TB38ff0722_6d22_4add_8338_559ec539b3fa" localSheetId="5" hidden="1">#REF!</definedName>
    <definedName name="TB38ff0722_6d22_4add_8338_559ec539b3fa" hidden="1">#REF!</definedName>
    <definedName name="TB391336b7_7415_4820_8475_7a16617df74f" localSheetId="5" hidden="1">#REF!</definedName>
    <definedName name="TB391336b7_7415_4820_8475_7a16617df74f" hidden="1">#REF!</definedName>
    <definedName name="TB391a4e5a_4326_4d7e_b51d_fb747c8cbf45" localSheetId="5" hidden="1">#REF!</definedName>
    <definedName name="TB391a4e5a_4326_4d7e_b51d_fb747c8cbf45" hidden="1">#REF!</definedName>
    <definedName name="TB3922e667_6afd_4e3e_bee6_ea0e87e81c03" localSheetId="5" hidden="1">#REF!</definedName>
    <definedName name="TB3922e667_6afd_4e3e_bee6_ea0e87e81c03" hidden="1">#REF!</definedName>
    <definedName name="TB39316d8c_f950_41d3_9ba1_faa31dbf232d" localSheetId="5" hidden="1">#REF!</definedName>
    <definedName name="TB39316d8c_f950_41d3_9ba1_faa31dbf232d" hidden="1">#REF!</definedName>
    <definedName name="TB393a6442_d52b_45dd_a997_73cba1a5581e" localSheetId="5" hidden="1">#REF!</definedName>
    <definedName name="TB393a6442_d52b_45dd_a997_73cba1a5581e" hidden="1">#REF!</definedName>
    <definedName name="TB3949b333_3e26_4aa4_bc22_910daac7e92b" localSheetId="5" hidden="1">#REF!</definedName>
    <definedName name="TB3949b333_3e26_4aa4_bc22_910daac7e92b" hidden="1">#REF!</definedName>
    <definedName name="TB39634a3c_2ceb_4685_873e_4e65649b5e42" localSheetId="5" hidden="1">#REF!</definedName>
    <definedName name="TB39634a3c_2ceb_4685_873e_4e65649b5e42" hidden="1">#REF!</definedName>
    <definedName name="TB396ad978_391f_4450_9f76_f7d9521f46cb" localSheetId="5" hidden="1">#REF!</definedName>
    <definedName name="TB396ad978_391f_4450_9f76_f7d9521f46cb" hidden="1">#REF!</definedName>
    <definedName name="TB396c1965_613e_4f54_89f8_9da416055751" localSheetId="5" hidden="1">#REF!</definedName>
    <definedName name="TB396c1965_613e_4f54_89f8_9da416055751" hidden="1">#REF!</definedName>
    <definedName name="TB3974576b_6b1a_4ff5_9fdc_219355e447b2" localSheetId="5" hidden="1">#REF!</definedName>
    <definedName name="TB3974576b_6b1a_4ff5_9fdc_219355e447b2" hidden="1">#REF!</definedName>
    <definedName name="TB3974b7bc_871e_467c_92b3_15874b6fc05b" localSheetId="5" hidden="1">#REF!</definedName>
    <definedName name="TB3974b7bc_871e_467c_92b3_15874b6fc05b" hidden="1">#REF!</definedName>
    <definedName name="TB397a003d_0423_4381_81d2_6874cb999aab" localSheetId="5" hidden="1">#REF!</definedName>
    <definedName name="TB397a003d_0423_4381_81d2_6874cb999aab" hidden="1">#REF!</definedName>
    <definedName name="TB397e7d10_9cd8_4ca1_a8ed_d381033049f3" localSheetId="5" hidden="1">#REF!</definedName>
    <definedName name="TB397e7d10_9cd8_4ca1_a8ed_d381033049f3" hidden="1">#REF!</definedName>
    <definedName name="TB397f6209_fa6c_45f8_a6b8_0bf4f88c09c1" localSheetId="5" hidden="1">#REF!</definedName>
    <definedName name="TB397f6209_fa6c_45f8_a6b8_0bf4f88c09c1" hidden="1">#REF!</definedName>
    <definedName name="TB39940587_22a7_4b60_85e5_749e0e801ee6" localSheetId="5" hidden="1">#REF!</definedName>
    <definedName name="TB39940587_22a7_4b60_85e5_749e0e801ee6" hidden="1">#REF!</definedName>
    <definedName name="TB399937e2_5f69_4bf4_bfcf_ff2d9ba30e5b" localSheetId="5" hidden="1">#REF!</definedName>
    <definedName name="TB399937e2_5f69_4bf4_bfcf_ff2d9ba30e5b" hidden="1">#REF!</definedName>
    <definedName name="TB399998b8_c0f7_4bf3_a989_6142483063af" localSheetId="5" hidden="1">#REF!</definedName>
    <definedName name="TB399998b8_c0f7_4bf3_a989_6142483063af" hidden="1">#REF!</definedName>
    <definedName name="TB39a9a3c8_a2fb_4fbc_828d_bed4c11f7549" localSheetId="5" hidden="1">#REF!</definedName>
    <definedName name="TB39a9a3c8_a2fb_4fbc_828d_bed4c11f7549" hidden="1">#REF!</definedName>
    <definedName name="TB39b77104_d475_4e0c_bed0_d924ac5a17b4" localSheetId="5" hidden="1">#REF!</definedName>
    <definedName name="TB39b77104_d475_4e0c_bed0_d924ac5a17b4" hidden="1">#REF!</definedName>
    <definedName name="TB39b7cdb8_389a_4302_b336_df494717b34c" localSheetId="5" hidden="1">#REF!</definedName>
    <definedName name="TB39b7cdb8_389a_4302_b336_df494717b34c" hidden="1">#REF!</definedName>
    <definedName name="TB39bc78c6_ab6c_45c5_8f95_4a0726946760" localSheetId="5" hidden="1">#REF!</definedName>
    <definedName name="TB39bc78c6_ab6c_45c5_8f95_4a0726946760" hidden="1">#REF!</definedName>
    <definedName name="TB39c7eeac_5a07_4055_a530_a324b8673006" localSheetId="5" hidden="1">#REF!</definedName>
    <definedName name="TB39c7eeac_5a07_4055_a530_a324b8673006" hidden="1">#REF!</definedName>
    <definedName name="TB39dc6e34_9afb_47cf_bf16_2714a6cc181a" localSheetId="5" hidden="1">#REF!</definedName>
    <definedName name="TB39dc6e34_9afb_47cf_bf16_2714a6cc181a" hidden="1">#REF!</definedName>
    <definedName name="TB39ec8fd3_bd8d_4a07_ba67_bbec87b79ebf" localSheetId="5" hidden="1">#REF!</definedName>
    <definedName name="TB39ec8fd3_bd8d_4a07_ba67_bbec87b79ebf" hidden="1">#REF!</definedName>
    <definedName name="TB39f11341_8901_43e9_902d_421bc7fbc479" localSheetId="5" hidden="1">#REF!</definedName>
    <definedName name="TB39f11341_8901_43e9_902d_421bc7fbc479" hidden="1">#REF!</definedName>
    <definedName name="TB39fb2e85_fd70_4873_919b_9703cbdf0e95" localSheetId="5" hidden="1">#REF!</definedName>
    <definedName name="TB39fb2e85_fd70_4873_919b_9703cbdf0e95" hidden="1">#REF!</definedName>
    <definedName name="TB3a00abed_da1d_414a_9f48_9c129c93401d" localSheetId="5" hidden="1">#REF!</definedName>
    <definedName name="TB3a00abed_da1d_414a_9f48_9c129c93401d" hidden="1">#REF!</definedName>
    <definedName name="TB3a01e600_9175_4d06_a458_7f11827fd404" localSheetId="5" hidden="1">#REF!</definedName>
    <definedName name="TB3a01e600_9175_4d06_a458_7f11827fd404" hidden="1">#REF!</definedName>
    <definedName name="TB3a0552aa_6f28_479d_a43b_bf611021d612" localSheetId="5" hidden="1">#REF!</definedName>
    <definedName name="TB3a0552aa_6f28_479d_a43b_bf611021d612" hidden="1">#REF!</definedName>
    <definedName name="TB3a087f32_aaeb_4f5e_abcd_e544a7cda88a" localSheetId="5" hidden="1">#REF!</definedName>
    <definedName name="TB3a087f32_aaeb_4f5e_abcd_e544a7cda88a" hidden="1">#REF!</definedName>
    <definedName name="TB3a0f4ebd_d1d0_4857_abe7_1a8beb0174e4" localSheetId="5" hidden="1">#REF!</definedName>
    <definedName name="TB3a0f4ebd_d1d0_4857_abe7_1a8beb0174e4" hidden="1">#REF!</definedName>
    <definedName name="TB3a16a55a_9186_4149_8ebb_47479ac4198c" localSheetId="5" hidden="1">#REF!</definedName>
    <definedName name="TB3a16a55a_9186_4149_8ebb_47479ac4198c" hidden="1">#REF!</definedName>
    <definedName name="TB3a1ed8d1_157b_4eed_b4c4_99c31026344e" localSheetId="5" hidden="1">#REF!</definedName>
    <definedName name="TB3a1ed8d1_157b_4eed_b4c4_99c31026344e" hidden="1">#REF!</definedName>
    <definedName name="TB3a24eaf4_e72c_47ac_a4b6_08ccabfdc238" localSheetId="5" hidden="1">#REF!</definedName>
    <definedName name="TB3a24eaf4_e72c_47ac_a4b6_08ccabfdc238" hidden="1">#REF!</definedName>
    <definedName name="TB3a287784_2e32_4ed8_823f_15a9f5695170" localSheetId="5" hidden="1">#REF!</definedName>
    <definedName name="TB3a287784_2e32_4ed8_823f_15a9f5695170" hidden="1">#REF!</definedName>
    <definedName name="TB3a2a107a_ebc8_4647_9c97_86a897a3c178" localSheetId="5" hidden="1">#REF!</definedName>
    <definedName name="TB3a2a107a_ebc8_4647_9c97_86a897a3c178" hidden="1">#REF!</definedName>
    <definedName name="TB3a366ea1_fbe7_4dcb_9206_c48612f604d3" localSheetId="5" hidden="1">#REF!</definedName>
    <definedName name="TB3a366ea1_fbe7_4dcb_9206_c48612f604d3" hidden="1">#REF!</definedName>
    <definedName name="TB3a3cea4b_dd56_4050_9286_befb136c739e" localSheetId="5" hidden="1">#REF!</definedName>
    <definedName name="TB3a3cea4b_dd56_4050_9286_befb136c739e" hidden="1">#REF!</definedName>
    <definedName name="TB3a42def2_f055_4a1f_acf6_8ac3869e342e" localSheetId="5" hidden="1">#REF!</definedName>
    <definedName name="TB3a42def2_f055_4a1f_acf6_8ac3869e342e" hidden="1">#REF!</definedName>
    <definedName name="TB3a43f581_5d37_4652_a9be_2a1369b3474f" localSheetId="5" hidden="1">#REF!</definedName>
    <definedName name="TB3a43f581_5d37_4652_a9be_2a1369b3474f" hidden="1">#REF!</definedName>
    <definedName name="TB3a4bd93d_6958_46bf_a535_063bcd9226b7" localSheetId="5" hidden="1">#REF!</definedName>
    <definedName name="TB3a4bd93d_6958_46bf_a535_063bcd9226b7" hidden="1">#REF!</definedName>
    <definedName name="TB3a51ab1f_42a0_4f65_b5b0_22660df150d4" localSheetId="5" hidden="1">#REF!</definedName>
    <definedName name="TB3a51ab1f_42a0_4f65_b5b0_22660df150d4" hidden="1">#REF!</definedName>
    <definedName name="TB3a51c012_f32e_4713_a974_b10d893a30cc" localSheetId="5" hidden="1">#REF!</definedName>
    <definedName name="TB3a51c012_f32e_4713_a974_b10d893a30cc" hidden="1">#REF!</definedName>
    <definedName name="TB3a69793d_c896_4104_9384_7bb94c7c4241" localSheetId="5" hidden="1">#REF!</definedName>
    <definedName name="TB3a69793d_c896_4104_9384_7bb94c7c4241" hidden="1">#REF!</definedName>
    <definedName name="TB3a6b2aea_8246_4eda_850a_da07b635c514" localSheetId="5" hidden="1">#REF!</definedName>
    <definedName name="TB3a6b2aea_8246_4eda_850a_da07b635c514" hidden="1">#REF!</definedName>
    <definedName name="TB3a6fc282_e4e6_40e9_9e35_ad46a6189582" localSheetId="5" hidden="1">#REF!</definedName>
    <definedName name="TB3a6fc282_e4e6_40e9_9e35_ad46a6189582" hidden="1">#REF!</definedName>
    <definedName name="TB3a751c09_4a9f_4aea_a3cc_122d8bde8495" localSheetId="5" hidden="1">#REF!</definedName>
    <definedName name="TB3a751c09_4a9f_4aea_a3cc_122d8bde8495" hidden="1">#REF!</definedName>
    <definedName name="TB3a7ec83e_00c3_47e6_821e_935d3ef6a4ca" localSheetId="5" hidden="1">#REF!</definedName>
    <definedName name="TB3a7ec83e_00c3_47e6_821e_935d3ef6a4ca" hidden="1">#REF!</definedName>
    <definedName name="TB3a888483_cb52_4b4a_a48f_1fd8cd36ddc2" localSheetId="5" hidden="1">#REF!</definedName>
    <definedName name="TB3a888483_cb52_4b4a_a48f_1fd8cd36ddc2" hidden="1">#REF!</definedName>
    <definedName name="TB3a8ff20a_112b_44e7_8a15_a695e8c7639a" localSheetId="5" hidden="1">#REF!</definedName>
    <definedName name="TB3a8ff20a_112b_44e7_8a15_a695e8c7639a" hidden="1">#REF!</definedName>
    <definedName name="TB3a9d72d2_5ac7_4e1c_a739_ad13ee8d671f" localSheetId="5" hidden="1">#REF!</definedName>
    <definedName name="TB3a9d72d2_5ac7_4e1c_a739_ad13ee8d671f" hidden="1">#REF!</definedName>
    <definedName name="TB3aa2438c_a37d_4b38_a47d_63f3ff900588" localSheetId="5" hidden="1">#REF!</definedName>
    <definedName name="TB3aa2438c_a37d_4b38_a47d_63f3ff900588" hidden="1">#REF!</definedName>
    <definedName name="TB3ab46c1e_fdfe_42fa_83bc_40aefb7e5998" localSheetId="5" hidden="1">#REF!</definedName>
    <definedName name="TB3ab46c1e_fdfe_42fa_83bc_40aefb7e5998" hidden="1">#REF!</definedName>
    <definedName name="TB3abf267d_c02f_43e2_974d_5e11891a1ea0" localSheetId="5" hidden="1">#REF!</definedName>
    <definedName name="TB3abf267d_c02f_43e2_974d_5e11891a1ea0" hidden="1">#REF!</definedName>
    <definedName name="TB3ac4fc8c_d74a_4724_9ee6_a604caced718" localSheetId="5" hidden="1">#REF!</definedName>
    <definedName name="TB3ac4fc8c_d74a_4724_9ee6_a604caced718" hidden="1">#REF!</definedName>
    <definedName name="TB3ad71ccf_793d_4627_bffd_30e8c7a523d0" localSheetId="5" hidden="1">#REF!</definedName>
    <definedName name="TB3ad71ccf_793d_4627_bffd_30e8c7a523d0" hidden="1">#REF!</definedName>
    <definedName name="TB3adfe4b1_ca76_402e_af16_0cfe8f6c6e96" localSheetId="5" hidden="1">#REF!</definedName>
    <definedName name="TB3adfe4b1_ca76_402e_af16_0cfe8f6c6e96" hidden="1">#REF!</definedName>
    <definedName name="TB3aee9212_5b8f_43d7_abd6_d5902e31db5e" localSheetId="5" hidden="1">#REF!</definedName>
    <definedName name="TB3aee9212_5b8f_43d7_abd6_d5902e31db5e" hidden="1">#REF!</definedName>
    <definedName name="TB3af5bde7_41a7_4046_a0c7_7b50cb648fe3" localSheetId="5" hidden="1">#REF!</definedName>
    <definedName name="TB3af5bde7_41a7_4046_a0c7_7b50cb648fe3" hidden="1">#REF!</definedName>
    <definedName name="TB3af9fbe8_0b34_46f6_8f50_f668995609a4" localSheetId="5" hidden="1">#REF!</definedName>
    <definedName name="TB3af9fbe8_0b34_46f6_8f50_f668995609a4" hidden="1">#REF!</definedName>
    <definedName name="TB3b0503d8_762f_42ef_8777_7a13f8ce3859" localSheetId="5" hidden="1">#REF!</definedName>
    <definedName name="TB3b0503d8_762f_42ef_8777_7a13f8ce3859" hidden="1">#REF!</definedName>
    <definedName name="TB3b1870d9_0359_446a_b680_c10f916056a1" localSheetId="5" hidden="1">#REF!</definedName>
    <definedName name="TB3b1870d9_0359_446a_b680_c10f916056a1" hidden="1">#REF!</definedName>
    <definedName name="TB3b18a93a_9ded_429c_a47a_3c4ce36aab3f" localSheetId="5" hidden="1">#REF!</definedName>
    <definedName name="TB3b18a93a_9ded_429c_a47a_3c4ce36aab3f" hidden="1">#REF!</definedName>
    <definedName name="TB3b18b621_8874_418d_b6af_c208d38f329d" localSheetId="5" hidden="1">#REF!</definedName>
    <definedName name="TB3b18b621_8874_418d_b6af_c208d38f329d" hidden="1">#REF!</definedName>
    <definedName name="TB3b2b6335_0960_4fbb_b3d8_0a40100f6e10" localSheetId="5" hidden="1">#REF!</definedName>
    <definedName name="TB3b2b6335_0960_4fbb_b3d8_0a40100f6e10" hidden="1">#REF!</definedName>
    <definedName name="TB3b2e95d9_7cb5_4dce_b656_2b8f70c30876" localSheetId="5" hidden="1">#REF!</definedName>
    <definedName name="TB3b2e95d9_7cb5_4dce_b656_2b8f70c30876" hidden="1">#REF!</definedName>
    <definedName name="TB3b2f56eb_525d_41a9_8e13_93532ed341fe" localSheetId="5" hidden="1">#REF!</definedName>
    <definedName name="TB3b2f56eb_525d_41a9_8e13_93532ed341fe" hidden="1">#REF!</definedName>
    <definedName name="TB3b3cf000_3634_4119_b4d5_c93f74addf8a" localSheetId="5" hidden="1">#REF!</definedName>
    <definedName name="TB3b3cf000_3634_4119_b4d5_c93f74addf8a" hidden="1">#REF!</definedName>
    <definedName name="TB3b4b98d5_8b6a_4f20_b62b_b4040d07a4e0" localSheetId="5" hidden="1">#REF!</definedName>
    <definedName name="TB3b4b98d5_8b6a_4f20_b62b_b4040d07a4e0" hidden="1">#REF!</definedName>
    <definedName name="TB3b666393_adb5_48eb_998c_f44a25f338f9" localSheetId="5" hidden="1">#REF!</definedName>
    <definedName name="TB3b666393_adb5_48eb_998c_f44a25f338f9" hidden="1">#REF!</definedName>
    <definedName name="TB3b66b5d5_1b69_4ca3_a91d_202d96db3d91" localSheetId="5" hidden="1">#REF!</definedName>
    <definedName name="TB3b66b5d5_1b69_4ca3_a91d_202d96db3d91" hidden="1">#REF!</definedName>
    <definedName name="TB3b722a9a_be11_4b1a_87b1_5a2bbeb3fb48" localSheetId="5" hidden="1">#REF!</definedName>
    <definedName name="TB3b722a9a_be11_4b1a_87b1_5a2bbeb3fb48" hidden="1">#REF!</definedName>
    <definedName name="TB3b76b91b_a2c4_4e2e_91c2_121bcf174594" localSheetId="5" hidden="1">#REF!</definedName>
    <definedName name="TB3b76b91b_a2c4_4e2e_91c2_121bcf174594" hidden="1">#REF!</definedName>
    <definedName name="TB3b868dc4_542d_4d15_9180_94534d4a7072" localSheetId="5" hidden="1">#REF!</definedName>
    <definedName name="TB3b868dc4_542d_4d15_9180_94534d4a7072" hidden="1">#REF!</definedName>
    <definedName name="TB3b9d45de_23d1_448e_a669_637d08eb5e5f" localSheetId="5" hidden="1">#REF!</definedName>
    <definedName name="TB3b9d45de_23d1_448e_a669_637d08eb5e5f" hidden="1">#REF!</definedName>
    <definedName name="TB3ba417e7_9397_4fdf_8038_ad60a7edb606" localSheetId="5" hidden="1">#REF!</definedName>
    <definedName name="TB3ba417e7_9397_4fdf_8038_ad60a7edb606" hidden="1">#REF!</definedName>
    <definedName name="TB3ba48ce8_01bb_4ac7_9ef3_924eb48035cf" localSheetId="5" hidden="1">#REF!</definedName>
    <definedName name="TB3ba48ce8_01bb_4ac7_9ef3_924eb48035cf" hidden="1">#REF!</definedName>
    <definedName name="TB3babbeaa_ac1b_42da_ae52_72c7e631a5ff" localSheetId="5" hidden="1">#REF!</definedName>
    <definedName name="TB3babbeaa_ac1b_42da_ae52_72c7e631a5ff" hidden="1">#REF!</definedName>
    <definedName name="TB3bb1f5a7_9f30_4b13_ab0c_0a336b0853b0" localSheetId="5" hidden="1">#REF!</definedName>
    <definedName name="TB3bb1f5a7_9f30_4b13_ab0c_0a336b0853b0" hidden="1">#REF!</definedName>
    <definedName name="TB3bbcb06b_c47d_4cd8_a3d8_73386ec7a147" localSheetId="5" hidden="1">#REF!</definedName>
    <definedName name="TB3bbcb06b_c47d_4cd8_a3d8_73386ec7a147" hidden="1">#REF!</definedName>
    <definedName name="TB3bc2cd20_44dc_41a9_b223_07eced1d5436" localSheetId="5" hidden="1">#REF!</definedName>
    <definedName name="TB3bc2cd20_44dc_41a9_b223_07eced1d5436" hidden="1">#REF!</definedName>
    <definedName name="TB3bcafcd7_d7e0_40d1_8680_f915abe49a40" localSheetId="5" hidden="1">#REF!</definedName>
    <definedName name="TB3bcafcd7_d7e0_40d1_8680_f915abe49a40" hidden="1">#REF!</definedName>
    <definedName name="TB3bcfb373_d9fb_4f5f_abdb_2f92f5018fd9" localSheetId="5" hidden="1">#REF!</definedName>
    <definedName name="TB3bcfb373_d9fb_4f5f_abdb_2f92f5018fd9" hidden="1">#REF!</definedName>
    <definedName name="TB3bd47dea_89d7_446d_a946_dd5885d5a55f" localSheetId="5" hidden="1">#REF!</definedName>
    <definedName name="TB3bd47dea_89d7_446d_a946_dd5885d5a55f" hidden="1">#REF!</definedName>
    <definedName name="TB3bd66540_44e7_42b5_886d_eb67c9f59ef2" localSheetId="5" hidden="1">#REF!</definedName>
    <definedName name="TB3bd66540_44e7_42b5_886d_eb67c9f59ef2" hidden="1">#REF!</definedName>
    <definedName name="TB3beae25c_2099_4c2e_8c3e_2d3c1de300b8" localSheetId="5" hidden="1">#REF!</definedName>
    <definedName name="TB3beae25c_2099_4c2e_8c3e_2d3c1de300b8" hidden="1">#REF!</definedName>
    <definedName name="TB3bf9d15d_c3d1_4fe1_a7b2_019039f6da02" localSheetId="5" hidden="1">#REF!</definedName>
    <definedName name="TB3bf9d15d_c3d1_4fe1_a7b2_019039f6da02" hidden="1">#REF!</definedName>
    <definedName name="TB3c0c880b_0588_45ac_8bbf_7645ed0464b6" localSheetId="5" hidden="1">#REF!</definedName>
    <definedName name="TB3c0c880b_0588_45ac_8bbf_7645ed0464b6" hidden="1">#REF!</definedName>
    <definedName name="TB3c15a17b_4cdc_4baa_a5d4_df9abd57184d" localSheetId="5" hidden="1">#REF!</definedName>
    <definedName name="TB3c15a17b_4cdc_4baa_a5d4_df9abd57184d" hidden="1">#REF!</definedName>
    <definedName name="TB3c17dfe4_e494_4028_b7d0_7dce38ca3b55" localSheetId="5" hidden="1">#REF!</definedName>
    <definedName name="TB3c17dfe4_e494_4028_b7d0_7dce38ca3b55" hidden="1">#REF!</definedName>
    <definedName name="TB3c2d8ba2_c9d6_493b_8e95_b5039ea03fb0" localSheetId="5" hidden="1">#REF!</definedName>
    <definedName name="TB3c2d8ba2_c9d6_493b_8e95_b5039ea03fb0" hidden="1">#REF!</definedName>
    <definedName name="TB3c315315_24de_46d6_a784_33f6b97fc60b" localSheetId="5" hidden="1">#REF!</definedName>
    <definedName name="TB3c315315_24de_46d6_a784_33f6b97fc60b" hidden="1">#REF!</definedName>
    <definedName name="TB3c4260e4_cd88_47b4_820c_292c737fb520" localSheetId="5" hidden="1">#REF!</definedName>
    <definedName name="TB3c4260e4_cd88_47b4_820c_292c737fb520" hidden="1">#REF!</definedName>
    <definedName name="TB3c5d8d42_8266_4d28_8f48_8c660bd6b7d4" localSheetId="5" hidden="1">#REF!</definedName>
    <definedName name="TB3c5d8d42_8266_4d28_8f48_8c660bd6b7d4" hidden="1">#REF!</definedName>
    <definedName name="TB3c739390_434b_4b45_aaa4_d7cb0ed0a5f3" localSheetId="5" hidden="1">#REF!</definedName>
    <definedName name="TB3c739390_434b_4b45_aaa4_d7cb0ed0a5f3" hidden="1">#REF!</definedName>
    <definedName name="TB3c757aff_6e29_44df_ae73_38b6c6eb82f2" localSheetId="5" hidden="1">#REF!</definedName>
    <definedName name="TB3c757aff_6e29_44df_ae73_38b6c6eb82f2" hidden="1">#REF!</definedName>
    <definedName name="TB3c7a36f2_e30c_498b_9217_051dcecba6c3" localSheetId="5" hidden="1">#REF!</definedName>
    <definedName name="TB3c7a36f2_e30c_498b_9217_051dcecba6c3" hidden="1">#REF!</definedName>
    <definedName name="TB3c818bda_b8e2_42e5_b4aa_4c0f98130052" localSheetId="5" hidden="1">#REF!</definedName>
    <definedName name="TB3c818bda_b8e2_42e5_b4aa_4c0f98130052" hidden="1">#REF!</definedName>
    <definedName name="TB3c882563_22dc_4c24_8807_2ed2356068d5" localSheetId="5" hidden="1">#REF!</definedName>
    <definedName name="TB3c882563_22dc_4c24_8807_2ed2356068d5" hidden="1">#REF!</definedName>
    <definedName name="TB3c8af10f_cac8_4ff8_a8dd_65dc057df7a8" localSheetId="5" hidden="1">#REF!</definedName>
    <definedName name="TB3c8af10f_cac8_4ff8_a8dd_65dc057df7a8" hidden="1">#REF!</definedName>
    <definedName name="TB3c92338a_c9bf_4ead_ad08_b0bc1d849413" localSheetId="5" hidden="1">#REF!</definedName>
    <definedName name="TB3c92338a_c9bf_4ead_ad08_b0bc1d849413" hidden="1">#REF!</definedName>
    <definedName name="TB3c9980ff_4d9d_4100_bf68_bd989db0fd54" localSheetId="5" hidden="1">#REF!</definedName>
    <definedName name="TB3c9980ff_4d9d_4100_bf68_bd989db0fd54" hidden="1">#REF!</definedName>
    <definedName name="TB3c9cd1f6_44b9_45a6_a0ca_076d1a6d0aa6" localSheetId="5" hidden="1">#REF!</definedName>
    <definedName name="TB3c9cd1f6_44b9_45a6_a0ca_076d1a6d0aa6" hidden="1">#REF!</definedName>
    <definedName name="TB3caa62a6_1952_4300_b81d_c211c182c310" localSheetId="5" hidden="1">#REF!</definedName>
    <definedName name="TB3caa62a6_1952_4300_b81d_c211c182c310" hidden="1">#REF!</definedName>
    <definedName name="TB3cafbeb2_6c3d_40dd_82f9_a76e5ca98a33" localSheetId="5" hidden="1">#REF!</definedName>
    <definedName name="TB3cafbeb2_6c3d_40dd_82f9_a76e5ca98a33" hidden="1">#REF!</definedName>
    <definedName name="TB3cb1b533_6698_4f0d_ba43_db50a29c60e3" localSheetId="5" hidden="1">#REF!</definedName>
    <definedName name="TB3cb1b533_6698_4f0d_ba43_db50a29c60e3" hidden="1">#REF!</definedName>
    <definedName name="TB3cba9be0_dbb9_4f1a_b140_36f750c729a0" localSheetId="5" hidden="1">#REF!</definedName>
    <definedName name="TB3cba9be0_dbb9_4f1a_b140_36f750c729a0" hidden="1">#REF!</definedName>
    <definedName name="TB3cd6b03e_83a1_4438_a6e2_abf9a3ddce5e" localSheetId="5" hidden="1">#REF!</definedName>
    <definedName name="TB3cd6b03e_83a1_4438_a6e2_abf9a3ddce5e" hidden="1">#REF!</definedName>
    <definedName name="TB3cdb555a_f343_4e4c_925e_bd5690c201df" localSheetId="5" hidden="1">#REF!</definedName>
    <definedName name="TB3cdb555a_f343_4e4c_925e_bd5690c201df" hidden="1">#REF!</definedName>
    <definedName name="TB3ce27418_156e_4e41_ac63_14218ae94fbe" localSheetId="5" hidden="1">#REF!</definedName>
    <definedName name="TB3ce27418_156e_4e41_ac63_14218ae94fbe" hidden="1">#REF!</definedName>
    <definedName name="TB3ce67917_1909_41af_9206_5d91d010e59f" localSheetId="5" hidden="1">#REF!</definedName>
    <definedName name="TB3ce67917_1909_41af_9206_5d91d010e59f" hidden="1">#REF!</definedName>
    <definedName name="TB3d0a0c76_20fb_4bb7_bfc9_21b7647864ac" localSheetId="5" hidden="1">#REF!</definedName>
    <definedName name="TB3d0a0c76_20fb_4bb7_bfc9_21b7647864ac" hidden="1">#REF!</definedName>
    <definedName name="TB3d0a56a9_14cc_4987_b1c6_74214bcb2ef4" localSheetId="5" hidden="1">#REF!</definedName>
    <definedName name="TB3d0a56a9_14cc_4987_b1c6_74214bcb2ef4" hidden="1">#REF!</definedName>
    <definedName name="TB3d0e47a2_c477_417d_8620_e71cb7a50554" localSheetId="5" hidden="1">#REF!</definedName>
    <definedName name="TB3d0e47a2_c477_417d_8620_e71cb7a50554" hidden="1">#REF!</definedName>
    <definedName name="TB3d123443_cc77_4b1a_a8f4_79251ce7ff70" localSheetId="5" hidden="1">#REF!</definedName>
    <definedName name="TB3d123443_cc77_4b1a_a8f4_79251ce7ff70" hidden="1">#REF!</definedName>
    <definedName name="TB3d1b6881_a297_421d_aa3b_a56e13092916" localSheetId="5" hidden="1">#REF!</definedName>
    <definedName name="TB3d1b6881_a297_421d_aa3b_a56e13092916" hidden="1">#REF!</definedName>
    <definedName name="TB3d250aaa_7706_48e0_9d71_86b830c20269" localSheetId="5" hidden="1">#REF!</definedName>
    <definedName name="TB3d250aaa_7706_48e0_9d71_86b830c20269" hidden="1">#REF!</definedName>
    <definedName name="TB3d410f04_4bb3_48ce_a4ae_7a5306118b63" localSheetId="5" hidden="1">#REF!</definedName>
    <definedName name="TB3d410f04_4bb3_48ce_a4ae_7a5306118b63" hidden="1">#REF!</definedName>
    <definedName name="TB3d44b0ed_8dac_455d_8ab8_7719990cfd12" localSheetId="5" hidden="1">#REF!</definedName>
    <definedName name="TB3d44b0ed_8dac_455d_8ab8_7719990cfd12" hidden="1">#REF!</definedName>
    <definedName name="TB3d4da2e5_8cd9_4b68_a870_c7be52160c0b" localSheetId="5" hidden="1">#REF!</definedName>
    <definedName name="TB3d4da2e5_8cd9_4b68_a870_c7be52160c0b" hidden="1">#REF!</definedName>
    <definedName name="TB3d567cd4_0eba_442f_8cba_83e1ed2a1e9c" localSheetId="5" hidden="1">#REF!</definedName>
    <definedName name="TB3d567cd4_0eba_442f_8cba_83e1ed2a1e9c" hidden="1">#REF!</definedName>
    <definedName name="TB3d5990ef_de20_47bd_b42b_ebb997eb5477" localSheetId="5" hidden="1">#REF!</definedName>
    <definedName name="TB3d5990ef_de20_47bd_b42b_ebb997eb5477" hidden="1">#REF!</definedName>
    <definedName name="TB3d5a1e8f_9660_4d3b_8d7b_347e3a793e62" localSheetId="5" hidden="1">#REF!</definedName>
    <definedName name="TB3d5a1e8f_9660_4d3b_8d7b_347e3a793e62" hidden="1">#REF!</definedName>
    <definedName name="TB3d638799_c93b_41e5_a717_4edcf9dfa4e7" localSheetId="5" hidden="1">#REF!</definedName>
    <definedName name="TB3d638799_c93b_41e5_a717_4edcf9dfa4e7" hidden="1">#REF!</definedName>
    <definedName name="TB3d7eb28c_d443_4e5f_8356_c14ff5244a5b" localSheetId="5" hidden="1">#REF!</definedName>
    <definedName name="TB3d7eb28c_d443_4e5f_8356_c14ff5244a5b" hidden="1">#REF!</definedName>
    <definedName name="TB3d80de34_84d1_4b42_81ea_94dd117feaf1" localSheetId="5" hidden="1">#REF!</definedName>
    <definedName name="TB3d80de34_84d1_4b42_81ea_94dd117feaf1" hidden="1">#REF!</definedName>
    <definedName name="TB3d81c1c3_d3ff_4049_a6ab_5ce939ce23df" localSheetId="5" hidden="1">#REF!</definedName>
    <definedName name="TB3d81c1c3_d3ff_4049_a6ab_5ce939ce23df" hidden="1">#REF!</definedName>
    <definedName name="TB3d8c36c7_03a4_45ed_b4e8_c2ddb3e50273" localSheetId="5" hidden="1">#REF!</definedName>
    <definedName name="TB3d8c36c7_03a4_45ed_b4e8_c2ddb3e50273" hidden="1">#REF!</definedName>
    <definedName name="TB3d9467ec_e574_4108_a927_1103e5079bc3" localSheetId="5" hidden="1">#REF!</definedName>
    <definedName name="TB3d9467ec_e574_4108_a927_1103e5079bc3" hidden="1">#REF!</definedName>
    <definedName name="TB3da78b6e_e099_48bb_add6_9f89217b67d5" localSheetId="5" hidden="1">#REF!</definedName>
    <definedName name="TB3da78b6e_e099_48bb_add6_9f89217b67d5" hidden="1">#REF!</definedName>
    <definedName name="TB3dcc0624_d04b_40ee_89f0_fa3e88a1f3b6" localSheetId="5" hidden="1">#REF!</definedName>
    <definedName name="TB3dcc0624_d04b_40ee_89f0_fa3e88a1f3b6" hidden="1">#REF!</definedName>
    <definedName name="TB3dda59ea_a75d_4b5d_8940_a7e11ff6fe79" localSheetId="5" hidden="1">#REF!</definedName>
    <definedName name="TB3dda59ea_a75d_4b5d_8940_a7e11ff6fe79" hidden="1">#REF!</definedName>
    <definedName name="TB3ddd4430_00c9_4579_8197_3627ba84b39c" localSheetId="5" hidden="1">#REF!</definedName>
    <definedName name="TB3ddd4430_00c9_4579_8197_3627ba84b39c" hidden="1">#REF!</definedName>
    <definedName name="TB3df23e60_18cf_48ff_9f4c_a212c551d145" localSheetId="5" hidden="1">#REF!</definedName>
    <definedName name="TB3df23e60_18cf_48ff_9f4c_a212c551d145" hidden="1">#REF!</definedName>
    <definedName name="TB3df2716a_86e0_4578_b4a9_e99cb035bb69" localSheetId="5" hidden="1">#REF!</definedName>
    <definedName name="TB3df2716a_86e0_4578_b4a9_e99cb035bb69" hidden="1">#REF!</definedName>
    <definedName name="TB3dfbc21a_aa8d_44ce_b088_f5bf10f34840" localSheetId="5" hidden="1">#REF!</definedName>
    <definedName name="TB3dfbc21a_aa8d_44ce_b088_f5bf10f34840" hidden="1">#REF!</definedName>
    <definedName name="TB3dfe9586_8dd9_4ffc_b581_eeb938eaae65" localSheetId="5" hidden="1">#REF!</definedName>
    <definedName name="TB3dfe9586_8dd9_4ffc_b581_eeb938eaae65" hidden="1">#REF!</definedName>
    <definedName name="TB3e00474b_8739_4bbb_acc8_344e50b516ec" localSheetId="5" hidden="1">#REF!</definedName>
    <definedName name="TB3e00474b_8739_4bbb_acc8_344e50b516ec" hidden="1">#REF!</definedName>
    <definedName name="TB3e0a827b_3302_46d2_88a9_72355de00484" localSheetId="5" hidden="1">#REF!</definedName>
    <definedName name="TB3e0a827b_3302_46d2_88a9_72355de00484" hidden="1">#REF!</definedName>
    <definedName name="TB3e0b377b_24b3_4412_87b1_ee3bef8f0cc2" localSheetId="5" hidden="1">#REF!</definedName>
    <definedName name="TB3e0b377b_24b3_4412_87b1_ee3bef8f0cc2" hidden="1">#REF!</definedName>
    <definedName name="TB3e1ac013_44b8_4a51_b6e7_c9eeba30536d" localSheetId="5" hidden="1">#REF!</definedName>
    <definedName name="TB3e1ac013_44b8_4a51_b6e7_c9eeba30536d" hidden="1">#REF!</definedName>
    <definedName name="TB3e34110a_6796_45b1_b055_952e493ec80b" localSheetId="5" hidden="1">#REF!</definedName>
    <definedName name="TB3e34110a_6796_45b1_b055_952e493ec80b" hidden="1">#REF!</definedName>
    <definedName name="TB3e3869c6_bd15_4629_8c3a_fedc97abac82" localSheetId="5" hidden="1">#REF!</definedName>
    <definedName name="TB3e3869c6_bd15_4629_8c3a_fedc97abac82" hidden="1">#REF!</definedName>
    <definedName name="TB3e3d7f92_d4de_4a75_a595_1f56ebf7dcbe" localSheetId="5" hidden="1">#REF!</definedName>
    <definedName name="TB3e3d7f92_d4de_4a75_a595_1f56ebf7dcbe" hidden="1">#REF!</definedName>
    <definedName name="TB3e86b0c2_e8bb_45da_89b3_fdb21514ecc4" localSheetId="5" hidden="1">#REF!</definedName>
    <definedName name="TB3e86b0c2_e8bb_45da_89b3_fdb21514ecc4" hidden="1">#REF!</definedName>
    <definedName name="TB3e875148_ed0a_4197_866d_ea02e8ee2ece" localSheetId="5" hidden="1">#REF!</definedName>
    <definedName name="TB3e875148_ed0a_4197_866d_ea02e8ee2ece" hidden="1">#REF!</definedName>
    <definedName name="TB3e918ff6_0663_403a_af78_0335321aa9fc" localSheetId="5" hidden="1">#REF!</definedName>
    <definedName name="TB3e918ff6_0663_403a_af78_0335321aa9fc" hidden="1">#REF!</definedName>
    <definedName name="TB3e94bde1_dbc1_48a9_907c_cad57442ddc8" localSheetId="5" hidden="1">#REF!</definedName>
    <definedName name="TB3e94bde1_dbc1_48a9_907c_cad57442ddc8" hidden="1">#REF!</definedName>
    <definedName name="TB3e9bcc42_db5f_4a02_ae4d_803e9d6f0748" localSheetId="5" hidden="1">#REF!</definedName>
    <definedName name="TB3e9bcc42_db5f_4a02_ae4d_803e9d6f0748" hidden="1">#REF!</definedName>
    <definedName name="TB3ea341ea_62a3_44c8_a774_666a683abc83" localSheetId="5" hidden="1">#REF!</definedName>
    <definedName name="TB3ea341ea_62a3_44c8_a774_666a683abc83" hidden="1">#REF!</definedName>
    <definedName name="TB3eaa57c5_451c_4593_a77f_e588ee42a114" localSheetId="5" hidden="1">#REF!</definedName>
    <definedName name="TB3eaa57c5_451c_4593_a77f_e588ee42a114" hidden="1">#REF!</definedName>
    <definedName name="TB3eadd1f6_d7aa_440c_8b88_52c0d48b9f56" localSheetId="5" hidden="1">#REF!</definedName>
    <definedName name="TB3eadd1f6_d7aa_440c_8b88_52c0d48b9f56" hidden="1">#REF!</definedName>
    <definedName name="TB3eb10d91_8c1a_4740_9aaa_c5e83edbc3c2" localSheetId="5" hidden="1">#REF!</definedName>
    <definedName name="TB3eb10d91_8c1a_4740_9aaa_c5e83edbc3c2" hidden="1">#REF!</definedName>
    <definedName name="TB3ec358d1_23f4_4dd7_9629_98152b7c1ffe" localSheetId="5" hidden="1">#REF!</definedName>
    <definedName name="TB3ec358d1_23f4_4dd7_9629_98152b7c1ffe" hidden="1">#REF!</definedName>
    <definedName name="TB3ec7b4d9_d316_4c6a_95c1_20ec5a9b22db" localSheetId="5" hidden="1">#REF!</definedName>
    <definedName name="TB3ec7b4d9_d316_4c6a_95c1_20ec5a9b22db" hidden="1">#REF!</definedName>
    <definedName name="TB3ece19fe_9ab2_46eb_a358_0023f92c7bb6" localSheetId="5" hidden="1">#REF!</definedName>
    <definedName name="TB3ece19fe_9ab2_46eb_a358_0023f92c7bb6" hidden="1">#REF!</definedName>
    <definedName name="TB3ed8adc5_9c52_45fc_bbf3_f1f907d44b6b" localSheetId="5" hidden="1">#REF!</definedName>
    <definedName name="TB3ed8adc5_9c52_45fc_bbf3_f1f907d44b6b" hidden="1">#REF!</definedName>
    <definedName name="TB3ed9d4c2_adca_4fc0_9ae1_f612173cc4e4" localSheetId="5" hidden="1">#REF!</definedName>
    <definedName name="TB3ed9d4c2_adca_4fc0_9ae1_f612173cc4e4" hidden="1">#REF!</definedName>
    <definedName name="TB3edf8c92_f45f_438a_a9bd_62853e19fe26" localSheetId="5" hidden="1">#REF!</definedName>
    <definedName name="TB3edf8c92_f45f_438a_a9bd_62853e19fe26" hidden="1">#REF!</definedName>
    <definedName name="TB3eef5544_d2f6_4728_a62c_ec83ea2d182d" localSheetId="5" hidden="1">#REF!</definedName>
    <definedName name="TB3eef5544_d2f6_4728_a62c_ec83ea2d182d" hidden="1">#REF!</definedName>
    <definedName name="TB3ef19024_0d6f_40bc_bd08_d2b571e7367b" localSheetId="5" hidden="1">#REF!</definedName>
    <definedName name="TB3ef19024_0d6f_40bc_bd08_d2b571e7367b" hidden="1">#REF!</definedName>
    <definedName name="TB3ef6c123_de64_429d_8189_b1d1e0a2a080" localSheetId="5" hidden="1">#REF!</definedName>
    <definedName name="TB3ef6c123_de64_429d_8189_b1d1e0a2a080" hidden="1">#REF!</definedName>
    <definedName name="TB3ef7b5d1_29c0_4647_b715_cfb909b665a8" localSheetId="5" hidden="1">#REF!</definedName>
    <definedName name="TB3ef7b5d1_29c0_4647_b715_cfb909b665a8" hidden="1">#REF!</definedName>
    <definedName name="TB3efa2779_2aa8_4db6_b84a_6c08b8e88891" localSheetId="5" hidden="1">#REF!</definedName>
    <definedName name="TB3efa2779_2aa8_4db6_b84a_6c08b8e88891" hidden="1">#REF!</definedName>
    <definedName name="TB3f187106_4465_4db0_97fe_aa3e4d033687" localSheetId="5" hidden="1">#REF!</definedName>
    <definedName name="TB3f187106_4465_4db0_97fe_aa3e4d033687" hidden="1">#REF!</definedName>
    <definedName name="TB3f23fed1_2b77_4210_a36a_8df36867557d" localSheetId="5" hidden="1">#REF!</definedName>
    <definedName name="TB3f23fed1_2b77_4210_a36a_8df36867557d" hidden="1">#REF!</definedName>
    <definedName name="TB3f273dbc_3341_4596_806a_4401d2de55a9" localSheetId="5" hidden="1">#REF!</definedName>
    <definedName name="TB3f273dbc_3341_4596_806a_4401d2de55a9" hidden="1">#REF!</definedName>
    <definedName name="TB3f2ac20e_9010_48c5_bb4c_04162decf079" localSheetId="5" hidden="1">#REF!</definedName>
    <definedName name="TB3f2ac20e_9010_48c5_bb4c_04162decf079" hidden="1">#REF!</definedName>
    <definedName name="TB3f2bb943_8a33_4d08_b461_42dc6bc98a15" localSheetId="5" hidden="1">#REF!</definedName>
    <definedName name="TB3f2bb943_8a33_4d08_b461_42dc6bc98a15" hidden="1">#REF!</definedName>
    <definedName name="TB3f2bc48c_33ec_4067_a43b_4ba39d5fc5ac" localSheetId="5" hidden="1">#REF!</definedName>
    <definedName name="TB3f2bc48c_33ec_4067_a43b_4ba39d5fc5ac" hidden="1">#REF!</definedName>
    <definedName name="TB3f37fdbe_7ea0_4c3c_af23_ebe28f255156" localSheetId="5" hidden="1">#REF!</definedName>
    <definedName name="TB3f37fdbe_7ea0_4c3c_af23_ebe28f255156" hidden="1">#REF!</definedName>
    <definedName name="TB3f39cbfd_b77b_44a2_8bb3_8977df27b913" localSheetId="5" hidden="1">#REF!</definedName>
    <definedName name="TB3f39cbfd_b77b_44a2_8bb3_8977df27b913" hidden="1">#REF!</definedName>
    <definedName name="TB3f3a6916_3c2c_4473_9818_b30b56344b84" localSheetId="5" hidden="1">#REF!</definedName>
    <definedName name="TB3f3a6916_3c2c_4473_9818_b30b56344b84" hidden="1">#REF!</definedName>
    <definedName name="TB3f5b700c_9928_4bc4_9e9a_25c7c29339d1" localSheetId="5" hidden="1">#REF!</definedName>
    <definedName name="TB3f5b700c_9928_4bc4_9e9a_25c7c29339d1" hidden="1">#REF!</definedName>
    <definedName name="TB3f600bef_4409_404f_87dc_df917a9e7d3e" localSheetId="5" hidden="1">#REF!</definedName>
    <definedName name="TB3f600bef_4409_404f_87dc_df917a9e7d3e" hidden="1">#REF!</definedName>
    <definedName name="TB3f649ff6_da95_4e1c_9060_15703507c299" localSheetId="5" hidden="1">#REF!</definedName>
    <definedName name="TB3f649ff6_da95_4e1c_9060_15703507c299" hidden="1">#REF!</definedName>
    <definedName name="TB3f6e1d75_fb0c_4bd3_9195_d611cdcd5442" localSheetId="5" hidden="1">#REF!</definedName>
    <definedName name="TB3f6e1d75_fb0c_4bd3_9195_d611cdcd5442" hidden="1">#REF!</definedName>
    <definedName name="TB3f7ab05c_6302_44e5_af81_72f214df0c8d" localSheetId="5" hidden="1">#REF!</definedName>
    <definedName name="TB3f7ab05c_6302_44e5_af81_72f214df0c8d" hidden="1">#REF!</definedName>
    <definedName name="TB3f7d0514_8829_4a29_984a_b01488ab0241" localSheetId="5" hidden="1">#REF!</definedName>
    <definedName name="TB3f7d0514_8829_4a29_984a_b01488ab0241" hidden="1">#REF!</definedName>
    <definedName name="TB3f934295_9143_4481_b9ac_ca4de26a3bcc" localSheetId="5" hidden="1">#REF!</definedName>
    <definedName name="TB3f934295_9143_4481_b9ac_ca4de26a3bcc" hidden="1">#REF!</definedName>
    <definedName name="TB3f9fbd32_95d9_4167_874d_232e1b7765ab" localSheetId="5" hidden="1">#REF!</definedName>
    <definedName name="TB3f9fbd32_95d9_4167_874d_232e1b7765ab" hidden="1">#REF!</definedName>
    <definedName name="TB3fa51086_1ba6_4e7f_86d9_b5ba56fd8838" localSheetId="5" hidden="1">#REF!</definedName>
    <definedName name="TB3fa51086_1ba6_4e7f_86d9_b5ba56fd8838" hidden="1">#REF!</definedName>
    <definedName name="TB3fb09b27_abf8_4085_afd3_bddb52250e9b" localSheetId="5" hidden="1">#REF!</definedName>
    <definedName name="TB3fb09b27_abf8_4085_afd3_bddb52250e9b" hidden="1">#REF!</definedName>
    <definedName name="TB3fb442d4_87db_4263_8548_0b103deac619" localSheetId="5" hidden="1">#REF!</definedName>
    <definedName name="TB3fb442d4_87db_4263_8548_0b103deac619" hidden="1">#REF!</definedName>
    <definedName name="TB3fb4c25e_2e5f_43fa_974c_ed92ca29c037" localSheetId="5" hidden="1">#REF!</definedName>
    <definedName name="TB3fb4c25e_2e5f_43fa_974c_ed92ca29c037" hidden="1">#REF!</definedName>
    <definedName name="TB3fb4cdc6_5822_496d_a8d4_66daf0aa8c1a" localSheetId="5" hidden="1">#REF!</definedName>
    <definedName name="TB3fb4cdc6_5822_496d_a8d4_66daf0aa8c1a" hidden="1">#REF!</definedName>
    <definedName name="TB3fb6b661_ad9e_4c5c_83e4_9a98e9937536" localSheetId="5" hidden="1">#REF!</definedName>
    <definedName name="TB3fb6b661_ad9e_4c5c_83e4_9a98e9937536" hidden="1">#REF!</definedName>
    <definedName name="TB3fbc25a9_c949_4636_b7f3_1af68fad53f7" localSheetId="5" hidden="1">#REF!</definedName>
    <definedName name="TB3fbc25a9_c949_4636_b7f3_1af68fad53f7" hidden="1">#REF!</definedName>
    <definedName name="TB3fbf905c_9687_46fa_8365_acf30b9cc38b" localSheetId="5" hidden="1">#REF!</definedName>
    <definedName name="TB3fbf905c_9687_46fa_8365_acf30b9cc38b" hidden="1">#REF!</definedName>
    <definedName name="TB3fc9dd53_128c_46ea_8f3d_4a3111e37658" localSheetId="5" hidden="1">#REF!</definedName>
    <definedName name="TB3fc9dd53_128c_46ea_8f3d_4a3111e37658" hidden="1">#REF!</definedName>
    <definedName name="TB3fcbac15_db0d_472b_bdf0_ec5fa7a5dfdf" localSheetId="5" hidden="1">#REF!</definedName>
    <definedName name="TB3fcbac15_db0d_472b_bdf0_ec5fa7a5dfdf" hidden="1">#REF!</definedName>
    <definedName name="TB3fd978ac_2824_4c9a_8da4_3dc926dd1b0c" localSheetId="5" hidden="1">#REF!</definedName>
    <definedName name="TB3fd978ac_2824_4c9a_8da4_3dc926dd1b0c" hidden="1">#REF!</definedName>
    <definedName name="TB3fe44241_10e1_4651_bde3_f2a48451955f" localSheetId="5" hidden="1">#REF!</definedName>
    <definedName name="TB3fe44241_10e1_4651_bde3_f2a48451955f" hidden="1">#REF!</definedName>
    <definedName name="TB3fe6bfab_f9bb_4280_ba30_43238bbab15c" localSheetId="5" hidden="1">#REF!</definedName>
    <definedName name="TB3fe6bfab_f9bb_4280_ba30_43238bbab15c" hidden="1">#REF!</definedName>
    <definedName name="TB3fed66b7_6a2c_4b55_9bb3_e3858e7413e9" localSheetId="5" hidden="1">#REF!</definedName>
    <definedName name="TB3fed66b7_6a2c_4b55_9bb3_e3858e7413e9" hidden="1">#REF!</definedName>
    <definedName name="TB3ff44103_454a_4996_91f5_bfa158e0f333" localSheetId="5" hidden="1">#REF!</definedName>
    <definedName name="TB3ff44103_454a_4996_91f5_bfa158e0f333" hidden="1">#REF!</definedName>
    <definedName name="TB40034c12_1f22_4467_807d_cf9c254b91e9" localSheetId="5" hidden="1">#REF!</definedName>
    <definedName name="TB40034c12_1f22_4467_807d_cf9c254b91e9" hidden="1">#REF!</definedName>
    <definedName name="TB4011603e_643e_45dd_a3e9_51d854310b8c" localSheetId="5" hidden="1">#REF!</definedName>
    <definedName name="TB4011603e_643e_45dd_a3e9_51d854310b8c" hidden="1">#REF!</definedName>
    <definedName name="TB40120e32_f5aa_4d1e_a97a_dc40b0d59a3a" localSheetId="5" hidden="1">#REF!</definedName>
    <definedName name="TB40120e32_f5aa_4d1e_a97a_dc40b0d59a3a" hidden="1">#REF!</definedName>
    <definedName name="TB4045cd20_743c_46b2_9968_e8aa750dd317" localSheetId="5" hidden="1">#REF!</definedName>
    <definedName name="TB4045cd20_743c_46b2_9968_e8aa750dd317" hidden="1">#REF!</definedName>
    <definedName name="TB4045e401_589f_4051_b81e_748fca5bc501" localSheetId="5" hidden="1">#REF!</definedName>
    <definedName name="TB4045e401_589f_4051_b81e_748fca5bc501" hidden="1">#REF!</definedName>
    <definedName name="TB4046a0e6_5f47_4200_b1ed_2aad31366b87" localSheetId="5" hidden="1">#REF!</definedName>
    <definedName name="TB4046a0e6_5f47_4200_b1ed_2aad31366b87" hidden="1">#REF!</definedName>
    <definedName name="TB4048db6b_28e9_44ad_896b_fe9b6c9b4348" localSheetId="5" hidden="1">#REF!</definedName>
    <definedName name="TB4048db6b_28e9_44ad_896b_fe9b6c9b4348" hidden="1">#REF!</definedName>
    <definedName name="TB404e531d_300a_4d53_8530_ca5fde13fe74" localSheetId="5" hidden="1">#REF!</definedName>
    <definedName name="TB404e531d_300a_4d53_8530_ca5fde13fe74" hidden="1">#REF!</definedName>
    <definedName name="TB405fd463_7daf_4698_9101_61dbbe5c8fb2" localSheetId="5" hidden="1">#REF!</definedName>
    <definedName name="TB405fd463_7daf_4698_9101_61dbbe5c8fb2" hidden="1">#REF!</definedName>
    <definedName name="TB4060dd3f_da8f_48f8_889b_3ff246d9b7aa" localSheetId="5" hidden="1">#REF!</definedName>
    <definedName name="TB4060dd3f_da8f_48f8_889b_3ff246d9b7aa" hidden="1">#REF!</definedName>
    <definedName name="TB4073265a_8598_461a_915f_d369c0ced138" localSheetId="5" hidden="1">#REF!</definedName>
    <definedName name="TB4073265a_8598_461a_915f_d369c0ced138" hidden="1">#REF!</definedName>
    <definedName name="TB407b9e38_22cd_432b_a33b_44c1ea171f19" localSheetId="5" hidden="1">#REF!</definedName>
    <definedName name="TB407b9e38_22cd_432b_a33b_44c1ea171f19" hidden="1">#REF!</definedName>
    <definedName name="TB407f0346_c0c3_451f_b15c_4fbe0d6fc0be" localSheetId="5" hidden="1">#REF!</definedName>
    <definedName name="TB407f0346_c0c3_451f_b15c_4fbe0d6fc0be" hidden="1">#REF!</definedName>
    <definedName name="TB40852591_972b_48a6_a518_2fe5deebcfa7" localSheetId="5" hidden="1">#REF!</definedName>
    <definedName name="TB40852591_972b_48a6_a518_2fe5deebcfa7" hidden="1">#REF!</definedName>
    <definedName name="TB40965410_c83d_4f1f_a6df_3d4d8fc20a0a" localSheetId="5" hidden="1">#REF!</definedName>
    <definedName name="TB40965410_c83d_4f1f_a6df_3d4d8fc20a0a" hidden="1">#REF!</definedName>
    <definedName name="TB40979ed0_ec89_4769_a3dc_04732bbe82da" localSheetId="5" hidden="1">#REF!</definedName>
    <definedName name="TB40979ed0_ec89_4769_a3dc_04732bbe82da" hidden="1">#REF!</definedName>
    <definedName name="TB409b547d_a7d2_40ef_8a75_d4f9ab2a9403" localSheetId="5" hidden="1">#REF!</definedName>
    <definedName name="TB409b547d_a7d2_40ef_8a75_d4f9ab2a9403" hidden="1">#REF!</definedName>
    <definedName name="TB409dc060_598b_478e_b5d1_1fbc9899500f" localSheetId="5" hidden="1">#REF!</definedName>
    <definedName name="TB409dc060_598b_478e_b5d1_1fbc9899500f" hidden="1">#REF!</definedName>
    <definedName name="TB40b82734_93e0_4f49_b5f2_215ad48c2521" localSheetId="5" hidden="1">#REF!</definedName>
    <definedName name="TB40b82734_93e0_4f49_b5f2_215ad48c2521" hidden="1">#REF!</definedName>
    <definedName name="TB40b88235_5ddd_4620_b713_2f3c45dc0102" localSheetId="5" hidden="1">#REF!</definedName>
    <definedName name="TB40b88235_5ddd_4620_b713_2f3c45dc0102" hidden="1">#REF!</definedName>
    <definedName name="TB40d77227_131c_473c_9385_35bd16d3bec1" localSheetId="5" hidden="1">#REF!</definedName>
    <definedName name="TB40d77227_131c_473c_9385_35bd16d3bec1" hidden="1">#REF!</definedName>
    <definedName name="TB40ddafcf_271a_4e0b_b2aa_739101494f08" localSheetId="5" hidden="1">#REF!</definedName>
    <definedName name="TB40ddafcf_271a_4e0b_b2aa_739101494f08" hidden="1">#REF!</definedName>
    <definedName name="TB40ed4a30_954c_40ce_ae5d_860ced327b6d" localSheetId="5" hidden="1">#REF!</definedName>
    <definedName name="TB40ed4a30_954c_40ce_ae5d_860ced327b6d" hidden="1">#REF!</definedName>
    <definedName name="TB40fe6a2d_a6d7_4236_921b_db8767f852ff" localSheetId="5" hidden="1">#REF!</definedName>
    <definedName name="TB40fe6a2d_a6d7_4236_921b_db8767f852ff" hidden="1">#REF!</definedName>
    <definedName name="TB4109ec1e_8e03_4069_82f4_60f9a0ff98b8" localSheetId="5" hidden="1">#REF!</definedName>
    <definedName name="TB4109ec1e_8e03_4069_82f4_60f9a0ff98b8" hidden="1">#REF!</definedName>
    <definedName name="TB410ab930_294c_440b_b7dd_a28c880b6f65" localSheetId="5" hidden="1">#REF!</definedName>
    <definedName name="TB410ab930_294c_440b_b7dd_a28c880b6f65" hidden="1">#REF!</definedName>
    <definedName name="TB4127dc50_914a_44cd_83c4_423f462f90d4" localSheetId="5" hidden="1">#REF!</definedName>
    <definedName name="TB4127dc50_914a_44cd_83c4_423f462f90d4" hidden="1">#REF!</definedName>
    <definedName name="TB412b8006_6370_4535_8c38_7ed528659c7b" localSheetId="5" hidden="1">#REF!</definedName>
    <definedName name="TB412b8006_6370_4535_8c38_7ed528659c7b" hidden="1">#REF!</definedName>
    <definedName name="TB412fd268_a7c7_4a6d_b522_0a9cc23532b0" localSheetId="5" hidden="1">#REF!</definedName>
    <definedName name="TB412fd268_a7c7_4a6d_b522_0a9cc23532b0" hidden="1">#REF!</definedName>
    <definedName name="TB4132c34f_d7a0_4556_93f8_0a92314aa100" localSheetId="5" hidden="1">#REF!</definedName>
    <definedName name="TB4132c34f_d7a0_4556_93f8_0a92314aa100" hidden="1">#REF!</definedName>
    <definedName name="TB413ec2a5_8cd6_4fc8_9e6e_25c7d805879b" localSheetId="5" hidden="1">#REF!</definedName>
    <definedName name="TB413ec2a5_8cd6_4fc8_9e6e_25c7d805879b" hidden="1">#REF!</definedName>
    <definedName name="TB4140169b_5114_408b_813e_eb248bd31211" localSheetId="5" hidden="1">#REF!</definedName>
    <definedName name="TB4140169b_5114_408b_813e_eb248bd31211" hidden="1">#REF!</definedName>
    <definedName name="TB41403798_9c08_4baf_8254_eb01852ba948" localSheetId="5" hidden="1">#REF!</definedName>
    <definedName name="TB41403798_9c08_4baf_8254_eb01852ba948" hidden="1">#REF!</definedName>
    <definedName name="TB41458093_40cc_441f_899a_bd5da56ab849" localSheetId="5" hidden="1">#REF!</definedName>
    <definedName name="TB41458093_40cc_441f_899a_bd5da56ab849" hidden="1">#REF!</definedName>
    <definedName name="TB4145ca3f_67a9_4571_af2b_9e6022274c50" localSheetId="5" hidden="1">#REF!</definedName>
    <definedName name="TB4145ca3f_67a9_4571_af2b_9e6022274c50" hidden="1">#REF!</definedName>
    <definedName name="TB4157020a_cb71_4e88_8694_489756baac06" localSheetId="5" hidden="1">#REF!</definedName>
    <definedName name="TB4157020a_cb71_4e88_8694_489756baac06" hidden="1">#REF!</definedName>
    <definedName name="TB4161fab3_bea9_4b18_9e59_a1e8713a50b2" localSheetId="5" hidden="1">#REF!</definedName>
    <definedName name="TB4161fab3_bea9_4b18_9e59_a1e8713a50b2" hidden="1">#REF!</definedName>
    <definedName name="TB4163e4fe_264d_4657_a0c1_d8da089bd759" localSheetId="5" hidden="1">#REF!</definedName>
    <definedName name="TB4163e4fe_264d_4657_a0c1_d8da089bd759" hidden="1">#REF!</definedName>
    <definedName name="TB416b5f44_3121_4fc9_af8f_d50448d7cf9d" localSheetId="5" hidden="1">#REF!</definedName>
    <definedName name="TB416b5f44_3121_4fc9_af8f_d50448d7cf9d" hidden="1">#REF!</definedName>
    <definedName name="TB4176f4c4_8749_48d3_b0d0_5c3f86907964" localSheetId="5" hidden="1">#REF!</definedName>
    <definedName name="TB4176f4c4_8749_48d3_b0d0_5c3f86907964" hidden="1">#REF!</definedName>
    <definedName name="TB417c631f_18e1_4d35_a177_51e7c08ba94d" localSheetId="5" hidden="1">#REF!</definedName>
    <definedName name="TB417c631f_18e1_4d35_a177_51e7c08ba94d" hidden="1">#REF!</definedName>
    <definedName name="TB417d7b15_49e6_4988_8e40_21a7e0761f37" localSheetId="5" hidden="1">#REF!</definedName>
    <definedName name="TB417d7b15_49e6_4988_8e40_21a7e0761f37" hidden="1">#REF!</definedName>
    <definedName name="TB4185a07f_a836_4b7b_b312_c73e38a364b7" localSheetId="5" hidden="1">#REF!</definedName>
    <definedName name="TB4185a07f_a836_4b7b_b312_c73e38a364b7" hidden="1">#REF!</definedName>
    <definedName name="TB41a60858_c263_4b5b_a302_67d7f284e339" localSheetId="5" hidden="1">#REF!</definedName>
    <definedName name="TB41a60858_c263_4b5b_a302_67d7f284e339" hidden="1">#REF!</definedName>
    <definedName name="TB41a8531f_3333_4b6e_b5e6_80d1f5e4c9e6" localSheetId="5" hidden="1">#REF!</definedName>
    <definedName name="TB41a8531f_3333_4b6e_b5e6_80d1f5e4c9e6" hidden="1">#REF!</definedName>
    <definedName name="TB41aec373_29e9_470b_bc40_afc5d836a1a7" localSheetId="5" hidden="1">#REF!</definedName>
    <definedName name="TB41aec373_29e9_470b_bc40_afc5d836a1a7" hidden="1">#REF!</definedName>
    <definedName name="TB41c03837_1c51_495a_beea_75e257af337f" localSheetId="5" hidden="1">#REF!</definedName>
    <definedName name="TB41c03837_1c51_495a_beea_75e257af337f" hidden="1">#REF!</definedName>
    <definedName name="TB41c0c7d1_a8a2_406f_8429_caf320e72bfa" localSheetId="5" hidden="1">#REF!</definedName>
    <definedName name="TB41c0c7d1_a8a2_406f_8429_caf320e72bfa" hidden="1">#REF!</definedName>
    <definedName name="TB41c2ec39_f4e6_4f0c_9a46_571953ff1050" localSheetId="5" hidden="1">#REF!</definedName>
    <definedName name="TB41c2ec39_f4e6_4f0c_9a46_571953ff1050" hidden="1">#REF!</definedName>
    <definedName name="TB41d7740f_cc73_43d4_a6d7_5da94afb9383" localSheetId="5" hidden="1">#REF!</definedName>
    <definedName name="TB41d7740f_cc73_43d4_a6d7_5da94afb9383" hidden="1">#REF!</definedName>
    <definedName name="TB41e1361b_13e5_4e7f_abec_055759f6a9a7" localSheetId="5" hidden="1">#REF!</definedName>
    <definedName name="TB41e1361b_13e5_4e7f_abec_055759f6a9a7" hidden="1">#REF!</definedName>
    <definedName name="TB41e1be1b_b51c_4e7c_bf81_734ca5989c48" localSheetId="5" hidden="1">#REF!</definedName>
    <definedName name="TB41e1be1b_b51c_4e7c_bf81_734ca5989c48" hidden="1">#REF!</definedName>
    <definedName name="TB41fa744f_aab8_40c8_a75f_8b6f05091571" localSheetId="5" hidden="1">#REF!</definedName>
    <definedName name="TB41fa744f_aab8_40c8_a75f_8b6f05091571" hidden="1">#REF!</definedName>
    <definedName name="TB420044e8_4f3c_4804_8208_4fa46690c3d8" localSheetId="5" hidden="1">#REF!</definedName>
    <definedName name="TB420044e8_4f3c_4804_8208_4fa46690c3d8" hidden="1">#REF!</definedName>
    <definedName name="TB420deba9_9f28_430c_b47a_b2f2bfae57d8" localSheetId="5" hidden="1">#REF!</definedName>
    <definedName name="TB420deba9_9f28_430c_b47a_b2f2bfae57d8" hidden="1">#REF!</definedName>
    <definedName name="TB4212eb91_daba_47fe_8e67_73d02315a788" localSheetId="5" hidden="1">#REF!</definedName>
    <definedName name="TB4212eb91_daba_47fe_8e67_73d02315a788" hidden="1">#REF!</definedName>
    <definedName name="TB42188ffe_bc77_443d_a59a_4a09e183f87c" localSheetId="5" hidden="1">#REF!</definedName>
    <definedName name="TB42188ffe_bc77_443d_a59a_4a09e183f87c" hidden="1">#REF!</definedName>
    <definedName name="TB422f0120_ab15_4b62_9292_0b90f81b0d83" localSheetId="5" hidden="1">#REF!</definedName>
    <definedName name="TB422f0120_ab15_4b62_9292_0b90f81b0d83" hidden="1">#REF!</definedName>
    <definedName name="TB4236305f_75d2_4d3d_a302_2c9ad8a83bdc" localSheetId="5" hidden="1">#REF!</definedName>
    <definedName name="TB4236305f_75d2_4d3d_a302_2c9ad8a83bdc" hidden="1">#REF!</definedName>
    <definedName name="TB423c0452_56ca_458b_aa17_a1fa60ca587b" localSheetId="5" hidden="1">#REF!</definedName>
    <definedName name="TB423c0452_56ca_458b_aa17_a1fa60ca587b" hidden="1">#REF!</definedName>
    <definedName name="TB4248ef07_5634_4179_ab1e_07ee7d41a6cc" localSheetId="5" hidden="1">#REF!</definedName>
    <definedName name="TB4248ef07_5634_4179_ab1e_07ee7d41a6cc" hidden="1">#REF!</definedName>
    <definedName name="TB4265a2fa_199e_4e65_acbb_67003dc721b2" localSheetId="5" hidden="1">#REF!</definedName>
    <definedName name="TB4265a2fa_199e_4e65_acbb_67003dc721b2" hidden="1">#REF!</definedName>
    <definedName name="TB426bb459_2b2d_483e_a70f_88aa3b60c1ca" localSheetId="5" hidden="1">#REF!</definedName>
    <definedName name="TB426bb459_2b2d_483e_a70f_88aa3b60c1ca" hidden="1">#REF!</definedName>
    <definedName name="TB427e833f_a7a4_4c78_b8c3_266fde5ac3d4" localSheetId="5" hidden="1">#REF!</definedName>
    <definedName name="TB427e833f_a7a4_4c78_b8c3_266fde5ac3d4" hidden="1">#REF!</definedName>
    <definedName name="TB427ebd39_7a16_4e06_85cc_0a2835d1d845" localSheetId="5" hidden="1">#REF!</definedName>
    <definedName name="TB427ebd39_7a16_4e06_85cc_0a2835d1d845" hidden="1">#REF!</definedName>
    <definedName name="TB42829909_e3d1_478f_b0c0_b2c9a91e8760" localSheetId="5" hidden="1">#REF!</definedName>
    <definedName name="TB42829909_e3d1_478f_b0c0_b2c9a91e8760" hidden="1">#REF!</definedName>
    <definedName name="TB428fc9f0_10a3_407a_9728_cfc107486ead" localSheetId="5" hidden="1">#REF!</definedName>
    <definedName name="TB428fc9f0_10a3_407a_9728_cfc107486ead" hidden="1">#REF!</definedName>
    <definedName name="TB4290a451_2422_4174_b26a_6b72632a6d2c" localSheetId="5" hidden="1">#REF!</definedName>
    <definedName name="TB4290a451_2422_4174_b26a_6b72632a6d2c" hidden="1">#REF!</definedName>
    <definedName name="TB429559cb_b9af_472b_a281_968754732f60" localSheetId="5" hidden="1">#REF!</definedName>
    <definedName name="TB429559cb_b9af_472b_a281_968754732f60" hidden="1">#REF!</definedName>
    <definedName name="TB42a44ec2_d23a_4a73_91c1_ab054df74d29" localSheetId="5" hidden="1">#REF!</definedName>
    <definedName name="TB42a44ec2_d23a_4a73_91c1_ab054df74d29" hidden="1">#REF!</definedName>
    <definedName name="TB42a4fd6e_bb75_4210_81e7_d89968c7d848" localSheetId="5" hidden="1">#REF!</definedName>
    <definedName name="TB42a4fd6e_bb75_4210_81e7_d89968c7d848" hidden="1">#REF!</definedName>
    <definedName name="TB42b1904c_fe0c_452c_ba2a_dc02cb4a050e" localSheetId="5" hidden="1">#REF!</definedName>
    <definedName name="TB42b1904c_fe0c_452c_ba2a_dc02cb4a050e" hidden="1">#REF!</definedName>
    <definedName name="TB42b1c97a_2570_4336_ac68_446284fc4c13" localSheetId="5" hidden="1">#REF!</definedName>
    <definedName name="TB42b1c97a_2570_4336_ac68_446284fc4c13" hidden="1">#REF!</definedName>
    <definedName name="TB42bd0bbd_60cc_4371_bc19_1579ebb64e0e" localSheetId="5" hidden="1">#REF!</definedName>
    <definedName name="TB42bd0bbd_60cc_4371_bc19_1579ebb64e0e" hidden="1">#REF!</definedName>
    <definedName name="TB42bde90e_bfbe_431b_9710_5e11dd7b319c" localSheetId="5" hidden="1">#REF!</definedName>
    <definedName name="TB42bde90e_bfbe_431b_9710_5e11dd7b319c" hidden="1">#REF!</definedName>
    <definedName name="TB42c26ce8_7a30_4df4_bfe2_3c9c19cbe4bd" localSheetId="5" hidden="1">#REF!</definedName>
    <definedName name="TB42c26ce8_7a30_4df4_bfe2_3c9c19cbe4bd" hidden="1">#REF!</definedName>
    <definedName name="TB42ce4119_9f76_4c9d_bde1_857b7cf409b9" localSheetId="5" hidden="1">#REF!</definedName>
    <definedName name="TB42ce4119_9f76_4c9d_bde1_857b7cf409b9" hidden="1">#REF!</definedName>
    <definedName name="TB42d0e0cb_6e65_495c_a7ca_e19f748a5d6a" localSheetId="5" hidden="1">#REF!</definedName>
    <definedName name="TB42d0e0cb_6e65_495c_a7ca_e19f748a5d6a" hidden="1">#REF!</definedName>
    <definedName name="TB42d310b1_3fdc_4688_929e_c3b6dc870d8f" localSheetId="5" hidden="1">#REF!</definedName>
    <definedName name="TB42d310b1_3fdc_4688_929e_c3b6dc870d8f" hidden="1">#REF!</definedName>
    <definedName name="TB42dcc5a7_fcf5_47cd_bffc_38248a0cd472" localSheetId="5" hidden="1">#REF!</definedName>
    <definedName name="TB42dcc5a7_fcf5_47cd_bffc_38248a0cd472" hidden="1">#REF!</definedName>
    <definedName name="TB42df9132_6f03_404a_bb34_e4fad36cc4aa" localSheetId="5" hidden="1">#REF!</definedName>
    <definedName name="TB42df9132_6f03_404a_bb34_e4fad36cc4aa" hidden="1">#REF!</definedName>
    <definedName name="TB42ebac55_4bdd_422e_9145_d2157157a31e" localSheetId="5" hidden="1">#REF!</definedName>
    <definedName name="TB42ebac55_4bdd_422e_9145_d2157157a31e" hidden="1">#REF!</definedName>
    <definedName name="TB42f3e5ef_3794_455f_bb42_445cc3efb562" localSheetId="5" hidden="1">#REF!</definedName>
    <definedName name="TB42f3e5ef_3794_455f_bb42_445cc3efb562" hidden="1">#REF!</definedName>
    <definedName name="TB42f636db_3e09_447d_bfec_388002820e31" localSheetId="5" hidden="1">#REF!</definedName>
    <definedName name="TB42f636db_3e09_447d_bfec_388002820e31" hidden="1">#REF!</definedName>
    <definedName name="TB42f9e6b4_53b5_438c_8b59_0078be1b80cc" localSheetId="5" hidden="1">#REF!</definedName>
    <definedName name="TB42f9e6b4_53b5_438c_8b59_0078be1b80cc" hidden="1">#REF!</definedName>
    <definedName name="TB42fb4358_a8e0_4449_bb48_4cd363322b5c" localSheetId="5" hidden="1">#REF!</definedName>
    <definedName name="TB42fb4358_a8e0_4449_bb48_4cd363322b5c" hidden="1">#REF!</definedName>
    <definedName name="TB4306c3a0_f2c7_4b97_8334_cdc99070e82c" localSheetId="5" hidden="1">#REF!</definedName>
    <definedName name="TB4306c3a0_f2c7_4b97_8334_cdc99070e82c" hidden="1">#REF!</definedName>
    <definedName name="TB43113b90_28ce_4512_b647_416a1288e843" localSheetId="5" hidden="1">#REF!</definedName>
    <definedName name="TB43113b90_28ce_4512_b647_416a1288e843" hidden="1">#REF!</definedName>
    <definedName name="TB431a0800_beb7_4f2e_a2b2_74dbd4f342ad" localSheetId="5" hidden="1">#REF!</definedName>
    <definedName name="TB431a0800_beb7_4f2e_a2b2_74dbd4f342ad" hidden="1">#REF!</definedName>
    <definedName name="TB4321d316_f96f_4698_a4b2_b34cde37984d" localSheetId="5" hidden="1">#REF!</definedName>
    <definedName name="TB4321d316_f96f_4698_a4b2_b34cde37984d" hidden="1">#REF!</definedName>
    <definedName name="TB4325d16c_04a3_4730_889a_8d11f9d1baf6" localSheetId="5" hidden="1">#REF!</definedName>
    <definedName name="TB4325d16c_04a3_4730_889a_8d11f9d1baf6" hidden="1">#REF!</definedName>
    <definedName name="TB432d8c43_68ac_4543_b1da_58713c1015da" localSheetId="5" hidden="1">#REF!</definedName>
    <definedName name="TB432d8c43_68ac_4543_b1da_58713c1015da" hidden="1">#REF!</definedName>
    <definedName name="TB433614a0_476b_4f52_98ac_cdb42a0e03a1" localSheetId="5" hidden="1">#REF!</definedName>
    <definedName name="TB433614a0_476b_4f52_98ac_cdb42a0e03a1" hidden="1">#REF!</definedName>
    <definedName name="TB4344bf21_5a20_4ed1_8a74_100eaf17b2f9" localSheetId="5" hidden="1">#REF!</definedName>
    <definedName name="TB4344bf21_5a20_4ed1_8a74_100eaf17b2f9" hidden="1">#REF!</definedName>
    <definedName name="TB4344c43a_0ac1_473a_bcd7_3302823867fd" localSheetId="5" hidden="1">#REF!</definedName>
    <definedName name="TB4344c43a_0ac1_473a_bcd7_3302823867fd" hidden="1">#REF!</definedName>
    <definedName name="TB435297f8_3f51_4465_a17c_38a769d3f168" localSheetId="5" hidden="1">#REF!</definedName>
    <definedName name="TB435297f8_3f51_4465_a17c_38a769d3f168" hidden="1">#REF!</definedName>
    <definedName name="TB435ab5fb_0157_4f31_b141_7cf8a5777882" localSheetId="5" hidden="1">#REF!</definedName>
    <definedName name="TB435ab5fb_0157_4f31_b141_7cf8a5777882" hidden="1">#REF!</definedName>
    <definedName name="TB43627008_bedb_479f_9741_7e6994ee3ffd" localSheetId="5" hidden="1">#REF!</definedName>
    <definedName name="TB43627008_bedb_479f_9741_7e6994ee3ffd" hidden="1">#REF!</definedName>
    <definedName name="TB43649e6d_c455_485c_bfb8_67ae5d8a3ee7" localSheetId="5" hidden="1">#REF!</definedName>
    <definedName name="TB43649e6d_c455_485c_bfb8_67ae5d8a3ee7" hidden="1">#REF!</definedName>
    <definedName name="TB436562ea_16af_43ba_bc46_fb875747180c" localSheetId="5" hidden="1">#REF!</definedName>
    <definedName name="TB436562ea_16af_43ba_bc46_fb875747180c" hidden="1">#REF!</definedName>
    <definedName name="TB4375f39a_086a_494c_b75e_4aeda3cfc153" localSheetId="5" hidden="1">#REF!</definedName>
    <definedName name="TB4375f39a_086a_494c_b75e_4aeda3cfc153" hidden="1">#REF!</definedName>
    <definedName name="TB4384417d_5c68_443b_ad21_3c866415ea87" localSheetId="5" hidden="1">#REF!</definedName>
    <definedName name="TB4384417d_5c68_443b_ad21_3c866415ea87" hidden="1">#REF!</definedName>
    <definedName name="TB43939c3f_6169_41e2_9098_3acd63b6028a" localSheetId="5" hidden="1">#REF!</definedName>
    <definedName name="TB43939c3f_6169_41e2_9098_3acd63b6028a" hidden="1">#REF!</definedName>
    <definedName name="TB43949fcc_f74c_4e1b_ae3b_57a7353af8ef" localSheetId="5" hidden="1">#REF!</definedName>
    <definedName name="TB43949fcc_f74c_4e1b_ae3b_57a7353af8ef" hidden="1">#REF!</definedName>
    <definedName name="TB43953d97_c226_4049_b1b8_1b98438fff22" localSheetId="5" hidden="1">#REF!</definedName>
    <definedName name="TB43953d97_c226_4049_b1b8_1b98438fff22" hidden="1">#REF!</definedName>
    <definedName name="TB439b36bc_f25a_4ca3_9ba6_eb4d89b45366" localSheetId="5" hidden="1">#REF!</definedName>
    <definedName name="TB439b36bc_f25a_4ca3_9ba6_eb4d89b45366" hidden="1">#REF!</definedName>
    <definedName name="TB439e63d6_49f9_48ef_a6d2_2646241f44d0" localSheetId="5" hidden="1">#REF!</definedName>
    <definedName name="TB439e63d6_49f9_48ef_a6d2_2646241f44d0" hidden="1">#REF!</definedName>
    <definedName name="TB439e7f60_421e_4b1b_8d9b_433da28d4468" localSheetId="5" hidden="1">#REF!</definedName>
    <definedName name="TB439e7f60_421e_4b1b_8d9b_433da28d4468" hidden="1">#REF!</definedName>
    <definedName name="TB43a5c793_53c8_4868_9f66_f6816bc031e2" localSheetId="5" hidden="1">#REF!</definedName>
    <definedName name="TB43a5c793_53c8_4868_9f66_f6816bc031e2" hidden="1">#REF!</definedName>
    <definedName name="TB43af89c1_4b6f_4567_b931_4681d27decd0" localSheetId="5" hidden="1">#REF!</definedName>
    <definedName name="TB43af89c1_4b6f_4567_b931_4681d27decd0" hidden="1">#REF!</definedName>
    <definedName name="TB43b91425_892e_488c_9810_addf9ff946ca" localSheetId="5" hidden="1">#REF!</definedName>
    <definedName name="TB43b91425_892e_488c_9810_addf9ff946ca" hidden="1">#REF!</definedName>
    <definedName name="TB43c9ca67_93a9_4cad_b0e7_c7a1f48c202b" localSheetId="5" hidden="1">#REF!</definedName>
    <definedName name="TB43c9ca67_93a9_4cad_b0e7_c7a1f48c202b" hidden="1">#REF!</definedName>
    <definedName name="TB43c9d296_244d_492a_af3d_ebed82c5652a" localSheetId="5" hidden="1">#REF!</definedName>
    <definedName name="TB43c9d296_244d_492a_af3d_ebed82c5652a" hidden="1">#REF!</definedName>
    <definedName name="TB43d34afa_dbf0_4f0c_afeb_583516a19390" localSheetId="5" hidden="1">#REF!</definedName>
    <definedName name="TB43d34afa_dbf0_4f0c_afeb_583516a19390" hidden="1">#REF!</definedName>
    <definedName name="TB43e20747_65d1_43ef_b707_b99f11d1ad58" localSheetId="5" hidden="1">#REF!</definedName>
    <definedName name="TB43e20747_65d1_43ef_b707_b99f11d1ad58" hidden="1">#REF!</definedName>
    <definedName name="TB43e5f54c_4586_47a9_8471_70cc2c57f9b3" localSheetId="5" hidden="1">#REF!</definedName>
    <definedName name="TB43e5f54c_4586_47a9_8471_70cc2c57f9b3" hidden="1">#REF!</definedName>
    <definedName name="TB43ed1927_32a1_4313_832a_bc404ac07de1" localSheetId="5" hidden="1">#REF!</definedName>
    <definedName name="TB43ed1927_32a1_4313_832a_bc404ac07de1" hidden="1">#REF!</definedName>
    <definedName name="TB440041df_1e35_4648_b5a1_d9d4a8a708ff" localSheetId="5" hidden="1">#REF!</definedName>
    <definedName name="TB440041df_1e35_4648_b5a1_d9d4a8a708ff" hidden="1">#REF!</definedName>
    <definedName name="TB4407a253_e886_40cd_bfc0_bb066a199716" localSheetId="5" hidden="1">#REF!</definedName>
    <definedName name="TB4407a253_e886_40cd_bfc0_bb066a199716" hidden="1">#REF!</definedName>
    <definedName name="TB44085bc6_ce07_4858_91c9_3aef91171366" localSheetId="5" hidden="1">#REF!</definedName>
    <definedName name="TB44085bc6_ce07_4858_91c9_3aef91171366" hidden="1">#REF!</definedName>
    <definedName name="TB440b7b26_ef17_443d_b83d_9ef408036583" localSheetId="5" hidden="1">#REF!</definedName>
    <definedName name="TB440b7b26_ef17_443d_b83d_9ef408036583" hidden="1">#REF!</definedName>
    <definedName name="TB4413fb93_e09d_4a0b_89c8_1b33cb196819" localSheetId="5" hidden="1">#REF!</definedName>
    <definedName name="TB4413fb93_e09d_4a0b_89c8_1b33cb196819" hidden="1">#REF!</definedName>
    <definedName name="TB44268c61_5022_4e36_851c_7c5acc592b0b" localSheetId="5" hidden="1">#REF!</definedName>
    <definedName name="TB44268c61_5022_4e36_851c_7c5acc592b0b" hidden="1">#REF!</definedName>
    <definedName name="TB4426d5ed_2b8f_47ef_a7de_4719199953a1" localSheetId="5" hidden="1">#REF!</definedName>
    <definedName name="TB4426d5ed_2b8f_47ef_a7de_4719199953a1" hidden="1">#REF!</definedName>
    <definedName name="TB442de7e1_d93e_4cad_8395_0d8cf0886d52" localSheetId="5" hidden="1">#REF!</definedName>
    <definedName name="TB442de7e1_d93e_4cad_8395_0d8cf0886d52" hidden="1">#REF!</definedName>
    <definedName name="TB443dc4fb_5fe1_4741_9cd8_90424c431d6c" localSheetId="5" hidden="1">#REF!</definedName>
    <definedName name="TB443dc4fb_5fe1_4741_9cd8_90424c431d6c" hidden="1">#REF!</definedName>
    <definedName name="TB443dcbb9_24b0_496b_aaeb_83984331b815" localSheetId="5" hidden="1">#REF!</definedName>
    <definedName name="TB443dcbb9_24b0_496b_aaeb_83984331b815" hidden="1">#REF!</definedName>
    <definedName name="TB4443be39_8993_43d2_ade2_64d4285d514b" localSheetId="5" hidden="1">#REF!</definedName>
    <definedName name="TB4443be39_8993_43d2_ade2_64d4285d514b" hidden="1">#REF!</definedName>
    <definedName name="TB44462442_a66c_420c_92f8_88242bdd0aa1" localSheetId="5" hidden="1">#REF!</definedName>
    <definedName name="TB44462442_a66c_420c_92f8_88242bdd0aa1" hidden="1">#REF!</definedName>
    <definedName name="TB44475329_b590_4807_9611_82216a239f50" localSheetId="5" hidden="1">#REF!</definedName>
    <definedName name="TB44475329_b590_4807_9611_82216a239f50" hidden="1">#REF!</definedName>
    <definedName name="TB444b4039_932f_4cc1_8041_01f0179ad6fc" localSheetId="5" hidden="1">#REF!</definedName>
    <definedName name="TB444b4039_932f_4cc1_8041_01f0179ad6fc" hidden="1">#REF!</definedName>
    <definedName name="TB444c5171_1420_4c9d_bd2b_81f44847dd92" localSheetId="5" hidden="1">#REF!</definedName>
    <definedName name="TB444c5171_1420_4c9d_bd2b_81f44847dd92" hidden="1">#REF!</definedName>
    <definedName name="TB4453e4aa_822c_482b_9cbd_fcdd8267035c" localSheetId="5" hidden="1">#REF!</definedName>
    <definedName name="TB4453e4aa_822c_482b_9cbd_fcdd8267035c" hidden="1">#REF!</definedName>
    <definedName name="TB4454fe9a_7b7a_448f_bd05_118c88458c0e" localSheetId="5" hidden="1">#REF!</definedName>
    <definedName name="TB4454fe9a_7b7a_448f_bd05_118c88458c0e" hidden="1">#REF!</definedName>
    <definedName name="TB44589e41_6d40_4974_885a_843bf4af4d6b" localSheetId="5" hidden="1">#REF!</definedName>
    <definedName name="TB44589e41_6d40_4974_885a_843bf4af4d6b" hidden="1">#REF!</definedName>
    <definedName name="TB44760ec0_4618_4ef6_9ba1_b4fe5a41558e" localSheetId="5" hidden="1">#REF!</definedName>
    <definedName name="TB44760ec0_4618_4ef6_9ba1_b4fe5a41558e" hidden="1">#REF!</definedName>
    <definedName name="TB447a4b21_ff1e_4a5a_846f_5d53d4f1db83" localSheetId="5" hidden="1">#REF!</definedName>
    <definedName name="TB447a4b21_ff1e_4a5a_846f_5d53d4f1db83" hidden="1">#REF!</definedName>
    <definedName name="TB44829090_0532_40a2_8095_691cb7a2f253" localSheetId="5" hidden="1">#REF!</definedName>
    <definedName name="TB44829090_0532_40a2_8095_691cb7a2f253" hidden="1">#REF!</definedName>
    <definedName name="TB4495df68_01cf_4456_bdcd_2dac4170c2bd" localSheetId="5" hidden="1">#REF!</definedName>
    <definedName name="TB4495df68_01cf_4456_bdcd_2dac4170c2bd" hidden="1">#REF!</definedName>
    <definedName name="TB449acbd2_3fcd_497b_9c47_c10fa4445d23" localSheetId="5" hidden="1">#REF!</definedName>
    <definedName name="TB449acbd2_3fcd_497b_9c47_c10fa4445d23" hidden="1">#REF!</definedName>
    <definedName name="TB449b01d8_ae21_4c53_88de_4ca57eff3985" localSheetId="5" hidden="1">#REF!</definedName>
    <definedName name="TB449b01d8_ae21_4c53_88de_4ca57eff3985" hidden="1">#REF!</definedName>
    <definedName name="TB44a110b2_b66b_4f34_a635_6cdb954d90e4" localSheetId="5" hidden="1">#REF!</definedName>
    <definedName name="TB44a110b2_b66b_4f34_a635_6cdb954d90e4" hidden="1">#REF!</definedName>
    <definedName name="TB44b8b9be_e492_41b5_8403_fdd744101165" localSheetId="5" hidden="1">#REF!</definedName>
    <definedName name="TB44b8b9be_e492_41b5_8403_fdd744101165" hidden="1">#REF!</definedName>
    <definedName name="TB44bd6c61_0e1b_47af_9d12_286720b62033" localSheetId="5" hidden="1">#REF!</definedName>
    <definedName name="TB44bd6c61_0e1b_47af_9d12_286720b62033" hidden="1">#REF!</definedName>
    <definedName name="TB44c0e7aa_49f0_45d9_9165_5786d436e767" localSheetId="5" hidden="1">#REF!</definedName>
    <definedName name="TB44c0e7aa_49f0_45d9_9165_5786d436e767" hidden="1">#REF!</definedName>
    <definedName name="TB44d16dd8_2bb9_4831_a6bc_5f85b4ddd078" localSheetId="5" hidden="1">#REF!</definedName>
    <definedName name="TB44d16dd8_2bb9_4831_a6bc_5f85b4ddd078" hidden="1">#REF!</definedName>
    <definedName name="TB44d615bd_296c_4653_8bf6_04e0e8b62764" localSheetId="5" hidden="1">#REF!</definedName>
    <definedName name="TB44d615bd_296c_4653_8bf6_04e0e8b62764" hidden="1">#REF!</definedName>
    <definedName name="TB44f3f828_8c2a_469a_a5ba_bf1fd501a6ff" localSheetId="5" hidden="1">#REF!</definedName>
    <definedName name="TB44f3f828_8c2a_469a_a5ba_bf1fd501a6ff" hidden="1">#REF!</definedName>
    <definedName name="TB44fc61b7_defe_4874_a500_45e5e883662e" localSheetId="5" hidden="1">#REF!</definedName>
    <definedName name="TB44fc61b7_defe_4874_a500_45e5e883662e" hidden="1">#REF!</definedName>
    <definedName name="TB4507667b_6d6b_4761_867a_3ad9a86ce9ca" localSheetId="5" hidden="1">#REF!</definedName>
    <definedName name="TB4507667b_6d6b_4761_867a_3ad9a86ce9ca" hidden="1">#REF!</definedName>
    <definedName name="TB451b81d2_67f6_483e_9a47_6c26ccb03498" localSheetId="5" hidden="1">#REF!</definedName>
    <definedName name="TB451b81d2_67f6_483e_9a47_6c26ccb03498" hidden="1">#REF!</definedName>
    <definedName name="TB45212910_5e4d_4f23_90e6_7a164271863f" localSheetId="5" hidden="1">#REF!</definedName>
    <definedName name="TB45212910_5e4d_4f23_90e6_7a164271863f" hidden="1">#REF!</definedName>
    <definedName name="TB452a75ec_731c_451f_b121_d12a5b5ef709" localSheetId="5" hidden="1">#REF!</definedName>
    <definedName name="TB452a75ec_731c_451f_b121_d12a5b5ef709" hidden="1">#REF!</definedName>
    <definedName name="TB452f1ca6_11a0_4a9c_8fba_8a194651354e" localSheetId="5" hidden="1">#REF!</definedName>
    <definedName name="TB452f1ca6_11a0_4a9c_8fba_8a194651354e" hidden="1">#REF!</definedName>
    <definedName name="TB453213fc_b9f3_4b69_ad4c_db6aa524371d" localSheetId="5" hidden="1">#REF!</definedName>
    <definedName name="TB453213fc_b9f3_4b69_ad4c_db6aa524371d" hidden="1">#REF!</definedName>
    <definedName name="TB45389d4a_550f_4f81_9657_5461598fc09f" localSheetId="5" hidden="1">#REF!</definedName>
    <definedName name="TB45389d4a_550f_4f81_9657_5461598fc09f" hidden="1">#REF!</definedName>
    <definedName name="TB453a8608_d58a_4bf4_bd21_40cda40b79fa" localSheetId="5" hidden="1">#REF!</definedName>
    <definedName name="TB453a8608_d58a_4bf4_bd21_40cda40b79fa" hidden="1">#REF!</definedName>
    <definedName name="TB453c95ba_4cd7_41b3_a164_187ce5024267" localSheetId="5" hidden="1">#REF!</definedName>
    <definedName name="TB453c95ba_4cd7_41b3_a164_187ce5024267" hidden="1">#REF!</definedName>
    <definedName name="TB45429445_9205_48dc_8be8_d88da09ebf60" localSheetId="5" hidden="1">#REF!</definedName>
    <definedName name="TB45429445_9205_48dc_8be8_d88da09ebf60" hidden="1">#REF!</definedName>
    <definedName name="TB4549f727_5a96_47ca_9593_eefa0ba705c1" localSheetId="5" hidden="1">#REF!</definedName>
    <definedName name="TB4549f727_5a96_47ca_9593_eefa0ba705c1" hidden="1">#REF!</definedName>
    <definedName name="TB454be495_bc9e_41f8_9e80_d7b2e2cea07d" localSheetId="5" hidden="1">#REF!</definedName>
    <definedName name="TB454be495_bc9e_41f8_9e80_d7b2e2cea07d" hidden="1">#REF!</definedName>
    <definedName name="TB4553381c_cee9_448b_a5d1_6a8236f4fe67" localSheetId="5" hidden="1">#REF!</definedName>
    <definedName name="TB4553381c_cee9_448b_a5d1_6a8236f4fe67" hidden="1">#REF!</definedName>
    <definedName name="TB45544a53_fd46_4de0_995c_a6388707a3f8" localSheetId="5" hidden="1">#REF!</definedName>
    <definedName name="TB45544a53_fd46_4de0_995c_a6388707a3f8" hidden="1">#REF!</definedName>
    <definedName name="TB45585f02_3cc3_4d2c_9cb8_9b84896d0778" localSheetId="5" hidden="1">#REF!</definedName>
    <definedName name="TB45585f02_3cc3_4d2c_9cb8_9b84896d0778" hidden="1">#REF!</definedName>
    <definedName name="TB455f6997_a470_4556_aada_4d345e9c9e48" localSheetId="5" hidden="1">#REF!</definedName>
    <definedName name="TB455f6997_a470_4556_aada_4d345e9c9e48" hidden="1">#REF!</definedName>
    <definedName name="TB4566dbc3_fa34_4e8f_bcb9_cc0dec29ffb2" localSheetId="5" hidden="1">#REF!</definedName>
    <definedName name="TB4566dbc3_fa34_4e8f_bcb9_cc0dec29ffb2" hidden="1">#REF!</definedName>
    <definedName name="TB45713fca_ea24_4e2c_9e50_7062fd48bc1b" localSheetId="5" hidden="1">#REF!</definedName>
    <definedName name="TB45713fca_ea24_4e2c_9e50_7062fd48bc1b" hidden="1">#REF!</definedName>
    <definedName name="TB4585eb79_6eb7_4ebb_85d7_0eb217676135" localSheetId="5" hidden="1">#REF!</definedName>
    <definedName name="TB4585eb79_6eb7_4ebb_85d7_0eb217676135" hidden="1">#REF!</definedName>
    <definedName name="TB4585f6a3_c4bb_487a_81bf_3a1bf3d388dd" localSheetId="5" hidden="1">#REF!</definedName>
    <definedName name="TB4585f6a3_c4bb_487a_81bf_3a1bf3d388dd" hidden="1">#REF!</definedName>
    <definedName name="TB458d34e7_ba73_443b_bad8_b40288d7a653" localSheetId="5" hidden="1">#REF!</definedName>
    <definedName name="TB458d34e7_ba73_443b_bad8_b40288d7a653" hidden="1">#REF!</definedName>
    <definedName name="TB45a1b3bd_acfd_4e7a_abf0_c0749d12d526" localSheetId="5" hidden="1">#REF!</definedName>
    <definedName name="TB45a1b3bd_acfd_4e7a_abf0_c0749d12d526" hidden="1">#REF!</definedName>
    <definedName name="TB45ad2403_91ee_40a4_8051_776894112e70" localSheetId="5" hidden="1">#REF!</definedName>
    <definedName name="TB45ad2403_91ee_40a4_8051_776894112e70" hidden="1">#REF!</definedName>
    <definedName name="TB45b5b5b0_bce5_4063_9a3e_59bcbc87ea34" localSheetId="5" hidden="1">#REF!</definedName>
    <definedName name="TB45b5b5b0_bce5_4063_9a3e_59bcbc87ea34" hidden="1">#REF!</definedName>
    <definedName name="TB45d7a5f0_dcde_4a6e_bf08_7fa81cfca161" localSheetId="5" hidden="1">#REF!</definedName>
    <definedName name="TB45d7a5f0_dcde_4a6e_bf08_7fa81cfca161" hidden="1">#REF!</definedName>
    <definedName name="TB45e39087_704f_4669_83b5_80f7e1f34166" localSheetId="5" hidden="1">#REF!</definedName>
    <definedName name="TB45e39087_704f_4669_83b5_80f7e1f34166" hidden="1">#REF!</definedName>
    <definedName name="TB45e4193e_4458_44fd_8933_d19532d28bc6" localSheetId="5" hidden="1">#REF!</definedName>
    <definedName name="TB45e4193e_4458_44fd_8933_d19532d28bc6" hidden="1">#REF!</definedName>
    <definedName name="TB45e8bc76_d051_45c9_b15b_a6972f00ce82" localSheetId="5" hidden="1">#REF!</definedName>
    <definedName name="TB45e8bc76_d051_45c9_b15b_a6972f00ce82" hidden="1">#REF!</definedName>
    <definedName name="TB45eb6de3_5321_4bdb_9f8e_860c5c56c67a" localSheetId="5" hidden="1">#REF!</definedName>
    <definedName name="TB45eb6de3_5321_4bdb_9f8e_860c5c56c67a" hidden="1">#REF!</definedName>
    <definedName name="TB45eec01d_831b_42db_8702_a3a030efdd96" localSheetId="5" hidden="1">#REF!</definedName>
    <definedName name="TB45eec01d_831b_42db_8702_a3a030efdd96" hidden="1">#REF!</definedName>
    <definedName name="TB45fc0474_493b_4495_ac8a_ab1daa6a0573" localSheetId="5" hidden="1">#REF!</definedName>
    <definedName name="TB45fc0474_493b_4495_ac8a_ab1daa6a0573" hidden="1">#REF!</definedName>
    <definedName name="TB45fd575e_dbb4_4441_80e4_ddd076741baa" localSheetId="5" hidden="1">#REF!</definedName>
    <definedName name="TB45fd575e_dbb4_4441_80e4_ddd076741baa" hidden="1">#REF!</definedName>
    <definedName name="TB4607679a_8245_43cc_bf80_ed01833cf2ef" localSheetId="5" hidden="1">#REF!</definedName>
    <definedName name="TB4607679a_8245_43cc_bf80_ed01833cf2ef" hidden="1">#REF!</definedName>
    <definedName name="TB460c69bf_b39b_44fc_bb50_69a731416f6e" localSheetId="5" hidden="1">#REF!</definedName>
    <definedName name="TB460c69bf_b39b_44fc_bb50_69a731416f6e" hidden="1">#REF!</definedName>
    <definedName name="TB460d03b3_5795_4e2e_81d2_d4ec9c89406d" localSheetId="5" hidden="1">#REF!</definedName>
    <definedName name="TB460d03b3_5795_4e2e_81d2_d4ec9c89406d" hidden="1">#REF!</definedName>
    <definedName name="TB4611b49c_bd97_48e4_8184_235607629ef6" localSheetId="5" hidden="1">#REF!</definedName>
    <definedName name="TB4611b49c_bd97_48e4_8184_235607629ef6" hidden="1">#REF!</definedName>
    <definedName name="TB46120ba8_9456_4c22_a98e_c80e45d4b230" localSheetId="5" hidden="1">#REF!</definedName>
    <definedName name="TB46120ba8_9456_4c22_a98e_c80e45d4b230" hidden="1">#REF!</definedName>
    <definedName name="TB461a1068_399e_4a33_95db_c08b75745fec" localSheetId="5" hidden="1">#REF!</definedName>
    <definedName name="TB461a1068_399e_4a33_95db_c08b75745fec" hidden="1">#REF!</definedName>
    <definedName name="TB46328f9c_3171_41c6_8485_d8651d5fc25b" localSheetId="5" hidden="1">#REF!</definedName>
    <definedName name="TB46328f9c_3171_41c6_8485_d8651d5fc25b" hidden="1">#REF!</definedName>
    <definedName name="TB46402d4e_1cec_4b94_ac2b_93a152bc6df0" localSheetId="5" hidden="1">#REF!</definedName>
    <definedName name="TB46402d4e_1cec_4b94_ac2b_93a152bc6df0" hidden="1">#REF!</definedName>
    <definedName name="TB46415d5d_17fa_443f_a3d2_1cd9d81f9243" localSheetId="5" hidden="1">#REF!</definedName>
    <definedName name="TB46415d5d_17fa_443f_a3d2_1cd9d81f9243" hidden="1">#REF!</definedName>
    <definedName name="TB46438aae_9986_44da_b75a_447959287b31" localSheetId="5" hidden="1">#REF!</definedName>
    <definedName name="TB46438aae_9986_44da_b75a_447959287b31" hidden="1">#REF!</definedName>
    <definedName name="TB464cba2d_9abd_4762_bb9d_d12bd2328a6b" localSheetId="5" hidden="1">#REF!</definedName>
    <definedName name="TB464cba2d_9abd_4762_bb9d_d12bd2328a6b" hidden="1">#REF!</definedName>
    <definedName name="TB465a2f9e_947d_4c3d_a4aa_1415d2bc42ab" localSheetId="5" hidden="1">#REF!</definedName>
    <definedName name="TB465a2f9e_947d_4c3d_a4aa_1415d2bc42ab" hidden="1">#REF!</definedName>
    <definedName name="TB465f7cfb_5728_4ddb_af45_fc6ec23da460" localSheetId="5" hidden="1">#REF!</definedName>
    <definedName name="TB465f7cfb_5728_4ddb_af45_fc6ec23da460" hidden="1">#REF!</definedName>
    <definedName name="TB466394ac_c64d_4613_8534_8354b0778887" localSheetId="5" hidden="1">#REF!</definedName>
    <definedName name="TB466394ac_c64d_4613_8534_8354b0778887" hidden="1">#REF!</definedName>
    <definedName name="TB466f2bbc_82fd_41d8_acbb_ed5c7c6b8832" localSheetId="5" hidden="1">#REF!</definedName>
    <definedName name="TB466f2bbc_82fd_41d8_acbb_ed5c7c6b8832" hidden="1">#REF!</definedName>
    <definedName name="TB466fb7b4_0949_4db9_b276_eceb5ed2cb81" localSheetId="5" hidden="1">#REF!</definedName>
    <definedName name="TB466fb7b4_0949_4db9_b276_eceb5ed2cb81" hidden="1">#REF!</definedName>
    <definedName name="TB46768044_aa39_4386_a7d4_31f2f9b80379" localSheetId="5" hidden="1">#REF!</definedName>
    <definedName name="TB46768044_aa39_4386_a7d4_31f2f9b80379" hidden="1">#REF!</definedName>
    <definedName name="TB467fb886_17b7_45f0_ae64_27e62315856f" localSheetId="5" hidden="1">#REF!</definedName>
    <definedName name="TB467fb886_17b7_45f0_ae64_27e62315856f" hidden="1">#REF!</definedName>
    <definedName name="TB468bcba1_ed83_4146_804e_550c35fe0bdf" localSheetId="5" hidden="1">#REF!</definedName>
    <definedName name="TB468bcba1_ed83_4146_804e_550c35fe0bdf" hidden="1">#REF!</definedName>
    <definedName name="TB46a5c59d_53aa_4475_8bcd_09e6284d11b3" localSheetId="5" hidden="1">#REF!</definedName>
    <definedName name="TB46a5c59d_53aa_4475_8bcd_09e6284d11b3" hidden="1">#REF!</definedName>
    <definedName name="TB46a83278_466e_4fac_9aa3_41bcda498ee9" localSheetId="5" hidden="1">#REF!</definedName>
    <definedName name="TB46a83278_466e_4fac_9aa3_41bcda498ee9" hidden="1">#REF!</definedName>
    <definedName name="TB46a98f76_6ac9_4a10_b962_3b982d3c4950" localSheetId="5" hidden="1">#REF!</definedName>
    <definedName name="TB46a98f76_6ac9_4a10_b962_3b982d3c4950" hidden="1">#REF!</definedName>
    <definedName name="TB46ae4544_df90_4322_a368_81e77b7cc740" localSheetId="5" hidden="1">#REF!</definedName>
    <definedName name="TB46ae4544_df90_4322_a368_81e77b7cc740" hidden="1">#REF!</definedName>
    <definedName name="TB46b23e4f_d985_4810_b53f_b099979e985a" localSheetId="5" hidden="1">#REF!</definedName>
    <definedName name="TB46b23e4f_d985_4810_b53f_b099979e985a" hidden="1">#REF!</definedName>
    <definedName name="TB46bfb31f_bcbb_4c6d_931e_2df0e37a8155" localSheetId="5" hidden="1">#REF!</definedName>
    <definedName name="TB46bfb31f_bcbb_4c6d_931e_2df0e37a8155" hidden="1">#REF!</definedName>
    <definedName name="TB46c7c3ef_b84f_469d_8aa1_27ba712d0059" localSheetId="5" hidden="1">#REF!</definedName>
    <definedName name="TB46c7c3ef_b84f_469d_8aa1_27ba712d0059" hidden="1">#REF!</definedName>
    <definedName name="TB46cd5667_65c0_40b5_9882_e1ebdcdcf873" localSheetId="5" hidden="1">#REF!</definedName>
    <definedName name="TB46cd5667_65c0_40b5_9882_e1ebdcdcf873" hidden="1">#REF!</definedName>
    <definedName name="TB46d118a5_181f_49e3_b207_295fce0b166d" localSheetId="5" hidden="1">#REF!</definedName>
    <definedName name="TB46d118a5_181f_49e3_b207_295fce0b166d" hidden="1">#REF!</definedName>
    <definedName name="TB46eaca27_8fb6_43c6_b2ed_8bb7423530fb" localSheetId="5" hidden="1">#REF!</definedName>
    <definedName name="TB46eaca27_8fb6_43c6_b2ed_8bb7423530fb" hidden="1">#REF!</definedName>
    <definedName name="TB46ec3209_0a77_4f15_9a8b_0512c7fb3030" localSheetId="5" hidden="1">#REF!</definedName>
    <definedName name="TB46ec3209_0a77_4f15_9a8b_0512c7fb3030" hidden="1">#REF!</definedName>
    <definedName name="TB46ef063b_f4c1_4c9b_b589_92024927d00b" localSheetId="5" hidden="1">#REF!</definedName>
    <definedName name="TB46ef063b_f4c1_4c9b_b589_92024927d00b" hidden="1">#REF!</definedName>
    <definedName name="TB46fe88d5_d564_4dc5_85dd_5b6e2947b70f" localSheetId="5" hidden="1">#REF!</definedName>
    <definedName name="TB46fe88d5_d564_4dc5_85dd_5b6e2947b70f" hidden="1">#REF!</definedName>
    <definedName name="TB4704cdf4_afba_4637_9dd4_57e2288e089b" localSheetId="5" hidden="1">#REF!</definedName>
    <definedName name="TB4704cdf4_afba_4637_9dd4_57e2288e089b" hidden="1">#REF!</definedName>
    <definedName name="TB4705f497_9f5e_463e_ad3d_e326471c9bd9" localSheetId="5" hidden="1">#REF!</definedName>
    <definedName name="TB4705f497_9f5e_463e_ad3d_e326471c9bd9" hidden="1">#REF!</definedName>
    <definedName name="TB47065e78_4018_4556_8adf_d534af038257" localSheetId="5" hidden="1">#REF!</definedName>
    <definedName name="TB47065e78_4018_4556_8adf_d534af038257" hidden="1">#REF!</definedName>
    <definedName name="TB471955d5_03a4_4a35_8e37_22088222411e" localSheetId="5" hidden="1">#REF!</definedName>
    <definedName name="TB471955d5_03a4_4a35_8e37_22088222411e" hidden="1">#REF!</definedName>
    <definedName name="TB473c32c4_5fbc_42a6_a4c4_62233c830780" localSheetId="5" hidden="1">#REF!</definedName>
    <definedName name="TB473c32c4_5fbc_42a6_a4c4_62233c830780" hidden="1">#REF!</definedName>
    <definedName name="TB4744d63c_2c99_4946_ac81_b682cb8d6228" localSheetId="5" hidden="1">#REF!</definedName>
    <definedName name="TB4744d63c_2c99_4946_ac81_b682cb8d6228" hidden="1">#REF!</definedName>
    <definedName name="TB474b741d_a87c_4e01_8835_129526b3d7f8" localSheetId="5" hidden="1">#REF!</definedName>
    <definedName name="TB474b741d_a87c_4e01_8835_129526b3d7f8" hidden="1">#REF!</definedName>
    <definedName name="TB475cb855_9680_4774_85f1_5dc6e1b978e2" localSheetId="5" hidden="1">#REF!</definedName>
    <definedName name="TB475cb855_9680_4774_85f1_5dc6e1b978e2" hidden="1">#REF!</definedName>
    <definedName name="TB475cf6ec_0573_45b5_9c9e_20fdd39a4ce8" localSheetId="5" hidden="1">#REF!</definedName>
    <definedName name="TB475cf6ec_0573_45b5_9c9e_20fdd39a4ce8" hidden="1">#REF!</definedName>
    <definedName name="TB476c09df_fd5d_454e_8100_a4cfef2b2b9f" localSheetId="5" hidden="1">#REF!</definedName>
    <definedName name="TB476c09df_fd5d_454e_8100_a4cfef2b2b9f" hidden="1">#REF!</definedName>
    <definedName name="TB476ce67b_dd20_4cb7_8e99_abf0cbcc2fd7" localSheetId="5" hidden="1">#REF!</definedName>
    <definedName name="TB476ce67b_dd20_4cb7_8e99_abf0cbcc2fd7" hidden="1">#REF!</definedName>
    <definedName name="TB4772425f_9821_42a0_b562_11610437ab91" localSheetId="5" hidden="1">#REF!</definedName>
    <definedName name="TB4772425f_9821_42a0_b562_11610437ab91" hidden="1">#REF!</definedName>
    <definedName name="TB477e200f_9903_4012_b533_a9fa14c9fee1" localSheetId="5" hidden="1">#REF!</definedName>
    <definedName name="TB477e200f_9903_4012_b533_a9fa14c9fee1" hidden="1">#REF!</definedName>
    <definedName name="TB47828f5b_994b_4e91_a092_bcb0cd76400b" localSheetId="5" hidden="1">#REF!</definedName>
    <definedName name="TB47828f5b_994b_4e91_a092_bcb0cd76400b" hidden="1">#REF!</definedName>
    <definedName name="TB478e76a9_3388_4cab_b0b0_2d69846681c5" localSheetId="5" hidden="1">#REF!</definedName>
    <definedName name="TB478e76a9_3388_4cab_b0b0_2d69846681c5" hidden="1">#REF!</definedName>
    <definedName name="TB479c245f_b0d0_4951_8f16_814205e30929" localSheetId="5" hidden="1">#REF!</definedName>
    <definedName name="TB479c245f_b0d0_4951_8f16_814205e30929" hidden="1">#REF!</definedName>
    <definedName name="TB479e6956_eac4_4088_a737_643b42fd818e" localSheetId="5" hidden="1">#REF!</definedName>
    <definedName name="TB479e6956_eac4_4088_a737_643b42fd818e" hidden="1">#REF!</definedName>
    <definedName name="TB47a7f9af_4253_46ea_a5bc_78d0bb75f181" localSheetId="5" hidden="1">#REF!</definedName>
    <definedName name="TB47a7f9af_4253_46ea_a5bc_78d0bb75f181" hidden="1">#REF!</definedName>
    <definedName name="TB47b17cd5_3913_4852_9ec9_ac9b9ebbff84" localSheetId="5" hidden="1">#REF!</definedName>
    <definedName name="TB47b17cd5_3913_4852_9ec9_ac9b9ebbff84" hidden="1">#REF!</definedName>
    <definedName name="TB47c39396_70ff_47d0_aa67_79e2f9d60d9f" localSheetId="5" hidden="1">#REF!</definedName>
    <definedName name="TB47c39396_70ff_47d0_aa67_79e2f9d60d9f" hidden="1">#REF!</definedName>
    <definedName name="TB47c44ab1_341b_4144_8e89_f86755dd9ece" localSheetId="5" hidden="1">#REF!</definedName>
    <definedName name="TB47c44ab1_341b_4144_8e89_f86755dd9ece" hidden="1">#REF!</definedName>
    <definedName name="TB47cbaf0e_d653_4e42_903b_fa9bb82125c3" localSheetId="5" hidden="1">#REF!</definedName>
    <definedName name="TB47cbaf0e_d653_4e42_903b_fa9bb82125c3" hidden="1">#REF!</definedName>
    <definedName name="TB47d5d07d_fb14_4c9c_b021_da332ec80bf1" localSheetId="5" hidden="1">#REF!</definedName>
    <definedName name="TB47d5d07d_fb14_4c9c_b021_da332ec80bf1" hidden="1">#REF!</definedName>
    <definedName name="TB47db6555_e4d7_496f_9335_e2564904e5d2" localSheetId="5" hidden="1">#REF!</definedName>
    <definedName name="TB47db6555_e4d7_496f_9335_e2564904e5d2" hidden="1">#REF!</definedName>
    <definedName name="TB47e54cbe_3ca1_4847_81f5_ad735adfa90d" localSheetId="5" hidden="1">#REF!</definedName>
    <definedName name="TB47e54cbe_3ca1_4847_81f5_ad735adfa90d" hidden="1">#REF!</definedName>
    <definedName name="TB47e66754_420f_4789_8a10_86091916ecc7" localSheetId="5" hidden="1">#REF!</definedName>
    <definedName name="TB47e66754_420f_4789_8a10_86091916ecc7" hidden="1">#REF!</definedName>
    <definedName name="TB47eb1301_9ea7_4317_a1a4_a9cb4727c6da" localSheetId="5" hidden="1">#REF!</definedName>
    <definedName name="TB47eb1301_9ea7_4317_a1a4_a9cb4727c6da" hidden="1">#REF!</definedName>
    <definedName name="TB47ebd793_508f_4d33_a099_6ede76bb944e" localSheetId="5" hidden="1">#REF!</definedName>
    <definedName name="TB47ebd793_508f_4d33_a099_6ede76bb944e" hidden="1">#REF!</definedName>
    <definedName name="TB47ecbf72_adbc_4097_842f_9ed310e35c13" localSheetId="5" hidden="1">#REF!</definedName>
    <definedName name="TB47ecbf72_adbc_4097_842f_9ed310e35c13" hidden="1">#REF!</definedName>
    <definedName name="TB47f35e6a_7a4b_4c1a_a848_8370b1b2b813" localSheetId="5" hidden="1">#REF!</definedName>
    <definedName name="TB47f35e6a_7a4b_4c1a_a848_8370b1b2b813" hidden="1">#REF!</definedName>
    <definedName name="TB47f402b1_39bc_4c7d_b832_0ca42c64d26c" localSheetId="5" hidden="1">#REF!</definedName>
    <definedName name="TB47f402b1_39bc_4c7d_b832_0ca42c64d26c" hidden="1">#REF!</definedName>
    <definedName name="TB4817a723_bebf_4254_b133_16247f0a9944" localSheetId="5" hidden="1">#REF!</definedName>
    <definedName name="TB4817a723_bebf_4254_b133_16247f0a9944" hidden="1">#REF!</definedName>
    <definedName name="TB481dc130_26bf_497a_8f0c_d2642b2dadcc" localSheetId="5" hidden="1">#REF!</definedName>
    <definedName name="TB481dc130_26bf_497a_8f0c_d2642b2dadcc" hidden="1">#REF!</definedName>
    <definedName name="TB4825365b_bf27_41e6_b9a1_c343772c190e" localSheetId="5" hidden="1">#REF!</definedName>
    <definedName name="TB4825365b_bf27_41e6_b9a1_c343772c190e" hidden="1">#REF!</definedName>
    <definedName name="TB48278a14_541b_4dbb_ae23_34e8fa269213" localSheetId="5" hidden="1">#REF!</definedName>
    <definedName name="TB48278a14_541b_4dbb_ae23_34e8fa269213" hidden="1">#REF!</definedName>
    <definedName name="TB483b592f_94bb_461a_986b_b5bee9b66966" localSheetId="5" hidden="1">#REF!</definedName>
    <definedName name="TB483b592f_94bb_461a_986b_b5bee9b66966" hidden="1">#REF!</definedName>
    <definedName name="TB485e69cf_3814_4baf_aae0_9878eca667f8" localSheetId="5" hidden="1">#REF!</definedName>
    <definedName name="TB485e69cf_3814_4baf_aae0_9878eca667f8" hidden="1">#REF!</definedName>
    <definedName name="TB4868b25a_926f_4c6a_af8f_ed89594a00c3" localSheetId="5" hidden="1">#REF!</definedName>
    <definedName name="TB4868b25a_926f_4c6a_af8f_ed89594a00c3" hidden="1">#REF!</definedName>
    <definedName name="TB486be0f4_b7ed_47b7_9081_4320530eb023" localSheetId="5" hidden="1">#REF!</definedName>
    <definedName name="TB486be0f4_b7ed_47b7_9081_4320530eb023" hidden="1">#REF!</definedName>
    <definedName name="TB48751cc0_a95d_43b8_9d6b_2788f3213fe2" localSheetId="5" hidden="1">#REF!</definedName>
    <definedName name="TB48751cc0_a95d_43b8_9d6b_2788f3213fe2" hidden="1">#REF!</definedName>
    <definedName name="TB488294c5_9f76_4803_9dd1_d5d3caa56f0b" localSheetId="5" hidden="1">#REF!</definedName>
    <definedName name="TB488294c5_9f76_4803_9dd1_d5d3caa56f0b" hidden="1">#REF!</definedName>
    <definedName name="TB488a84f6_ec97_4718_b50b_f5a2126eb266" localSheetId="5" hidden="1">#REF!</definedName>
    <definedName name="TB488a84f6_ec97_4718_b50b_f5a2126eb266" hidden="1">#REF!</definedName>
    <definedName name="TB488ac119_6973_4ad4_8993_30cdf665657f" localSheetId="5" hidden="1">#REF!</definedName>
    <definedName name="TB488ac119_6973_4ad4_8993_30cdf665657f" hidden="1">#REF!</definedName>
    <definedName name="TB4897659a_cdc8_4790_83b4_13d77b9abcb9" localSheetId="5" hidden="1">#REF!</definedName>
    <definedName name="TB4897659a_cdc8_4790_83b4_13d77b9abcb9" hidden="1">#REF!</definedName>
    <definedName name="TB489dba19_a78c_485f_bb3f_45fe0a1e7a4f" localSheetId="5" hidden="1">#REF!</definedName>
    <definedName name="TB489dba19_a78c_485f_bb3f_45fe0a1e7a4f" hidden="1">#REF!</definedName>
    <definedName name="TB48a6a72d_d98c_4dcd_921c_ec1f16f7e4f7" localSheetId="5" hidden="1">#REF!</definedName>
    <definedName name="TB48a6a72d_d98c_4dcd_921c_ec1f16f7e4f7" hidden="1">#REF!</definedName>
    <definedName name="TB48aed9b1_55bb_4f76_bf4b_45b04daed26d" localSheetId="5" hidden="1">#REF!</definedName>
    <definedName name="TB48aed9b1_55bb_4f76_bf4b_45b04daed26d" hidden="1">#REF!</definedName>
    <definedName name="TB48b21aea_9f6b_4ec9_bf36_2d064a8c26ee" localSheetId="5" hidden="1">#REF!</definedName>
    <definedName name="TB48b21aea_9f6b_4ec9_bf36_2d064a8c26ee" hidden="1">#REF!</definedName>
    <definedName name="TB48be2976_2c1c_4581_96ae_ab48b00846e5" localSheetId="5" hidden="1">#REF!</definedName>
    <definedName name="TB48be2976_2c1c_4581_96ae_ab48b00846e5" hidden="1">#REF!</definedName>
    <definedName name="TB48c5dc75_62d2_4e72_b30f_383c654b55d4" localSheetId="5" hidden="1">#REF!</definedName>
    <definedName name="TB48c5dc75_62d2_4e72_b30f_383c654b55d4" hidden="1">#REF!</definedName>
    <definedName name="TB48d8111c_08f9_4721_bd3d_30ee0595a9c7" localSheetId="5" hidden="1">#REF!</definedName>
    <definedName name="TB48d8111c_08f9_4721_bd3d_30ee0595a9c7" hidden="1">#REF!</definedName>
    <definedName name="TB48e31fbd_43e3_4dee_8a41_226f466bbb0f" localSheetId="5" hidden="1">#REF!</definedName>
    <definedName name="TB48e31fbd_43e3_4dee_8a41_226f466bbb0f" hidden="1">#REF!</definedName>
    <definedName name="TB48ebf991_2e8a_47d4_9bd8_5a94e233a666" localSheetId="5" hidden="1">#REF!</definedName>
    <definedName name="TB48ebf991_2e8a_47d4_9bd8_5a94e233a666" hidden="1">#REF!</definedName>
    <definedName name="TB48ef8a42_d1d6_43d7_bc45_d62e1cb631ee" localSheetId="5" hidden="1">#REF!</definedName>
    <definedName name="TB48ef8a42_d1d6_43d7_bc45_d62e1cb631ee" hidden="1">#REF!</definedName>
    <definedName name="TB48fd7f25_7aea_4b10_b405_087eb7220b21" localSheetId="5" hidden="1">#REF!</definedName>
    <definedName name="TB48fd7f25_7aea_4b10_b405_087eb7220b21" hidden="1">#REF!</definedName>
    <definedName name="TB49015106_4bfe_459e_a7d1_7541319d6105" localSheetId="5" hidden="1">#REF!</definedName>
    <definedName name="TB49015106_4bfe_459e_a7d1_7541319d6105" hidden="1">#REF!</definedName>
    <definedName name="TB49031535_bdb8_48a7_9755_03de839e4dd8" localSheetId="5" hidden="1">#REF!</definedName>
    <definedName name="TB49031535_bdb8_48a7_9755_03de839e4dd8" hidden="1">#REF!</definedName>
    <definedName name="TB491f34dc_a307_4702_907b_49991e0c382b" localSheetId="5" hidden="1">#REF!</definedName>
    <definedName name="TB491f34dc_a307_4702_907b_49991e0c382b" hidden="1">#REF!</definedName>
    <definedName name="TB49202c1d_6231_4513_a148_9c1d580135d0" localSheetId="5" hidden="1">#REF!</definedName>
    <definedName name="TB49202c1d_6231_4513_a148_9c1d580135d0" hidden="1">#REF!</definedName>
    <definedName name="TB49299496_3c4a_4f26_b72f_ad84a6d387f4" localSheetId="5" hidden="1">#REF!</definedName>
    <definedName name="TB49299496_3c4a_4f26_b72f_ad84a6d387f4" hidden="1">#REF!</definedName>
    <definedName name="TB492c403e_ae94_4ef8_b30d_ac9e98af18ed" localSheetId="5" hidden="1">#REF!</definedName>
    <definedName name="TB492c403e_ae94_4ef8_b30d_ac9e98af18ed" hidden="1">#REF!</definedName>
    <definedName name="TB4938738c_24a9_42cf_b86f_c236a16fcfcb" localSheetId="5" hidden="1">#REF!</definedName>
    <definedName name="TB4938738c_24a9_42cf_b86f_c236a16fcfcb" hidden="1">#REF!</definedName>
    <definedName name="TB49468eb4_8dea_4ef8_b8c3_a4837bde3b2e" localSheetId="5" hidden="1">#REF!</definedName>
    <definedName name="TB49468eb4_8dea_4ef8_b8c3_a4837bde3b2e" hidden="1">#REF!</definedName>
    <definedName name="TB494b3ae9_fb0e_471c_b72f_64fe29bbebc2" localSheetId="5" hidden="1">#REF!</definedName>
    <definedName name="TB494b3ae9_fb0e_471c_b72f_64fe29bbebc2" hidden="1">#REF!</definedName>
    <definedName name="TB49567c8d_778a_45f4_9988_96ee3a72c7c5" localSheetId="5" hidden="1">#REF!</definedName>
    <definedName name="TB49567c8d_778a_45f4_9988_96ee3a72c7c5" hidden="1">#REF!</definedName>
    <definedName name="TB495b4121_0d08_45bf_bc00_03fda5f502c6" localSheetId="5" hidden="1">#REF!</definedName>
    <definedName name="TB495b4121_0d08_45bf_bc00_03fda5f502c6" hidden="1">#REF!</definedName>
    <definedName name="TB495e5a34_e4db_40ea_b8e2_36b8503f442c" localSheetId="5" hidden="1">#REF!</definedName>
    <definedName name="TB495e5a34_e4db_40ea_b8e2_36b8503f442c" hidden="1">#REF!</definedName>
    <definedName name="TB497e40e3_5fe9_4f75_b8c6_6121a675c193" localSheetId="5" hidden="1">#REF!</definedName>
    <definedName name="TB497e40e3_5fe9_4f75_b8c6_6121a675c193" hidden="1">#REF!</definedName>
    <definedName name="TB497f4b5d_3217_4498_b895_10ba73eebb43" localSheetId="5" hidden="1">#REF!</definedName>
    <definedName name="TB497f4b5d_3217_4498_b895_10ba73eebb43" hidden="1">#REF!</definedName>
    <definedName name="TB49816894_97df_4b31_afa4_dfbb30e2af9c" localSheetId="5" hidden="1">#REF!</definedName>
    <definedName name="TB49816894_97df_4b31_afa4_dfbb30e2af9c" hidden="1">#REF!</definedName>
    <definedName name="TB49821ae0_9f10_4941_85e0_74c661201acd" localSheetId="5" hidden="1">#REF!</definedName>
    <definedName name="TB49821ae0_9f10_4941_85e0_74c661201acd" hidden="1">#REF!</definedName>
    <definedName name="TB49958637_f50b_45ff_9a3b_6f7a629366b1" localSheetId="5" hidden="1">#REF!</definedName>
    <definedName name="TB49958637_f50b_45ff_9a3b_6f7a629366b1" hidden="1">#REF!</definedName>
    <definedName name="TB499dfbf2_0015_4653_933a_c52618965c7e" localSheetId="5" hidden="1">#REF!</definedName>
    <definedName name="TB499dfbf2_0015_4653_933a_c52618965c7e" hidden="1">#REF!</definedName>
    <definedName name="TB499e0066_04b1_4002_addc_0dfe818abb17" localSheetId="5" hidden="1">#REF!</definedName>
    <definedName name="TB499e0066_04b1_4002_addc_0dfe818abb17" hidden="1">#REF!</definedName>
    <definedName name="TB499f5610_c866_4d7e_845b_fb922aa12dbc" localSheetId="5" hidden="1">#REF!</definedName>
    <definedName name="TB499f5610_c866_4d7e_845b_fb922aa12dbc" hidden="1">#REF!</definedName>
    <definedName name="TB49a1b7bd_a72a_4353_bbf0_5e06e98d88a6" localSheetId="5" hidden="1">#REF!</definedName>
    <definedName name="TB49a1b7bd_a72a_4353_bbf0_5e06e98d88a6" hidden="1">#REF!</definedName>
    <definedName name="TB49a41769_12e5_483a_a4e6_acade64d8fa4" localSheetId="5" hidden="1">#REF!</definedName>
    <definedName name="TB49a41769_12e5_483a_a4e6_acade64d8fa4" hidden="1">#REF!</definedName>
    <definedName name="TB49a772aa_eb15_48e1_baa0_15238273959b" localSheetId="5" hidden="1">#REF!</definedName>
    <definedName name="TB49a772aa_eb15_48e1_baa0_15238273959b" hidden="1">#REF!</definedName>
    <definedName name="TB49aad8c5_f4a8_4dc7_9cce_6b4cd5871db0" localSheetId="5" hidden="1">#REF!</definedName>
    <definedName name="TB49aad8c5_f4a8_4dc7_9cce_6b4cd5871db0" hidden="1">#REF!</definedName>
    <definedName name="TB49b20c1e_b1bd_4cc0_b10c_e630f52e9c45" localSheetId="5" hidden="1">#REF!</definedName>
    <definedName name="TB49b20c1e_b1bd_4cc0_b10c_e630f52e9c45" hidden="1">#REF!</definedName>
    <definedName name="TB49bc6bde_aae9_4785_a634_31a9e23b2fc2" localSheetId="5" hidden="1">#REF!</definedName>
    <definedName name="TB49bc6bde_aae9_4785_a634_31a9e23b2fc2" hidden="1">#REF!</definedName>
    <definedName name="TB49c9a1df_343d_4a84_a124_37ba807a9902" localSheetId="5" hidden="1">#REF!</definedName>
    <definedName name="TB49c9a1df_343d_4a84_a124_37ba807a9902" hidden="1">#REF!</definedName>
    <definedName name="TB49ce643b_95a2_47f9_96b8_c10189efbdfd" localSheetId="5" hidden="1">#REF!</definedName>
    <definedName name="TB49ce643b_95a2_47f9_96b8_c10189efbdfd" hidden="1">#REF!</definedName>
    <definedName name="TB49d5a3e1_1935_4318_adbd_26e4d6b02dd1" localSheetId="5" hidden="1">#REF!</definedName>
    <definedName name="TB49d5a3e1_1935_4318_adbd_26e4d6b02dd1" hidden="1">#REF!</definedName>
    <definedName name="TB49d73b34_6080_4674_9316_d3cc528e9ece" localSheetId="5" hidden="1">#REF!</definedName>
    <definedName name="TB49d73b34_6080_4674_9316_d3cc528e9ece" hidden="1">#REF!</definedName>
    <definedName name="TB49da36e9_b621_4d9c_89c0_df7d860d337e" localSheetId="5" hidden="1">#REF!</definedName>
    <definedName name="TB49da36e9_b621_4d9c_89c0_df7d860d337e" hidden="1">#REF!</definedName>
    <definedName name="TB49de40d9_610e_41c4_bf25_a01ccb316d6a" localSheetId="5" hidden="1">#REF!</definedName>
    <definedName name="TB49de40d9_610e_41c4_bf25_a01ccb316d6a" hidden="1">#REF!</definedName>
    <definedName name="TB49e6f0f9_f445_4cc6_91cb_71166a05ca51" localSheetId="5" hidden="1">#REF!</definedName>
    <definedName name="TB49e6f0f9_f445_4cc6_91cb_71166a05ca51" hidden="1">#REF!</definedName>
    <definedName name="TB49f28225_0cc4_4c35_921f_d9628f84b0b8" localSheetId="5" hidden="1">#REF!</definedName>
    <definedName name="TB49f28225_0cc4_4c35_921f_d9628f84b0b8" hidden="1">#REF!</definedName>
    <definedName name="TB49f65983_b852_4658_bddb_b9ac3fa9689c" localSheetId="5" hidden="1">#REF!</definedName>
    <definedName name="TB49f65983_b852_4658_bddb_b9ac3fa9689c" hidden="1">#REF!</definedName>
    <definedName name="TB49f9355d_07ea_4fd2_a726_938292ebafcd" localSheetId="5" hidden="1">#REF!</definedName>
    <definedName name="TB49f9355d_07ea_4fd2_a726_938292ebafcd" hidden="1">#REF!</definedName>
    <definedName name="TB49fc3dc2_901c_4810_9e8a_bfccddfc1175" localSheetId="5" hidden="1">#REF!</definedName>
    <definedName name="TB49fc3dc2_901c_4810_9e8a_bfccddfc1175" hidden="1">#REF!</definedName>
    <definedName name="TB4a0590fd_c3a3_41a3_8459_134ab75ea316" localSheetId="5" hidden="1">#REF!</definedName>
    <definedName name="TB4a0590fd_c3a3_41a3_8459_134ab75ea316" hidden="1">#REF!</definedName>
    <definedName name="TB4a0e823a_9a8d_472c_a8ed_49cbdfd74b88" localSheetId="5" hidden="1">#REF!</definedName>
    <definedName name="TB4a0e823a_9a8d_472c_a8ed_49cbdfd74b88" hidden="1">#REF!</definedName>
    <definedName name="TB4a1c883a_25f5_4f54_a735_2440f7e88750" localSheetId="5" hidden="1">#REF!</definedName>
    <definedName name="TB4a1c883a_25f5_4f54_a735_2440f7e88750" hidden="1">#REF!</definedName>
    <definedName name="TB4a1d9611_f846_4caa_bc50_0c5945e81e9d" localSheetId="5" hidden="1">#REF!</definedName>
    <definedName name="TB4a1d9611_f846_4caa_bc50_0c5945e81e9d" hidden="1">#REF!</definedName>
    <definedName name="TB4a22ced7_fdc3_4535_8938_4170bde2143b" localSheetId="5" hidden="1">#REF!</definedName>
    <definedName name="TB4a22ced7_fdc3_4535_8938_4170bde2143b" hidden="1">#REF!</definedName>
    <definedName name="TB4a28958c_a38d_4c95_b8a6_7bfcb202c425" localSheetId="5" hidden="1">#REF!</definedName>
    <definedName name="TB4a28958c_a38d_4c95_b8a6_7bfcb202c425" hidden="1">#REF!</definedName>
    <definedName name="TB4a3000fd_55cf_43dc_b2e0_8bbbed803c54" localSheetId="5" hidden="1">#REF!</definedName>
    <definedName name="TB4a3000fd_55cf_43dc_b2e0_8bbbed803c54" hidden="1">#REF!</definedName>
    <definedName name="TB4a371c47_cca6_4c5e_a607_0f8146c75de1" localSheetId="5" hidden="1">#REF!</definedName>
    <definedName name="TB4a371c47_cca6_4c5e_a607_0f8146c75de1" hidden="1">#REF!</definedName>
    <definedName name="TB4a430166_c9a9_46d5_8569_38f15556704b" localSheetId="5" hidden="1">#REF!</definedName>
    <definedName name="TB4a430166_c9a9_46d5_8569_38f15556704b" hidden="1">#REF!</definedName>
    <definedName name="TB4a4580e8_56e1_43ae_a043_edd9406c183e" localSheetId="5" hidden="1">#REF!</definedName>
    <definedName name="TB4a4580e8_56e1_43ae_a043_edd9406c183e" hidden="1">#REF!</definedName>
    <definedName name="TB4a4da1d8_4abb_486b_8847_4a65283c95d6" localSheetId="5" hidden="1">#REF!</definedName>
    <definedName name="TB4a4da1d8_4abb_486b_8847_4a65283c95d6" hidden="1">#REF!</definedName>
    <definedName name="TB4a562fa2_aee6_4bb8_bbda_62a5d23f24cc" localSheetId="5" hidden="1">#REF!</definedName>
    <definedName name="TB4a562fa2_aee6_4bb8_bbda_62a5d23f24cc" hidden="1">#REF!</definedName>
    <definedName name="TB4a683ee7_c6b2_4f76_af8f_c864d0f8d0ca" localSheetId="5" hidden="1">#REF!</definedName>
    <definedName name="TB4a683ee7_c6b2_4f76_af8f_c864d0f8d0ca" hidden="1">#REF!</definedName>
    <definedName name="TB4a70a810_7623_4a5e_ae48_14de74b9d6b8" localSheetId="5" hidden="1">#REF!</definedName>
    <definedName name="TB4a70a810_7623_4a5e_ae48_14de74b9d6b8" hidden="1">#REF!</definedName>
    <definedName name="TB4a7418d1_2245_4cdc_bd9c_46758dc0757c" localSheetId="5" hidden="1">#REF!</definedName>
    <definedName name="TB4a7418d1_2245_4cdc_bd9c_46758dc0757c" hidden="1">#REF!</definedName>
    <definedName name="TB4a74b2b7_15eb_4bd0_b5c9_c5f9a37e72bd" localSheetId="5" hidden="1">#REF!</definedName>
    <definedName name="TB4a74b2b7_15eb_4bd0_b5c9_c5f9a37e72bd" hidden="1">#REF!</definedName>
    <definedName name="TB4a7af281_bc85_4b9b_bb79_604b34b03c3f" localSheetId="5" hidden="1">#REF!</definedName>
    <definedName name="TB4a7af281_bc85_4b9b_bb79_604b34b03c3f" hidden="1">#REF!</definedName>
    <definedName name="TB4a7b793a_5abd_4358_bb0e_ed58072a451a" localSheetId="5" hidden="1">#REF!</definedName>
    <definedName name="TB4a7b793a_5abd_4358_bb0e_ed58072a451a" hidden="1">#REF!</definedName>
    <definedName name="TB4a7ca3dc_b434_458e_93cc_ffa241817341" localSheetId="5" hidden="1">#REF!</definedName>
    <definedName name="TB4a7ca3dc_b434_458e_93cc_ffa241817341" hidden="1">#REF!</definedName>
    <definedName name="TB4a7d9afd_69d7_4d68_8ece_02667d1cd740" localSheetId="5" hidden="1">#REF!</definedName>
    <definedName name="TB4a7d9afd_69d7_4d68_8ece_02667d1cd740" hidden="1">#REF!</definedName>
    <definedName name="TB4a86b6d2_2141_4846_9c8c_9d080d4e9606" localSheetId="5" hidden="1">#REF!</definedName>
    <definedName name="TB4a86b6d2_2141_4846_9c8c_9d080d4e9606" hidden="1">#REF!</definedName>
    <definedName name="TB4a8a76a1_6304_42d0_9ca5_18005ddfb650" localSheetId="5" hidden="1">#REF!</definedName>
    <definedName name="TB4a8a76a1_6304_42d0_9ca5_18005ddfb650" hidden="1">#REF!</definedName>
    <definedName name="TB4a950127_b62c_41d4_9415_374f7252bb70" localSheetId="5" hidden="1">#REF!</definedName>
    <definedName name="TB4a950127_b62c_41d4_9415_374f7252bb70" hidden="1">#REF!</definedName>
    <definedName name="TB4aa197e6_2030_4739_8082_66464173cd71" localSheetId="5" hidden="1">#REF!</definedName>
    <definedName name="TB4aa197e6_2030_4739_8082_66464173cd71" hidden="1">#REF!</definedName>
    <definedName name="TB4aa9623b_7a59_4474_9b00_6d3dafb6a5ce" localSheetId="5" hidden="1">#REF!</definedName>
    <definedName name="TB4aa9623b_7a59_4474_9b00_6d3dafb6a5ce" hidden="1">#REF!</definedName>
    <definedName name="TB4aac2277_e154_4610_a762_a3e7debbcb67" localSheetId="5" hidden="1">#REF!</definedName>
    <definedName name="TB4aac2277_e154_4610_a762_a3e7debbcb67" hidden="1">#REF!</definedName>
    <definedName name="TB4aad65e7_1c7b_491f_938a_eb8264de52d2" localSheetId="5" hidden="1">#REF!</definedName>
    <definedName name="TB4aad65e7_1c7b_491f_938a_eb8264de52d2" hidden="1">#REF!</definedName>
    <definedName name="TB4ab66a58_7a70_43f9_ac92_0a3f085e28a6" localSheetId="5" hidden="1">#REF!</definedName>
    <definedName name="TB4ab66a58_7a70_43f9_ac92_0a3f085e28a6" hidden="1">#REF!</definedName>
    <definedName name="TB4ab797a7_e2b6_4e19_8b17_c75e743a90cb" localSheetId="5" hidden="1">#REF!</definedName>
    <definedName name="TB4ab797a7_e2b6_4e19_8b17_c75e743a90cb" hidden="1">#REF!</definedName>
    <definedName name="TB4ab9e728_4c9d_45a5_a6c2_1f9732be67f3" localSheetId="5" hidden="1">#REF!</definedName>
    <definedName name="TB4ab9e728_4c9d_45a5_a6c2_1f9732be67f3" hidden="1">#REF!</definedName>
    <definedName name="TB4abbf061_ee57_48b8_8ecb_3a271b1fb190" localSheetId="5" hidden="1">#REF!</definedName>
    <definedName name="TB4abbf061_ee57_48b8_8ecb_3a271b1fb190" hidden="1">#REF!</definedName>
    <definedName name="TB4ace7058_b74b_430b_9884_644d5b321790" localSheetId="5" hidden="1">#REF!</definedName>
    <definedName name="TB4ace7058_b74b_430b_9884_644d5b321790" hidden="1">#REF!</definedName>
    <definedName name="TB4ad58b08_da7a_4853_b401_8b817bb67e64" localSheetId="5" hidden="1">#REF!</definedName>
    <definedName name="TB4ad58b08_da7a_4853_b401_8b817bb67e64" hidden="1">#REF!</definedName>
    <definedName name="TB4adc66fd_5932_40d4_bdb9_4a1cc143a89d" localSheetId="5" hidden="1">#REF!</definedName>
    <definedName name="TB4adc66fd_5932_40d4_bdb9_4a1cc143a89d" hidden="1">#REF!</definedName>
    <definedName name="TB4adc94c4_2603_43bd_a5f3_5082d75ce8d5" localSheetId="5" hidden="1">#REF!</definedName>
    <definedName name="TB4adc94c4_2603_43bd_a5f3_5082d75ce8d5" hidden="1">#REF!</definedName>
    <definedName name="TB4aea6eac_ad5a_40e2_bce6_3b57d2db59a8" localSheetId="5" hidden="1">#REF!</definedName>
    <definedName name="TB4aea6eac_ad5a_40e2_bce6_3b57d2db59a8" hidden="1">#REF!</definedName>
    <definedName name="TB4af17199_bce4_4d13_8fb8_4d64df155baf" localSheetId="5" hidden="1">#REF!</definedName>
    <definedName name="TB4af17199_bce4_4d13_8fb8_4d64df155baf" hidden="1">#REF!</definedName>
    <definedName name="TB4afc52d6_1f2f_4325_b84f_113e9b5b8d83" localSheetId="5" hidden="1">#REF!</definedName>
    <definedName name="TB4afc52d6_1f2f_4325_b84f_113e9b5b8d83" hidden="1">#REF!</definedName>
    <definedName name="TB4b02b578_8c5c_404c_ad55_963dc2fdce35" localSheetId="5" hidden="1">#REF!</definedName>
    <definedName name="TB4b02b578_8c5c_404c_ad55_963dc2fdce35" hidden="1">#REF!</definedName>
    <definedName name="TB4b0d8b74_359a_414f_a5d1_03bba9a5c451" localSheetId="5" hidden="1">#REF!</definedName>
    <definedName name="TB4b0d8b74_359a_414f_a5d1_03bba9a5c451" hidden="1">#REF!</definedName>
    <definedName name="TB4b0e40e2_8358_4de8_8497_64f8f2f2f4d6" localSheetId="5" hidden="1">#REF!</definedName>
    <definedName name="TB4b0e40e2_8358_4de8_8497_64f8f2f2f4d6" hidden="1">#REF!</definedName>
    <definedName name="TB4b10ef9d_a93e_4a62_af76_4ea44a216046" localSheetId="5" hidden="1">#REF!</definedName>
    <definedName name="TB4b10ef9d_a93e_4a62_af76_4ea44a216046" hidden="1">#REF!</definedName>
    <definedName name="TB4b1ee1a3_a20e_4272_aed1_5c3e9b78791e" localSheetId="5" hidden="1">#REF!</definedName>
    <definedName name="TB4b1ee1a3_a20e_4272_aed1_5c3e9b78791e" hidden="1">#REF!</definedName>
    <definedName name="TB4b29f4d8_fae0_42e4_aaa8_712544729287" localSheetId="5" hidden="1">#REF!</definedName>
    <definedName name="TB4b29f4d8_fae0_42e4_aaa8_712544729287" hidden="1">#REF!</definedName>
    <definedName name="TB4b2e1ecb_f4fa_4c83_9a6d_b47c31b26865" localSheetId="5" hidden="1">#REF!</definedName>
    <definedName name="TB4b2e1ecb_f4fa_4c83_9a6d_b47c31b26865" hidden="1">#REF!</definedName>
    <definedName name="TB4b314e5b_e552_4fe8_97d3_3ef02bd6fc43" localSheetId="5" hidden="1">#REF!</definedName>
    <definedName name="TB4b314e5b_e552_4fe8_97d3_3ef02bd6fc43" hidden="1">#REF!</definedName>
    <definedName name="TB4b685b6b_d3cf_44d2_9670_a8f38cc943fd" localSheetId="5" hidden="1">#REF!</definedName>
    <definedName name="TB4b685b6b_d3cf_44d2_9670_a8f38cc943fd" hidden="1">#REF!</definedName>
    <definedName name="TB4b689c62_4d9d_45ca_9d70_cce363984587" localSheetId="5" hidden="1">#REF!</definedName>
    <definedName name="TB4b689c62_4d9d_45ca_9d70_cce363984587" hidden="1">#REF!</definedName>
    <definedName name="TB4b69fa77_87f1_4cf7_820b_977d07c24654" localSheetId="5" hidden="1">#REF!</definedName>
    <definedName name="TB4b69fa77_87f1_4cf7_820b_977d07c24654" hidden="1">#REF!</definedName>
    <definedName name="TB4b82cfd6_2d15_4520_925f_4cc06bd6e813" localSheetId="5" hidden="1">#REF!</definedName>
    <definedName name="TB4b82cfd6_2d15_4520_925f_4cc06bd6e813" hidden="1">#REF!</definedName>
    <definedName name="TB4b93f492_5385_4f4c_a782_64b70afbec8f" localSheetId="5" hidden="1">#REF!</definedName>
    <definedName name="TB4b93f492_5385_4f4c_a782_64b70afbec8f" hidden="1">#REF!</definedName>
    <definedName name="TB4b956d85_be88_43a2_bf57_96b9ede92781" localSheetId="5" hidden="1">#REF!</definedName>
    <definedName name="TB4b956d85_be88_43a2_bf57_96b9ede92781" hidden="1">#REF!</definedName>
    <definedName name="TB4b97acd5_40b9_48c9_9484_88d16ccef507" localSheetId="5" hidden="1">#REF!</definedName>
    <definedName name="TB4b97acd5_40b9_48c9_9484_88d16ccef507" hidden="1">#REF!</definedName>
    <definedName name="TB4b9dcf07_4fbe_4493_ae3d_e2ba81304696" localSheetId="5" hidden="1">#REF!</definedName>
    <definedName name="TB4b9dcf07_4fbe_4493_ae3d_e2ba81304696" hidden="1">#REF!</definedName>
    <definedName name="TB4bb54ee7_4514_4285_883e_7d232cd3e72b" localSheetId="5" hidden="1">#REF!</definedName>
    <definedName name="TB4bb54ee7_4514_4285_883e_7d232cd3e72b" hidden="1">#REF!</definedName>
    <definedName name="TB4bb62496_8c8c_4447_8aae_68742352543d" localSheetId="5" hidden="1">#REF!</definedName>
    <definedName name="TB4bb62496_8c8c_4447_8aae_68742352543d" hidden="1">#REF!</definedName>
    <definedName name="TB4bc15dc1_8508_4075_8436_d3786896cbb4" localSheetId="5" hidden="1">#REF!</definedName>
    <definedName name="TB4bc15dc1_8508_4075_8436_d3786896cbb4" hidden="1">#REF!</definedName>
    <definedName name="TB4bcdb29b_5e3f_4632_8ba3_a01c22e92a34" localSheetId="5" hidden="1">#REF!</definedName>
    <definedName name="TB4bcdb29b_5e3f_4632_8ba3_a01c22e92a34" hidden="1">#REF!</definedName>
    <definedName name="TB4bd4c04c_42df_41cf_9546_193418a4ec4f" localSheetId="5" hidden="1">#REF!</definedName>
    <definedName name="TB4bd4c04c_42df_41cf_9546_193418a4ec4f" hidden="1">#REF!</definedName>
    <definedName name="TB4bd4e4e9_e799_445c_aff7_b12762cac015" localSheetId="5" hidden="1">#REF!</definedName>
    <definedName name="TB4bd4e4e9_e799_445c_aff7_b12762cac015" hidden="1">#REF!</definedName>
    <definedName name="TB4bdaca62_12a5_49ae_8c0e_0664acefc1c7" localSheetId="5" hidden="1">#REF!</definedName>
    <definedName name="TB4bdaca62_12a5_49ae_8c0e_0664acefc1c7" hidden="1">#REF!</definedName>
    <definedName name="TB4bdeccb9_1457_4fc2_a0f6_478804d9d938" localSheetId="5" hidden="1">#REF!</definedName>
    <definedName name="TB4bdeccb9_1457_4fc2_a0f6_478804d9d938" hidden="1">#REF!</definedName>
    <definedName name="TB4bdf6649_7160_4218_b75a_c395724620dc" localSheetId="5" hidden="1">#REF!</definedName>
    <definedName name="TB4bdf6649_7160_4218_b75a_c395724620dc" hidden="1">#REF!</definedName>
    <definedName name="TB4be02ae2_1d41_4346_81fb_33946f7c5666" localSheetId="5" hidden="1">#REF!</definedName>
    <definedName name="TB4be02ae2_1d41_4346_81fb_33946f7c5666" hidden="1">#REF!</definedName>
    <definedName name="TB4be2062c_3cd2_4088_94c2_40d37e8a9b56" localSheetId="5" hidden="1">#REF!</definedName>
    <definedName name="TB4be2062c_3cd2_4088_94c2_40d37e8a9b56" hidden="1">#REF!</definedName>
    <definedName name="TB4be23009_a452_4ce0_8229_bc1539ae4449" localSheetId="5" hidden="1">#REF!</definedName>
    <definedName name="TB4be23009_a452_4ce0_8229_bc1539ae4449" hidden="1">#REF!</definedName>
    <definedName name="TB4bef219b_3958_49a0_8d71_673c3d3d7b84" localSheetId="5" hidden="1">#REF!</definedName>
    <definedName name="TB4bef219b_3958_49a0_8d71_673c3d3d7b84" hidden="1">#REF!</definedName>
    <definedName name="TB4bef73a6_0674_4dc5_bb43_a08bbebb0461" localSheetId="5" hidden="1">#REF!</definedName>
    <definedName name="TB4bef73a6_0674_4dc5_bb43_a08bbebb0461" hidden="1">#REF!</definedName>
    <definedName name="TB4bf07f66_76db_4e93_8e40_1fd856827043" localSheetId="5" hidden="1">#REF!</definedName>
    <definedName name="TB4bf07f66_76db_4e93_8e40_1fd856827043" hidden="1">#REF!</definedName>
    <definedName name="TB4bf438fc_ce7b_4fc8_a6dd_62decd405e17" localSheetId="5" hidden="1">#REF!</definedName>
    <definedName name="TB4bf438fc_ce7b_4fc8_a6dd_62decd405e17" hidden="1">#REF!</definedName>
    <definedName name="TB4bfd2e13_6247_4730_8da9_ce6faed212af" localSheetId="5" hidden="1">#REF!</definedName>
    <definedName name="TB4bfd2e13_6247_4730_8da9_ce6faed212af" hidden="1">#REF!</definedName>
    <definedName name="TB4bff9f5d_73a5_4241_a744_5a7f8120762c" localSheetId="5" hidden="1">#REF!</definedName>
    <definedName name="TB4bff9f5d_73a5_4241_a744_5a7f8120762c" hidden="1">#REF!</definedName>
    <definedName name="TB4c022b1f_32d8_4f2e_be44_d426786b5016" localSheetId="5" hidden="1">#REF!</definedName>
    <definedName name="TB4c022b1f_32d8_4f2e_be44_d426786b5016" hidden="1">#REF!</definedName>
    <definedName name="TB4c0de856_31a1_4a21_95b4_2c201b242d59" localSheetId="5" hidden="1">#REF!</definedName>
    <definedName name="TB4c0de856_31a1_4a21_95b4_2c201b242d59" hidden="1">#REF!</definedName>
    <definedName name="TB4c1750fd_01be_49ec_bea4_3edbfc8d76f9" localSheetId="5" hidden="1">#REF!</definedName>
    <definedName name="TB4c1750fd_01be_49ec_bea4_3edbfc8d76f9" hidden="1">#REF!</definedName>
    <definedName name="TB4c2ff8c9_39fb_4777_977b_691e3d17bd61" localSheetId="5" hidden="1">#REF!</definedName>
    <definedName name="TB4c2ff8c9_39fb_4777_977b_691e3d17bd61" hidden="1">#REF!</definedName>
    <definedName name="TB4c33e607_cbc8_46b6_97e1_56c038d02b88" localSheetId="5" hidden="1">#REF!</definedName>
    <definedName name="TB4c33e607_cbc8_46b6_97e1_56c038d02b88" hidden="1">#REF!</definedName>
    <definedName name="TB4c4a7ecb_5259_44c4_b090_6d5ff26b4db5" localSheetId="5" hidden="1">#REF!</definedName>
    <definedName name="TB4c4a7ecb_5259_44c4_b090_6d5ff26b4db5" hidden="1">#REF!</definedName>
    <definedName name="TB4c4b9b10_be85_447f_9b62_18d76525ac33" localSheetId="5" hidden="1">#REF!</definedName>
    <definedName name="TB4c4b9b10_be85_447f_9b62_18d76525ac33" hidden="1">#REF!</definedName>
    <definedName name="TB4c50c9db_5dcb_466d_8b43_56c4bedb70ba" localSheetId="5" hidden="1">#REF!</definedName>
    <definedName name="TB4c50c9db_5dcb_466d_8b43_56c4bedb70ba" hidden="1">#REF!</definedName>
    <definedName name="TB4c62b83a_cb0d_4c54_b748_e91e8f737a3b" localSheetId="5" hidden="1">#REF!</definedName>
    <definedName name="TB4c62b83a_cb0d_4c54_b748_e91e8f737a3b" hidden="1">#REF!</definedName>
    <definedName name="TB4c73a5c5_4913_4031_8135_daefea2a5046" localSheetId="5" hidden="1">#REF!</definedName>
    <definedName name="TB4c73a5c5_4913_4031_8135_daefea2a5046" hidden="1">#REF!</definedName>
    <definedName name="TB4c7cf688_6297_435e_b3d0_6719f77414e7" localSheetId="5" hidden="1">#REF!</definedName>
    <definedName name="TB4c7cf688_6297_435e_b3d0_6719f77414e7" hidden="1">#REF!</definedName>
    <definedName name="TB4c7d17b1_1c0a_445a_b53a_794a0530cd7e" localSheetId="5" hidden="1">#REF!</definedName>
    <definedName name="TB4c7d17b1_1c0a_445a_b53a_794a0530cd7e" hidden="1">#REF!</definedName>
    <definedName name="TB4c7eaaaa_06a4_4d14_824f_bb8b134fb1f6" localSheetId="5" hidden="1">#REF!</definedName>
    <definedName name="TB4c7eaaaa_06a4_4d14_824f_bb8b134fb1f6" hidden="1">#REF!</definedName>
    <definedName name="TB4c89defe_4a0f_42a6_84a2_c65a49f4a9c5" localSheetId="5" hidden="1">#REF!</definedName>
    <definedName name="TB4c89defe_4a0f_42a6_84a2_c65a49f4a9c5" hidden="1">#REF!</definedName>
    <definedName name="TB4c8e1e69_84a9_46da_b6ef_591c3723d214" localSheetId="5" hidden="1">#REF!</definedName>
    <definedName name="TB4c8e1e69_84a9_46da_b6ef_591c3723d214" hidden="1">#REF!</definedName>
    <definedName name="TB4ca79234_d0b1_40b2_a617_a81ad242866e" localSheetId="5" hidden="1">#REF!</definedName>
    <definedName name="TB4ca79234_d0b1_40b2_a617_a81ad242866e" hidden="1">#REF!</definedName>
    <definedName name="TB4cb57869_1537_4f79_9783_f8ffbe1d4add" localSheetId="5" hidden="1">#REF!</definedName>
    <definedName name="TB4cb57869_1537_4f79_9783_f8ffbe1d4add" hidden="1">#REF!</definedName>
    <definedName name="TB4cb5f62a_f600_49ff_a0a8_7280b20ffcdb" localSheetId="5" hidden="1">#REF!</definedName>
    <definedName name="TB4cb5f62a_f600_49ff_a0a8_7280b20ffcdb" hidden="1">#REF!</definedName>
    <definedName name="TB4ccebb42_aeb0_44aa_a5da_7121d88b3ca1" localSheetId="5" hidden="1">#REF!</definedName>
    <definedName name="TB4ccebb42_aeb0_44aa_a5da_7121d88b3ca1" hidden="1">#REF!</definedName>
    <definedName name="TB4cd2e153_5a67_4a2d_9636_8c8902e86632" localSheetId="5" hidden="1">#REF!</definedName>
    <definedName name="TB4cd2e153_5a67_4a2d_9636_8c8902e86632" hidden="1">#REF!</definedName>
    <definedName name="TB4cdbae44_000a_4215_968b_4a7217f0d425" localSheetId="5" hidden="1">#REF!</definedName>
    <definedName name="TB4cdbae44_000a_4215_968b_4a7217f0d425" hidden="1">#REF!</definedName>
    <definedName name="TB4cdf436d_9a6f_4b22_bc0e_466bf300b504" localSheetId="5" hidden="1">#REF!</definedName>
    <definedName name="TB4cdf436d_9a6f_4b22_bc0e_466bf300b504" hidden="1">#REF!</definedName>
    <definedName name="TB4cfafd63_854d_4aa7_8ac4_dfd809cf35b8" localSheetId="5" hidden="1">#REF!</definedName>
    <definedName name="TB4cfafd63_854d_4aa7_8ac4_dfd809cf35b8" hidden="1">#REF!</definedName>
    <definedName name="TB4cfe012a_5bab_4b85_9638_2b3c21b9446d" localSheetId="5" hidden="1">#REF!</definedName>
    <definedName name="TB4cfe012a_5bab_4b85_9638_2b3c21b9446d" hidden="1">#REF!</definedName>
    <definedName name="TB4d066ff7_f2ab_413d_bfde_e2a7a8f282c0" localSheetId="5" hidden="1">#REF!</definedName>
    <definedName name="TB4d066ff7_f2ab_413d_bfde_e2a7a8f282c0" hidden="1">#REF!</definedName>
    <definedName name="TB4d0c8974_bad2_47b2_b43f_3dccc2fbaeca" localSheetId="5" hidden="1">#REF!</definedName>
    <definedName name="TB4d0c8974_bad2_47b2_b43f_3dccc2fbaeca" hidden="1">#REF!</definedName>
    <definedName name="TB4d19ce79_4054_4480_9ab9_9e037d6f6fe5" localSheetId="5" hidden="1">#REF!</definedName>
    <definedName name="TB4d19ce79_4054_4480_9ab9_9e037d6f6fe5" hidden="1">#REF!</definedName>
    <definedName name="TB4d2bce4c_207d_422d_b650_c22a55301355" localSheetId="5" hidden="1">#REF!</definedName>
    <definedName name="TB4d2bce4c_207d_422d_b650_c22a55301355" hidden="1">#REF!</definedName>
    <definedName name="TB4d2d95f7_42f3_4bca_8c57_74468e033ce7" localSheetId="5" hidden="1">#REF!</definedName>
    <definedName name="TB4d2d95f7_42f3_4bca_8c57_74468e033ce7" hidden="1">#REF!</definedName>
    <definedName name="TB4d345c8b_4a94_42c5_b118_1bea51101e11" localSheetId="5" hidden="1">#REF!</definedName>
    <definedName name="TB4d345c8b_4a94_42c5_b118_1bea51101e11" hidden="1">#REF!</definedName>
    <definedName name="TB4d3781c0_21da_444b_a8af_a1088d8ea5f5" localSheetId="5" hidden="1">#REF!</definedName>
    <definedName name="TB4d3781c0_21da_444b_a8af_a1088d8ea5f5" hidden="1">#REF!</definedName>
    <definedName name="TB4d3baa14_76ff_4581_b065_66753179aa45" localSheetId="5" hidden="1">#REF!</definedName>
    <definedName name="TB4d3baa14_76ff_4581_b065_66753179aa45" hidden="1">#REF!</definedName>
    <definedName name="TB4d3bf7ce_5d52_4a52_9147_c26cbb7a079c" localSheetId="5" hidden="1">#REF!</definedName>
    <definedName name="TB4d3bf7ce_5d52_4a52_9147_c26cbb7a079c" hidden="1">#REF!</definedName>
    <definedName name="TB4d3caafe_b9bc_4678_848d_6a07c56aa688" localSheetId="5" hidden="1">#REF!</definedName>
    <definedName name="TB4d3caafe_b9bc_4678_848d_6a07c56aa688" hidden="1">#REF!</definedName>
    <definedName name="TB4d40b804_693a_4f89_91ed_e4c272da096a" localSheetId="5" hidden="1">#REF!</definedName>
    <definedName name="TB4d40b804_693a_4f89_91ed_e4c272da096a" hidden="1">#REF!</definedName>
    <definedName name="TB4d4f37ee_36df_42d4_8d42_cbabfcd66ad2" localSheetId="5" hidden="1">#REF!</definedName>
    <definedName name="TB4d4f37ee_36df_42d4_8d42_cbabfcd66ad2" hidden="1">#REF!</definedName>
    <definedName name="TB4d503dca_378e_43c9_99ad_5a718234342a" localSheetId="5" hidden="1">#REF!</definedName>
    <definedName name="TB4d503dca_378e_43c9_99ad_5a718234342a" hidden="1">#REF!</definedName>
    <definedName name="TB4d54627b_7c77_4253_98e0_d0eb6538ca7b" localSheetId="5" hidden="1">#REF!</definedName>
    <definedName name="TB4d54627b_7c77_4253_98e0_d0eb6538ca7b" hidden="1">#REF!</definedName>
    <definedName name="TB4d591e1e_f034_4edb_9336_b74313b9e3e2" localSheetId="5" hidden="1">#REF!</definedName>
    <definedName name="TB4d591e1e_f034_4edb_9336_b74313b9e3e2" hidden="1">#REF!</definedName>
    <definedName name="TB4d67159b_9a23_4d09_beb7_89e14fffb9c2" localSheetId="5" hidden="1">#REF!</definedName>
    <definedName name="TB4d67159b_9a23_4d09_beb7_89e14fffb9c2" hidden="1">#REF!</definedName>
    <definedName name="TB4d712492_a04c_48ae_9b23_f9d757bf52a8" localSheetId="5" hidden="1">#REF!</definedName>
    <definedName name="TB4d712492_a04c_48ae_9b23_f9d757bf52a8" hidden="1">#REF!</definedName>
    <definedName name="TB4d73c0b1_cc31_4e93_8835_26c1b4b8709a" localSheetId="5" hidden="1">#REF!</definedName>
    <definedName name="TB4d73c0b1_cc31_4e93_8835_26c1b4b8709a" hidden="1">#REF!</definedName>
    <definedName name="TB4d86d691_2fe1_4852_8f6f_0faaedba662b" localSheetId="5" hidden="1">#REF!</definedName>
    <definedName name="TB4d86d691_2fe1_4852_8f6f_0faaedba662b" hidden="1">#REF!</definedName>
    <definedName name="TB4d8df235_df9c_4e07_835f_5b413c133e2c" localSheetId="5" hidden="1">#REF!</definedName>
    <definedName name="TB4d8df235_df9c_4e07_835f_5b413c133e2c" hidden="1">#REF!</definedName>
    <definedName name="TB4d8f269d_156d_4561_82f0_d50c9ae9b3f5" localSheetId="5" hidden="1">#REF!</definedName>
    <definedName name="TB4d8f269d_156d_4561_82f0_d50c9ae9b3f5" hidden="1">#REF!</definedName>
    <definedName name="TB4da0c78d_26f5_47c2_8910_6b338a1fa9d6" localSheetId="5" hidden="1">#REF!</definedName>
    <definedName name="TB4da0c78d_26f5_47c2_8910_6b338a1fa9d6" hidden="1">#REF!</definedName>
    <definedName name="TB4da27fd6_3bc9_4a21_b0f3_285e839120fb" localSheetId="5" hidden="1">#REF!</definedName>
    <definedName name="TB4da27fd6_3bc9_4a21_b0f3_285e839120fb" hidden="1">#REF!</definedName>
    <definedName name="TB4db65a16_09b3_4e65_bc01_9f11661b080d" localSheetId="5" hidden="1">#REF!</definedName>
    <definedName name="TB4db65a16_09b3_4e65_bc01_9f11661b080d" hidden="1">#REF!</definedName>
    <definedName name="TB4db67127_dab4_4603_b850_d4eb92168b0f" localSheetId="5" hidden="1">#REF!</definedName>
    <definedName name="TB4db67127_dab4_4603_b850_d4eb92168b0f" hidden="1">#REF!</definedName>
    <definedName name="TB4dbd2304_b882_4786_96ae_f1c995c33078" localSheetId="5" hidden="1">#REF!</definedName>
    <definedName name="TB4dbd2304_b882_4786_96ae_f1c995c33078" hidden="1">#REF!</definedName>
    <definedName name="TB4dbd6e2f_a4f5_415a_aec1_660397e6e934" localSheetId="5" hidden="1">#REF!</definedName>
    <definedName name="TB4dbd6e2f_a4f5_415a_aec1_660397e6e934" hidden="1">#REF!</definedName>
    <definedName name="TB4dbeefce_f39a_4c34_b785_11a2d67744ca" localSheetId="5" hidden="1">#REF!</definedName>
    <definedName name="TB4dbeefce_f39a_4c34_b785_11a2d67744ca" hidden="1">#REF!</definedName>
    <definedName name="TB4dd50098_07a1_41bb_bc32_db14fa755d6e" localSheetId="5" hidden="1">#REF!</definedName>
    <definedName name="TB4dd50098_07a1_41bb_bc32_db14fa755d6e" hidden="1">#REF!</definedName>
    <definedName name="TB4dd8b508_2e01_4461_a496_d0072fbed9ea" localSheetId="5" hidden="1">#REF!</definedName>
    <definedName name="TB4dd8b508_2e01_4461_a496_d0072fbed9ea" hidden="1">#REF!</definedName>
    <definedName name="TB4ddc919b_fc87_4d58_8156_d9a23cac2725" localSheetId="5" hidden="1">#REF!</definedName>
    <definedName name="TB4ddc919b_fc87_4d58_8156_d9a23cac2725" hidden="1">#REF!</definedName>
    <definedName name="TB4de31999_7f41_48f2_acd6_1565b97dacfd" localSheetId="5" hidden="1">#REF!</definedName>
    <definedName name="TB4de31999_7f41_48f2_acd6_1565b97dacfd" hidden="1">#REF!</definedName>
    <definedName name="TB4de5de57_2576_4931_8564_532c967b1579" localSheetId="5" hidden="1">#REF!</definedName>
    <definedName name="TB4de5de57_2576_4931_8564_532c967b1579" hidden="1">#REF!</definedName>
    <definedName name="TB4de7a091_b1ef_46a6_9c86_e3214236104b" localSheetId="5" hidden="1">#REF!</definedName>
    <definedName name="TB4de7a091_b1ef_46a6_9c86_e3214236104b" hidden="1">#REF!</definedName>
    <definedName name="TB4ded90ec_70a6_42c5_805e_ee5c1ddad1c8" localSheetId="5" hidden="1">#REF!</definedName>
    <definedName name="TB4ded90ec_70a6_42c5_805e_ee5c1ddad1c8" hidden="1">#REF!</definedName>
    <definedName name="TB4df3f304_ebc3_4ff8_86ec_8fb3cfa3762d" localSheetId="5" hidden="1">#REF!</definedName>
    <definedName name="TB4df3f304_ebc3_4ff8_86ec_8fb3cfa3762d" hidden="1">#REF!</definedName>
    <definedName name="TB4e06ef26_98cc_44e2_b957_4e7a264d275d" localSheetId="5" hidden="1">#REF!</definedName>
    <definedName name="TB4e06ef26_98cc_44e2_b957_4e7a264d275d" hidden="1">#REF!</definedName>
    <definedName name="TB4e0c2c1e_8925_41f5_944f_bbb46203297c" localSheetId="5" hidden="1">#REF!</definedName>
    <definedName name="TB4e0c2c1e_8925_41f5_944f_bbb46203297c" hidden="1">#REF!</definedName>
    <definedName name="TB4e159ae5_2398_4af6_94e4_98db087d0529" localSheetId="5" hidden="1">#REF!</definedName>
    <definedName name="TB4e159ae5_2398_4af6_94e4_98db087d0529" hidden="1">#REF!</definedName>
    <definedName name="TB4e17f3a2_27c4_4ca7_8391_a266316b1793" localSheetId="5" hidden="1">#REF!</definedName>
    <definedName name="TB4e17f3a2_27c4_4ca7_8391_a266316b1793" hidden="1">#REF!</definedName>
    <definedName name="TB4e1d2562_6c8a_49a7_aa3f_efbe153c0b40" localSheetId="5" hidden="1">#REF!</definedName>
    <definedName name="TB4e1d2562_6c8a_49a7_aa3f_efbe153c0b40" hidden="1">#REF!</definedName>
    <definedName name="TB4e1d847b_4fa4_4de7_9d59_9a291bd10a29" localSheetId="5" hidden="1">#REF!</definedName>
    <definedName name="TB4e1d847b_4fa4_4de7_9d59_9a291bd10a29" hidden="1">#REF!</definedName>
    <definedName name="TB4e2e6162_90e7_4389_b6f9_d4294cad587c" localSheetId="5" hidden="1">#REF!</definedName>
    <definedName name="TB4e2e6162_90e7_4389_b6f9_d4294cad587c" hidden="1">#REF!</definedName>
    <definedName name="TB4e3f37a3_dd43_43ab_a35d_28aeed6c0e69" localSheetId="5" hidden="1">#REF!</definedName>
    <definedName name="TB4e3f37a3_dd43_43ab_a35d_28aeed6c0e69" hidden="1">#REF!</definedName>
    <definedName name="TB4e450e3d_e61b_495c_afa6_6563574d62a5" localSheetId="5" hidden="1">#REF!</definedName>
    <definedName name="TB4e450e3d_e61b_495c_afa6_6563574d62a5" hidden="1">#REF!</definedName>
    <definedName name="TB4e549548_6340_4fbe_976b_a995df17df51" localSheetId="5" hidden="1">#REF!</definedName>
    <definedName name="TB4e549548_6340_4fbe_976b_a995df17df51" hidden="1">#REF!</definedName>
    <definedName name="TB4e5d42d1_f0f0_4947_8a39_88b7f1caf72d" localSheetId="5" hidden="1">#REF!</definedName>
    <definedName name="TB4e5d42d1_f0f0_4947_8a39_88b7f1caf72d" hidden="1">#REF!</definedName>
    <definedName name="TB4e601ae8_4ab3_4b0e_8c05_afb19b64e79b" localSheetId="5" hidden="1">#REF!</definedName>
    <definedName name="TB4e601ae8_4ab3_4b0e_8c05_afb19b64e79b" hidden="1">#REF!</definedName>
    <definedName name="TB4e674b59_92a5_46db_8620_401c4d44394d" localSheetId="5" hidden="1">#REF!</definedName>
    <definedName name="TB4e674b59_92a5_46db_8620_401c4d44394d" hidden="1">#REF!</definedName>
    <definedName name="TB4e72c62a_5332_4fc9_81f0_acac24d9d2fc" localSheetId="5" hidden="1">#REF!</definedName>
    <definedName name="TB4e72c62a_5332_4fc9_81f0_acac24d9d2fc" hidden="1">#REF!</definedName>
    <definedName name="TB4e730ce7_e5f2_4fbf_a698_aae1fc715e0c" localSheetId="5" hidden="1">#REF!</definedName>
    <definedName name="TB4e730ce7_e5f2_4fbf_a698_aae1fc715e0c" hidden="1">#REF!</definedName>
    <definedName name="TB4e75c597_7329_4c1e_ae69_6461d84f2c04" localSheetId="5" hidden="1">#REF!</definedName>
    <definedName name="TB4e75c597_7329_4c1e_ae69_6461d84f2c04" hidden="1">#REF!</definedName>
    <definedName name="TB4e8e297a_4caa_439d_93ee_ae1b9bcae880" localSheetId="5" hidden="1">#REF!</definedName>
    <definedName name="TB4e8e297a_4caa_439d_93ee_ae1b9bcae880" hidden="1">#REF!</definedName>
    <definedName name="TB4e96b3b7_b7d2_44cf_9f70_8a6465133ecf" localSheetId="5" hidden="1">#REF!</definedName>
    <definedName name="TB4e96b3b7_b7d2_44cf_9f70_8a6465133ecf" hidden="1">#REF!</definedName>
    <definedName name="TB4e9cf955_c32d_44b2_b3fb_84a33777db29" localSheetId="5" hidden="1">#REF!</definedName>
    <definedName name="TB4e9cf955_c32d_44b2_b3fb_84a33777db29" hidden="1">#REF!</definedName>
    <definedName name="TB4e9e2065_bfd9_449c_80e6_62a5b9479d46" localSheetId="5" hidden="1">#REF!</definedName>
    <definedName name="TB4e9e2065_bfd9_449c_80e6_62a5b9479d46" hidden="1">#REF!</definedName>
    <definedName name="TB4ea8331b_ae1d_4b1a_92db_0032193b79d4" localSheetId="5" hidden="1">#REF!</definedName>
    <definedName name="TB4ea8331b_ae1d_4b1a_92db_0032193b79d4" hidden="1">#REF!</definedName>
    <definedName name="TB4eab3ad5_a2c0_4ee7_94c8_b499bbdfe586" localSheetId="5" hidden="1">#REF!</definedName>
    <definedName name="TB4eab3ad5_a2c0_4ee7_94c8_b499bbdfe586" hidden="1">#REF!</definedName>
    <definedName name="TB4eab91f1_70d8_4c93_9e4a_7fc0f5c169fd" localSheetId="5" hidden="1">#REF!</definedName>
    <definedName name="TB4eab91f1_70d8_4c93_9e4a_7fc0f5c169fd" hidden="1">#REF!</definedName>
    <definedName name="TB4eb5d983_7199_4b3e_abeb_9fe26e226b0d" localSheetId="5" hidden="1">#REF!</definedName>
    <definedName name="TB4eb5d983_7199_4b3e_abeb_9fe26e226b0d" hidden="1">#REF!</definedName>
    <definedName name="TB4ec2872d_6450_457a_9eb7_983c4636959d" localSheetId="5" hidden="1">#REF!</definedName>
    <definedName name="TB4ec2872d_6450_457a_9eb7_983c4636959d" hidden="1">#REF!</definedName>
    <definedName name="TB4ed1a222_655f_46a2_b029_13572c2e3c9d" localSheetId="5" hidden="1">#REF!</definedName>
    <definedName name="TB4ed1a222_655f_46a2_b029_13572c2e3c9d" hidden="1">#REF!</definedName>
    <definedName name="TB4ed667cf_df57_4dbd_affc_799b86474e09" localSheetId="5" hidden="1">#REF!</definedName>
    <definedName name="TB4ed667cf_df57_4dbd_affc_799b86474e09" hidden="1">#REF!</definedName>
    <definedName name="TB4ed9aa03_b977_48da_8fd6_a97a12d73b30" localSheetId="5" hidden="1">#REF!</definedName>
    <definedName name="TB4ed9aa03_b977_48da_8fd6_a97a12d73b30" hidden="1">#REF!</definedName>
    <definedName name="TB4eda4523_6231_4997_8189_a78425889154" localSheetId="5" hidden="1">#REF!</definedName>
    <definedName name="TB4eda4523_6231_4997_8189_a78425889154" hidden="1">#REF!</definedName>
    <definedName name="TB4edad80b_3bbb_4171_ae42_1c9e1ed90484" localSheetId="5" hidden="1">#REF!</definedName>
    <definedName name="TB4edad80b_3bbb_4171_ae42_1c9e1ed90484" hidden="1">#REF!</definedName>
    <definedName name="TB4edbf3a8_02cc_4a88_bc58_817031254d83" localSheetId="5" hidden="1">#REF!</definedName>
    <definedName name="TB4edbf3a8_02cc_4a88_bc58_817031254d83" hidden="1">#REF!</definedName>
    <definedName name="TB4ee82aac_2b17_4ca1_91d6_3670f14cc51f" localSheetId="5" hidden="1">#REF!</definedName>
    <definedName name="TB4ee82aac_2b17_4ca1_91d6_3670f14cc51f" hidden="1">#REF!</definedName>
    <definedName name="TB4ee8549d_bebe_4147_9d24_32d5498828fd" localSheetId="5" hidden="1">#REF!</definedName>
    <definedName name="TB4ee8549d_bebe_4147_9d24_32d5498828fd" hidden="1">#REF!</definedName>
    <definedName name="TB4eeb826e_1371_486b_81ae_29fef0fada54" localSheetId="5" hidden="1">#REF!</definedName>
    <definedName name="TB4eeb826e_1371_486b_81ae_29fef0fada54" hidden="1">#REF!</definedName>
    <definedName name="TB4eed3455_a584_4980_b073_0f8397f89186" localSheetId="5" hidden="1">#REF!</definedName>
    <definedName name="TB4eed3455_a584_4980_b073_0f8397f89186" hidden="1">#REF!</definedName>
    <definedName name="TB4ef06125_1631_4101_b083_8eb06db91863" localSheetId="5" hidden="1">#REF!</definedName>
    <definedName name="TB4ef06125_1631_4101_b083_8eb06db91863" hidden="1">#REF!</definedName>
    <definedName name="TB4ef3d974_0d3a_4045_818d_066aacb4399e" localSheetId="5" hidden="1">#REF!</definedName>
    <definedName name="TB4ef3d974_0d3a_4045_818d_066aacb4399e" hidden="1">#REF!</definedName>
    <definedName name="TB4ef3e432_001a_40c8_bdbd_ec87654ef8b9" localSheetId="5" hidden="1">#REF!</definedName>
    <definedName name="TB4ef3e432_001a_40c8_bdbd_ec87654ef8b9" hidden="1">#REF!</definedName>
    <definedName name="TB4ef9d7ce_bf78_4f35_a80f_ef57fbc7af8d" localSheetId="5" hidden="1">#REF!</definedName>
    <definedName name="TB4ef9d7ce_bf78_4f35_a80f_ef57fbc7af8d" hidden="1">#REF!</definedName>
    <definedName name="TB4f0fecc2_8da8_4e48_a13d_ccf196de9594" localSheetId="5" hidden="1">#REF!</definedName>
    <definedName name="TB4f0fecc2_8da8_4e48_a13d_ccf196de9594" hidden="1">#REF!</definedName>
    <definedName name="TB4f1098de_951f_48e9_b3da_ce7e5ff18c1d" localSheetId="5" hidden="1">#REF!</definedName>
    <definedName name="TB4f1098de_951f_48e9_b3da_ce7e5ff18c1d" hidden="1">#REF!</definedName>
    <definedName name="TB4f16ec20_a085_4fc2_a0d0_bfc4b5a4b1c7" localSheetId="5" hidden="1">#REF!</definedName>
    <definedName name="TB4f16ec20_a085_4fc2_a0d0_bfc4b5a4b1c7" hidden="1">#REF!</definedName>
    <definedName name="TB4f21574f_1b57_4113_bd93_9ed85b3ecdd9" localSheetId="5" hidden="1">#REF!</definedName>
    <definedName name="TB4f21574f_1b57_4113_bd93_9ed85b3ecdd9" hidden="1">#REF!</definedName>
    <definedName name="TB4f233d87_323a_4c28_8764_cd58c3dcc0df" localSheetId="5" hidden="1">#REF!</definedName>
    <definedName name="TB4f233d87_323a_4c28_8764_cd58c3dcc0df" hidden="1">#REF!</definedName>
    <definedName name="TB4f264673_af5f_4c0e_bbd6_273ee1eb776d" localSheetId="5" hidden="1">#REF!</definedName>
    <definedName name="TB4f264673_af5f_4c0e_bbd6_273ee1eb776d" hidden="1">#REF!</definedName>
    <definedName name="TB4f2e8876_9b56_4ec2_85f6_172d7650f4fa" localSheetId="5" hidden="1">#REF!</definedName>
    <definedName name="TB4f2e8876_9b56_4ec2_85f6_172d7650f4fa" hidden="1">#REF!</definedName>
    <definedName name="TB4f388024_39be_4c51_8af5_a5f1533f52f9" localSheetId="5" hidden="1">#REF!</definedName>
    <definedName name="TB4f388024_39be_4c51_8af5_a5f1533f52f9" hidden="1">#REF!</definedName>
    <definedName name="TB4f3f6bcb_1023_4364_a8f3_8f9653454f20" localSheetId="5" hidden="1">#REF!</definedName>
    <definedName name="TB4f3f6bcb_1023_4364_a8f3_8f9653454f20" hidden="1">#REF!</definedName>
    <definedName name="TB4f436390_a8cd_4617_a3ea_52037f29a569" localSheetId="5" hidden="1">#REF!</definedName>
    <definedName name="TB4f436390_a8cd_4617_a3ea_52037f29a569" hidden="1">#REF!</definedName>
    <definedName name="TB4f4d833b_9dd9_4424_a6b5_497e73a6d86f" localSheetId="5" hidden="1">#REF!</definedName>
    <definedName name="TB4f4d833b_9dd9_4424_a6b5_497e73a6d86f" hidden="1">#REF!</definedName>
    <definedName name="TB4f4dbe66_accb_4914_8f68_fc8c27ab3fb1" localSheetId="5" hidden="1">#REF!</definedName>
    <definedName name="TB4f4dbe66_accb_4914_8f68_fc8c27ab3fb1" hidden="1">#REF!</definedName>
    <definedName name="TB4f5ddda3_79b3_44b9_86af_7c1dbef10955" localSheetId="5" hidden="1">#REF!</definedName>
    <definedName name="TB4f5ddda3_79b3_44b9_86af_7c1dbef10955" hidden="1">#REF!</definedName>
    <definedName name="TB4f6ce16f_afdf_49ac_968e_1ec852a1fd9f" localSheetId="5" hidden="1">#REF!</definedName>
    <definedName name="TB4f6ce16f_afdf_49ac_968e_1ec852a1fd9f" hidden="1">#REF!</definedName>
    <definedName name="TB4f870133_f054_4d11_87dc_43a5d87e1a22" localSheetId="5" hidden="1">#REF!</definedName>
    <definedName name="TB4f870133_f054_4d11_87dc_43a5d87e1a22" hidden="1">#REF!</definedName>
    <definedName name="TB4f9a0930_429e_47f0_b705_a9bb4c5a3d17" localSheetId="5" hidden="1">#REF!</definedName>
    <definedName name="TB4f9a0930_429e_47f0_b705_a9bb4c5a3d17" hidden="1">#REF!</definedName>
    <definedName name="TB4f9c522d_d5a0_42ea_b961_50a92e735f88" localSheetId="5" hidden="1">#REF!</definedName>
    <definedName name="TB4f9c522d_d5a0_42ea_b961_50a92e735f88" hidden="1">#REF!</definedName>
    <definedName name="TB4f9d11b6_ce39_40b6_8f65_4515f726f4ec" localSheetId="5" hidden="1">#REF!</definedName>
    <definedName name="TB4f9d11b6_ce39_40b6_8f65_4515f726f4ec" hidden="1">#REF!</definedName>
    <definedName name="TB4fa1cd14_d725_40e6_b3b4_cef3a276ba5e" localSheetId="5" hidden="1">#REF!</definedName>
    <definedName name="TB4fa1cd14_d725_40e6_b3b4_cef3a276ba5e" hidden="1">#REF!</definedName>
    <definedName name="TB4fa44959_5284_4779_a50a_12f4899bb51f" localSheetId="5" hidden="1">#REF!</definedName>
    <definedName name="TB4fa44959_5284_4779_a50a_12f4899bb51f" hidden="1">#REF!</definedName>
    <definedName name="TB4fa92952_c2ca_4222_b3bb_6f8be6c5d718" localSheetId="5" hidden="1">#REF!</definedName>
    <definedName name="TB4fa92952_c2ca_4222_b3bb_6f8be6c5d718" hidden="1">#REF!</definedName>
    <definedName name="TB4fb3d077_ab87_4a35_8328_898b41f65dd4" localSheetId="5" hidden="1">#REF!</definedName>
    <definedName name="TB4fb3d077_ab87_4a35_8328_898b41f65dd4" hidden="1">#REF!</definedName>
    <definedName name="TB4fb4fa2f_a4ac_42ad_8d56_89ef74b87bed" localSheetId="5" hidden="1">#REF!</definedName>
    <definedName name="TB4fb4fa2f_a4ac_42ad_8d56_89ef74b87bed" hidden="1">#REF!</definedName>
    <definedName name="TB4fb5d1ec_41bc_4d04_b8e2_e57bfff425c9" localSheetId="5" hidden="1">#REF!</definedName>
    <definedName name="TB4fb5d1ec_41bc_4d04_b8e2_e57bfff425c9" hidden="1">#REF!</definedName>
    <definedName name="TB4fc54c72_c1fe_49de_9ff3_988729bd0341" localSheetId="5" hidden="1">#REF!</definedName>
    <definedName name="TB4fc54c72_c1fe_49de_9ff3_988729bd0341" hidden="1">#REF!</definedName>
    <definedName name="TB4fd559dc_87a5_4c8a_a12d_9230c0cccef3" localSheetId="5" hidden="1">#REF!</definedName>
    <definedName name="TB4fd559dc_87a5_4c8a_a12d_9230c0cccef3" hidden="1">#REF!</definedName>
    <definedName name="TB4fefc0af_2e6d_4e29_9caa_59b24ec69956" localSheetId="5" hidden="1">#REF!</definedName>
    <definedName name="TB4fefc0af_2e6d_4e29_9caa_59b24ec69956" hidden="1">#REF!</definedName>
    <definedName name="TB4ff48481_de28_42ef_9487_a1fdb9e8e916" localSheetId="5" hidden="1">#REF!</definedName>
    <definedName name="TB4ff48481_de28_42ef_9487_a1fdb9e8e916" hidden="1">#REF!</definedName>
    <definedName name="TB4ff85e57_8f14_4cf5_bada_aba67fbb6c25" localSheetId="5" hidden="1">#REF!</definedName>
    <definedName name="TB4ff85e57_8f14_4cf5_bada_aba67fbb6c25" hidden="1">#REF!</definedName>
    <definedName name="TB5000bfd5_850f_495c_8d86_8c2337e49353" localSheetId="5" hidden="1">#REF!</definedName>
    <definedName name="TB5000bfd5_850f_495c_8d86_8c2337e49353" hidden="1">#REF!</definedName>
    <definedName name="TB50232bcd_859b_4079_aa12_151ba02c94e6" localSheetId="5" hidden="1">#REF!</definedName>
    <definedName name="TB50232bcd_859b_4079_aa12_151ba02c94e6" hidden="1">#REF!</definedName>
    <definedName name="TB504db2b8_4c77_402c_8bdb_023dc70a95a1" localSheetId="5" hidden="1">#REF!</definedName>
    <definedName name="TB504db2b8_4c77_402c_8bdb_023dc70a95a1" hidden="1">#REF!</definedName>
    <definedName name="TB505398bc_9bf2_4071_9938_4af06acc96e8" localSheetId="5" hidden="1">#REF!</definedName>
    <definedName name="TB505398bc_9bf2_4071_9938_4af06acc96e8" hidden="1">#REF!</definedName>
    <definedName name="TB505c7821_7e10_458b_874c_daa792dced29" localSheetId="5" hidden="1">#REF!</definedName>
    <definedName name="TB505c7821_7e10_458b_874c_daa792dced29" hidden="1">#REF!</definedName>
    <definedName name="TB50627d3c_da83_4bcf_872b_e7ae0eefe2e7" localSheetId="5" hidden="1">#REF!</definedName>
    <definedName name="TB50627d3c_da83_4bcf_872b_e7ae0eefe2e7" hidden="1">#REF!</definedName>
    <definedName name="TB506ce2c2_f14d_4ee2_929e_f8242af7b42a" localSheetId="5" hidden="1">#REF!</definedName>
    <definedName name="TB506ce2c2_f14d_4ee2_929e_f8242af7b42a" hidden="1">#REF!</definedName>
    <definedName name="TB50731c1d_cdd2_4eda_a7bd_9cc19551edd3" localSheetId="5" hidden="1">#REF!</definedName>
    <definedName name="TB50731c1d_cdd2_4eda_a7bd_9cc19551edd3" hidden="1">#REF!</definedName>
    <definedName name="TB50744c95_c1ec_4d64_9054_ed00de47702b" localSheetId="5" hidden="1">#REF!</definedName>
    <definedName name="TB50744c95_c1ec_4d64_9054_ed00de47702b" hidden="1">#REF!</definedName>
    <definedName name="TB507620bf_08f8_412e_9060_41b46ea1ab48" localSheetId="5" hidden="1">#REF!</definedName>
    <definedName name="TB507620bf_08f8_412e_9060_41b46ea1ab48" hidden="1">#REF!</definedName>
    <definedName name="TB50764646_844f_4719_ae63_3c838afdc891" localSheetId="5" hidden="1">#REF!</definedName>
    <definedName name="TB50764646_844f_4719_ae63_3c838afdc891" hidden="1">#REF!</definedName>
    <definedName name="TB507bed64_c6f7_4e93_aabf_4e0732c8c08b" localSheetId="5" hidden="1">#REF!</definedName>
    <definedName name="TB507bed64_c6f7_4e93_aabf_4e0732c8c08b" hidden="1">#REF!</definedName>
    <definedName name="TB507f206a_a5d6_40ff_a1cc_d7f4b948cc71" localSheetId="5" hidden="1">#REF!</definedName>
    <definedName name="TB507f206a_a5d6_40ff_a1cc_d7f4b948cc71" hidden="1">#REF!</definedName>
    <definedName name="TB507fd660_e749_434b_b4fb_1f4cb15cce77" localSheetId="5" hidden="1">#REF!</definedName>
    <definedName name="TB507fd660_e749_434b_b4fb_1f4cb15cce77" hidden="1">#REF!</definedName>
    <definedName name="TB508bb646_94dc_47b1_9450_4b7badc3bb0d" localSheetId="5" hidden="1">#REF!</definedName>
    <definedName name="TB508bb646_94dc_47b1_9450_4b7badc3bb0d" hidden="1">#REF!</definedName>
    <definedName name="TB508fa340_295a_4bed_ab95_05e8dfc94f21" localSheetId="5" hidden="1">#REF!</definedName>
    <definedName name="TB508fa340_295a_4bed_ab95_05e8dfc94f21" hidden="1">#REF!</definedName>
    <definedName name="TB5094b90a_4eca_4df8_b941_7c14df544040" localSheetId="5" hidden="1">#REF!</definedName>
    <definedName name="TB5094b90a_4eca_4df8_b941_7c14df544040" hidden="1">#REF!</definedName>
    <definedName name="TB50a0d699_a63b_4d52_ad38_dc78160cd7a1" localSheetId="5" hidden="1">#REF!</definedName>
    <definedName name="TB50a0d699_a63b_4d52_ad38_dc78160cd7a1" hidden="1">#REF!</definedName>
    <definedName name="TB50a3362b_18ec_44a4_9b89_726aa3e2996b" localSheetId="5" hidden="1">#REF!</definedName>
    <definedName name="TB50a3362b_18ec_44a4_9b89_726aa3e2996b" hidden="1">#REF!</definedName>
    <definedName name="TB50aa6554_3fea_46f8_b195_46746838eea0" localSheetId="5" hidden="1">#REF!</definedName>
    <definedName name="TB50aa6554_3fea_46f8_b195_46746838eea0" hidden="1">#REF!</definedName>
    <definedName name="TB50b558b1_29e1_4820_b74d_30ad5afbc6e9" localSheetId="5" hidden="1">#REF!</definedName>
    <definedName name="TB50b558b1_29e1_4820_b74d_30ad5afbc6e9" hidden="1">#REF!</definedName>
    <definedName name="TB50bac0ed_76ce_4af8_9d8d_f38cb116a2c0" localSheetId="5" hidden="1">#REF!</definedName>
    <definedName name="TB50bac0ed_76ce_4af8_9d8d_f38cb116a2c0" hidden="1">#REF!</definedName>
    <definedName name="TB50c738b2_386c_44a5_b2e1_6e0d370bd9db" localSheetId="5" hidden="1">#REF!</definedName>
    <definedName name="TB50c738b2_386c_44a5_b2e1_6e0d370bd9db" hidden="1">#REF!</definedName>
    <definedName name="TB50daf06f_9a5d_42cc_9d48_f831cc8d3c5f" localSheetId="5" hidden="1">#REF!</definedName>
    <definedName name="TB50daf06f_9a5d_42cc_9d48_f831cc8d3c5f" hidden="1">#REF!</definedName>
    <definedName name="TB50db2361_a017_43c7_a368_8bb07738af80" localSheetId="5" hidden="1">#REF!</definedName>
    <definedName name="TB50db2361_a017_43c7_a368_8bb07738af80" hidden="1">#REF!</definedName>
    <definedName name="TB50df265b_e005_43a3_b7ca_4fe11b268bd4" localSheetId="5" hidden="1">#REF!</definedName>
    <definedName name="TB50df265b_e005_43a3_b7ca_4fe11b268bd4" hidden="1">#REF!</definedName>
    <definedName name="TB50e55e07_16b1_4e93_9562_7e192cee68c4" localSheetId="5" hidden="1">#REF!</definedName>
    <definedName name="TB50e55e07_16b1_4e93_9562_7e192cee68c4" hidden="1">#REF!</definedName>
    <definedName name="TB50e6749c_0b3b_4706_bd3b_1615767271a0" localSheetId="5" hidden="1">#REF!</definedName>
    <definedName name="TB50e6749c_0b3b_4706_bd3b_1615767271a0" hidden="1">#REF!</definedName>
    <definedName name="TB50f5481c_4a59_4952_8e76_da0fa4300d9e" localSheetId="5" hidden="1">#REF!</definedName>
    <definedName name="TB50f5481c_4a59_4952_8e76_da0fa4300d9e" hidden="1">#REF!</definedName>
    <definedName name="TB50fa7861_f5e3_4414_9fb7_3e3ccdff3e0c" localSheetId="5" hidden="1">#REF!</definedName>
    <definedName name="TB50fa7861_f5e3_4414_9fb7_3e3ccdff3e0c" hidden="1">#REF!</definedName>
    <definedName name="TB51057fd9_3416_45f2_8ae3_0ce7ff5a3d18" localSheetId="5" hidden="1">#REF!</definedName>
    <definedName name="TB51057fd9_3416_45f2_8ae3_0ce7ff5a3d18" hidden="1">#REF!</definedName>
    <definedName name="TB510755a5_01d1_44e4_aea7_43c9cd128b5a" localSheetId="5" hidden="1">#REF!</definedName>
    <definedName name="TB510755a5_01d1_44e4_aea7_43c9cd128b5a" hidden="1">#REF!</definedName>
    <definedName name="TB511e4950_00b5_4886_93f0_8e985b7c3a3b" localSheetId="5" hidden="1">#REF!</definedName>
    <definedName name="TB511e4950_00b5_4886_93f0_8e985b7c3a3b" hidden="1">#REF!</definedName>
    <definedName name="TB5125127b_0d3e_4360_ba1f_42cde0d6fbd6" localSheetId="5" hidden="1">#REF!</definedName>
    <definedName name="TB5125127b_0d3e_4360_ba1f_42cde0d6fbd6" hidden="1">#REF!</definedName>
    <definedName name="TB5125dc83_524b_4cbf_be62_2452e4a19377" localSheetId="5" hidden="1">#REF!</definedName>
    <definedName name="TB5125dc83_524b_4cbf_be62_2452e4a19377" hidden="1">#REF!</definedName>
    <definedName name="TB51365eb2_b800_4d3a_bdc5_bd74c8889702" localSheetId="5" hidden="1">#REF!</definedName>
    <definedName name="TB51365eb2_b800_4d3a_bdc5_bd74c8889702" hidden="1">#REF!</definedName>
    <definedName name="TB513c0f23_61b3_48e5_bddc_d06fd26dfcf2" localSheetId="5" hidden="1">#REF!</definedName>
    <definedName name="TB513c0f23_61b3_48e5_bddc_d06fd26dfcf2" hidden="1">#REF!</definedName>
    <definedName name="TB5143157f_bda7_4127_87d2_75bdf807f2bd" localSheetId="5" hidden="1">#REF!</definedName>
    <definedName name="TB5143157f_bda7_4127_87d2_75bdf807f2bd" hidden="1">#REF!</definedName>
    <definedName name="TB514602e3_73c7_4f0a_b368_318df0d5c810" localSheetId="5" hidden="1">#REF!</definedName>
    <definedName name="TB514602e3_73c7_4f0a_b368_318df0d5c810" hidden="1">#REF!</definedName>
    <definedName name="TB514ef409_5508_4130_9a0a_1b276cba9db8" localSheetId="5" hidden="1">#REF!</definedName>
    <definedName name="TB514ef409_5508_4130_9a0a_1b276cba9db8" hidden="1">#REF!</definedName>
    <definedName name="TB515c389f_3945_4678_ac3f_2d28adb49563" localSheetId="5" hidden="1">#REF!</definedName>
    <definedName name="TB515c389f_3945_4678_ac3f_2d28adb49563" hidden="1">#REF!</definedName>
    <definedName name="TB515fcdd8_1c80_4bd0_aafe_2d823c0ed92e" localSheetId="5" hidden="1">#REF!</definedName>
    <definedName name="TB515fcdd8_1c80_4bd0_aafe_2d823c0ed92e" hidden="1">#REF!</definedName>
    <definedName name="TB51682c8a_018f_40bd_9a94_4cdccc84476c" localSheetId="5" hidden="1">#REF!</definedName>
    <definedName name="TB51682c8a_018f_40bd_9a94_4cdccc84476c" hidden="1">#REF!</definedName>
    <definedName name="TB5169ba94_06d8_4b15_85b9_8775663c7cf6" localSheetId="5" hidden="1">#REF!</definedName>
    <definedName name="TB5169ba94_06d8_4b15_85b9_8775663c7cf6" hidden="1">#REF!</definedName>
    <definedName name="TB516b5910_2bc9_4e2b_ad37_c4a72e6c9a04" localSheetId="5" hidden="1">#REF!</definedName>
    <definedName name="TB516b5910_2bc9_4e2b_ad37_c4a72e6c9a04" hidden="1">#REF!</definedName>
    <definedName name="TB517a0d13_dab5_4b98_ba80_20ab15b3988a" localSheetId="5" hidden="1">#REF!</definedName>
    <definedName name="TB517a0d13_dab5_4b98_ba80_20ab15b3988a" hidden="1">#REF!</definedName>
    <definedName name="TB518d5ac7_e00b_4b98_a70c_325b404bafaf" localSheetId="5" hidden="1">#REF!</definedName>
    <definedName name="TB518d5ac7_e00b_4b98_a70c_325b404bafaf" hidden="1">#REF!</definedName>
    <definedName name="TB51902c4c_b29b_4ef9_925c_6e9c842774ac" localSheetId="5" hidden="1">#REF!</definedName>
    <definedName name="TB51902c4c_b29b_4ef9_925c_6e9c842774ac" hidden="1">#REF!</definedName>
    <definedName name="TB5199551a_e5a8_4b04_8f66_a22ac08da537" localSheetId="5" hidden="1">#REF!</definedName>
    <definedName name="TB5199551a_e5a8_4b04_8f66_a22ac08da537" hidden="1">#REF!</definedName>
    <definedName name="TB519a917e_1e10_48d8_99fd_1f1c067f48ad" localSheetId="5" hidden="1">#REF!</definedName>
    <definedName name="TB519a917e_1e10_48d8_99fd_1f1c067f48ad" hidden="1">#REF!</definedName>
    <definedName name="TB51a37805_35da_4116_9d76_82e28e77eefa" localSheetId="5" hidden="1">#REF!</definedName>
    <definedName name="TB51a37805_35da_4116_9d76_82e28e77eefa" hidden="1">#REF!</definedName>
    <definedName name="TB51a6cef8_39cf_465c_b30c_62f26a99d08f" localSheetId="5" hidden="1">#REF!</definedName>
    <definedName name="TB51a6cef8_39cf_465c_b30c_62f26a99d08f" hidden="1">#REF!</definedName>
    <definedName name="TB51bfce46_69c5_46be_b3aa_e34d4344df58" localSheetId="5" hidden="1">#REF!</definedName>
    <definedName name="TB51bfce46_69c5_46be_b3aa_e34d4344df58" hidden="1">#REF!</definedName>
    <definedName name="TB51d7a5f1_d7e9_4849_953e_c360eab49ea9" localSheetId="5" hidden="1">#REF!</definedName>
    <definedName name="TB51d7a5f1_d7e9_4849_953e_c360eab49ea9" hidden="1">#REF!</definedName>
    <definedName name="TB51de597a_2c8c_4475_aafa_41b567ecac2d" localSheetId="5" hidden="1">#REF!</definedName>
    <definedName name="TB51de597a_2c8c_4475_aafa_41b567ecac2d" hidden="1">#REF!</definedName>
    <definedName name="TB51e504c0_6552_40e6_bec8_120c71868d39" localSheetId="5" hidden="1">#REF!</definedName>
    <definedName name="TB51e504c0_6552_40e6_bec8_120c71868d39" hidden="1">#REF!</definedName>
    <definedName name="TB51ed461f_185f_4d0e_a37f_ec61007059a3" localSheetId="5" hidden="1">#REF!</definedName>
    <definedName name="TB51ed461f_185f_4d0e_a37f_ec61007059a3" hidden="1">#REF!</definedName>
    <definedName name="TB51f91476_6003_45ce_b2c6_b5b78231f801" localSheetId="5" hidden="1">#REF!</definedName>
    <definedName name="TB51f91476_6003_45ce_b2c6_b5b78231f801" hidden="1">#REF!</definedName>
    <definedName name="TB51fb3524_b1b9_4a9a_af2f_90120cceed0c" localSheetId="5" hidden="1">#REF!</definedName>
    <definedName name="TB51fb3524_b1b9_4a9a_af2f_90120cceed0c" hidden="1">#REF!</definedName>
    <definedName name="TB51fec80d_4d55_4086_9f7e_1f43b0abab3b" localSheetId="5" hidden="1">#REF!</definedName>
    <definedName name="TB51fec80d_4d55_4086_9f7e_1f43b0abab3b" hidden="1">#REF!</definedName>
    <definedName name="TB5208fc6d_4e2a_4836_82ef_92bb30835705" localSheetId="5" hidden="1">#REF!</definedName>
    <definedName name="TB5208fc6d_4e2a_4836_82ef_92bb30835705" hidden="1">#REF!</definedName>
    <definedName name="TB5210b216_202b_496c_a82e_222b91831ecd" localSheetId="5" hidden="1">#REF!</definedName>
    <definedName name="TB5210b216_202b_496c_a82e_222b91831ecd" hidden="1">#REF!</definedName>
    <definedName name="TB5213aabc_6379_4c8d_b0ce_df9e62ee21a6" localSheetId="5" hidden="1">#REF!</definedName>
    <definedName name="TB5213aabc_6379_4c8d_b0ce_df9e62ee21a6" hidden="1">#REF!</definedName>
    <definedName name="TB52185e27_96a3_4f2f_b2a1_c762542593e2" localSheetId="5" hidden="1">#REF!</definedName>
    <definedName name="TB52185e27_96a3_4f2f_b2a1_c762542593e2" hidden="1">#REF!</definedName>
    <definedName name="TB521da943_ccc7_4c20_a683_bbd33dc0d4aa" localSheetId="5" hidden="1">#REF!</definedName>
    <definedName name="TB521da943_ccc7_4c20_a683_bbd33dc0d4aa" hidden="1">#REF!</definedName>
    <definedName name="TB522ac055_5268_4ac4_8548_58ec836e398f" localSheetId="5" hidden="1">#REF!</definedName>
    <definedName name="TB522ac055_5268_4ac4_8548_58ec836e398f" hidden="1">#REF!</definedName>
    <definedName name="TB5230ae9f_eb49_4644_9de9_791ced301426" localSheetId="5" hidden="1">#REF!</definedName>
    <definedName name="TB5230ae9f_eb49_4644_9de9_791ced301426" hidden="1">#REF!</definedName>
    <definedName name="TB52354c76_a20b_49f7_8a58_ee373d07b0c6" localSheetId="5" hidden="1">#REF!</definedName>
    <definedName name="TB52354c76_a20b_49f7_8a58_ee373d07b0c6" hidden="1">#REF!</definedName>
    <definedName name="TB523d5cb7_b606_4fde_b298_c41cd1872979" localSheetId="5" hidden="1">#REF!</definedName>
    <definedName name="TB523d5cb7_b606_4fde_b298_c41cd1872979" hidden="1">#REF!</definedName>
    <definedName name="TB523f9bba_2f4b_43ea_bcab_b57e1e319282" localSheetId="5" hidden="1">#REF!</definedName>
    <definedName name="TB523f9bba_2f4b_43ea_bcab_b57e1e319282" hidden="1">#REF!</definedName>
    <definedName name="TB52532744_8ef3_42d3_b697_0b6dbc99422c" localSheetId="5" hidden="1">#REF!</definedName>
    <definedName name="TB52532744_8ef3_42d3_b697_0b6dbc99422c" hidden="1">#REF!</definedName>
    <definedName name="TB5260fc8c_a7f0_4665_bc41_49059f80b13e" localSheetId="5" hidden="1">#REF!</definedName>
    <definedName name="TB5260fc8c_a7f0_4665_bc41_49059f80b13e" hidden="1">#REF!</definedName>
    <definedName name="TB526340a2_c645_492c_be50_2e7ce0bd2d77" localSheetId="5" hidden="1">#REF!</definedName>
    <definedName name="TB526340a2_c645_492c_be50_2e7ce0bd2d77" hidden="1">#REF!</definedName>
    <definedName name="TB52678c80_86bd_4e01_bf7f_76e00848968d" localSheetId="5" hidden="1">#REF!</definedName>
    <definedName name="TB52678c80_86bd_4e01_bf7f_76e00848968d" hidden="1">#REF!</definedName>
    <definedName name="TB52882ad3_abd6_41f7_89eb_cbf9f32a347b" localSheetId="5" hidden="1">#REF!</definedName>
    <definedName name="TB52882ad3_abd6_41f7_89eb_cbf9f32a347b" hidden="1">#REF!</definedName>
    <definedName name="TB528b501b_2197_4f34_a4ec_98edb5d07763" localSheetId="5" hidden="1">#REF!</definedName>
    <definedName name="TB528b501b_2197_4f34_a4ec_98edb5d07763" hidden="1">#REF!</definedName>
    <definedName name="TB5291861e_dccf_4674_b5f8_8ad74c5964ee" localSheetId="5" hidden="1">#REF!</definedName>
    <definedName name="TB5291861e_dccf_4674_b5f8_8ad74c5964ee" hidden="1">#REF!</definedName>
    <definedName name="TB52989fc2_7615_4598_bc46_3584fa19760f" localSheetId="5" hidden="1">#REF!</definedName>
    <definedName name="TB52989fc2_7615_4598_bc46_3584fa19760f" hidden="1">#REF!</definedName>
    <definedName name="TB52a050d2_59cf_4cb8_8373_89ae7082d28b" localSheetId="5" hidden="1">#REF!</definedName>
    <definedName name="TB52a050d2_59cf_4cb8_8373_89ae7082d28b" hidden="1">#REF!</definedName>
    <definedName name="TB52a92e63_4f4c_4cd4_91c0_1591165de5ca" localSheetId="5" hidden="1">#REF!</definedName>
    <definedName name="TB52a92e63_4f4c_4cd4_91c0_1591165de5ca" hidden="1">#REF!</definedName>
    <definedName name="TB52ac1ac9_b1d2_4b60_8003_e77dcc1fa7bd" localSheetId="5" hidden="1">#REF!</definedName>
    <definedName name="TB52ac1ac9_b1d2_4b60_8003_e77dcc1fa7bd" hidden="1">#REF!</definedName>
    <definedName name="TB52ad6972_7896_4bca_ae04_73b4af045b0f" localSheetId="5" hidden="1">#REF!</definedName>
    <definedName name="TB52ad6972_7896_4bca_ae04_73b4af045b0f" hidden="1">#REF!</definedName>
    <definedName name="TB52ae2918_8658_4afd_b312_15ac3b3b5a22" localSheetId="5" hidden="1">#REF!</definedName>
    <definedName name="TB52ae2918_8658_4afd_b312_15ac3b3b5a22" hidden="1">#REF!</definedName>
    <definedName name="TB52b09d47_84cf_49a6_bd9b_de6f4490acc2" localSheetId="5" hidden="1">#REF!</definedName>
    <definedName name="TB52b09d47_84cf_49a6_bd9b_de6f4490acc2" hidden="1">#REF!</definedName>
    <definedName name="TB52b9a23f_fcad_4ea0_b371_b3691e8e0a63" localSheetId="5" hidden="1">#REF!</definedName>
    <definedName name="TB52b9a23f_fcad_4ea0_b371_b3691e8e0a63" hidden="1">#REF!</definedName>
    <definedName name="TB52bf4610_5b56_45a6_bdd1_3da6563dd16b" localSheetId="5" hidden="1">#REF!</definedName>
    <definedName name="TB52bf4610_5b56_45a6_bdd1_3da6563dd16b" hidden="1">#REF!</definedName>
    <definedName name="TB52c258b0_8ee7_4ac4_ab76_c0fcb0d409e7" localSheetId="5" hidden="1">#REF!</definedName>
    <definedName name="TB52c258b0_8ee7_4ac4_ab76_c0fcb0d409e7" hidden="1">#REF!</definedName>
    <definedName name="TB52d04800_96f9_49d0_b933_eb08d5bbd1f5" localSheetId="5" hidden="1">#REF!</definedName>
    <definedName name="TB52d04800_96f9_49d0_b933_eb08d5bbd1f5" hidden="1">#REF!</definedName>
    <definedName name="TB52d77d2e_0f68_4d4d_9760_f4aad5d68d44" localSheetId="5" hidden="1">#REF!</definedName>
    <definedName name="TB52d77d2e_0f68_4d4d_9760_f4aad5d68d44" hidden="1">#REF!</definedName>
    <definedName name="TB52eae044_6170_46e1_8f76_6bf7a2925b24" localSheetId="5" hidden="1">#REF!</definedName>
    <definedName name="TB52eae044_6170_46e1_8f76_6bf7a2925b24" hidden="1">#REF!</definedName>
    <definedName name="TB53035dae_ed31_4276_94b9_488cf9d0b288" localSheetId="5" hidden="1">#REF!</definedName>
    <definedName name="TB53035dae_ed31_4276_94b9_488cf9d0b288" hidden="1">#REF!</definedName>
    <definedName name="TB53086bb0_c939_4a87_8eed_76e114bd67a7" localSheetId="5" hidden="1">#REF!</definedName>
    <definedName name="TB53086bb0_c939_4a87_8eed_76e114bd67a7" hidden="1">#REF!</definedName>
    <definedName name="TB530e3722_c2fa_468c_998e_30dc3da641d3" localSheetId="5" hidden="1">#REF!</definedName>
    <definedName name="TB530e3722_c2fa_468c_998e_30dc3da641d3" hidden="1">#REF!</definedName>
    <definedName name="TB53118922_0513_46e1_be47_d4cdea0da6bf" localSheetId="5" hidden="1">#REF!</definedName>
    <definedName name="TB53118922_0513_46e1_be47_d4cdea0da6bf" hidden="1">#REF!</definedName>
    <definedName name="TB531b28b7_189b_4e67_b010_01b6d6a366eb" localSheetId="5" hidden="1">#REF!</definedName>
    <definedName name="TB531b28b7_189b_4e67_b010_01b6d6a366eb" hidden="1">#REF!</definedName>
    <definedName name="TB531fafed_be1d_48fc_a141_38789cb6d52f" localSheetId="5" hidden="1">#REF!</definedName>
    <definedName name="TB531fafed_be1d_48fc_a141_38789cb6d52f" hidden="1">#REF!</definedName>
    <definedName name="TB5321c39e_edb7_4b15_8ebe_49f3e6bd08d7" localSheetId="5" hidden="1">#REF!</definedName>
    <definedName name="TB5321c39e_edb7_4b15_8ebe_49f3e6bd08d7" hidden="1">#REF!</definedName>
    <definedName name="TB53278cc5_b616_4925_a4fd_e11311a2f4ea" localSheetId="5" hidden="1">#REF!</definedName>
    <definedName name="TB53278cc5_b616_4925_a4fd_e11311a2f4ea" hidden="1">#REF!</definedName>
    <definedName name="TB53288e87_b5b2_4796_bf5e_9bd961be326b" localSheetId="5" hidden="1">#REF!</definedName>
    <definedName name="TB53288e87_b5b2_4796_bf5e_9bd961be326b" hidden="1">#REF!</definedName>
    <definedName name="TB53291d3c_3dc2_424d_8728_74309309581a" localSheetId="5" hidden="1">#REF!</definedName>
    <definedName name="TB53291d3c_3dc2_424d_8728_74309309581a" hidden="1">#REF!</definedName>
    <definedName name="TB53354252_e068_47a9_8c66_e2aae7e84a6e" localSheetId="5" hidden="1">#REF!</definedName>
    <definedName name="TB53354252_e068_47a9_8c66_e2aae7e84a6e" hidden="1">#REF!</definedName>
    <definedName name="TB5337dcc5_b115_472a_aac6_cfe937eef858" localSheetId="5" hidden="1">#REF!</definedName>
    <definedName name="TB5337dcc5_b115_472a_aac6_cfe937eef858" hidden="1">#REF!</definedName>
    <definedName name="TB5338ffc9_c97d_46dc_80df_1aa91e79b050" localSheetId="5" hidden="1">#REF!</definedName>
    <definedName name="TB5338ffc9_c97d_46dc_80df_1aa91e79b050" hidden="1">#REF!</definedName>
    <definedName name="TB533fdd62_a186_4af2_8387_a5ab8348936f" localSheetId="5" hidden="1">#REF!</definedName>
    <definedName name="TB533fdd62_a186_4af2_8387_a5ab8348936f" hidden="1">#REF!</definedName>
    <definedName name="TB53576360_0c4b_4b76_8ff6_e371e1323afa" localSheetId="5" hidden="1">#REF!</definedName>
    <definedName name="TB53576360_0c4b_4b76_8ff6_e371e1323afa" hidden="1">#REF!</definedName>
    <definedName name="TB535c2cb0_b0d2_47d2_9a02_dab0c6d07a44" localSheetId="5" hidden="1">#REF!</definedName>
    <definedName name="TB535c2cb0_b0d2_47d2_9a02_dab0c6d07a44" hidden="1">#REF!</definedName>
    <definedName name="TB535d2695_70be_4f3b_9733_97795173a720" localSheetId="5" hidden="1">#REF!</definedName>
    <definedName name="TB535d2695_70be_4f3b_9733_97795173a720" hidden="1">#REF!</definedName>
    <definedName name="TB535f9a92_a3f3_4d2b_ab49_0f8296d4bc44" localSheetId="5" hidden="1">#REF!</definedName>
    <definedName name="TB535f9a92_a3f3_4d2b_ab49_0f8296d4bc44" hidden="1">#REF!</definedName>
    <definedName name="TB53610d77_1ab3_45de_848f_625f5206243a" localSheetId="5" hidden="1">#REF!</definedName>
    <definedName name="TB53610d77_1ab3_45de_848f_625f5206243a" hidden="1">#REF!</definedName>
    <definedName name="TB53662d0b_5173_4891_b166_6302359ca3e9" localSheetId="5" hidden="1">#REF!</definedName>
    <definedName name="TB53662d0b_5173_4891_b166_6302359ca3e9" hidden="1">#REF!</definedName>
    <definedName name="TB536bc225_0402_49f3_86f2_aefb965a05bb" localSheetId="5" hidden="1">#REF!</definedName>
    <definedName name="TB536bc225_0402_49f3_86f2_aefb965a05bb" hidden="1">#REF!</definedName>
    <definedName name="TB5377fcd5_7184_48f0_aaf8_c50cb9157a8e" localSheetId="5" hidden="1">#REF!</definedName>
    <definedName name="TB5377fcd5_7184_48f0_aaf8_c50cb9157a8e" hidden="1">#REF!</definedName>
    <definedName name="TB537f6b54_b9a4_4d54_81ea_aab62b633e64" localSheetId="5" hidden="1">#REF!</definedName>
    <definedName name="TB537f6b54_b9a4_4d54_81ea_aab62b633e64" hidden="1">#REF!</definedName>
    <definedName name="TB538077a0_80ad_436b_ad61_73989369374b" localSheetId="5" hidden="1">#REF!</definedName>
    <definedName name="TB538077a0_80ad_436b_ad61_73989369374b" hidden="1">#REF!</definedName>
    <definedName name="TB539f5ea5_5717_47bd_8342_5dd6618facd4" localSheetId="5" hidden="1">#REF!</definedName>
    <definedName name="TB539f5ea5_5717_47bd_8342_5dd6618facd4" hidden="1">#REF!</definedName>
    <definedName name="TB53a455c9_e7c1_49e5_a48e_d05fabd79d81" localSheetId="5" hidden="1">#REF!</definedName>
    <definedName name="TB53a455c9_e7c1_49e5_a48e_d05fabd79d81" hidden="1">#REF!</definedName>
    <definedName name="TB53ac16bc_251a_4c18_aba3_c9271cad225d" localSheetId="5" hidden="1">#REF!</definedName>
    <definedName name="TB53ac16bc_251a_4c18_aba3_c9271cad225d" hidden="1">#REF!</definedName>
    <definedName name="TB53b3f42d_f33e_4127_b5e5_9f3168e5a6b2" localSheetId="5" hidden="1">#REF!</definedName>
    <definedName name="TB53b3f42d_f33e_4127_b5e5_9f3168e5a6b2" hidden="1">#REF!</definedName>
    <definedName name="TB53cf8b25_27d4_4280_b54b_06f35c42356e" localSheetId="5" hidden="1">#REF!</definedName>
    <definedName name="TB53cf8b25_27d4_4280_b54b_06f35c42356e" hidden="1">#REF!</definedName>
    <definedName name="TB53d81cd5_dfc0_4394_b78d_76cd2874c2ca" localSheetId="5" hidden="1">#REF!</definedName>
    <definedName name="TB53d81cd5_dfc0_4394_b78d_76cd2874c2ca" hidden="1">#REF!</definedName>
    <definedName name="TB53e94d39_0e52_49c1_9d12_95c15bfbaca9" localSheetId="5" hidden="1">#REF!</definedName>
    <definedName name="TB53e94d39_0e52_49c1_9d12_95c15bfbaca9" hidden="1">#REF!</definedName>
    <definedName name="TB53fe866e_f4fb_47a8_9767_64ee4fea7692" localSheetId="5" hidden="1">#REF!</definedName>
    <definedName name="TB53fe866e_f4fb_47a8_9767_64ee4fea7692" hidden="1">#REF!</definedName>
    <definedName name="TB5407a074_dddb_4e20_a403_0049087cd894" localSheetId="5" hidden="1">#REF!</definedName>
    <definedName name="TB5407a074_dddb_4e20_a403_0049087cd894" hidden="1">#REF!</definedName>
    <definedName name="TB54097f5f_b961_4799_9068_1a17468684b8" localSheetId="5" hidden="1">#REF!</definedName>
    <definedName name="TB54097f5f_b961_4799_9068_1a17468684b8" hidden="1">#REF!</definedName>
    <definedName name="TB540bfb46_8421_4f9f_b7c3_52f34698f306" localSheetId="5" hidden="1">#REF!</definedName>
    <definedName name="TB540bfb46_8421_4f9f_b7c3_52f34698f306" hidden="1">#REF!</definedName>
    <definedName name="TB540c3194_6f46_462e_aca5_1eca7809b573" localSheetId="5" hidden="1">#REF!</definedName>
    <definedName name="TB540c3194_6f46_462e_aca5_1eca7809b573" hidden="1">#REF!</definedName>
    <definedName name="TB5410e4f1_fd97_49e1_908b_bddfc7b76551" localSheetId="5" hidden="1">#REF!</definedName>
    <definedName name="TB5410e4f1_fd97_49e1_908b_bddfc7b76551" hidden="1">#REF!</definedName>
    <definedName name="TB5417621e_981f_4317_a049_43a19ab1d379" localSheetId="5" hidden="1">#REF!</definedName>
    <definedName name="TB5417621e_981f_4317_a049_43a19ab1d379" hidden="1">#REF!</definedName>
    <definedName name="TB541e69c5_0ea4_474c_9f6a_5d4e7f9c4def" localSheetId="5" hidden="1">#REF!</definedName>
    <definedName name="TB541e69c5_0ea4_474c_9f6a_5d4e7f9c4def" hidden="1">#REF!</definedName>
    <definedName name="TB54241fb5_c1e4_4763_9b44_e54d6ba856cd" localSheetId="5" hidden="1">#REF!</definedName>
    <definedName name="TB54241fb5_c1e4_4763_9b44_e54d6ba856cd" hidden="1">#REF!</definedName>
    <definedName name="TB542468dd_b06a_4dd4_8f6b_767588e90032" localSheetId="5" hidden="1">#REF!</definedName>
    <definedName name="TB542468dd_b06a_4dd4_8f6b_767588e90032" hidden="1">#REF!</definedName>
    <definedName name="TB542c7f28_327e_4438_91ec_2cc74d67b099" localSheetId="5" hidden="1">#REF!</definedName>
    <definedName name="TB542c7f28_327e_4438_91ec_2cc74d67b099" hidden="1">#REF!</definedName>
    <definedName name="TB54301c18_5688_4907_9f94_9003fbc40c27" localSheetId="5" hidden="1">#REF!</definedName>
    <definedName name="TB54301c18_5688_4907_9f94_9003fbc40c27" hidden="1">#REF!</definedName>
    <definedName name="TB5432feb1_4b3f_4fb0_98fd_8bcf1cabd6e0" localSheetId="5" hidden="1">#REF!</definedName>
    <definedName name="TB5432feb1_4b3f_4fb0_98fd_8bcf1cabd6e0" hidden="1">#REF!</definedName>
    <definedName name="TB54348947_666b_4f86_8632_65500f27f58a" localSheetId="5" hidden="1">#REF!</definedName>
    <definedName name="TB54348947_666b_4f86_8632_65500f27f58a" hidden="1">#REF!</definedName>
    <definedName name="TB5443afce_e1a9_404a_8882_f2797b11b204" localSheetId="5" hidden="1">#REF!</definedName>
    <definedName name="TB5443afce_e1a9_404a_8882_f2797b11b204" hidden="1">#REF!</definedName>
    <definedName name="TB5444a976_b621_4c81_bba4_1ffeb87b7ff6" localSheetId="5" hidden="1">#REF!</definedName>
    <definedName name="TB5444a976_b621_4c81_bba4_1ffeb87b7ff6" hidden="1">#REF!</definedName>
    <definedName name="TB54454540_6183_43da_b5b6_dbefee2e68fe" localSheetId="5" hidden="1">#REF!</definedName>
    <definedName name="TB54454540_6183_43da_b5b6_dbefee2e68fe" hidden="1">#REF!</definedName>
    <definedName name="TB544e00a2_b1da_4a91_acb5_76c34d294279" localSheetId="5" hidden="1">#REF!</definedName>
    <definedName name="TB544e00a2_b1da_4a91_acb5_76c34d294279" hidden="1">#REF!</definedName>
    <definedName name="TB545a39a3_4117_417f_8b79_9ed1b6bd4378" localSheetId="5" hidden="1">#REF!</definedName>
    <definedName name="TB545a39a3_4117_417f_8b79_9ed1b6bd4378" hidden="1">#REF!</definedName>
    <definedName name="TB5469196b_f2a6_4092_898c_3808ce7ed599" localSheetId="5" hidden="1">#REF!</definedName>
    <definedName name="TB5469196b_f2a6_4092_898c_3808ce7ed599" hidden="1">#REF!</definedName>
    <definedName name="TB546a2b2d_0762_4b42_bdf6_304cf8f23774" localSheetId="5" hidden="1">#REF!</definedName>
    <definedName name="TB546a2b2d_0762_4b42_bdf6_304cf8f23774" hidden="1">#REF!</definedName>
    <definedName name="TB54799c09_b009_43a1_bfae_fcf6861608f9" localSheetId="5" hidden="1">#REF!</definedName>
    <definedName name="TB54799c09_b009_43a1_bfae_fcf6861608f9" hidden="1">#REF!</definedName>
    <definedName name="TB547abc8a_3334_4304_bedd_4f76d906282e" localSheetId="5" hidden="1">#REF!</definedName>
    <definedName name="TB547abc8a_3334_4304_bedd_4f76d906282e" hidden="1">#REF!</definedName>
    <definedName name="TB547dce4f_b264_4cd0_98f4_30adb70b7905" localSheetId="5" hidden="1">#REF!</definedName>
    <definedName name="TB547dce4f_b264_4cd0_98f4_30adb70b7905" hidden="1">#REF!</definedName>
    <definedName name="TB54882643_b5e1_4874_974a_49387792b4bf" localSheetId="5" hidden="1">#REF!</definedName>
    <definedName name="TB54882643_b5e1_4874_974a_49387792b4bf" hidden="1">#REF!</definedName>
    <definedName name="TB5489d75f_305d_4a51_8597_db7d274b2f11" localSheetId="5" hidden="1">#REF!</definedName>
    <definedName name="TB5489d75f_305d_4a51_8597_db7d274b2f11" hidden="1">#REF!</definedName>
    <definedName name="TB548a0421_0bc8_435d_bca1_ba20d8aae34c" localSheetId="5" hidden="1">#REF!</definedName>
    <definedName name="TB548a0421_0bc8_435d_bca1_ba20d8aae34c" hidden="1">#REF!</definedName>
    <definedName name="TB548adbce_8404_4750_ae7f_bcb3a0f51772" localSheetId="5" hidden="1">#REF!</definedName>
    <definedName name="TB548adbce_8404_4750_ae7f_bcb3a0f51772" hidden="1">#REF!</definedName>
    <definedName name="TB54994919_2503_49bd_8ade_3926ef0d0f57" localSheetId="5" hidden="1">#REF!</definedName>
    <definedName name="TB54994919_2503_49bd_8ade_3926ef0d0f57" hidden="1">#REF!</definedName>
    <definedName name="TB549bf2e3_d8e5_4bce_8751_1f4c71773fd2" localSheetId="5" hidden="1">#REF!</definedName>
    <definedName name="TB549bf2e3_d8e5_4bce_8751_1f4c71773fd2" hidden="1">#REF!</definedName>
    <definedName name="TB54a764d8_dc30_4212_9627_47acef9eba1f" localSheetId="5" hidden="1">#REF!</definedName>
    <definedName name="TB54a764d8_dc30_4212_9627_47acef9eba1f" hidden="1">#REF!</definedName>
    <definedName name="TB54c0592a_f63c_401c_85bd_33c2986fd69a" localSheetId="5" hidden="1">#REF!</definedName>
    <definedName name="TB54c0592a_f63c_401c_85bd_33c2986fd69a" hidden="1">#REF!</definedName>
    <definedName name="TB54c991ad_fa9d_458e_a218_78ab105eeba1" localSheetId="5" hidden="1">#REF!</definedName>
    <definedName name="TB54c991ad_fa9d_458e_a218_78ab105eeba1" hidden="1">#REF!</definedName>
    <definedName name="TB54df2bda_d1cb_41dc_95e3_bac36e0d1e81" localSheetId="5" hidden="1">#REF!</definedName>
    <definedName name="TB54df2bda_d1cb_41dc_95e3_bac36e0d1e81" hidden="1">#REF!</definedName>
    <definedName name="TB54e6bd54_8e3f_4bdb_9ecc_1aaec32e1401" localSheetId="5" hidden="1">#REF!</definedName>
    <definedName name="TB54e6bd54_8e3f_4bdb_9ecc_1aaec32e1401" hidden="1">#REF!</definedName>
    <definedName name="TB54f0d995_5cd2_4a3c_9091_3894d55701df" localSheetId="5" hidden="1">#REF!</definedName>
    <definedName name="TB54f0d995_5cd2_4a3c_9091_3894d55701df" hidden="1">#REF!</definedName>
    <definedName name="TB54f1ce96_28a0_4d40_bdb0_dd093737c692" localSheetId="5" hidden="1">#REF!</definedName>
    <definedName name="TB54f1ce96_28a0_4d40_bdb0_dd093737c692" hidden="1">#REF!</definedName>
    <definedName name="TB54f50b45_4426_4d39_9e34_421aea1d1624" localSheetId="5" hidden="1">#REF!</definedName>
    <definedName name="TB54f50b45_4426_4d39_9e34_421aea1d1624" hidden="1">#REF!</definedName>
    <definedName name="TB54f8db9c_63e3_4d04_b4ba_542d98be0c28" localSheetId="5" hidden="1">#REF!</definedName>
    <definedName name="TB54f8db9c_63e3_4d04_b4ba_542d98be0c28" hidden="1">#REF!</definedName>
    <definedName name="TB54fd4f88_5565_46b9_bc0e_824b7b9365e8" localSheetId="5" hidden="1">#REF!</definedName>
    <definedName name="TB54fd4f88_5565_46b9_bc0e_824b7b9365e8" hidden="1">#REF!</definedName>
    <definedName name="TB550b0535_ee33_4793_a523_0e73d035b6d8" localSheetId="5" hidden="1">#REF!</definedName>
    <definedName name="TB550b0535_ee33_4793_a523_0e73d035b6d8" hidden="1">#REF!</definedName>
    <definedName name="TB550ed312_a4d2_42d4_a894_ea858c4abda6" localSheetId="5" hidden="1">#REF!</definedName>
    <definedName name="TB550ed312_a4d2_42d4_a894_ea858c4abda6" hidden="1">#REF!</definedName>
    <definedName name="TB551214ab_606b_4cab_9273_f6754ab322c4" localSheetId="5" hidden="1">#REF!</definedName>
    <definedName name="TB551214ab_606b_4cab_9273_f6754ab322c4" hidden="1">#REF!</definedName>
    <definedName name="TB552c8edf_592f_492d_aee5_7eff5fd8a979" localSheetId="5" hidden="1">#REF!</definedName>
    <definedName name="TB552c8edf_592f_492d_aee5_7eff5fd8a979" hidden="1">#REF!</definedName>
    <definedName name="TB552e4027_db81_4e98_8fff_ce9239b9b339" localSheetId="5" hidden="1">#REF!</definedName>
    <definedName name="TB552e4027_db81_4e98_8fff_ce9239b9b339" hidden="1">#REF!</definedName>
    <definedName name="TB55319a61_fd91_4c99_923d_88a3eaaea3bb" localSheetId="5" hidden="1">#REF!</definedName>
    <definedName name="TB55319a61_fd91_4c99_923d_88a3eaaea3bb" hidden="1">#REF!</definedName>
    <definedName name="TB5538a16e_4ec5_49ee_8559_f3aa75ced444" localSheetId="5" hidden="1">#REF!</definedName>
    <definedName name="TB5538a16e_4ec5_49ee_8559_f3aa75ced444" hidden="1">#REF!</definedName>
    <definedName name="TB553df753_0663_4d82_b917_c1132d0a1312" localSheetId="5" hidden="1">#REF!</definedName>
    <definedName name="TB553df753_0663_4d82_b917_c1132d0a1312" hidden="1">#REF!</definedName>
    <definedName name="TB553e64b6_fe80_4eb9_9c3c_cdcc0ea9f911" localSheetId="5" hidden="1">#REF!</definedName>
    <definedName name="TB553e64b6_fe80_4eb9_9c3c_cdcc0ea9f911" hidden="1">#REF!</definedName>
    <definedName name="TB556d3e34_83c4_4632_a10b_df647e20f56f" localSheetId="5" hidden="1">#REF!</definedName>
    <definedName name="TB556d3e34_83c4_4632_a10b_df647e20f56f" hidden="1">#REF!</definedName>
    <definedName name="TB557249d8_d9e2_47c6_820a_85ef82de2a0f" localSheetId="5" hidden="1">#REF!</definedName>
    <definedName name="TB557249d8_d9e2_47c6_820a_85ef82de2a0f" hidden="1">#REF!</definedName>
    <definedName name="TB557a3207_b75d_4006_92ab_3366a1311c50" localSheetId="5" hidden="1">#REF!</definedName>
    <definedName name="TB557a3207_b75d_4006_92ab_3366a1311c50" hidden="1">#REF!</definedName>
    <definedName name="TB557b4918_659b_4821_a59e_7e102076b16a" localSheetId="5" hidden="1">#REF!</definedName>
    <definedName name="TB557b4918_659b_4821_a59e_7e102076b16a" hidden="1">#REF!</definedName>
    <definedName name="TB5588b813_1084_464d_999a_988cf4962ce5" localSheetId="5" hidden="1">#REF!</definedName>
    <definedName name="TB5588b813_1084_464d_999a_988cf4962ce5" hidden="1">#REF!</definedName>
    <definedName name="TB558b7cd9_1f58_4a5d_a4f4_27571e0ddd5c" localSheetId="5" hidden="1">#REF!</definedName>
    <definedName name="TB558b7cd9_1f58_4a5d_a4f4_27571e0ddd5c" hidden="1">#REF!</definedName>
    <definedName name="TB559e7348_3e7b_462f_9adb_b840b04df44f" localSheetId="5" hidden="1">#REF!</definedName>
    <definedName name="TB559e7348_3e7b_462f_9adb_b840b04df44f" hidden="1">#REF!</definedName>
    <definedName name="TB55b9fa04_1aa8_43e3_9518_433512f2a557" localSheetId="5" hidden="1">#REF!</definedName>
    <definedName name="TB55b9fa04_1aa8_43e3_9518_433512f2a557" hidden="1">#REF!</definedName>
    <definedName name="TB55c45fac_12e0_4896_abe7_5aed712e1c66" localSheetId="5" hidden="1">#REF!</definedName>
    <definedName name="TB55c45fac_12e0_4896_abe7_5aed712e1c66" hidden="1">#REF!</definedName>
    <definedName name="TB55cd65ef_5469_4583_bf7d_259cbe26fd1c" localSheetId="5" hidden="1">#REF!</definedName>
    <definedName name="TB55cd65ef_5469_4583_bf7d_259cbe26fd1c" hidden="1">#REF!</definedName>
    <definedName name="TB55cec25f_15d1_49e3_84da_ec494384a2ad" localSheetId="5" hidden="1">#REF!</definedName>
    <definedName name="TB55cec25f_15d1_49e3_84da_ec494384a2ad" hidden="1">#REF!</definedName>
    <definedName name="TB55d5325b_91e5_4d48_bec0_dd2bf9fb2c7b" localSheetId="5" hidden="1">#REF!</definedName>
    <definedName name="TB55d5325b_91e5_4d48_bec0_dd2bf9fb2c7b" hidden="1">#REF!</definedName>
    <definedName name="TB55d962f6_dda4_4840_8cd6_5ec660b027c3" localSheetId="5" hidden="1">#REF!</definedName>
    <definedName name="TB55d962f6_dda4_4840_8cd6_5ec660b027c3" hidden="1">#REF!</definedName>
    <definedName name="TB55d98d7e_800f_4ad1_a35c_2c3f87155dda" localSheetId="5" hidden="1">#REF!</definedName>
    <definedName name="TB55d98d7e_800f_4ad1_a35c_2c3f87155dda" hidden="1">#REF!</definedName>
    <definedName name="TB55e34471_a09b_4a61_9a14_10c5f227c10d" localSheetId="5" hidden="1">#REF!</definedName>
    <definedName name="TB55e34471_a09b_4a61_9a14_10c5f227c10d" hidden="1">#REF!</definedName>
    <definedName name="TB55e45505_7236_4c64_9079_56255805ee69" localSheetId="5" hidden="1">#REF!</definedName>
    <definedName name="TB55e45505_7236_4c64_9079_56255805ee69" hidden="1">#REF!</definedName>
    <definedName name="TB55ec9a05_9efd_4de6_be66_93e278e0f23d" localSheetId="5" hidden="1">#REF!</definedName>
    <definedName name="TB55ec9a05_9efd_4de6_be66_93e278e0f23d" hidden="1">#REF!</definedName>
    <definedName name="TB56028563_7a89_481a_95d7_a447c2af1854" localSheetId="5" hidden="1">#REF!</definedName>
    <definedName name="TB56028563_7a89_481a_95d7_a447c2af1854" hidden="1">#REF!</definedName>
    <definedName name="TB560ebb82_d41e_4c47_b7ec_1ac79eafc9dd" localSheetId="5" hidden="1">#REF!</definedName>
    <definedName name="TB560ebb82_d41e_4c47_b7ec_1ac79eafc9dd" hidden="1">#REF!</definedName>
    <definedName name="TB560f8e0d_b0ec_4a1b_bc0c_3cf8dd6fee52" localSheetId="5" hidden="1">#REF!</definedName>
    <definedName name="TB560f8e0d_b0ec_4a1b_bc0c_3cf8dd6fee52" hidden="1">#REF!</definedName>
    <definedName name="TB561bcc93_c71a_454b_b578_d9b5b5df9904" localSheetId="5" hidden="1">#REF!</definedName>
    <definedName name="TB561bcc93_c71a_454b_b578_d9b5b5df9904" hidden="1">#REF!</definedName>
    <definedName name="TB561c284f_7cfa_4256_99eb_49c9764a0112" localSheetId="5" hidden="1">#REF!</definedName>
    <definedName name="TB561c284f_7cfa_4256_99eb_49c9764a0112" hidden="1">#REF!</definedName>
    <definedName name="TB5622558c_0ba7_4288_9f52_a1502d3b07df" localSheetId="5" hidden="1">#REF!</definedName>
    <definedName name="TB5622558c_0ba7_4288_9f52_a1502d3b07df" hidden="1">#REF!</definedName>
    <definedName name="TB562fe93a_b712_4335_8294_5018ab37bf92" localSheetId="5" hidden="1">#REF!</definedName>
    <definedName name="TB562fe93a_b712_4335_8294_5018ab37bf92" hidden="1">#REF!</definedName>
    <definedName name="TB5633f1b1_1b79_4e18_9d90_2dca2584f593" localSheetId="5" hidden="1">#REF!</definedName>
    <definedName name="TB5633f1b1_1b79_4e18_9d90_2dca2584f593" hidden="1">#REF!</definedName>
    <definedName name="TB56387c41_3ee8_4113_827d_0a75e067b660" localSheetId="5" hidden="1">#REF!</definedName>
    <definedName name="TB56387c41_3ee8_4113_827d_0a75e067b660" hidden="1">#REF!</definedName>
    <definedName name="TB5649683f_822c_4bdd_aadd_d28b378d10d2" localSheetId="5" hidden="1">#REF!</definedName>
    <definedName name="TB5649683f_822c_4bdd_aadd_d28b378d10d2" hidden="1">#REF!</definedName>
    <definedName name="TB564cd9c0_bce2_452a_aa43_64fd5dc2ea6e" localSheetId="5" hidden="1">#REF!</definedName>
    <definedName name="TB564cd9c0_bce2_452a_aa43_64fd5dc2ea6e" hidden="1">#REF!</definedName>
    <definedName name="TB5658e575_b12d_49fd_8fd2_9ea0ceb79ff5" localSheetId="5" hidden="1">#REF!</definedName>
    <definedName name="TB5658e575_b12d_49fd_8fd2_9ea0ceb79ff5" hidden="1">#REF!</definedName>
    <definedName name="TB56619684_e6e4_490f_950a_1ff275d0d48c" localSheetId="5" hidden="1">#REF!</definedName>
    <definedName name="TB56619684_e6e4_490f_950a_1ff275d0d48c" hidden="1">#REF!</definedName>
    <definedName name="TB566b8dfc_a826_45bc_b71a_70bd60bce7ef" localSheetId="5" hidden="1">#REF!</definedName>
    <definedName name="TB566b8dfc_a826_45bc_b71a_70bd60bce7ef" hidden="1">#REF!</definedName>
    <definedName name="TB5673de2e_4f9a_49f7_8d7e_ffad59639a1b" localSheetId="5" hidden="1">#REF!</definedName>
    <definedName name="TB5673de2e_4f9a_49f7_8d7e_ffad59639a1b" hidden="1">#REF!</definedName>
    <definedName name="TB567ce69b_f616_4e3e_9b8f_c62626796daf" localSheetId="5" hidden="1">#REF!</definedName>
    <definedName name="TB567ce69b_f616_4e3e_9b8f_c62626796daf" hidden="1">#REF!</definedName>
    <definedName name="TB5681c40b_4ea0_4a1a_8502_2fd825de0cb2" localSheetId="5" hidden="1">#REF!</definedName>
    <definedName name="TB5681c40b_4ea0_4a1a_8502_2fd825de0cb2" hidden="1">#REF!</definedName>
    <definedName name="TB5686ec3b_9ba1_423c_98f1_008be18e96c2" localSheetId="5" hidden="1">#REF!</definedName>
    <definedName name="TB5686ec3b_9ba1_423c_98f1_008be18e96c2" hidden="1">#REF!</definedName>
    <definedName name="TB568848fb_b784_4744_82da_5fbd3eff8f8d" localSheetId="5" hidden="1">#REF!</definedName>
    <definedName name="TB568848fb_b784_4744_82da_5fbd3eff8f8d" hidden="1">#REF!</definedName>
    <definedName name="TB568d0889_011e_4a6a_8dea_4a5c6d7aa613" localSheetId="5" hidden="1">#REF!</definedName>
    <definedName name="TB568d0889_011e_4a6a_8dea_4a5c6d7aa613" hidden="1">#REF!</definedName>
    <definedName name="TB568d27fd_9b9b_4d61_a45c_c4d9684f8914" localSheetId="5" hidden="1">#REF!</definedName>
    <definedName name="TB568d27fd_9b9b_4d61_a45c_c4d9684f8914" hidden="1">#REF!</definedName>
    <definedName name="TB569d5903_a3c5_426f_ad34_3e2e02c1418b" localSheetId="5" hidden="1">#REF!</definedName>
    <definedName name="TB569d5903_a3c5_426f_ad34_3e2e02c1418b" hidden="1">#REF!</definedName>
    <definedName name="TB56abeb9c_d6fe_4b1e_914d_c43df07b7118" localSheetId="5" hidden="1">#REF!</definedName>
    <definedName name="TB56abeb9c_d6fe_4b1e_914d_c43df07b7118" hidden="1">#REF!</definedName>
    <definedName name="TB56b09d7b_8f5c_4640_a4b8_cddf172e3306" localSheetId="5" hidden="1">#REF!</definedName>
    <definedName name="TB56b09d7b_8f5c_4640_a4b8_cddf172e3306" hidden="1">#REF!</definedName>
    <definedName name="TB56c0cf92_42a4_4386_96cc_fe3a159ae03f" localSheetId="5" hidden="1">#REF!</definedName>
    <definedName name="TB56c0cf92_42a4_4386_96cc_fe3a159ae03f" hidden="1">#REF!</definedName>
    <definedName name="TB56cb975c_02fe_40db_8d51_77af02a04301" localSheetId="5" hidden="1">#REF!</definedName>
    <definedName name="TB56cb975c_02fe_40db_8d51_77af02a04301" hidden="1">#REF!</definedName>
    <definedName name="TB56d296f4_38f5_4bd9_a392_b2968f128c07" localSheetId="5" hidden="1">#REF!</definedName>
    <definedName name="TB56d296f4_38f5_4bd9_a392_b2968f128c07" hidden="1">#REF!</definedName>
    <definedName name="TB56d5e7f4_b418_4973_8a4c_dda37bb4d814" localSheetId="5" hidden="1">#REF!</definedName>
    <definedName name="TB56d5e7f4_b418_4973_8a4c_dda37bb4d814" hidden="1">#REF!</definedName>
    <definedName name="TB56d6a310_1f7f_4d05_bbc4_d29933cb0666" localSheetId="5" hidden="1">#REF!</definedName>
    <definedName name="TB56d6a310_1f7f_4d05_bbc4_d29933cb0666" hidden="1">#REF!</definedName>
    <definedName name="TB56d94419_7a3e_4783_bd94_be125bc60203" localSheetId="5" hidden="1">#REF!</definedName>
    <definedName name="TB56d94419_7a3e_4783_bd94_be125bc60203" hidden="1">#REF!</definedName>
    <definedName name="TB56ddd7bf_1b55_452f_ad96_2e21f3256756" localSheetId="5" hidden="1">#REF!</definedName>
    <definedName name="TB56ddd7bf_1b55_452f_ad96_2e21f3256756" hidden="1">#REF!</definedName>
    <definedName name="TB56ec0fd1_fbbc_4b78_a875_df82b9ae6ca6" localSheetId="5" hidden="1">#REF!</definedName>
    <definedName name="TB56ec0fd1_fbbc_4b78_a875_df82b9ae6ca6" hidden="1">#REF!</definedName>
    <definedName name="TB56ed19e1_b0cf_4ec8_9c28_0a8f8268aa0e" localSheetId="5" hidden="1">#REF!</definedName>
    <definedName name="TB56ed19e1_b0cf_4ec8_9c28_0a8f8268aa0e" hidden="1">#REF!</definedName>
    <definedName name="TB56f2bd86_202c_4eac_ac0f_d329a88a3c48" localSheetId="5" hidden="1">#REF!</definedName>
    <definedName name="TB56f2bd86_202c_4eac_ac0f_d329a88a3c48" hidden="1">#REF!</definedName>
    <definedName name="TB56f6e28a_29ea_4550_aff8_06ef6fa38bfd" localSheetId="5" hidden="1">#REF!</definedName>
    <definedName name="TB56f6e28a_29ea_4550_aff8_06ef6fa38bfd" hidden="1">#REF!</definedName>
    <definedName name="TB56faf222_1be8_4aac_a695_fa7d8c5d479c" localSheetId="5" hidden="1">#REF!</definedName>
    <definedName name="TB56faf222_1be8_4aac_a695_fa7d8c5d479c" hidden="1">#REF!</definedName>
    <definedName name="TB57066d95_a926_44b7_a1b9_aa2160ce012a" localSheetId="5" hidden="1">#REF!</definedName>
    <definedName name="TB57066d95_a926_44b7_a1b9_aa2160ce012a" hidden="1">#REF!</definedName>
    <definedName name="TB57143185_7b31_4f74_b4f3_b315650276d2" localSheetId="5" hidden="1">#REF!</definedName>
    <definedName name="TB57143185_7b31_4f74_b4f3_b315650276d2" hidden="1">#REF!</definedName>
    <definedName name="TB571533b6_4b97_4b7f_8cb2_550c17595015" localSheetId="5" hidden="1">#REF!</definedName>
    <definedName name="TB571533b6_4b97_4b7f_8cb2_550c17595015" hidden="1">#REF!</definedName>
    <definedName name="TB571d0254_d251_4aec_8eb7_3d583141e208" localSheetId="5" hidden="1">#REF!</definedName>
    <definedName name="TB571d0254_d251_4aec_8eb7_3d583141e208" hidden="1">#REF!</definedName>
    <definedName name="TB5722ee03_159e_44f8_af94_53f2c720f162" localSheetId="5" hidden="1">#REF!</definedName>
    <definedName name="TB5722ee03_159e_44f8_af94_53f2c720f162" hidden="1">#REF!</definedName>
    <definedName name="TB5739a19b_9776_4531_821b_894e719d2f09" localSheetId="5" hidden="1">#REF!</definedName>
    <definedName name="TB5739a19b_9776_4531_821b_894e719d2f09" hidden="1">#REF!</definedName>
    <definedName name="TB5739b1d2_b564_47d8_af79_5d9940afca39" localSheetId="5" hidden="1">#REF!</definedName>
    <definedName name="TB5739b1d2_b564_47d8_af79_5d9940afca39" hidden="1">#REF!</definedName>
    <definedName name="TB573a705a_b2f2_43da_88a8_b93f6e16c31c" localSheetId="5" hidden="1">#REF!</definedName>
    <definedName name="TB573a705a_b2f2_43da_88a8_b93f6e16c31c" hidden="1">#REF!</definedName>
    <definedName name="TB573f7fa8_7949_408c_b744_c0770f14a1b5" localSheetId="5" hidden="1">#REF!</definedName>
    <definedName name="TB573f7fa8_7949_408c_b744_c0770f14a1b5" hidden="1">#REF!</definedName>
    <definedName name="TB574120cf_66eb_471e_a3a0_c78a9cddfd48" localSheetId="5" hidden="1">#REF!</definedName>
    <definedName name="TB574120cf_66eb_471e_a3a0_c78a9cddfd48" hidden="1">#REF!</definedName>
    <definedName name="TB574ebc84_4ffd_4753_bd1d_6a57d1c6c012" localSheetId="5" hidden="1">#REF!</definedName>
    <definedName name="TB574ebc84_4ffd_4753_bd1d_6a57d1c6c012" hidden="1">#REF!</definedName>
    <definedName name="TB57522840_56c3_4297_8fd1_06b56ccee754" localSheetId="5" hidden="1">#REF!</definedName>
    <definedName name="TB57522840_56c3_4297_8fd1_06b56ccee754" hidden="1">#REF!</definedName>
    <definedName name="TB57646f54_9035_47ab_a65c_25337ae72655" localSheetId="5" hidden="1">#REF!</definedName>
    <definedName name="TB57646f54_9035_47ab_a65c_25337ae72655" hidden="1">#REF!</definedName>
    <definedName name="TB577eeb36_268f_4151_bedc_4526ca5ff975" localSheetId="5" hidden="1">#REF!</definedName>
    <definedName name="TB577eeb36_268f_4151_bedc_4526ca5ff975" hidden="1">#REF!</definedName>
    <definedName name="TB577f7d10_05df_43c3_80c6_d0e92d9d4651" localSheetId="5" hidden="1">#REF!</definedName>
    <definedName name="TB577f7d10_05df_43c3_80c6_d0e92d9d4651" hidden="1">#REF!</definedName>
    <definedName name="TB5798aed7_952d_4e2c_9f7b_bd9f232dc1a7" localSheetId="5" hidden="1">#REF!</definedName>
    <definedName name="TB5798aed7_952d_4e2c_9f7b_bd9f232dc1a7" hidden="1">#REF!</definedName>
    <definedName name="TB57a10052_aa21_4734_9a22_7384185bee97" localSheetId="5" hidden="1">#REF!</definedName>
    <definedName name="TB57a10052_aa21_4734_9a22_7384185bee97" hidden="1">#REF!</definedName>
    <definedName name="TB57a9daa5_35dd_4756_991f_042ecd95ecfa" localSheetId="5" hidden="1">#REF!</definedName>
    <definedName name="TB57a9daa5_35dd_4756_991f_042ecd95ecfa" hidden="1">#REF!</definedName>
    <definedName name="TB57ae67b6_9a05_4120_ba7d_310840fe08e3" localSheetId="5" hidden="1">#REF!</definedName>
    <definedName name="TB57ae67b6_9a05_4120_ba7d_310840fe08e3" hidden="1">#REF!</definedName>
    <definedName name="TB57b618ce_2142_4c96_b7d4_8f82d8342fde" localSheetId="5" hidden="1">#REF!</definedName>
    <definedName name="TB57b618ce_2142_4c96_b7d4_8f82d8342fde" hidden="1">#REF!</definedName>
    <definedName name="TB57be7390_3415_4af8_a8ee_d96fcd37abd2" localSheetId="5" hidden="1">#REF!</definedName>
    <definedName name="TB57be7390_3415_4af8_a8ee_d96fcd37abd2" hidden="1">#REF!</definedName>
    <definedName name="TB57bfbf7f_8c8a_4d15_94c4_64cd4e27ae2e" localSheetId="5" hidden="1">#REF!</definedName>
    <definedName name="TB57bfbf7f_8c8a_4d15_94c4_64cd4e27ae2e" hidden="1">#REF!</definedName>
    <definedName name="TB57bfe33c_56b0_409e_af2c_fa2666509daf" localSheetId="5" hidden="1">#REF!</definedName>
    <definedName name="TB57bfe33c_56b0_409e_af2c_fa2666509daf" hidden="1">#REF!</definedName>
    <definedName name="TB57c32688_2e74_45a9_a4f6_b3ea6e3d58eb" localSheetId="5" hidden="1">#REF!</definedName>
    <definedName name="TB57c32688_2e74_45a9_a4f6_b3ea6e3d58eb" hidden="1">#REF!</definedName>
    <definedName name="TB57c3e258_c78e_42ea_9321_17cf3bc16e71" localSheetId="5" hidden="1">#REF!</definedName>
    <definedName name="TB57c3e258_c78e_42ea_9321_17cf3bc16e71" hidden="1">#REF!</definedName>
    <definedName name="TB57cda737_2a9b_43aa_8321_a1496c0497eb" localSheetId="5" hidden="1">#REF!</definedName>
    <definedName name="TB57cda737_2a9b_43aa_8321_a1496c0497eb" hidden="1">#REF!</definedName>
    <definedName name="TB57da837f_ba95_4248_9173_1bfaaf8358c7" localSheetId="5" hidden="1">#REF!</definedName>
    <definedName name="TB57da837f_ba95_4248_9173_1bfaaf8358c7" hidden="1">#REF!</definedName>
    <definedName name="TB57df116c_6552_4c25_ab6c_66e65c3614fe" localSheetId="5" hidden="1">#REF!</definedName>
    <definedName name="TB57df116c_6552_4c25_ab6c_66e65c3614fe" hidden="1">#REF!</definedName>
    <definedName name="TB57e22ebd_b165_4006_941d_befcb93b694c" localSheetId="5" hidden="1">#REF!</definedName>
    <definedName name="TB57e22ebd_b165_4006_941d_befcb93b694c" hidden="1">#REF!</definedName>
    <definedName name="TB57e65d49_1b52_43fa_ad81_81a4f0a96479" localSheetId="5" hidden="1">#REF!</definedName>
    <definedName name="TB57e65d49_1b52_43fa_ad81_81a4f0a96479" hidden="1">#REF!</definedName>
    <definedName name="TB57ea722f_e78c_4754_bd33_5a86d6ab0f5e" localSheetId="5" hidden="1">#REF!</definedName>
    <definedName name="TB57ea722f_e78c_4754_bd33_5a86d6ab0f5e" hidden="1">#REF!</definedName>
    <definedName name="TB57fa324a_bc47_4d1c_8d80_344264c375e1" localSheetId="5" hidden="1">#REF!</definedName>
    <definedName name="TB57fa324a_bc47_4d1c_8d80_344264c375e1" hidden="1">#REF!</definedName>
    <definedName name="TB57fdcbcd_e086_4fc3_b09e_e65f27188c0b" localSheetId="5" hidden="1">#REF!</definedName>
    <definedName name="TB57fdcbcd_e086_4fc3_b09e_e65f27188c0b" hidden="1">#REF!</definedName>
    <definedName name="TB5812da35_d884_4410_b7a7_5782ad344061" localSheetId="5" hidden="1">#REF!</definedName>
    <definedName name="TB5812da35_d884_4410_b7a7_5782ad344061" hidden="1">#REF!</definedName>
    <definedName name="TB5823f1f9_a3dd_4bfa_bac5_ce2281894136" localSheetId="5" hidden="1">#REF!</definedName>
    <definedName name="TB5823f1f9_a3dd_4bfa_bac5_ce2281894136" hidden="1">#REF!</definedName>
    <definedName name="TB5828e422_39c4_4da0_8499_535a48c16875" localSheetId="5" hidden="1">#REF!</definedName>
    <definedName name="TB5828e422_39c4_4da0_8499_535a48c16875" hidden="1">#REF!</definedName>
    <definedName name="TB5829f5a7_7abc_479a_bec6_c40157d0e436" localSheetId="5" hidden="1">#REF!</definedName>
    <definedName name="TB5829f5a7_7abc_479a_bec6_c40157d0e436" hidden="1">#REF!</definedName>
    <definedName name="TB582d2034_0f0d_46de_9064_e9f8b9c8cc56" localSheetId="5" hidden="1">#REF!</definedName>
    <definedName name="TB582d2034_0f0d_46de_9064_e9f8b9c8cc56" hidden="1">#REF!</definedName>
    <definedName name="TB5833f5c9_9715_4709_85bf_a5a386d130c8" localSheetId="5" hidden="1">#REF!</definedName>
    <definedName name="TB5833f5c9_9715_4709_85bf_a5a386d130c8" hidden="1">#REF!</definedName>
    <definedName name="TB583bf329_dc30_4491_b18f_d834fc49ecf7" localSheetId="5" hidden="1">#REF!</definedName>
    <definedName name="TB583bf329_dc30_4491_b18f_d834fc49ecf7" hidden="1">#REF!</definedName>
    <definedName name="TB583f1bc2_0b8a_4e69_a0db_aa2aaadf9080" localSheetId="5" hidden="1">#REF!</definedName>
    <definedName name="TB583f1bc2_0b8a_4e69_a0db_aa2aaadf9080" hidden="1">#REF!</definedName>
    <definedName name="TB58426e6f_ccee_4468_9c08_41ff96463c4c" localSheetId="5" hidden="1">#REF!</definedName>
    <definedName name="TB58426e6f_ccee_4468_9c08_41ff96463c4c" hidden="1">#REF!</definedName>
    <definedName name="TB5849288f_cead_4ea7_851f_4fe9b69bcfa6" localSheetId="5" hidden="1">#REF!</definedName>
    <definedName name="TB5849288f_cead_4ea7_851f_4fe9b69bcfa6" hidden="1">#REF!</definedName>
    <definedName name="TB58494ec9_6742_4444_b344_95650e72f60f" localSheetId="5" hidden="1">#REF!</definedName>
    <definedName name="TB58494ec9_6742_4444_b344_95650e72f60f" hidden="1">#REF!</definedName>
    <definedName name="TB584e70c4_2289_4779_85d1_bbaccf1f5ff2" localSheetId="5" hidden="1">#REF!</definedName>
    <definedName name="TB584e70c4_2289_4779_85d1_bbaccf1f5ff2" hidden="1">#REF!</definedName>
    <definedName name="TB585ad430_2261_4be5_8c5f_983e260ae6a8" localSheetId="5" hidden="1">#REF!</definedName>
    <definedName name="TB585ad430_2261_4be5_8c5f_983e260ae6a8" hidden="1">#REF!</definedName>
    <definedName name="TB586dbcb9_d30f_4076_bdce_3c31f2f8b8b8" localSheetId="5" hidden="1">#REF!</definedName>
    <definedName name="TB586dbcb9_d30f_4076_bdce_3c31f2f8b8b8" hidden="1">#REF!</definedName>
    <definedName name="TB586de24c_03e7_404b_a0b3_87c7db7329cf" localSheetId="5" hidden="1">#REF!</definedName>
    <definedName name="TB586de24c_03e7_404b_a0b3_87c7db7329cf" hidden="1">#REF!</definedName>
    <definedName name="TB587ea1ab_771a_4390_afd4_93b85a9d940b" localSheetId="5" hidden="1">#REF!</definedName>
    <definedName name="TB587ea1ab_771a_4390_afd4_93b85a9d940b" hidden="1">#REF!</definedName>
    <definedName name="TB589236e9_981c_4afb_98f5_43559a977568" localSheetId="5" hidden="1">#REF!</definedName>
    <definedName name="TB589236e9_981c_4afb_98f5_43559a977568" hidden="1">#REF!</definedName>
    <definedName name="TB589d7578_a64c_424c_9f5a_abce8d71f84c" localSheetId="5" hidden="1">#REF!</definedName>
    <definedName name="TB589d7578_a64c_424c_9f5a_abce8d71f84c" hidden="1">#REF!</definedName>
    <definedName name="TB58a40334_172d_4f92_9a4b_e82c67d95320" localSheetId="5" hidden="1">#REF!</definedName>
    <definedName name="TB58a40334_172d_4f92_9a4b_e82c67d95320" hidden="1">#REF!</definedName>
    <definedName name="TB58a670ba_ceee_4376_9dc7_6cb3efae9e80" localSheetId="5" hidden="1">#REF!</definedName>
    <definedName name="TB58a670ba_ceee_4376_9dc7_6cb3efae9e80" hidden="1">#REF!</definedName>
    <definedName name="TB58b04311_2b28_4429_a29b_1b4c02c868d7" localSheetId="5" hidden="1">#REF!</definedName>
    <definedName name="TB58b04311_2b28_4429_a29b_1b4c02c868d7" hidden="1">#REF!</definedName>
    <definedName name="TB58b26be1_c4e5_40a8_9bae_5ae6a5015706" localSheetId="5" hidden="1">#REF!</definedName>
    <definedName name="TB58b26be1_c4e5_40a8_9bae_5ae6a5015706" hidden="1">#REF!</definedName>
    <definedName name="TB58b32300_1e55_429b_a057_9ed97098852d" localSheetId="5" hidden="1">#REF!</definedName>
    <definedName name="TB58b32300_1e55_429b_a057_9ed97098852d" hidden="1">#REF!</definedName>
    <definedName name="TB58c7c1cb_0839_4486_a447_4b15dcd31749" localSheetId="5" hidden="1">#REF!</definedName>
    <definedName name="TB58c7c1cb_0839_4486_a447_4b15dcd31749" hidden="1">#REF!</definedName>
    <definedName name="TB58d17b18_dad6_4e69_951e_c3889ba401b3" localSheetId="5" hidden="1">#REF!</definedName>
    <definedName name="TB58d17b18_dad6_4e69_951e_c3889ba401b3" hidden="1">#REF!</definedName>
    <definedName name="TB58d98af7_792b_485d_bb64_298a5eb623f4" localSheetId="5" hidden="1">#REF!</definedName>
    <definedName name="TB58d98af7_792b_485d_bb64_298a5eb623f4" hidden="1">#REF!</definedName>
    <definedName name="TB59011d5e_976d_443b_b04d_999f211840e6" localSheetId="5" hidden="1">#REF!</definedName>
    <definedName name="TB59011d5e_976d_443b_b04d_999f211840e6" hidden="1">#REF!</definedName>
    <definedName name="TB5903378d_b2cd_48ee_a049_976f51cf6e94" localSheetId="5" hidden="1">#REF!</definedName>
    <definedName name="TB5903378d_b2cd_48ee_a049_976f51cf6e94" hidden="1">#REF!</definedName>
    <definedName name="TB5905d0f1_7c49_4ff3_b9c8_ab43f687e30b" localSheetId="5" hidden="1">#REF!</definedName>
    <definedName name="TB5905d0f1_7c49_4ff3_b9c8_ab43f687e30b" hidden="1">#REF!</definedName>
    <definedName name="TB590ac82b_5923_4e1d_851b_0be0b4c845c4" localSheetId="5" hidden="1">#REF!</definedName>
    <definedName name="TB590ac82b_5923_4e1d_851b_0be0b4c845c4" hidden="1">#REF!</definedName>
    <definedName name="TB591aaba2_5777_4142_83bc_1739c3d2b7b1" localSheetId="5" hidden="1">#REF!</definedName>
    <definedName name="TB591aaba2_5777_4142_83bc_1739c3d2b7b1" hidden="1">#REF!</definedName>
    <definedName name="TB591fb29a_dc33_4acd_8cb3_53cc38e25278" localSheetId="5" hidden="1">#REF!</definedName>
    <definedName name="TB591fb29a_dc33_4acd_8cb3_53cc38e25278" hidden="1">#REF!</definedName>
    <definedName name="TB59203d21_7038_458a_9052_067250312e33" localSheetId="5" hidden="1">#REF!</definedName>
    <definedName name="TB59203d21_7038_458a_9052_067250312e33" hidden="1">#REF!</definedName>
    <definedName name="TB59297605_eae0_467d_ad75_a4eb6a75b54e" localSheetId="5" hidden="1">#REF!</definedName>
    <definedName name="TB59297605_eae0_467d_ad75_a4eb6a75b54e" hidden="1">#REF!</definedName>
    <definedName name="TB592eb129_ff7c_4289_84e3_529227430d34" localSheetId="5" hidden="1">#REF!</definedName>
    <definedName name="TB592eb129_ff7c_4289_84e3_529227430d34" hidden="1">#REF!</definedName>
    <definedName name="TB592f09ff_1390_44ab_80a2_f4f38b1138ed" localSheetId="5" hidden="1">#REF!</definedName>
    <definedName name="TB592f09ff_1390_44ab_80a2_f4f38b1138ed" hidden="1">#REF!</definedName>
    <definedName name="TB5930b406_e77f_4a84_b744_3eadb74dfab8" localSheetId="5" hidden="1">#REF!</definedName>
    <definedName name="TB5930b406_e77f_4a84_b744_3eadb74dfab8" hidden="1">#REF!</definedName>
    <definedName name="TB5936a7cd_fb9c_4294_8489_ab294b451a24" localSheetId="5" hidden="1">#REF!</definedName>
    <definedName name="TB5936a7cd_fb9c_4294_8489_ab294b451a24" hidden="1">#REF!</definedName>
    <definedName name="TB594e9c28_ed4c_44a7_8c1e_3b6ac945d33f" localSheetId="5" hidden="1">#REF!</definedName>
    <definedName name="TB594e9c28_ed4c_44a7_8c1e_3b6ac945d33f" hidden="1">#REF!</definedName>
    <definedName name="TB595b67e6_1eff_463f_ac31_001347337aa5" localSheetId="5" hidden="1">#REF!</definedName>
    <definedName name="TB595b67e6_1eff_463f_ac31_001347337aa5" hidden="1">#REF!</definedName>
    <definedName name="TB5966a692_2fd1_4710_82d4_c0bdb4582d02" localSheetId="5" hidden="1">#REF!</definedName>
    <definedName name="TB5966a692_2fd1_4710_82d4_c0bdb4582d02" hidden="1">#REF!</definedName>
    <definedName name="TB596d0ba0_6216_477f_9f56_26d94bc299a7" localSheetId="5" hidden="1">#REF!</definedName>
    <definedName name="TB596d0ba0_6216_477f_9f56_26d94bc299a7" hidden="1">#REF!</definedName>
    <definedName name="TB597427e6_3a86_4c5d_8fca_5f6f2e9bc24a" localSheetId="5" hidden="1">#REF!</definedName>
    <definedName name="TB597427e6_3a86_4c5d_8fca_5f6f2e9bc24a" hidden="1">#REF!</definedName>
    <definedName name="TB597a6722_7ed9_4f85_a30d_4e3d60e81474" localSheetId="5" hidden="1">#REF!</definedName>
    <definedName name="TB597a6722_7ed9_4f85_a30d_4e3d60e81474" hidden="1">#REF!</definedName>
    <definedName name="TB5983f42b_28cb_4672_b1eb_6ab645a754f2" localSheetId="5" hidden="1">#REF!</definedName>
    <definedName name="TB5983f42b_28cb_4672_b1eb_6ab645a754f2" hidden="1">#REF!</definedName>
    <definedName name="TB5991983f_b8ff_4742_a35e_fe062f73d436" localSheetId="5" hidden="1">#REF!</definedName>
    <definedName name="TB5991983f_b8ff_4742_a35e_fe062f73d436" hidden="1">#REF!</definedName>
    <definedName name="TB5993170d_c4a3_40e4_a2e4_531cc9a1726e" localSheetId="5" hidden="1">#REF!</definedName>
    <definedName name="TB5993170d_c4a3_40e4_a2e4_531cc9a1726e" hidden="1">#REF!</definedName>
    <definedName name="TB5993a7b6_a674_485b_9cf0_b12c6ce8569f" localSheetId="5" hidden="1">#REF!</definedName>
    <definedName name="TB5993a7b6_a674_485b_9cf0_b12c6ce8569f" hidden="1">#REF!</definedName>
    <definedName name="TB599c2f08_c654_4f82_89a8_62f61fbc6c17" localSheetId="5" hidden="1">#REF!</definedName>
    <definedName name="TB599c2f08_c654_4f82_89a8_62f61fbc6c17" hidden="1">#REF!</definedName>
    <definedName name="TB59ab4adf_d495_4a26_8688_2de22b0368d1" localSheetId="5" hidden="1">#REF!</definedName>
    <definedName name="TB59ab4adf_d495_4a26_8688_2de22b0368d1" hidden="1">#REF!</definedName>
    <definedName name="TB59b5b8d4_6f74_4347_93f9_1fd1f060323c" localSheetId="5" hidden="1">#REF!</definedName>
    <definedName name="TB59b5b8d4_6f74_4347_93f9_1fd1f060323c" hidden="1">#REF!</definedName>
    <definedName name="TB59b96caf_e46a_4dbe_9d07_423d5f35cafb" localSheetId="5" hidden="1">#REF!</definedName>
    <definedName name="TB59b96caf_e46a_4dbe_9d07_423d5f35cafb" hidden="1">#REF!</definedName>
    <definedName name="TB59cfe032_3ef6_4414_bfa2_c6227048baab" localSheetId="5" hidden="1">#REF!</definedName>
    <definedName name="TB59cfe032_3ef6_4414_bfa2_c6227048baab" hidden="1">#REF!</definedName>
    <definedName name="TB59da35c0_7896_4846_bc33_d0bb6d0a4247" localSheetId="5" hidden="1">#REF!</definedName>
    <definedName name="TB59da35c0_7896_4846_bc33_d0bb6d0a4247" hidden="1">#REF!</definedName>
    <definedName name="TB59e5c975_d154_4d03_9c1b_039d0b549fae" localSheetId="5" hidden="1">#REF!</definedName>
    <definedName name="TB59e5c975_d154_4d03_9c1b_039d0b549fae" hidden="1">#REF!</definedName>
    <definedName name="TB59f85575_6e6a_46cc_adb9_2169909ea64f" localSheetId="5" hidden="1">#REF!</definedName>
    <definedName name="TB59f85575_6e6a_46cc_adb9_2169909ea64f" hidden="1">#REF!</definedName>
    <definedName name="TB59fefdf3_9d5a_4fca_bbe4_65ddf0c64f9e" localSheetId="5" hidden="1">#REF!</definedName>
    <definedName name="TB59fefdf3_9d5a_4fca_bbe4_65ddf0c64f9e" hidden="1">#REF!</definedName>
    <definedName name="TB5a17231f_7415_4093_96f6_0888d905a19b" localSheetId="5" hidden="1">#REF!</definedName>
    <definedName name="TB5a17231f_7415_4093_96f6_0888d905a19b" hidden="1">#REF!</definedName>
    <definedName name="TB5a312a62_95d3_4acb_9228_52d81ab7d7dc" localSheetId="5" hidden="1">#REF!</definedName>
    <definedName name="TB5a312a62_95d3_4acb_9228_52d81ab7d7dc" hidden="1">#REF!</definedName>
    <definedName name="TB5a39b3ae_b84e_4d6b_9e95_3d53849ab27e" localSheetId="5" hidden="1">#REF!</definedName>
    <definedName name="TB5a39b3ae_b84e_4d6b_9e95_3d53849ab27e" hidden="1">#REF!</definedName>
    <definedName name="TB5a401e8d_fb2c_4b56_b391_d90618cd22c4" localSheetId="5" hidden="1">#REF!</definedName>
    <definedName name="TB5a401e8d_fb2c_4b56_b391_d90618cd22c4" hidden="1">#REF!</definedName>
    <definedName name="TB5a41b889_d475_4ff5_a93f_14f91c2260f7" localSheetId="5" hidden="1">#REF!</definedName>
    <definedName name="TB5a41b889_d475_4ff5_a93f_14f91c2260f7" hidden="1">#REF!</definedName>
    <definedName name="TB5a432179_c6e5_44a2_9acf_1b92adac9eec" localSheetId="5" hidden="1">#REF!</definedName>
    <definedName name="TB5a432179_c6e5_44a2_9acf_1b92adac9eec" hidden="1">#REF!</definedName>
    <definedName name="TB5a4a2a4c_7486_4739_bede_5fb67ecb3c0d" localSheetId="5" hidden="1">#REF!</definedName>
    <definedName name="TB5a4a2a4c_7486_4739_bede_5fb67ecb3c0d" hidden="1">#REF!</definedName>
    <definedName name="TB5a59a602_0354_46f5_8f40_86b6f8b7f5b0" localSheetId="5" hidden="1">#REF!</definedName>
    <definedName name="TB5a59a602_0354_46f5_8f40_86b6f8b7f5b0" hidden="1">#REF!</definedName>
    <definedName name="TB5a5f7114_10e0_4952_8d37_4d6cb8b1a13c" localSheetId="5" hidden="1">#REF!</definedName>
    <definedName name="TB5a5f7114_10e0_4952_8d37_4d6cb8b1a13c" hidden="1">#REF!</definedName>
    <definedName name="TB5a619eef_a7be_4b69_a6a6_337fa7a30fb6" localSheetId="5" hidden="1">#REF!</definedName>
    <definedName name="TB5a619eef_a7be_4b69_a6a6_337fa7a30fb6" hidden="1">#REF!</definedName>
    <definedName name="TB5a6ff0af_46d4_464b_befc_a05b2be9bf47" localSheetId="5" hidden="1">#REF!</definedName>
    <definedName name="TB5a6ff0af_46d4_464b_befc_a05b2be9bf47" hidden="1">#REF!</definedName>
    <definedName name="TB5a713f5c_eca4_4417_af51_37183c452a04" localSheetId="5" hidden="1">#REF!</definedName>
    <definedName name="TB5a713f5c_eca4_4417_af51_37183c452a04" hidden="1">#REF!</definedName>
    <definedName name="TB5a71acd0_28e1_451b_85e2_f1c24a1d80e7" localSheetId="5" hidden="1">#REF!</definedName>
    <definedName name="TB5a71acd0_28e1_451b_85e2_f1c24a1d80e7" hidden="1">#REF!</definedName>
    <definedName name="TB5a7ae7c6_43ac_44ff_8e1d_f08b00f2e02b" localSheetId="5" hidden="1">#REF!</definedName>
    <definedName name="TB5a7ae7c6_43ac_44ff_8e1d_f08b00f2e02b" hidden="1">#REF!</definedName>
    <definedName name="TB5a7b1967_de1b_466c_9202_75a96bb8cb61" localSheetId="5" hidden="1">#REF!</definedName>
    <definedName name="TB5a7b1967_de1b_466c_9202_75a96bb8cb61" hidden="1">#REF!</definedName>
    <definedName name="TB5a7f5d10_7077_4d77_bf9d_e8c8db688037" localSheetId="5" hidden="1">#REF!</definedName>
    <definedName name="TB5a7f5d10_7077_4d77_bf9d_e8c8db688037" hidden="1">#REF!</definedName>
    <definedName name="TB5a8485ac_a69b_4936_a8ea_964d37741465" localSheetId="5" hidden="1">#REF!</definedName>
    <definedName name="TB5a8485ac_a69b_4936_a8ea_964d37741465" hidden="1">#REF!</definedName>
    <definedName name="TB5a8fb553_b104_40bf_87e5_48a5953967fa" localSheetId="5" hidden="1">#REF!</definedName>
    <definedName name="TB5a8fb553_b104_40bf_87e5_48a5953967fa" hidden="1">#REF!</definedName>
    <definedName name="TB5a9300f2_d35b_4766_ae0a_94f55db4122f" localSheetId="5" hidden="1">#REF!</definedName>
    <definedName name="TB5a9300f2_d35b_4766_ae0a_94f55db4122f" hidden="1">#REF!</definedName>
    <definedName name="TB5aa2ffaa_bf56_471b_8276_480c5384156a" localSheetId="5" hidden="1">#REF!</definedName>
    <definedName name="TB5aa2ffaa_bf56_471b_8276_480c5384156a" hidden="1">#REF!</definedName>
    <definedName name="TB5ac0554c_5b12_4674_b01c_b283aa127c3b" localSheetId="5" hidden="1">#REF!</definedName>
    <definedName name="TB5ac0554c_5b12_4674_b01c_b283aa127c3b" hidden="1">#REF!</definedName>
    <definedName name="TB5ac5001c_e165_4712_a978_dc743a254707" localSheetId="5" hidden="1">#REF!</definedName>
    <definedName name="TB5ac5001c_e165_4712_a978_dc743a254707" hidden="1">#REF!</definedName>
    <definedName name="TB5ac8f479_5f8a_48bd_ad5c_c9a83c45cb54" localSheetId="5" hidden="1">#REF!</definedName>
    <definedName name="TB5ac8f479_5f8a_48bd_ad5c_c9a83c45cb54" hidden="1">#REF!</definedName>
    <definedName name="TB5ac9db95_d314_4bc4_812e_3ab2519eeeba" localSheetId="5" hidden="1">#REF!</definedName>
    <definedName name="TB5ac9db95_d314_4bc4_812e_3ab2519eeeba" hidden="1">#REF!</definedName>
    <definedName name="TB5acd0ae7_f156_4dca_8c84_a4d309571f12" localSheetId="5" hidden="1">#REF!</definedName>
    <definedName name="TB5acd0ae7_f156_4dca_8c84_a4d309571f12" hidden="1">#REF!</definedName>
    <definedName name="TB5ad3eef7_b894_4823_8ba2_93a778cdd023" localSheetId="5" hidden="1">#REF!</definedName>
    <definedName name="TB5ad3eef7_b894_4823_8ba2_93a778cdd023" hidden="1">#REF!</definedName>
    <definedName name="TB5ada1af8_8222_4830_8767_07f615a27f59" localSheetId="5" hidden="1">#REF!</definedName>
    <definedName name="TB5ada1af8_8222_4830_8767_07f615a27f59" hidden="1">#REF!</definedName>
    <definedName name="TB5adb33c4_8bd6_422a_9b0e_191338e0481d" localSheetId="5" hidden="1">#REF!</definedName>
    <definedName name="TB5adb33c4_8bd6_422a_9b0e_191338e0481d" hidden="1">#REF!</definedName>
    <definedName name="TB5ae21ea2_1c69_4a5a_8a2c_641b9585d4b2" localSheetId="5" hidden="1">#REF!</definedName>
    <definedName name="TB5ae21ea2_1c69_4a5a_8a2c_641b9585d4b2" hidden="1">#REF!</definedName>
    <definedName name="TB5ae4fd5a_beac_41da_af62_0910fedabb50" localSheetId="5" hidden="1">#REF!</definedName>
    <definedName name="TB5ae4fd5a_beac_41da_af62_0910fedabb50" hidden="1">#REF!</definedName>
    <definedName name="TB5aee2a1e_0ecc_4404_b008_e80f4aee73f6" localSheetId="5" hidden="1">#REF!</definedName>
    <definedName name="TB5aee2a1e_0ecc_4404_b008_e80f4aee73f6" hidden="1">#REF!</definedName>
    <definedName name="TB5af22d80_6005_4ed5_aae7_d475d1f5299b" localSheetId="5" hidden="1">#REF!</definedName>
    <definedName name="TB5af22d80_6005_4ed5_aae7_d475d1f5299b" hidden="1">#REF!</definedName>
    <definedName name="TB5af68373_7ee3_4909_b425_ff47fe9131d0" localSheetId="5" hidden="1">#REF!</definedName>
    <definedName name="TB5af68373_7ee3_4909_b425_ff47fe9131d0" hidden="1">#REF!</definedName>
    <definedName name="TB5b02124d_6322_440c_b6b2_7bcdd24bbb2d" localSheetId="5" hidden="1">#REF!</definedName>
    <definedName name="TB5b02124d_6322_440c_b6b2_7bcdd24bbb2d" hidden="1">#REF!</definedName>
    <definedName name="TB5b027318_e075_43b1_b510_b5dd22347774" localSheetId="5" hidden="1">#REF!</definedName>
    <definedName name="TB5b027318_e075_43b1_b510_b5dd22347774" hidden="1">#REF!</definedName>
    <definedName name="TB5b073f5b_68db_4a7e_b9c0_3aeb718689ae" localSheetId="5" hidden="1">#REF!</definedName>
    <definedName name="TB5b073f5b_68db_4a7e_b9c0_3aeb718689ae" hidden="1">#REF!</definedName>
    <definedName name="TB5b07d12d_2821_4923_b57e_c6ed49a216f9" localSheetId="5" hidden="1">#REF!</definedName>
    <definedName name="TB5b07d12d_2821_4923_b57e_c6ed49a216f9" hidden="1">#REF!</definedName>
    <definedName name="TB5b0b9cfc_fe3c_4430_bc9e_8c170c9bddcf" localSheetId="5" hidden="1">#REF!</definedName>
    <definedName name="TB5b0b9cfc_fe3c_4430_bc9e_8c170c9bddcf" hidden="1">#REF!</definedName>
    <definedName name="TB5b15081b_cca3_46b1_9496_61455a1d9921" localSheetId="5" hidden="1">#REF!</definedName>
    <definedName name="TB5b15081b_cca3_46b1_9496_61455a1d9921" hidden="1">#REF!</definedName>
    <definedName name="TB5b1ff97d_1c50_47e9_8eab_5fe7aa3f22eb" localSheetId="5" hidden="1">#REF!</definedName>
    <definedName name="TB5b1ff97d_1c50_47e9_8eab_5fe7aa3f22eb" hidden="1">#REF!</definedName>
    <definedName name="TB5b232e28_b827_470a_a64e_836f9514d9f5" localSheetId="5" hidden="1">#REF!</definedName>
    <definedName name="TB5b232e28_b827_470a_a64e_836f9514d9f5" hidden="1">#REF!</definedName>
    <definedName name="TB5b2661af_5663_4a9e_801b_09c1ee2c6984" localSheetId="5" hidden="1">#REF!</definedName>
    <definedName name="TB5b2661af_5663_4a9e_801b_09c1ee2c6984" hidden="1">#REF!</definedName>
    <definedName name="TB5b2804f3_d5ba_489e_9b81_3f6ed200251f" localSheetId="5" hidden="1">#REF!</definedName>
    <definedName name="TB5b2804f3_d5ba_489e_9b81_3f6ed200251f" hidden="1">#REF!</definedName>
    <definedName name="TB5b29141c_35c6_4d48_a314_5ca4a4e64ace" localSheetId="5" hidden="1">#REF!</definedName>
    <definedName name="TB5b29141c_35c6_4d48_a314_5ca4a4e64ace" hidden="1">#REF!</definedName>
    <definedName name="TB5b2e329a_121b_48d8_ba84_023681b40b2c" localSheetId="5" hidden="1">#REF!</definedName>
    <definedName name="TB5b2e329a_121b_48d8_ba84_023681b40b2c" hidden="1">#REF!</definedName>
    <definedName name="TB5b2f0379_11c7_40a9_83ee_ee07358b3461" localSheetId="5" hidden="1">#REF!</definedName>
    <definedName name="TB5b2f0379_11c7_40a9_83ee_ee07358b3461" hidden="1">#REF!</definedName>
    <definedName name="TB5b32b25d_8a6a_469b_bcc7_6ea8d19f190a" localSheetId="5" hidden="1">#REF!</definedName>
    <definedName name="TB5b32b25d_8a6a_469b_bcc7_6ea8d19f190a" hidden="1">#REF!</definedName>
    <definedName name="TB5b510c3f_921f_4711_9815_98472c7da3dd" localSheetId="5" hidden="1">#REF!</definedName>
    <definedName name="TB5b510c3f_921f_4711_9815_98472c7da3dd" hidden="1">#REF!</definedName>
    <definedName name="TB5b54fd9e_2eae_4462_b5cc_f2692701cf34" localSheetId="5" hidden="1">#REF!</definedName>
    <definedName name="TB5b54fd9e_2eae_4462_b5cc_f2692701cf34" hidden="1">#REF!</definedName>
    <definedName name="TB5b620e97_7981_4e8f_8734_a4c20f9128de" localSheetId="5" hidden="1">#REF!</definedName>
    <definedName name="TB5b620e97_7981_4e8f_8734_a4c20f9128de" hidden="1">#REF!</definedName>
    <definedName name="TB5b6b87bc_c64d_497e_b5f8_b743420d82f6" localSheetId="5" hidden="1">#REF!</definedName>
    <definedName name="TB5b6b87bc_c64d_497e_b5f8_b743420d82f6" hidden="1">#REF!</definedName>
    <definedName name="TB5b6dde97_766c_48a1_bf1c_933971b7c63c" localSheetId="5" hidden="1">#REF!</definedName>
    <definedName name="TB5b6dde97_766c_48a1_bf1c_933971b7c63c" hidden="1">#REF!</definedName>
    <definedName name="TB5b7786ba_04d6_46db_98cb_7761bb159b21" localSheetId="5" hidden="1">#REF!</definedName>
    <definedName name="TB5b7786ba_04d6_46db_98cb_7761bb159b21" hidden="1">#REF!</definedName>
    <definedName name="TB5b7cb012_d931_4544_87cd_ec424b1c01cb" localSheetId="5" hidden="1">#REF!</definedName>
    <definedName name="TB5b7cb012_d931_4544_87cd_ec424b1c01cb" hidden="1">#REF!</definedName>
    <definedName name="TB5b7cc1a3_e981_406a_8dcf_42db18b27d1b" localSheetId="5" hidden="1">#REF!</definedName>
    <definedName name="TB5b7cc1a3_e981_406a_8dcf_42db18b27d1b" hidden="1">#REF!</definedName>
    <definedName name="TB5b7dc49e_3b7d_481e_9f5e_8c047202758d" localSheetId="5" hidden="1">#REF!</definedName>
    <definedName name="TB5b7dc49e_3b7d_481e_9f5e_8c047202758d" hidden="1">#REF!</definedName>
    <definedName name="TB5b7fc3d5_b11b_4f81_8b67_dc18cd797bbb" localSheetId="5" hidden="1">#REF!</definedName>
    <definedName name="TB5b7fc3d5_b11b_4f81_8b67_dc18cd797bbb" hidden="1">#REF!</definedName>
    <definedName name="TB5b8ea2d2_74a5_496d_a34f_18648813027a" localSheetId="5" hidden="1">#REF!</definedName>
    <definedName name="TB5b8ea2d2_74a5_496d_a34f_18648813027a" hidden="1">#REF!</definedName>
    <definedName name="TB5b90e429_6316_4504_a0af_b3cefc8ef1d9" localSheetId="5" hidden="1">#REF!</definedName>
    <definedName name="TB5b90e429_6316_4504_a0af_b3cefc8ef1d9" hidden="1">#REF!</definedName>
    <definedName name="TB5b922f73_7be0_4c6d_8b94_47b8e3e83323" localSheetId="5" hidden="1">#REF!</definedName>
    <definedName name="TB5b922f73_7be0_4c6d_8b94_47b8e3e83323" hidden="1">#REF!</definedName>
    <definedName name="TB5ba669ab_ceba_40ce_8bb6_c3445f1dfc7e" localSheetId="5" hidden="1">#REF!</definedName>
    <definedName name="TB5ba669ab_ceba_40ce_8bb6_c3445f1dfc7e" hidden="1">#REF!</definedName>
    <definedName name="TB5bb2340c_a4b2_4840_a2a0_61447d1c4d11" localSheetId="5" hidden="1">#REF!</definedName>
    <definedName name="TB5bb2340c_a4b2_4840_a2a0_61447d1c4d11" hidden="1">#REF!</definedName>
    <definedName name="TB5bc0cda9_a78b_456e_af22_e9ee86e9b4b4" localSheetId="5" hidden="1">#REF!</definedName>
    <definedName name="TB5bc0cda9_a78b_456e_af22_e9ee86e9b4b4" hidden="1">#REF!</definedName>
    <definedName name="TB5bc58e48_ac15_40a9_8743_9f7b0a46927f" localSheetId="5" hidden="1">#REF!</definedName>
    <definedName name="TB5bc58e48_ac15_40a9_8743_9f7b0a46927f" hidden="1">#REF!</definedName>
    <definedName name="TB5bd1abb9_5ca9_476b_ab91_37622cb65e51" localSheetId="5" hidden="1">#REF!</definedName>
    <definedName name="TB5bd1abb9_5ca9_476b_ab91_37622cb65e51" hidden="1">#REF!</definedName>
    <definedName name="TB5bd68757_1e22_4aec_a8ec_0e2d47bfaa39" localSheetId="5" hidden="1">#REF!</definedName>
    <definedName name="TB5bd68757_1e22_4aec_a8ec_0e2d47bfaa39" hidden="1">#REF!</definedName>
    <definedName name="TB5bdc1cfe_ba07_4d83_ad4d_074f6375ba2e" localSheetId="5" hidden="1">#REF!</definedName>
    <definedName name="TB5bdc1cfe_ba07_4d83_ad4d_074f6375ba2e" hidden="1">#REF!</definedName>
    <definedName name="TB5bec0a70_b631_4cf0_82b2_3868b92c9bc1" localSheetId="5" hidden="1">#REF!</definedName>
    <definedName name="TB5bec0a70_b631_4cf0_82b2_3868b92c9bc1" hidden="1">#REF!</definedName>
    <definedName name="TB5bf4dc49_8dc9_4d6b_9771_d0db43f61784" localSheetId="5" hidden="1">#REF!</definedName>
    <definedName name="TB5bf4dc49_8dc9_4d6b_9771_d0db43f61784" hidden="1">#REF!</definedName>
    <definedName name="TB5bf7a9ab_83f7_4cf5_a10b_7b54a2fe0170" localSheetId="5" hidden="1">#REF!</definedName>
    <definedName name="TB5bf7a9ab_83f7_4cf5_a10b_7b54a2fe0170" hidden="1">#REF!</definedName>
    <definedName name="TB5bf8e303_4207_45cb_bbfd_5f16a72c6d52" localSheetId="5" hidden="1">#REF!</definedName>
    <definedName name="TB5bf8e303_4207_45cb_bbfd_5f16a72c6d52" hidden="1">#REF!</definedName>
    <definedName name="TB5bf9f704_0b0f_4d1b_9cdc_2ff871284717" localSheetId="5" hidden="1">#REF!</definedName>
    <definedName name="TB5bf9f704_0b0f_4d1b_9cdc_2ff871284717" hidden="1">#REF!</definedName>
    <definedName name="TB5bfbe45a_a421_441c_a321_cec745744ac8" localSheetId="5" hidden="1">#REF!</definedName>
    <definedName name="TB5bfbe45a_a421_441c_a321_cec745744ac8" hidden="1">#REF!</definedName>
    <definedName name="TB5bfcc403_d6ae_48f2_a291_3b1b10c30780" localSheetId="5" hidden="1">#REF!</definedName>
    <definedName name="TB5bfcc403_d6ae_48f2_a291_3b1b10c30780" hidden="1">#REF!</definedName>
    <definedName name="TB5c15f75d_4042_4795_a542_8cf54c039e06" localSheetId="5" hidden="1">#REF!</definedName>
    <definedName name="TB5c15f75d_4042_4795_a542_8cf54c039e06" hidden="1">#REF!</definedName>
    <definedName name="TB5c1c71d0_fcfb_4729_9091_b7b6ebbb8f7a" localSheetId="5" hidden="1">#REF!</definedName>
    <definedName name="TB5c1c71d0_fcfb_4729_9091_b7b6ebbb8f7a" hidden="1">#REF!</definedName>
    <definedName name="TB5c1dfdbc_b729_40db_a605_00bd4f10d39c" localSheetId="5" hidden="1">#REF!</definedName>
    <definedName name="TB5c1dfdbc_b729_40db_a605_00bd4f10d39c" hidden="1">#REF!</definedName>
    <definedName name="TB5c463702_4d25_404d_93b5_87baa0df8492" localSheetId="5" hidden="1">#REF!</definedName>
    <definedName name="TB5c463702_4d25_404d_93b5_87baa0df8492" hidden="1">#REF!</definedName>
    <definedName name="TB5c53e235_53b1_4fff_b44e_3cf76320479f" localSheetId="5" hidden="1">#REF!</definedName>
    <definedName name="TB5c53e235_53b1_4fff_b44e_3cf76320479f" hidden="1">#REF!</definedName>
    <definedName name="TB5c5cc526_cfa3_42ba_9d3b_eaa598c85c2f" localSheetId="5" hidden="1">#REF!</definedName>
    <definedName name="TB5c5cc526_cfa3_42ba_9d3b_eaa598c85c2f" hidden="1">#REF!</definedName>
    <definedName name="TB5c61d334_8e9d_48d2_8bce_20ae34701289" localSheetId="5" hidden="1">#REF!</definedName>
    <definedName name="TB5c61d334_8e9d_48d2_8bce_20ae34701289" hidden="1">#REF!</definedName>
    <definedName name="TB5c627ac5_5858_4170_8d73_2ca4ec9751cf" localSheetId="5" hidden="1">#REF!</definedName>
    <definedName name="TB5c627ac5_5858_4170_8d73_2ca4ec9751cf" hidden="1">#REF!</definedName>
    <definedName name="TB5c6677f8_db04_4348_b496_a053a2948937" localSheetId="5" hidden="1">#REF!</definedName>
    <definedName name="TB5c6677f8_db04_4348_b496_a053a2948937" hidden="1">#REF!</definedName>
    <definedName name="TB5c674614_e0f4_4f42_ace2_344ad1598cc6" localSheetId="5" hidden="1">#REF!</definedName>
    <definedName name="TB5c674614_e0f4_4f42_ace2_344ad1598cc6" hidden="1">#REF!</definedName>
    <definedName name="TB5c6f8eb9_1ba0_40f3_b110_fd1d0a90a1f1" localSheetId="5" hidden="1">#REF!</definedName>
    <definedName name="TB5c6f8eb9_1ba0_40f3_b110_fd1d0a90a1f1" hidden="1">#REF!</definedName>
    <definedName name="TB5c71ce62_d466_4973_a58c_aead9b0f8e15" localSheetId="5" hidden="1">#REF!</definedName>
    <definedName name="TB5c71ce62_d466_4973_a58c_aead9b0f8e15" hidden="1">#REF!</definedName>
    <definedName name="TB5c747b6a_a371_46fe_889d_e81d5a60aa08" localSheetId="5" hidden="1">#REF!</definedName>
    <definedName name="TB5c747b6a_a371_46fe_889d_e81d5a60aa08" hidden="1">#REF!</definedName>
    <definedName name="TB5c7b3025_7db3_4a6c_859b_ddf598d53bad" localSheetId="5" hidden="1">#REF!</definedName>
    <definedName name="TB5c7b3025_7db3_4a6c_859b_ddf598d53bad" hidden="1">#REF!</definedName>
    <definedName name="TB5c85af06_8208_4af5_9820_cd14433e2fe0" localSheetId="5" hidden="1">#REF!</definedName>
    <definedName name="TB5c85af06_8208_4af5_9820_cd14433e2fe0" hidden="1">#REF!</definedName>
    <definedName name="TB5c872e07_310e_4345_89ee_d8196af90dc0" localSheetId="5" hidden="1">#REF!</definedName>
    <definedName name="TB5c872e07_310e_4345_89ee_d8196af90dc0" hidden="1">#REF!</definedName>
    <definedName name="TB5c8a5ac4_8ea0_4971_bd5c_6e0d7e165076" localSheetId="5" hidden="1">#REF!</definedName>
    <definedName name="TB5c8a5ac4_8ea0_4971_bd5c_6e0d7e165076" hidden="1">#REF!</definedName>
    <definedName name="TB5c8dfe10_0bc1_4697_8394_9736be72f288" localSheetId="5" hidden="1">#REF!</definedName>
    <definedName name="TB5c8dfe10_0bc1_4697_8394_9736be72f288" hidden="1">#REF!</definedName>
    <definedName name="TB5c98b11a_8390_42b5_9cc6_178717a98c8e" localSheetId="5" hidden="1">#REF!</definedName>
    <definedName name="TB5c98b11a_8390_42b5_9cc6_178717a98c8e" hidden="1">#REF!</definedName>
    <definedName name="TB5c9c3b4c_ad33_4bd1_a079_343ee019e8ca" localSheetId="5" hidden="1">#REF!</definedName>
    <definedName name="TB5c9c3b4c_ad33_4bd1_a079_343ee019e8ca" hidden="1">#REF!</definedName>
    <definedName name="TB5c9fa733_0a6f_49b8_a483_9c8fe2f15a84" localSheetId="5" hidden="1">#REF!</definedName>
    <definedName name="TB5c9fa733_0a6f_49b8_a483_9c8fe2f15a84" hidden="1">#REF!</definedName>
    <definedName name="TB5cc34991_1f20_427f_936b_164804b112d9" localSheetId="5" hidden="1">#REF!</definedName>
    <definedName name="TB5cc34991_1f20_427f_936b_164804b112d9" hidden="1">#REF!</definedName>
    <definedName name="TB5cd79181_8339_4e5a_a1be_44a957beb9d0" localSheetId="5" hidden="1">#REF!</definedName>
    <definedName name="TB5cd79181_8339_4e5a_a1be_44a957beb9d0" hidden="1">#REF!</definedName>
    <definedName name="TB5ce76b72_ceab_403c_b256_830e94f12827" localSheetId="5" hidden="1">#REF!</definedName>
    <definedName name="TB5ce76b72_ceab_403c_b256_830e94f12827" hidden="1">#REF!</definedName>
    <definedName name="TB5ce8f93d_5166_43bd_b471_34fe2e07b4d5" localSheetId="5" hidden="1">#REF!</definedName>
    <definedName name="TB5ce8f93d_5166_43bd_b471_34fe2e07b4d5" hidden="1">#REF!</definedName>
    <definedName name="TB5cf52dcc_7dff_4207_87b0_acff5a76a267" localSheetId="5" hidden="1">#REF!</definedName>
    <definedName name="TB5cf52dcc_7dff_4207_87b0_acff5a76a267" hidden="1">#REF!</definedName>
    <definedName name="TB5cfc514f_277a_4998_897c_ba70845cbcce" localSheetId="5" hidden="1">#REF!</definedName>
    <definedName name="TB5cfc514f_277a_4998_897c_ba70845cbcce" hidden="1">#REF!</definedName>
    <definedName name="TB5cfff963_b5ab_4e0a_b89d_6b33d1845657" localSheetId="5" hidden="1">#REF!</definedName>
    <definedName name="TB5cfff963_b5ab_4e0a_b89d_6b33d1845657" hidden="1">#REF!</definedName>
    <definedName name="TB5d0beab4_b782_4b77_a0d4_d203cfd2baac" localSheetId="5" hidden="1">#REF!</definedName>
    <definedName name="TB5d0beab4_b782_4b77_a0d4_d203cfd2baac" hidden="1">#REF!</definedName>
    <definedName name="TB5d0dfd2b_31ba_44a5_8dfa_f593d9b7318e" localSheetId="5" hidden="1">#REF!</definedName>
    <definedName name="TB5d0dfd2b_31ba_44a5_8dfa_f593d9b7318e" hidden="1">#REF!</definedName>
    <definedName name="TB5d125626_be99_46f9_87d0_501a0bca0fcb" localSheetId="5" hidden="1">#REF!</definedName>
    <definedName name="TB5d125626_be99_46f9_87d0_501a0bca0fcb" hidden="1">#REF!</definedName>
    <definedName name="TB5d1c46b4_ab59_45a3_974e_e1ef5acf2a5e" localSheetId="5" hidden="1">#REF!</definedName>
    <definedName name="TB5d1c46b4_ab59_45a3_974e_e1ef5acf2a5e" hidden="1">#REF!</definedName>
    <definedName name="TB5d1c5e2b_4c06_4652_a732_15b38655c9be" localSheetId="5" hidden="1">#REF!</definedName>
    <definedName name="TB5d1c5e2b_4c06_4652_a732_15b38655c9be" hidden="1">#REF!</definedName>
    <definedName name="TB5d225038_9c12_4006_83d7_553baf24b25d" localSheetId="5" hidden="1">#REF!</definedName>
    <definedName name="TB5d225038_9c12_4006_83d7_553baf24b25d" hidden="1">#REF!</definedName>
    <definedName name="TB5d25aece_bbcf_4199_82e6_b864a6089170" localSheetId="5" hidden="1">#REF!</definedName>
    <definedName name="TB5d25aece_bbcf_4199_82e6_b864a6089170" hidden="1">#REF!</definedName>
    <definedName name="TB5d2fdeec_3230_4653_bbf7_2ac0c2fe3c72" localSheetId="5" hidden="1">#REF!</definedName>
    <definedName name="TB5d2fdeec_3230_4653_bbf7_2ac0c2fe3c72" hidden="1">#REF!</definedName>
    <definedName name="TB5d36dd0e_8e9e_4529_b4a1_51c05288a9de" localSheetId="5" hidden="1">#REF!</definedName>
    <definedName name="TB5d36dd0e_8e9e_4529_b4a1_51c05288a9de" hidden="1">#REF!</definedName>
    <definedName name="TB5d3c6b8f_d30e_47b1_a136_e0968f910b9e" localSheetId="5" hidden="1">#REF!</definedName>
    <definedName name="TB5d3c6b8f_d30e_47b1_a136_e0968f910b9e" hidden="1">#REF!</definedName>
    <definedName name="TB5d4451d9_ef8f_4e3d_a829_b96509ae1335" localSheetId="5" hidden="1">#REF!</definedName>
    <definedName name="TB5d4451d9_ef8f_4e3d_a829_b96509ae1335" hidden="1">#REF!</definedName>
    <definedName name="TB5d4b7d95_b497_4432_90a6_b6ffd191a4a5" localSheetId="5" hidden="1">#REF!</definedName>
    <definedName name="TB5d4b7d95_b497_4432_90a6_b6ffd191a4a5" hidden="1">#REF!</definedName>
    <definedName name="TB5d505c95_0b92_4c63_ad29_08146d911920" localSheetId="5" hidden="1">#REF!</definedName>
    <definedName name="TB5d505c95_0b92_4c63_ad29_08146d911920" hidden="1">#REF!</definedName>
    <definedName name="TB5d789030_0c7e_4c0e_b9ee_7765408ab6d0" localSheetId="5" hidden="1">#REF!</definedName>
    <definedName name="TB5d789030_0c7e_4c0e_b9ee_7765408ab6d0" hidden="1">#REF!</definedName>
    <definedName name="TB5d7bad57_cc44_470d_b326_3cc540fa2b4a" localSheetId="5" hidden="1">#REF!</definedName>
    <definedName name="TB5d7bad57_cc44_470d_b326_3cc540fa2b4a" hidden="1">#REF!</definedName>
    <definedName name="TB5d84d4fd_ac8a_43e2_850d_50e7c3797f05" localSheetId="5" hidden="1">#REF!</definedName>
    <definedName name="TB5d84d4fd_ac8a_43e2_850d_50e7c3797f05" hidden="1">#REF!</definedName>
    <definedName name="TB5d87245a_0ee0_4bf9_91cb_84758640be45" localSheetId="5" hidden="1">#REF!</definedName>
    <definedName name="TB5d87245a_0ee0_4bf9_91cb_84758640be45" hidden="1">#REF!</definedName>
    <definedName name="TB5d99fc05_994b_46fc_9acd_02e2dc55e7b0" localSheetId="5" hidden="1">#REF!</definedName>
    <definedName name="TB5d99fc05_994b_46fc_9acd_02e2dc55e7b0" hidden="1">#REF!</definedName>
    <definedName name="TB5d9b1f83_15e6_4ab0_aaf9_6c4b6ffbcc2d" localSheetId="5" hidden="1">#REF!</definedName>
    <definedName name="TB5d9b1f83_15e6_4ab0_aaf9_6c4b6ffbcc2d" hidden="1">#REF!</definedName>
    <definedName name="TB5d9d2626_1921_45b6_9773_e84f1990d084" localSheetId="5" hidden="1">#REF!</definedName>
    <definedName name="TB5d9d2626_1921_45b6_9773_e84f1990d084" hidden="1">#REF!</definedName>
    <definedName name="TB5d9f0d5b_6e6a_44d8_b943_b249db42c28f" localSheetId="5" hidden="1">#REF!</definedName>
    <definedName name="TB5d9f0d5b_6e6a_44d8_b943_b249db42c28f" hidden="1">#REF!</definedName>
    <definedName name="TB5da02560_2c93_4106_8660_f3b36d6d3552" localSheetId="5" hidden="1">#REF!</definedName>
    <definedName name="TB5da02560_2c93_4106_8660_f3b36d6d3552" hidden="1">#REF!</definedName>
    <definedName name="TB5da43f6a_f803_4a6b_ad5b_af2dbd230e2d" localSheetId="5" hidden="1">#REF!</definedName>
    <definedName name="TB5da43f6a_f803_4a6b_ad5b_af2dbd230e2d" hidden="1">#REF!</definedName>
    <definedName name="TB5da89e74_b740_4712_a1bc_43004472b104" localSheetId="5" hidden="1">#REF!</definedName>
    <definedName name="TB5da89e74_b740_4712_a1bc_43004472b104" hidden="1">#REF!</definedName>
    <definedName name="TB5daa0882_bcc2_4432_a919_1911fa0dbefa" localSheetId="5" hidden="1">#REF!</definedName>
    <definedName name="TB5daa0882_bcc2_4432_a919_1911fa0dbefa" hidden="1">#REF!</definedName>
    <definedName name="TB5db246e2_9f8f_4d77_b265_a84c694247ad" localSheetId="5" hidden="1">#REF!</definedName>
    <definedName name="TB5db246e2_9f8f_4d77_b265_a84c694247ad" hidden="1">#REF!</definedName>
    <definedName name="TB5db48c23_67b2_488e_97f9_0a17231f9ab7" localSheetId="5" hidden="1">#REF!</definedName>
    <definedName name="TB5db48c23_67b2_488e_97f9_0a17231f9ab7" hidden="1">#REF!</definedName>
    <definedName name="TB5db703c4_8092_4969_84c4_cc8f561894b6" localSheetId="5" hidden="1">#REF!</definedName>
    <definedName name="TB5db703c4_8092_4969_84c4_cc8f561894b6" hidden="1">#REF!</definedName>
    <definedName name="TB5dd00c66_269d_446b_9fcc_a13128bf805d" localSheetId="5" hidden="1">#REF!</definedName>
    <definedName name="TB5dd00c66_269d_446b_9fcc_a13128bf805d" hidden="1">#REF!</definedName>
    <definedName name="TB5dd1359d_90cd_4189_b800_77f5fb594087" localSheetId="5" hidden="1">#REF!</definedName>
    <definedName name="TB5dd1359d_90cd_4189_b800_77f5fb594087" hidden="1">#REF!</definedName>
    <definedName name="TB5ddab5c7_034b_4a0b_997f_08d7b5f867d3" localSheetId="5" hidden="1">#REF!</definedName>
    <definedName name="TB5ddab5c7_034b_4a0b_997f_08d7b5f867d3" hidden="1">#REF!</definedName>
    <definedName name="TB5dddb215_4a69_4fd0_8585_23e34cf1b107" localSheetId="5" hidden="1">#REF!</definedName>
    <definedName name="TB5dddb215_4a69_4fd0_8585_23e34cf1b107" hidden="1">#REF!</definedName>
    <definedName name="TB5ddf125e_da4f_4a5c_bc9f_6b2a26beba96" localSheetId="5" hidden="1">#REF!</definedName>
    <definedName name="TB5ddf125e_da4f_4a5c_bc9f_6b2a26beba96" hidden="1">#REF!</definedName>
    <definedName name="TB5de03402_2037_4b97_8b1a_b5eb2accc244" localSheetId="5" hidden="1">#REF!</definedName>
    <definedName name="TB5de03402_2037_4b97_8b1a_b5eb2accc244" hidden="1">#REF!</definedName>
    <definedName name="TB5de49c41_12b2_4a2f_a97c_be5ca856f510" localSheetId="5" hidden="1">#REF!</definedName>
    <definedName name="TB5de49c41_12b2_4a2f_a97c_be5ca856f510" hidden="1">#REF!</definedName>
    <definedName name="TB5df09a94_4581_457c_9321_23a2b1d5e2a3" localSheetId="5" hidden="1">#REF!</definedName>
    <definedName name="TB5df09a94_4581_457c_9321_23a2b1d5e2a3" hidden="1">#REF!</definedName>
    <definedName name="TB5df6bb79_5e46_4694_97ac_b8f7e83a8927" localSheetId="5" hidden="1">#REF!</definedName>
    <definedName name="TB5df6bb79_5e46_4694_97ac_b8f7e83a8927" hidden="1">#REF!</definedName>
    <definedName name="TB5e0d68e1_7dc1_4cef_98c1_ddc902083360" localSheetId="5" hidden="1">#REF!</definedName>
    <definedName name="TB5e0d68e1_7dc1_4cef_98c1_ddc902083360" hidden="1">#REF!</definedName>
    <definedName name="TB5e1e5292_820d_4e2f_99fe_96a519430f5b" localSheetId="5" hidden="1">#REF!</definedName>
    <definedName name="TB5e1e5292_820d_4e2f_99fe_96a519430f5b" hidden="1">#REF!</definedName>
    <definedName name="TB5e20175f_0e44_450d_9dfb_61cafbf9c12a" localSheetId="5" hidden="1">#REF!</definedName>
    <definedName name="TB5e20175f_0e44_450d_9dfb_61cafbf9c12a" hidden="1">#REF!</definedName>
    <definedName name="TB5e2e70a9_528d_4bac_b8d1_d5660818ab56" localSheetId="5" hidden="1">#REF!</definedName>
    <definedName name="TB5e2e70a9_528d_4bac_b8d1_d5660818ab56" hidden="1">#REF!</definedName>
    <definedName name="TB5e386d6e_41f2_4c41_92ef_f7beec52cbb0" localSheetId="5" hidden="1">#REF!</definedName>
    <definedName name="TB5e386d6e_41f2_4c41_92ef_f7beec52cbb0" hidden="1">#REF!</definedName>
    <definedName name="TB5e3b0ea6_46d1_42a6_b609_2ac0ad1b98db" localSheetId="5" hidden="1">#REF!</definedName>
    <definedName name="TB5e3b0ea6_46d1_42a6_b609_2ac0ad1b98db" hidden="1">#REF!</definedName>
    <definedName name="TB5e5b412a_7cbf_4221_b262_834b68816e06" localSheetId="5" hidden="1">#REF!</definedName>
    <definedName name="TB5e5b412a_7cbf_4221_b262_834b68816e06" hidden="1">#REF!</definedName>
    <definedName name="TB5e5dd1cc_e54c_4320_bfad_bd1f8c5a8d2c" localSheetId="5" hidden="1">#REF!</definedName>
    <definedName name="TB5e5dd1cc_e54c_4320_bfad_bd1f8c5a8d2c" hidden="1">#REF!</definedName>
    <definedName name="TB5e69ac19_4673_4408_9e0f_43fa2c9bde39" localSheetId="5" hidden="1">#REF!</definedName>
    <definedName name="TB5e69ac19_4673_4408_9e0f_43fa2c9bde39" hidden="1">#REF!</definedName>
    <definedName name="TB5e6f7fb3_b7b2_4d1a_9cba_063f3c296142" localSheetId="5" hidden="1">#REF!</definedName>
    <definedName name="TB5e6f7fb3_b7b2_4d1a_9cba_063f3c296142" hidden="1">#REF!</definedName>
    <definedName name="TB5e73c06e_baef_4ba7_92b9_8c83d3fbd030" localSheetId="5" hidden="1">#REF!</definedName>
    <definedName name="TB5e73c06e_baef_4ba7_92b9_8c83d3fbd030" hidden="1">#REF!</definedName>
    <definedName name="TB5e805791_6714_4685_b9cf_474d9ea41da7" localSheetId="5" hidden="1">#REF!</definedName>
    <definedName name="TB5e805791_6714_4685_b9cf_474d9ea41da7" hidden="1">#REF!</definedName>
    <definedName name="TB5e8a8142_09dd_4697_a632_e4b1eaaede21" localSheetId="5" hidden="1">#REF!</definedName>
    <definedName name="TB5e8a8142_09dd_4697_a632_e4b1eaaede21" hidden="1">#REF!</definedName>
    <definedName name="TB5ec0ef36_dfef_43c1_8d1b_790a2aa92fe9" localSheetId="5" hidden="1">#REF!</definedName>
    <definedName name="TB5ec0ef36_dfef_43c1_8d1b_790a2aa92fe9" hidden="1">#REF!</definedName>
    <definedName name="TB5ec5f465_5b8f_41e4_b3f3_338a40a183b6" localSheetId="5" hidden="1">#REF!</definedName>
    <definedName name="TB5ec5f465_5b8f_41e4_b3f3_338a40a183b6" hidden="1">#REF!</definedName>
    <definedName name="TB5ec878d2_4609_4b02_90f9_ec2148448385" localSheetId="5" hidden="1">#REF!</definedName>
    <definedName name="TB5ec878d2_4609_4b02_90f9_ec2148448385" hidden="1">#REF!</definedName>
    <definedName name="TB5ec968c2_66de_480a_9b11_a00d769f4e05" localSheetId="5" hidden="1">#REF!</definedName>
    <definedName name="TB5ec968c2_66de_480a_9b11_a00d769f4e05" hidden="1">#REF!</definedName>
    <definedName name="TB5ed02e3d_f5a0_4083_a624_7f8691d9ca17" localSheetId="5" hidden="1">#REF!</definedName>
    <definedName name="TB5ed02e3d_f5a0_4083_a624_7f8691d9ca17" hidden="1">#REF!</definedName>
    <definedName name="TB5ede39c6_715d_4846_90d0_8fa6a55d24e8" localSheetId="5" hidden="1">#REF!</definedName>
    <definedName name="TB5ede39c6_715d_4846_90d0_8fa6a55d24e8" hidden="1">#REF!</definedName>
    <definedName name="TB5edf11d1_ded2_475c_8308_957a4bdb93be" localSheetId="5" hidden="1">#REF!</definedName>
    <definedName name="TB5edf11d1_ded2_475c_8308_957a4bdb93be" hidden="1">#REF!</definedName>
    <definedName name="TB5ee21b07_b1ae_4f63_bccf_dc8c74042943" localSheetId="5" hidden="1">#REF!</definedName>
    <definedName name="TB5ee21b07_b1ae_4f63_bccf_dc8c74042943" hidden="1">#REF!</definedName>
    <definedName name="TB5ee4d9cb_960f_48ee_bcab_2d829ec67dde" localSheetId="5" hidden="1">#REF!</definedName>
    <definedName name="TB5ee4d9cb_960f_48ee_bcab_2d829ec67dde" hidden="1">#REF!</definedName>
    <definedName name="TB5ef53894_4c0a_4ad0_8d49_976a1e9d08fb" localSheetId="5" hidden="1">#REF!</definedName>
    <definedName name="TB5ef53894_4c0a_4ad0_8d49_976a1e9d08fb" hidden="1">#REF!</definedName>
    <definedName name="TB5ef83948_c055_4c03_8e3d_90a869380b62" localSheetId="5" hidden="1">#REF!</definedName>
    <definedName name="TB5ef83948_c055_4c03_8e3d_90a869380b62" hidden="1">#REF!</definedName>
    <definedName name="TB5f004532_52ed_4074_9398_bc4bef774174" localSheetId="5" hidden="1">#REF!</definedName>
    <definedName name="TB5f004532_52ed_4074_9398_bc4bef774174" hidden="1">#REF!</definedName>
    <definedName name="TB5f076f63_6695_4c09_8aff_c65c973644cb" localSheetId="5" hidden="1">#REF!</definedName>
    <definedName name="TB5f076f63_6695_4c09_8aff_c65c973644cb" hidden="1">#REF!</definedName>
    <definedName name="TB5f0a71e0_ccde_4ea9_a182_f266eaa9ad10" localSheetId="5" hidden="1">#REF!</definedName>
    <definedName name="TB5f0a71e0_ccde_4ea9_a182_f266eaa9ad10" hidden="1">#REF!</definedName>
    <definedName name="TB5f114b1c_ebe6_48f0_a6df_b8ef6fd5f724" localSheetId="5" hidden="1">#REF!</definedName>
    <definedName name="TB5f114b1c_ebe6_48f0_a6df_b8ef6fd5f724" hidden="1">#REF!</definedName>
    <definedName name="TB5f1a0eb7_69f9_421e_83d9_b7eb8a60d525" localSheetId="5" hidden="1">#REF!</definedName>
    <definedName name="TB5f1a0eb7_69f9_421e_83d9_b7eb8a60d525" hidden="1">#REF!</definedName>
    <definedName name="TB5f1bb485_7b79_4ca9_879c_5ae53231e534" localSheetId="5" hidden="1">#REF!</definedName>
    <definedName name="TB5f1bb485_7b79_4ca9_879c_5ae53231e534" hidden="1">#REF!</definedName>
    <definedName name="TB5f1e895e_37de_4cc7_b33b_34ecf7584fa0" localSheetId="5" hidden="1">#REF!</definedName>
    <definedName name="TB5f1e895e_37de_4cc7_b33b_34ecf7584fa0" hidden="1">#REF!</definedName>
    <definedName name="TB5f2183a8_0d6e_449e_9117_f7696d8c188b" localSheetId="5" hidden="1">#REF!</definedName>
    <definedName name="TB5f2183a8_0d6e_449e_9117_f7696d8c188b" hidden="1">#REF!</definedName>
    <definedName name="TB5f229402_f688_47db_ab22_46ef33079b02" localSheetId="5" hidden="1">#REF!</definedName>
    <definedName name="TB5f229402_f688_47db_ab22_46ef33079b02" hidden="1">#REF!</definedName>
    <definedName name="TB5f2faa0d_454c_4ee5_8a25_6ebb77d56458" localSheetId="5" hidden="1">#REF!</definedName>
    <definedName name="TB5f2faa0d_454c_4ee5_8a25_6ebb77d56458" hidden="1">#REF!</definedName>
    <definedName name="TB5f33a313_6b51_4c07_b029_028c99700044" localSheetId="5" hidden="1">#REF!</definedName>
    <definedName name="TB5f33a313_6b51_4c07_b029_028c99700044" hidden="1">#REF!</definedName>
    <definedName name="TB5f33e616_70c1_4f81_a1d7_37f27e1d8964" localSheetId="5" hidden="1">#REF!</definedName>
    <definedName name="TB5f33e616_70c1_4f81_a1d7_37f27e1d8964" hidden="1">#REF!</definedName>
    <definedName name="TB5f357047_cae1_4c8d_b3d8_e6844f1c3ed6" localSheetId="5" hidden="1">#REF!</definedName>
    <definedName name="TB5f357047_cae1_4c8d_b3d8_e6844f1c3ed6" hidden="1">#REF!</definedName>
    <definedName name="TB5f38ec1f_743a_4a45_a9d7_fea7647cf76d" localSheetId="5" hidden="1">#REF!</definedName>
    <definedName name="TB5f38ec1f_743a_4a45_a9d7_fea7647cf76d" hidden="1">#REF!</definedName>
    <definedName name="TB5f3aec70_5c62_45ef_923a_7c1f15220aac" localSheetId="5" hidden="1">#REF!</definedName>
    <definedName name="TB5f3aec70_5c62_45ef_923a_7c1f15220aac" hidden="1">#REF!</definedName>
    <definedName name="TB5f42c4d1_6244_4fe4_a0a7_e44e6653f49e" localSheetId="5" hidden="1">#REF!</definedName>
    <definedName name="TB5f42c4d1_6244_4fe4_a0a7_e44e6653f49e" hidden="1">#REF!</definedName>
    <definedName name="TB5f430e60_848e_4754_a3cc_0c199f2a1f4d" localSheetId="5" hidden="1">#REF!</definedName>
    <definedName name="TB5f430e60_848e_4754_a3cc_0c199f2a1f4d" hidden="1">#REF!</definedName>
    <definedName name="TB5f7a0ef3_80e3_4950_8078_f6fca5105113" localSheetId="5" hidden="1">#REF!</definedName>
    <definedName name="TB5f7a0ef3_80e3_4950_8078_f6fca5105113" hidden="1">#REF!</definedName>
    <definedName name="TB5f7f1aa9_9e17_465a_91d9_9a9a7d86891a" localSheetId="5" hidden="1">#REF!</definedName>
    <definedName name="TB5f7f1aa9_9e17_465a_91d9_9a9a7d86891a" hidden="1">#REF!</definedName>
    <definedName name="TB5f90f31a_0212_4bbe_a053_52d9c5ea890f" localSheetId="5" hidden="1">#REF!</definedName>
    <definedName name="TB5f90f31a_0212_4bbe_a053_52d9c5ea890f" hidden="1">#REF!</definedName>
    <definedName name="TB5fa9cd1f_4225_4cee_ba6a_8f8cc91059c6" localSheetId="5" hidden="1">#REF!</definedName>
    <definedName name="TB5fa9cd1f_4225_4cee_ba6a_8f8cc91059c6" hidden="1">#REF!</definedName>
    <definedName name="TB5fb12dc8_95a3_41dc_a55d_19a02332908c" localSheetId="5" hidden="1">#REF!</definedName>
    <definedName name="TB5fb12dc8_95a3_41dc_a55d_19a02332908c" hidden="1">#REF!</definedName>
    <definedName name="TB5fc51e52_dd48_4d0f_a1d0_15820201623d" localSheetId="5" hidden="1">#REF!</definedName>
    <definedName name="TB5fc51e52_dd48_4d0f_a1d0_15820201623d" hidden="1">#REF!</definedName>
    <definedName name="TB5fcea7da_3e4b_4f4b_984f_3493b54f284d" localSheetId="5" hidden="1">#REF!</definedName>
    <definedName name="TB5fcea7da_3e4b_4f4b_984f_3493b54f284d" hidden="1">#REF!</definedName>
    <definedName name="TB5fde21fa_7aac_451a_9737_94298f4a012c" localSheetId="5" hidden="1">#REF!</definedName>
    <definedName name="TB5fde21fa_7aac_451a_9737_94298f4a012c" hidden="1">#REF!</definedName>
    <definedName name="TB5fdeca4d_c11c_49e0_af19_f857bb7ef2fb" localSheetId="5" hidden="1">#REF!</definedName>
    <definedName name="TB5fdeca4d_c11c_49e0_af19_f857bb7ef2fb" hidden="1">#REF!</definedName>
    <definedName name="TB5fe13028_b1b4_4072_a5a4_1c6735d99f94" localSheetId="5" hidden="1">#REF!</definedName>
    <definedName name="TB5fe13028_b1b4_4072_a5a4_1c6735d99f94" hidden="1">#REF!</definedName>
    <definedName name="TB5ff3f223_28a4_4433_8212_36da1581b86b" localSheetId="5" hidden="1">#REF!</definedName>
    <definedName name="TB5ff3f223_28a4_4433_8212_36da1581b86b" hidden="1">#REF!</definedName>
    <definedName name="TB60096590_5641_4c0b_9984_91052a333f35" localSheetId="5" hidden="1">#REF!</definedName>
    <definedName name="TB60096590_5641_4c0b_9984_91052a333f35" hidden="1">#REF!</definedName>
    <definedName name="TB601147cd_32f8_405b_8294_73b92bce60fd" localSheetId="5" hidden="1">#REF!</definedName>
    <definedName name="TB601147cd_32f8_405b_8294_73b92bce60fd" hidden="1">#REF!</definedName>
    <definedName name="TB601c1820_6797_4939_b612_6aeb57711baf" localSheetId="5" hidden="1">#REF!</definedName>
    <definedName name="TB601c1820_6797_4939_b612_6aeb57711baf" hidden="1">#REF!</definedName>
    <definedName name="TB60293b7d_1d9d_4d7c_adc3_6b933c921260" localSheetId="5" hidden="1">#REF!</definedName>
    <definedName name="TB60293b7d_1d9d_4d7c_adc3_6b933c921260" hidden="1">#REF!</definedName>
    <definedName name="TB6038e825_12b7_4054_b851_3a799bfa1d40" localSheetId="5" hidden="1">#REF!</definedName>
    <definedName name="TB6038e825_12b7_4054_b851_3a799bfa1d40" hidden="1">#REF!</definedName>
    <definedName name="TB603c9854_4045_48ed_8da7_18db68fed276" localSheetId="5" hidden="1">#REF!</definedName>
    <definedName name="TB603c9854_4045_48ed_8da7_18db68fed276" hidden="1">#REF!</definedName>
    <definedName name="TB6046e9d1_a026_46b3_bca6_8df37380dd1d" localSheetId="5" hidden="1">#REF!</definedName>
    <definedName name="TB6046e9d1_a026_46b3_bca6_8df37380dd1d" hidden="1">#REF!</definedName>
    <definedName name="TB60537235_759a_4c79_8f4d_28f3737ef9a8" localSheetId="5" hidden="1">#REF!</definedName>
    <definedName name="TB60537235_759a_4c79_8f4d_28f3737ef9a8" hidden="1">#REF!</definedName>
    <definedName name="TB606c899b_4f4b_4ce7_8e0a_eccf10a5797c" localSheetId="5" hidden="1">#REF!</definedName>
    <definedName name="TB606c899b_4f4b_4ce7_8e0a_eccf10a5797c" hidden="1">#REF!</definedName>
    <definedName name="TB607ec3b4_b0a0_43c2_b354_da2c400da32c" localSheetId="5" hidden="1">#REF!</definedName>
    <definedName name="TB607ec3b4_b0a0_43c2_b354_da2c400da32c" hidden="1">#REF!</definedName>
    <definedName name="TB6081024c_535d_446a_84e6_c7f8f0c66ef2" localSheetId="5" hidden="1">#REF!</definedName>
    <definedName name="TB6081024c_535d_446a_84e6_c7f8f0c66ef2" hidden="1">#REF!</definedName>
    <definedName name="TB60872cd8_de44_4266_bfac_7b33d427f1c3" localSheetId="5" hidden="1">#REF!</definedName>
    <definedName name="TB60872cd8_de44_4266_bfac_7b33d427f1c3" hidden="1">#REF!</definedName>
    <definedName name="TB60889529_f8e8_442a_bb89_bb8eb6ea2a8b" localSheetId="5" hidden="1">#REF!</definedName>
    <definedName name="TB60889529_f8e8_442a_bb89_bb8eb6ea2a8b" hidden="1">#REF!</definedName>
    <definedName name="TB608c1a43_e36e_4abc_a9ed_912166cb5940" localSheetId="5" hidden="1">#REF!</definedName>
    <definedName name="TB608c1a43_e36e_4abc_a9ed_912166cb5940" hidden="1">#REF!</definedName>
    <definedName name="TB60926e3e_50ad_4940_9e63_be72a0005366" localSheetId="5" hidden="1">#REF!</definedName>
    <definedName name="TB60926e3e_50ad_4940_9e63_be72a0005366" hidden="1">#REF!</definedName>
    <definedName name="TB6095a31b_521e_490c_a8fc_a618c80dca6a" localSheetId="5" hidden="1">#REF!</definedName>
    <definedName name="TB6095a31b_521e_490c_a8fc_a618c80dca6a" hidden="1">#REF!</definedName>
    <definedName name="TB60a24057_ea43_42ad_b28c_99a5d5c4a547" localSheetId="5" hidden="1">#REF!</definedName>
    <definedName name="TB60a24057_ea43_42ad_b28c_99a5d5c4a547" hidden="1">#REF!</definedName>
    <definedName name="TB60a7fc09_6d7f_4bcb_a0bc_2957cbb66c1d" localSheetId="5" hidden="1">#REF!</definedName>
    <definedName name="TB60a7fc09_6d7f_4bcb_a0bc_2957cbb66c1d" hidden="1">#REF!</definedName>
    <definedName name="TB60a887e7_1321_43f9_b178_1dd57f4b62a1" localSheetId="5" hidden="1">#REF!</definedName>
    <definedName name="TB60a887e7_1321_43f9_b178_1dd57f4b62a1" hidden="1">#REF!</definedName>
    <definedName name="TB60ae907b_4356_48a2_b505_acd7d7624537" localSheetId="5" hidden="1">#REF!</definedName>
    <definedName name="TB60ae907b_4356_48a2_b505_acd7d7624537" hidden="1">#REF!</definedName>
    <definedName name="TB60b13fe6_e5e1_4aad_a5cc_8695764bc80d" localSheetId="5" hidden="1">#REF!</definedName>
    <definedName name="TB60b13fe6_e5e1_4aad_a5cc_8695764bc80d" hidden="1">#REF!</definedName>
    <definedName name="TB60b5614d_914a_420c_82e3_13d5ab370912" localSheetId="5" hidden="1">#REF!</definedName>
    <definedName name="TB60b5614d_914a_420c_82e3_13d5ab370912" hidden="1">#REF!</definedName>
    <definedName name="TB60b65c83_c365_4075_a4db_a6bc4b96994e" localSheetId="5" hidden="1">#REF!</definedName>
    <definedName name="TB60b65c83_c365_4075_a4db_a6bc4b96994e" hidden="1">#REF!</definedName>
    <definedName name="TB60b77344_1f00_4f7d_892d_ded8f1177ec0" localSheetId="5" hidden="1">#REF!</definedName>
    <definedName name="TB60b77344_1f00_4f7d_892d_ded8f1177ec0" hidden="1">#REF!</definedName>
    <definedName name="TB60bdef17_f59d_40bf_906e_c825f97d8b49" localSheetId="5" hidden="1">#REF!</definedName>
    <definedName name="TB60bdef17_f59d_40bf_906e_c825f97d8b49" hidden="1">#REF!</definedName>
    <definedName name="TB60c1d1ab_7d7b_4e42_a774_3c3a54fcf5cf" localSheetId="5" hidden="1">#REF!</definedName>
    <definedName name="TB60c1d1ab_7d7b_4e42_a774_3c3a54fcf5cf" hidden="1">#REF!</definedName>
    <definedName name="TB60c36df8_250e_4c94_8386_25cda57d801b" localSheetId="5" hidden="1">#REF!</definedName>
    <definedName name="TB60c36df8_250e_4c94_8386_25cda57d801b" hidden="1">#REF!</definedName>
    <definedName name="TB60ca3e83_dcca_4cad_8fa4_099be6c619ca" localSheetId="5" hidden="1">#REF!</definedName>
    <definedName name="TB60ca3e83_dcca_4cad_8fa4_099be6c619ca" hidden="1">#REF!</definedName>
    <definedName name="TB60e18408_6a09_4169_b1ed_2f385daaa1e4" localSheetId="5" hidden="1">#REF!</definedName>
    <definedName name="TB60e18408_6a09_4169_b1ed_2f385daaa1e4" hidden="1">#REF!</definedName>
    <definedName name="TB60e1b294_3016_4777_acca_dd4465cea1e5" localSheetId="5" hidden="1">#REF!</definedName>
    <definedName name="TB60e1b294_3016_4777_acca_dd4465cea1e5" hidden="1">#REF!</definedName>
    <definedName name="TB60ec7ae2_e335_42fc_ad9e_4f82408609a9" localSheetId="5" hidden="1">#REF!</definedName>
    <definedName name="TB60ec7ae2_e335_42fc_ad9e_4f82408609a9" hidden="1">#REF!</definedName>
    <definedName name="TB60ee7bb7_bbca_4d0a_beb8_55b7c87e6b7a" localSheetId="5" hidden="1">#REF!</definedName>
    <definedName name="TB60ee7bb7_bbca_4d0a_beb8_55b7c87e6b7a" hidden="1">#REF!</definedName>
    <definedName name="TB60ffc771_9a68_421f_91cd_8b20598670cb" localSheetId="5" hidden="1">#REF!</definedName>
    <definedName name="TB60ffc771_9a68_421f_91cd_8b20598670cb" hidden="1">#REF!</definedName>
    <definedName name="TB610b2aae_258f_4ba4_ab80_811b4a046ece" localSheetId="5" hidden="1">#REF!</definedName>
    <definedName name="TB610b2aae_258f_4ba4_ab80_811b4a046ece" hidden="1">#REF!</definedName>
    <definedName name="TB61137a71_975b_424a_9e04_2eb24bc7dbf0" localSheetId="5" hidden="1">#REF!</definedName>
    <definedName name="TB61137a71_975b_424a_9e04_2eb24bc7dbf0" hidden="1">#REF!</definedName>
    <definedName name="TB61170b21_d0e5_4a41_b264_55fadc6e4918" localSheetId="5" hidden="1">#REF!</definedName>
    <definedName name="TB61170b21_d0e5_4a41_b264_55fadc6e4918" hidden="1">#REF!</definedName>
    <definedName name="TB611e4dd2_dcff_4fb2_9632_0f5c45663efb" localSheetId="5" hidden="1">#REF!</definedName>
    <definedName name="TB611e4dd2_dcff_4fb2_9632_0f5c45663efb" hidden="1">#REF!</definedName>
    <definedName name="TB61254295_db7a_4e94_b2fe_e1ad0157bc9c" localSheetId="5" hidden="1">#REF!</definedName>
    <definedName name="TB61254295_db7a_4e94_b2fe_e1ad0157bc9c" hidden="1">#REF!</definedName>
    <definedName name="TB61322d2b_39a6_4cce_9b0b_d9787ed784b9" localSheetId="5" hidden="1">#REF!</definedName>
    <definedName name="TB61322d2b_39a6_4cce_9b0b_d9787ed784b9" hidden="1">#REF!</definedName>
    <definedName name="TB6136cc82_0c1f_4afa_8f2f_7a58dfdbb708" localSheetId="5" hidden="1">#REF!</definedName>
    <definedName name="TB6136cc82_0c1f_4afa_8f2f_7a58dfdbb708" hidden="1">#REF!</definedName>
    <definedName name="TB613b81d5_8674_49b2_9c79_5d4c2bfaad6d" localSheetId="5" hidden="1">#REF!</definedName>
    <definedName name="TB613b81d5_8674_49b2_9c79_5d4c2bfaad6d" hidden="1">#REF!</definedName>
    <definedName name="TB614a9abd_6549_4697_811c_8ed5af8f7726" localSheetId="5" hidden="1">#REF!</definedName>
    <definedName name="TB614a9abd_6549_4697_811c_8ed5af8f7726" hidden="1">#REF!</definedName>
    <definedName name="TB615225bb_2ddb_4c67_8ab7_afacd0196d39" localSheetId="5" hidden="1">#REF!</definedName>
    <definedName name="TB615225bb_2ddb_4c67_8ab7_afacd0196d39" hidden="1">#REF!</definedName>
    <definedName name="TB615bd57a_56e6_490c_81da_fa48e43e693c" localSheetId="5" hidden="1">#REF!</definedName>
    <definedName name="TB615bd57a_56e6_490c_81da_fa48e43e693c" hidden="1">#REF!</definedName>
    <definedName name="TB616426fa_93db_4711_a145_dd3cbc145b38" localSheetId="5" hidden="1">#REF!</definedName>
    <definedName name="TB616426fa_93db_4711_a145_dd3cbc145b38" hidden="1">#REF!</definedName>
    <definedName name="TB616d131d_77f0_4c8a_b85f_f75d2f022d3c" localSheetId="5" hidden="1">#REF!</definedName>
    <definedName name="TB616d131d_77f0_4c8a_b85f_f75d2f022d3c" hidden="1">#REF!</definedName>
    <definedName name="TB61739d7d_cb47_4a51_8028_465c81a1e5f0" localSheetId="5" hidden="1">#REF!</definedName>
    <definedName name="TB61739d7d_cb47_4a51_8028_465c81a1e5f0" hidden="1">#REF!</definedName>
    <definedName name="TB61772149_847b_4d0e_8b17_e98eba4eee94" localSheetId="5" hidden="1">#REF!</definedName>
    <definedName name="TB61772149_847b_4d0e_8b17_e98eba4eee94" hidden="1">#REF!</definedName>
    <definedName name="TB617b1999_61a5_44ba_a5c3_b86f5bd7cf8f" localSheetId="5" hidden="1">#REF!</definedName>
    <definedName name="TB617b1999_61a5_44ba_a5c3_b86f5bd7cf8f" hidden="1">#REF!</definedName>
    <definedName name="TB6180de90_d575_462d_a786_065c1ec3ed6a" localSheetId="5" hidden="1">#REF!</definedName>
    <definedName name="TB6180de90_d575_462d_a786_065c1ec3ed6a" hidden="1">#REF!</definedName>
    <definedName name="TB6181398d_88e7_459a_9da7_1fb4cd7dc4c0" localSheetId="5" hidden="1">#REF!</definedName>
    <definedName name="TB6181398d_88e7_459a_9da7_1fb4cd7dc4c0" hidden="1">#REF!</definedName>
    <definedName name="TB6189b31b_6ef1_4212_b41a_2f7631494f9f" localSheetId="5" hidden="1">#REF!</definedName>
    <definedName name="TB6189b31b_6ef1_4212_b41a_2f7631494f9f" hidden="1">#REF!</definedName>
    <definedName name="TB618d5a44_5271_4c29_9230_fb31207305fd" localSheetId="5" hidden="1">#REF!</definedName>
    <definedName name="TB618d5a44_5271_4c29_9230_fb31207305fd" hidden="1">#REF!</definedName>
    <definedName name="TB618f7150_b5b1_438f_9fc7_12e9dc84c720" localSheetId="5" hidden="1">#REF!</definedName>
    <definedName name="TB618f7150_b5b1_438f_9fc7_12e9dc84c720" hidden="1">#REF!</definedName>
    <definedName name="TB61ab2370_9f20_4d6e_933d_3df41d9351d0" localSheetId="5" hidden="1">#REF!</definedName>
    <definedName name="TB61ab2370_9f20_4d6e_933d_3df41d9351d0" hidden="1">#REF!</definedName>
    <definedName name="TB61ac43cb_9a03_4646_8091_6b4a8cdfcd6c" localSheetId="5" hidden="1">#REF!</definedName>
    <definedName name="TB61ac43cb_9a03_4646_8091_6b4a8cdfcd6c" hidden="1">#REF!</definedName>
    <definedName name="TB61bd3528_f50e_4f32_bce9_cf4223cea0b3" localSheetId="5" hidden="1">#REF!</definedName>
    <definedName name="TB61bd3528_f50e_4f32_bce9_cf4223cea0b3" hidden="1">#REF!</definedName>
    <definedName name="TB61ca8340_8e9a_462d_833d_b3c26ae2ba8f" localSheetId="5" hidden="1">#REF!</definedName>
    <definedName name="TB61ca8340_8e9a_462d_833d_b3c26ae2ba8f" hidden="1">#REF!</definedName>
    <definedName name="TB61d54be1_bfca_4446_a721_a0cecad9aefd" localSheetId="5" hidden="1">#REF!</definedName>
    <definedName name="TB61d54be1_bfca_4446_a721_a0cecad9aefd" hidden="1">#REF!</definedName>
    <definedName name="TB61e9312a_ccb0_46c1_ae73_c6effb6bb571" localSheetId="5" hidden="1">#REF!</definedName>
    <definedName name="TB61e9312a_ccb0_46c1_ae73_c6effb6bb571" hidden="1">#REF!</definedName>
    <definedName name="TB61f69251_be7f_4d4b_ac4f_01f28552a175" localSheetId="5" hidden="1">#REF!</definedName>
    <definedName name="TB61f69251_be7f_4d4b_ac4f_01f28552a175" hidden="1">#REF!</definedName>
    <definedName name="TB6203f15a_95f0_4f56_8feb_991c73c344dd" localSheetId="5" hidden="1">#REF!</definedName>
    <definedName name="TB6203f15a_95f0_4f56_8feb_991c73c344dd" hidden="1">#REF!</definedName>
    <definedName name="TB620ef9d9_0c55_423f_b645_1765d5a31322" localSheetId="5" hidden="1">#REF!</definedName>
    <definedName name="TB620ef9d9_0c55_423f_b645_1765d5a31322" hidden="1">#REF!</definedName>
    <definedName name="TB6212ff97_2001_4670_9b63_9464b3f62ddb" localSheetId="5" hidden="1">#REF!</definedName>
    <definedName name="TB6212ff97_2001_4670_9b63_9464b3f62ddb" hidden="1">#REF!</definedName>
    <definedName name="TB6218a83b_f706_4d6f_9d22_d673865fc8fd" localSheetId="5" hidden="1">#REF!</definedName>
    <definedName name="TB6218a83b_f706_4d6f_9d22_d673865fc8fd" hidden="1">#REF!</definedName>
    <definedName name="TB62193dbd_faa9_42fd_91d5_ad277c4883ce" localSheetId="5" hidden="1">#REF!</definedName>
    <definedName name="TB62193dbd_faa9_42fd_91d5_ad277c4883ce" hidden="1">#REF!</definedName>
    <definedName name="TB621f1f83_301f_47f6_98e1_bfca08a4943a" localSheetId="5" hidden="1">#REF!</definedName>
    <definedName name="TB621f1f83_301f_47f6_98e1_bfca08a4943a" hidden="1">#REF!</definedName>
    <definedName name="TB6223cc0f_6649_47d7_a8ba_68fbc87c3e68" localSheetId="5" hidden="1">#REF!</definedName>
    <definedName name="TB6223cc0f_6649_47d7_a8ba_68fbc87c3e68" hidden="1">#REF!</definedName>
    <definedName name="TB62255e54_0270_4f9e_b6bd_e9f17ac45164" localSheetId="5" hidden="1">#REF!</definedName>
    <definedName name="TB62255e54_0270_4f9e_b6bd_e9f17ac45164" hidden="1">#REF!</definedName>
    <definedName name="TB62256e40_8a2a_49dd_8bd9_9b1206e3d5d5" localSheetId="5" hidden="1">#REF!</definedName>
    <definedName name="TB62256e40_8a2a_49dd_8bd9_9b1206e3d5d5" hidden="1">#REF!</definedName>
    <definedName name="TB62302663_015f_41cc_bda6_3fed15a67288" localSheetId="5" hidden="1">#REF!</definedName>
    <definedName name="TB62302663_015f_41cc_bda6_3fed15a67288" hidden="1">#REF!</definedName>
    <definedName name="TB623ba97b_bf3d_4dc7_bbd2_0aa1b3cbae0a" localSheetId="5" hidden="1">#REF!</definedName>
    <definedName name="TB623ba97b_bf3d_4dc7_bbd2_0aa1b3cbae0a" hidden="1">#REF!</definedName>
    <definedName name="TB62401d49_9c82_44c6_8dae_cc6e8f9407ea" localSheetId="5" hidden="1">#REF!</definedName>
    <definedName name="TB62401d49_9c82_44c6_8dae_cc6e8f9407ea" hidden="1">#REF!</definedName>
    <definedName name="TB6243db22_7cf4_4a7d_ba3f_2b9909048ef6" localSheetId="5" hidden="1">#REF!</definedName>
    <definedName name="TB6243db22_7cf4_4a7d_ba3f_2b9909048ef6" hidden="1">#REF!</definedName>
    <definedName name="TB6244b3c0_da71_4cdc_88d1_37f3c8f58fc9" localSheetId="5" hidden="1">#REF!</definedName>
    <definedName name="TB6244b3c0_da71_4cdc_88d1_37f3c8f58fc9" hidden="1">#REF!</definedName>
    <definedName name="TB6257d721_77db_42ed_a6e1_b9df82436850" localSheetId="5" hidden="1">#REF!</definedName>
    <definedName name="TB6257d721_77db_42ed_a6e1_b9df82436850" hidden="1">#REF!</definedName>
    <definedName name="TB62795a37_d8e7_45c8_9b05_37d21236d7e1" localSheetId="5" hidden="1">#REF!</definedName>
    <definedName name="TB62795a37_d8e7_45c8_9b05_37d21236d7e1" hidden="1">#REF!</definedName>
    <definedName name="TB6281c314_a0a9_40e1_82bb_62c12a9b65f9" localSheetId="5" hidden="1">#REF!</definedName>
    <definedName name="TB6281c314_a0a9_40e1_82bb_62c12a9b65f9" hidden="1">#REF!</definedName>
    <definedName name="TB628f5056_7d65_4cc7_b79e_67fb80a237f7" localSheetId="5" hidden="1">#REF!</definedName>
    <definedName name="TB628f5056_7d65_4cc7_b79e_67fb80a237f7" hidden="1">#REF!</definedName>
    <definedName name="TB62aaf417_5bed_443d_a80c_bd7a6f3afa5b" localSheetId="5" hidden="1">#REF!</definedName>
    <definedName name="TB62aaf417_5bed_443d_a80c_bd7a6f3afa5b" hidden="1">#REF!</definedName>
    <definedName name="TB62b472e8_30be_4c2c_b796_46db43c98f06" localSheetId="5" hidden="1">#REF!</definedName>
    <definedName name="TB62b472e8_30be_4c2c_b796_46db43c98f06" hidden="1">#REF!</definedName>
    <definedName name="TB62c678b2_7a52_4b39_b3ab_01d2c1a19c02" localSheetId="5" hidden="1">#REF!</definedName>
    <definedName name="TB62c678b2_7a52_4b39_b3ab_01d2c1a19c02" hidden="1">#REF!</definedName>
    <definedName name="TB62cc6ef3_10e9_49a5_89eb_834edf6d476e" localSheetId="5" hidden="1">#REF!</definedName>
    <definedName name="TB62cc6ef3_10e9_49a5_89eb_834edf6d476e" hidden="1">#REF!</definedName>
    <definedName name="TB62dcd41e_0af0_4b03_b031_9defef17b71b" localSheetId="5" hidden="1">#REF!</definedName>
    <definedName name="TB62dcd41e_0af0_4b03_b031_9defef17b71b" hidden="1">#REF!</definedName>
    <definedName name="TB62e5640e_47aa_4910_9a16_d238d6a2a520" localSheetId="5" hidden="1">#REF!</definedName>
    <definedName name="TB62e5640e_47aa_4910_9a16_d238d6a2a520" hidden="1">#REF!</definedName>
    <definedName name="TB62fcac1a_6c15_451d_9787_0f90fed98a19" localSheetId="5" hidden="1">#REF!</definedName>
    <definedName name="TB62fcac1a_6c15_451d_9787_0f90fed98a19" hidden="1">#REF!</definedName>
    <definedName name="TB63010b66_9658_4d03_ba68_81fd67b16992" localSheetId="5" hidden="1">#REF!</definedName>
    <definedName name="TB63010b66_9658_4d03_ba68_81fd67b16992" hidden="1">#REF!</definedName>
    <definedName name="TB630eeea3_e785_4628_a916_c0a7cf193736" localSheetId="5" hidden="1">#REF!</definedName>
    <definedName name="TB630eeea3_e785_4628_a916_c0a7cf193736" hidden="1">#REF!</definedName>
    <definedName name="TB632e5e8d_51ce_4c1b_a8c1_6629b3596d77" localSheetId="5" hidden="1">#REF!</definedName>
    <definedName name="TB632e5e8d_51ce_4c1b_a8c1_6629b3596d77" hidden="1">#REF!</definedName>
    <definedName name="TB63371a17_856c_4998_a8c0_fabaaa42830d" localSheetId="5" hidden="1">#REF!</definedName>
    <definedName name="TB63371a17_856c_4998_a8c0_fabaaa42830d" hidden="1">#REF!</definedName>
    <definedName name="TB633b9e3a_5a11_4f68_ad42_85331e0fe488" localSheetId="5" hidden="1">#REF!</definedName>
    <definedName name="TB633b9e3a_5a11_4f68_ad42_85331e0fe488" hidden="1">#REF!</definedName>
    <definedName name="TB6341b74b_8b52_4d3b_9203_6958188f21a3" localSheetId="5" hidden="1">#REF!</definedName>
    <definedName name="TB6341b74b_8b52_4d3b_9203_6958188f21a3" hidden="1">#REF!</definedName>
    <definedName name="TB63469960_af80_422a_b08d_a2d461bf53d2" localSheetId="5" hidden="1">#REF!</definedName>
    <definedName name="TB63469960_af80_422a_b08d_a2d461bf53d2" hidden="1">#REF!</definedName>
    <definedName name="TB63576901_3fec_42a2_a12d_5371c75d9983" localSheetId="5" hidden="1">#REF!</definedName>
    <definedName name="TB63576901_3fec_42a2_a12d_5371c75d9983" hidden="1">#REF!</definedName>
    <definedName name="TB6360145d_9450_4f7d_b9e1_63a6ce0afa5c" localSheetId="5" hidden="1">#REF!</definedName>
    <definedName name="TB6360145d_9450_4f7d_b9e1_63a6ce0afa5c" hidden="1">#REF!</definedName>
    <definedName name="TB636b10bf_22b5_4385_a42f_4d55cc1f250e" localSheetId="5" hidden="1">#REF!</definedName>
    <definedName name="TB636b10bf_22b5_4385_a42f_4d55cc1f250e" hidden="1">#REF!</definedName>
    <definedName name="TB63972d1e_cb22_4781_ba99_152e4d9a711e" localSheetId="5" hidden="1">#REF!</definedName>
    <definedName name="TB63972d1e_cb22_4781_ba99_152e4d9a711e" hidden="1">#REF!</definedName>
    <definedName name="TB63b05eb8_d6fd_4de6_b20e_f7156e14f9a7" localSheetId="5" hidden="1">#REF!</definedName>
    <definedName name="TB63b05eb8_d6fd_4de6_b20e_f7156e14f9a7" hidden="1">#REF!</definedName>
    <definedName name="TB63b844c2_00f0_4c44_820f_38889caa8d25" localSheetId="5" hidden="1">#REF!</definedName>
    <definedName name="TB63b844c2_00f0_4c44_820f_38889caa8d25" hidden="1">#REF!</definedName>
    <definedName name="TB63ba3e94_a71a_4a0d_9976_d5310b46bf62" localSheetId="5" hidden="1">#REF!</definedName>
    <definedName name="TB63ba3e94_a71a_4a0d_9976_d5310b46bf62" hidden="1">#REF!</definedName>
    <definedName name="TB63c47f81_9ed1_4c52_9f4e_5b3a79532733" localSheetId="5" hidden="1">#REF!</definedName>
    <definedName name="TB63c47f81_9ed1_4c52_9f4e_5b3a79532733" hidden="1">#REF!</definedName>
    <definedName name="TB63c7d257_2d2a_4e03_a60e_ac4f089b6f02" localSheetId="5" hidden="1">#REF!</definedName>
    <definedName name="TB63c7d257_2d2a_4e03_a60e_ac4f089b6f02" hidden="1">#REF!</definedName>
    <definedName name="TB63c9887a_67ba_4c09_b921_280a14353aa4" localSheetId="5" hidden="1">#REF!</definedName>
    <definedName name="TB63c9887a_67ba_4c09_b921_280a14353aa4" hidden="1">#REF!</definedName>
    <definedName name="TB63cab125_7b23_445d_8dd9_6c45c5c89356" localSheetId="5" hidden="1">#REF!</definedName>
    <definedName name="TB63cab125_7b23_445d_8dd9_6c45c5c89356" hidden="1">#REF!</definedName>
    <definedName name="TB63ce7b12_e452_4f18_9d6b_3aef9dd2f65e" localSheetId="5" hidden="1">#REF!</definedName>
    <definedName name="TB63ce7b12_e452_4f18_9d6b_3aef9dd2f65e" hidden="1">#REF!</definedName>
    <definedName name="TB63d0002f_d3b8_4676_9854_296a489f13bd" localSheetId="5" hidden="1">#REF!</definedName>
    <definedName name="TB63d0002f_d3b8_4676_9854_296a489f13bd" hidden="1">#REF!</definedName>
    <definedName name="TB63d44f20_8e1b_4654_873e_a4b9c40f9c01" localSheetId="5" hidden="1">#REF!</definedName>
    <definedName name="TB63d44f20_8e1b_4654_873e_a4b9c40f9c01" hidden="1">#REF!</definedName>
    <definedName name="TB63da2cbf_bb13_49d2_8f8e_d28a7ae1d1b2" localSheetId="5" hidden="1">#REF!</definedName>
    <definedName name="TB63da2cbf_bb13_49d2_8f8e_d28a7ae1d1b2" hidden="1">#REF!</definedName>
    <definedName name="TB63dba425_8822_410f_b22d_ddee946303d5" localSheetId="5" hidden="1">#REF!</definedName>
    <definedName name="TB63dba425_8822_410f_b22d_ddee946303d5" hidden="1">#REF!</definedName>
    <definedName name="TB63ddd478_e27b_4bcb_804b_cf19da4c39c7" localSheetId="5" hidden="1">#REF!</definedName>
    <definedName name="TB63ddd478_e27b_4bcb_804b_cf19da4c39c7" hidden="1">#REF!</definedName>
    <definedName name="TB63eb44a2_91a4_468a_bce0_f29b38efde96" localSheetId="5" hidden="1">#REF!</definedName>
    <definedName name="TB63eb44a2_91a4_468a_bce0_f29b38efde96" hidden="1">#REF!</definedName>
    <definedName name="TB63ec9860_cf1e_4b95_8532_7a72f8656028" localSheetId="5" hidden="1">#REF!</definedName>
    <definedName name="TB63ec9860_cf1e_4b95_8532_7a72f8656028" hidden="1">#REF!</definedName>
    <definedName name="TB63f181cd_5e84_4e98_8081_de8947d5911d" localSheetId="5" hidden="1">#REF!</definedName>
    <definedName name="TB63f181cd_5e84_4e98_8081_de8947d5911d" hidden="1">#REF!</definedName>
    <definedName name="TB6409e9ff_4999_483d_bc66_25ad1986df0e" localSheetId="5" hidden="1">#REF!</definedName>
    <definedName name="TB6409e9ff_4999_483d_bc66_25ad1986df0e" hidden="1">#REF!</definedName>
    <definedName name="TB641210c4_07d0_492e_8fe5_b0fe9f51f4f8" localSheetId="5" hidden="1">#REF!</definedName>
    <definedName name="TB641210c4_07d0_492e_8fe5_b0fe9f51f4f8" hidden="1">#REF!</definedName>
    <definedName name="TB6422a1f8_ea56_44ce_95b1_70686d92098f" localSheetId="5" hidden="1">#REF!</definedName>
    <definedName name="TB6422a1f8_ea56_44ce_95b1_70686d92098f" hidden="1">#REF!</definedName>
    <definedName name="TB6422f8a9_0bc3_4892_af48_f66d2fd3ae69" localSheetId="5" hidden="1">#REF!</definedName>
    <definedName name="TB6422f8a9_0bc3_4892_af48_f66d2fd3ae69" hidden="1">#REF!</definedName>
    <definedName name="TB64246495_1cb2_48bf_b5b1_1cbed7a7cc02" localSheetId="5" hidden="1">#REF!</definedName>
    <definedName name="TB64246495_1cb2_48bf_b5b1_1cbed7a7cc02" hidden="1">#REF!</definedName>
    <definedName name="TB642884da_cbe4_4831_8feb_f42784bfd155" localSheetId="5" hidden="1">#REF!</definedName>
    <definedName name="TB642884da_cbe4_4831_8feb_f42784bfd155" hidden="1">#REF!</definedName>
    <definedName name="TB6429d767_8244_4185_978a_395236332f85" localSheetId="5" hidden="1">#REF!</definedName>
    <definedName name="TB6429d767_8244_4185_978a_395236332f85" hidden="1">#REF!</definedName>
    <definedName name="TB642e7c82_f781_442c_8e4a_044bcd07430e" localSheetId="5" hidden="1">#REF!</definedName>
    <definedName name="TB642e7c82_f781_442c_8e4a_044bcd07430e" hidden="1">#REF!</definedName>
    <definedName name="TB64343ed7_dc82_4987_9936_27ce0f850647" localSheetId="5" hidden="1">#REF!</definedName>
    <definedName name="TB64343ed7_dc82_4987_9936_27ce0f850647" hidden="1">#REF!</definedName>
    <definedName name="TB644126bf_1bf2_4a8e_b044_9c5455930d50" localSheetId="5" hidden="1">#REF!</definedName>
    <definedName name="TB644126bf_1bf2_4a8e_b044_9c5455930d50" hidden="1">#REF!</definedName>
    <definedName name="TB644864d1_1beb_446a_a265_4dea70228367" localSheetId="5" hidden="1">#REF!</definedName>
    <definedName name="TB644864d1_1beb_446a_a265_4dea70228367" hidden="1">#REF!</definedName>
    <definedName name="TB644ae205_47ab_4c73_9afa_94cce148891a" localSheetId="5" hidden="1">#REF!</definedName>
    <definedName name="TB644ae205_47ab_4c73_9afa_94cce148891a" hidden="1">#REF!</definedName>
    <definedName name="TB64575dea_a280_4dc3_91da_97ef9ce238e5" localSheetId="5" hidden="1">#REF!</definedName>
    <definedName name="TB64575dea_a280_4dc3_91da_97ef9ce238e5" hidden="1">#REF!</definedName>
    <definedName name="TB64590c65_906a_48b9_98ae_3598aa882361" localSheetId="5" hidden="1">#REF!</definedName>
    <definedName name="TB64590c65_906a_48b9_98ae_3598aa882361" hidden="1">#REF!</definedName>
    <definedName name="TB6464d25c_2bb1_4fea_89dd_3175e96f8601" localSheetId="5" hidden="1">#REF!</definedName>
    <definedName name="TB6464d25c_2bb1_4fea_89dd_3175e96f8601" hidden="1">#REF!</definedName>
    <definedName name="TB64751252_57ab_4018_8065_7c92fa6dfefa" localSheetId="5" hidden="1">#REF!</definedName>
    <definedName name="TB64751252_57ab_4018_8065_7c92fa6dfefa" hidden="1">#REF!</definedName>
    <definedName name="TB647d1dcf_da2c_4c2e_a5f0_dded30361aee" localSheetId="5" hidden="1">#REF!</definedName>
    <definedName name="TB647d1dcf_da2c_4c2e_a5f0_dded30361aee" hidden="1">#REF!</definedName>
    <definedName name="TB64897769_6f4f_42aa_9d8f_3b94389d21e7" localSheetId="5" hidden="1">#REF!</definedName>
    <definedName name="TB64897769_6f4f_42aa_9d8f_3b94389d21e7" hidden="1">#REF!</definedName>
    <definedName name="TB648b1381_fdd7_40c8_9426_e981b3859b13" localSheetId="5" hidden="1">#REF!</definedName>
    <definedName name="TB648b1381_fdd7_40c8_9426_e981b3859b13" hidden="1">#REF!</definedName>
    <definedName name="TB648b71b0_06f9_4d23_8699_50db1d2124e9" localSheetId="5" hidden="1">#REF!</definedName>
    <definedName name="TB648b71b0_06f9_4d23_8699_50db1d2124e9" hidden="1">#REF!</definedName>
    <definedName name="TB648db5ab_42f8_4dbc_8d4e_7a07c04cfa0d" localSheetId="5" hidden="1">#REF!</definedName>
    <definedName name="TB648db5ab_42f8_4dbc_8d4e_7a07c04cfa0d" hidden="1">#REF!</definedName>
    <definedName name="TB64a3b2c2_c2bb_416f_bcc6_a9c5023a0efc" localSheetId="5" hidden="1">#REF!</definedName>
    <definedName name="TB64a3b2c2_c2bb_416f_bcc6_a9c5023a0efc" hidden="1">#REF!</definedName>
    <definedName name="TB64ad49c6_d63e_474f_a49d_fae97e686e7e" localSheetId="5" hidden="1">#REF!</definedName>
    <definedName name="TB64ad49c6_d63e_474f_a49d_fae97e686e7e" hidden="1">#REF!</definedName>
    <definedName name="TB64d9a0b0_ddd6_4960_8b54_0d6ec35b1b88" localSheetId="5" hidden="1">#REF!</definedName>
    <definedName name="TB64d9a0b0_ddd6_4960_8b54_0d6ec35b1b88" hidden="1">#REF!</definedName>
    <definedName name="TB64dada86_d8cc_493b_ae67_e2acfc0cb7d0" localSheetId="5" hidden="1">#REF!</definedName>
    <definedName name="TB64dada86_d8cc_493b_ae67_e2acfc0cb7d0" hidden="1">#REF!</definedName>
    <definedName name="TB64e544dc_cb78_4388_b3c4_53e1a3c7b3a7" localSheetId="5" hidden="1">#REF!</definedName>
    <definedName name="TB64e544dc_cb78_4388_b3c4_53e1a3c7b3a7" hidden="1">#REF!</definedName>
    <definedName name="TB64f615e4_5f64_4157_9691_2aba274edc8c" localSheetId="5" hidden="1">#REF!</definedName>
    <definedName name="TB64f615e4_5f64_4157_9691_2aba274edc8c" hidden="1">#REF!</definedName>
    <definedName name="TB64f6c722_a62d_4550_8eea_c933f98f12c2" localSheetId="5" hidden="1">#REF!</definedName>
    <definedName name="TB64f6c722_a62d_4550_8eea_c933f98f12c2" hidden="1">#REF!</definedName>
    <definedName name="TB64feacaa_36d3_45e5_b3fe_dd82f3114ba5" localSheetId="5" hidden="1">#REF!</definedName>
    <definedName name="TB64feacaa_36d3_45e5_b3fe_dd82f3114ba5" hidden="1">#REF!</definedName>
    <definedName name="TB6505d5ac_de02_4d15_aa56_14f3efc65e34" localSheetId="5" hidden="1">#REF!</definedName>
    <definedName name="TB6505d5ac_de02_4d15_aa56_14f3efc65e34" hidden="1">#REF!</definedName>
    <definedName name="TB650b14ed_1a2e_46b6_9187_4347b789763a" localSheetId="5" hidden="1">#REF!</definedName>
    <definedName name="TB650b14ed_1a2e_46b6_9187_4347b789763a" hidden="1">#REF!</definedName>
    <definedName name="TB650e9b89_8d70_45e0_ad6e_43b93b5b7777" localSheetId="5" hidden="1">#REF!</definedName>
    <definedName name="TB650e9b89_8d70_45e0_ad6e_43b93b5b7777" hidden="1">#REF!</definedName>
    <definedName name="TB6514f9aa_f53d_404e_817f_a3c6b2431815" localSheetId="5" hidden="1">#REF!</definedName>
    <definedName name="TB6514f9aa_f53d_404e_817f_a3c6b2431815" hidden="1">#REF!</definedName>
    <definedName name="TB651b518c_b1bf_48b7_ae43_d729059bf98c" localSheetId="5" hidden="1">#REF!</definedName>
    <definedName name="TB651b518c_b1bf_48b7_ae43_d729059bf98c" hidden="1">#REF!</definedName>
    <definedName name="TB65216fb4_c302_4819_80be_c1100f9d4d9f" localSheetId="5" hidden="1">#REF!</definedName>
    <definedName name="TB65216fb4_c302_4819_80be_c1100f9d4d9f" hidden="1">#REF!</definedName>
    <definedName name="TB652f49ba_c18d_40b5_b90b_26ca4be61ce9" localSheetId="5" hidden="1">#REF!</definedName>
    <definedName name="TB652f49ba_c18d_40b5_b90b_26ca4be61ce9" hidden="1">#REF!</definedName>
    <definedName name="TB653047d7_8283_42b0_b834_89fbf7bb41f4" localSheetId="5" hidden="1">#REF!</definedName>
    <definedName name="TB653047d7_8283_42b0_b834_89fbf7bb41f4" hidden="1">#REF!</definedName>
    <definedName name="TB6534b5f3_d283_4f78_b12d_1d3c488572de" localSheetId="5" hidden="1">#REF!</definedName>
    <definedName name="TB6534b5f3_d283_4f78_b12d_1d3c488572de" hidden="1">#REF!</definedName>
    <definedName name="TB6550af2f_7186_4e6a_abaf_158f6da5a493" localSheetId="5" hidden="1">#REF!</definedName>
    <definedName name="TB6550af2f_7186_4e6a_abaf_158f6da5a493" hidden="1">#REF!</definedName>
    <definedName name="TB65527ce7_91dc_4242_83f7_dba568f56588" localSheetId="5" hidden="1">#REF!</definedName>
    <definedName name="TB65527ce7_91dc_4242_83f7_dba568f56588" hidden="1">#REF!</definedName>
    <definedName name="TB65606522_a652_4567_a11b_78ac5c7b9e14" localSheetId="5" hidden="1">#REF!</definedName>
    <definedName name="TB65606522_a652_4567_a11b_78ac5c7b9e14" hidden="1">#REF!</definedName>
    <definedName name="TB6572356e_a4fc_4360_94c0_4d6510623c57" localSheetId="5" hidden="1">#REF!</definedName>
    <definedName name="TB6572356e_a4fc_4360_94c0_4d6510623c57" hidden="1">#REF!</definedName>
    <definedName name="TB6577cf45_bbfe_44fa_9959_4936bec48337" localSheetId="5" hidden="1">#REF!</definedName>
    <definedName name="TB6577cf45_bbfe_44fa_9959_4936bec48337" hidden="1">#REF!</definedName>
    <definedName name="TB657e7a45_9213_412d_8297_e71e8596d393" localSheetId="5" hidden="1">#REF!</definedName>
    <definedName name="TB657e7a45_9213_412d_8297_e71e8596d393" hidden="1">#REF!</definedName>
    <definedName name="TB658333a9_c118_4582_9ca0_a2f8baf6767d" localSheetId="5" hidden="1">#REF!</definedName>
    <definedName name="TB658333a9_c118_4582_9ca0_a2f8baf6767d" hidden="1">#REF!</definedName>
    <definedName name="TB658961d3_e906_4e27_ab03_c464859a89e0" localSheetId="5" hidden="1">#REF!</definedName>
    <definedName name="TB658961d3_e906_4e27_ab03_c464859a89e0" hidden="1">#REF!</definedName>
    <definedName name="TB65a12f45_a09b_4de6_9845_460a8993329b" localSheetId="5" hidden="1">#REF!</definedName>
    <definedName name="TB65a12f45_a09b_4de6_9845_460a8993329b" hidden="1">#REF!</definedName>
    <definedName name="TB65a82c96_0f17_4270_96a8_e7f924393c40" localSheetId="5" hidden="1">#REF!</definedName>
    <definedName name="TB65a82c96_0f17_4270_96a8_e7f924393c40" hidden="1">#REF!</definedName>
    <definedName name="TB65aa0664_a657_41f7_ae5c_6767389791a5" localSheetId="5" hidden="1">#REF!</definedName>
    <definedName name="TB65aa0664_a657_41f7_ae5c_6767389791a5" hidden="1">#REF!</definedName>
    <definedName name="TB65b1213f_5da2_4ae8_b3bf_5ff19bad87eb" localSheetId="5" hidden="1">#REF!</definedName>
    <definedName name="TB65b1213f_5da2_4ae8_b3bf_5ff19bad87eb" hidden="1">#REF!</definedName>
    <definedName name="TB65c1d906_11a0_4d5c_91f1_81539d68cc68" localSheetId="5" hidden="1">#REF!</definedName>
    <definedName name="TB65c1d906_11a0_4d5c_91f1_81539d68cc68" hidden="1">#REF!</definedName>
    <definedName name="TB65d0ff8e_6616_4e40_be1f_8e9bfdfe4be9" localSheetId="5" hidden="1">#REF!</definedName>
    <definedName name="TB65d0ff8e_6616_4e40_be1f_8e9bfdfe4be9" hidden="1">#REF!</definedName>
    <definedName name="TB65e1fd47_d792_4e47_8693_dc54fcc2f94e" localSheetId="5" hidden="1">#REF!</definedName>
    <definedName name="TB65e1fd47_d792_4e47_8693_dc54fcc2f94e" hidden="1">#REF!</definedName>
    <definedName name="TB65e44d25_825c_4f00_bcba_26ee871e8074" localSheetId="5" hidden="1">#REF!</definedName>
    <definedName name="TB65e44d25_825c_4f00_bcba_26ee871e8074" hidden="1">#REF!</definedName>
    <definedName name="TB65e722e4_5c48_46d8_a9fd_52ff080c9ba9" localSheetId="5" hidden="1">#REF!</definedName>
    <definedName name="TB65e722e4_5c48_46d8_a9fd_52ff080c9ba9" hidden="1">#REF!</definedName>
    <definedName name="TB65ea8daa_bcb5_4725_a641_cf881a1d9283" localSheetId="5" hidden="1">#REF!</definedName>
    <definedName name="TB65ea8daa_bcb5_4725_a641_cf881a1d9283" hidden="1">#REF!</definedName>
    <definedName name="TB65ff4afd_cd01_4fe7_b6c5_789e83b64406" localSheetId="5" hidden="1">#REF!</definedName>
    <definedName name="TB65ff4afd_cd01_4fe7_b6c5_789e83b64406" hidden="1">#REF!</definedName>
    <definedName name="TB66043f89_ca9e_4f61_af29_2faa3d7f4948" localSheetId="5" hidden="1">#REF!</definedName>
    <definedName name="TB66043f89_ca9e_4f61_af29_2faa3d7f4948" hidden="1">#REF!</definedName>
    <definedName name="TB6608cfe3_2980_4fa5_ba90_874625bda4c8" localSheetId="5" hidden="1">#REF!</definedName>
    <definedName name="TB6608cfe3_2980_4fa5_ba90_874625bda4c8" hidden="1">#REF!</definedName>
    <definedName name="TB660b8a3c_5aa5_4880_a8d7_a5422377d75d" localSheetId="5" hidden="1">#REF!</definedName>
    <definedName name="TB660b8a3c_5aa5_4880_a8d7_a5422377d75d" hidden="1">#REF!</definedName>
    <definedName name="TB66114da5_d5b4_4a9a_a163_d3d4f556f3ea" localSheetId="5" hidden="1">#REF!</definedName>
    <definedName name="TB66114da5_d5b4_4a9a_a163_d3d4f556f3ea" hidden="1">#REF!</definedName>
    <definedName name="TB661d6f5b_c6e0_4815_830a_ed323757a60f" localSheetId="5" hidden="1">#REF!</definedName>
    <definedName name="TB661d6f5b_c6e0_4815_830a_ed323757a60f" hidden="1">#REF!</definedName>
    <definedName name="TB66247193_23af_47b5_9698_3a62a05db113" localSheetId="5" hidden="1">#REF!</definedName>
    <definedName name="TB66247193_23af_47b5_9698_3a62a05db113" hidden="1">#REF!</definedName>
    <definedName name="TB6638e25d_fb4b_4dce_b188_fec4e0cbee6b" localSheetId="5" hidden="1">#REF!</definedName>
    <definedName name="TB6638e25d_fb4b_4dce_b188_fec4e0cbee6b" hidden="1">#REF!</definedName>
    <definedName name="TB66400955_7168_4014_8acf_b54285383d1c" localSheetId="5" hidden="1">#REF!</definedName>
    <definedName name="TB66400955_7168_4014_8acf_b54285383d1c" hidden="1">#REF!</definedName>
    <definedName name="TB6646af0d_a066_4692_836e_df5d318d6278" localSheetId="5" hidden="1">#REF!</definedName>
    <definedName name="TB6646af0d_a066_4692_836e_df5d318d6278" hidden="1">#REF!</definedName>
    <definedName name="TB66495696_1f0a_44b3_bc15_fe979d340ee1" localSheetId="5" hidden="1">#REF!</definedName>
    <definedName name="TB66495696_1f0a_44b3_bc15_fe979d340ee1" hidden="1">#REF!</definedName>
    <definedName name="TB664c5652_6b68_423d_8538_9c5e02ada6fb" localSheetId="5" hidden="1">#REF!</definedName>
    <definedName name="TB664c5652_6b68_423d_8538_9c5e02ada6fb" hidden="1">#REF!</definedName>
    <definedName name="TB665829e7_79b0_44e1_b4ab_46e70606c121" localSheetId="5" hidden="1">#REF!</definedName>
    <definedName name="TB665829e7_79b0_44e1_b4ab_46e70606c121" hidden="1">#REF!</definedName>
    <definedName name="TB6658e16a_f3d9_470f_bd2d_d2797843c4b2" localSheetId="5" hidden="1">#REF!</definedName>
    <definedName name="TB6658e16a_f3d9_470f_bd2d_d2797843c4b2" hidden="1">#REF!</definedName>
    <definedName name="TB66666f62_4e9c_4527_ab09_d03d839f985b" localSheetId="5" hidden="1">#REF!</definedName>
    <definedName name="TB66666f62_4e9c_4527_ab09_d03d839f985b" hidden="1">#REF!</definedName>
    <definedName name="TB666b91ff_a668_4014_bf4a_532c5367c95c" localSheetId="5" hidden="1">#REF!</definedName>
    <definedName name="TB666b91ff_a668_4014_bf4a_532c5367c95c" hidden="1">#REF!</definedName>
    <definedName name="TB6673ab03_4093_47b6_a026_cf0f4d95d252" localSheetId="5" hidden="1">#REF!</definedName>
    <definedName name="TB6673ab03_4093_47b6_a026_cf0f4d95d252" hidden="1">#REF!</definedName>
    <definedName name="TB668f7ddc_8bd8_48d7_8dbd_ae64bc426569" localSheetId="5" hidden="1">#REF!</definedName>
    <definedName name="TB668f7ddc_8bd8_48d7_8dbd_ae64bc426569" hidden="1">#REF!</definedName>
    <definedName name="TB669879e1_7f16_4bca_b858_25c339807ca7" localSheetId="5" hidden="1">#REF!</definedName>
    <definedName name="TB669879e1_7f16_4bca_b858_25c339807ca7" hidden="1">#REF!</definedName>
    <definedName name="TB669a8706_7406_4750_a357_f9ba29a5d06a" localSheetId="5" hidden="1">#REF!</definedName>
    <definedName name="TB669a8706_7406_4750_a357_f9ba29a5d06a" hidden="1">#REF!</definedName>
    <definedName name="TB669e4528_4ff0_4764_acae_329131fbe77f" localSheetId="5" hidden="1">#REF!</definedName>
    <definedName name="TB669e4528_4ff0_4764_acae_329131fbe77f" hidden="1">#REF!</definedName>
    <definedName name="TB66a09ccb_8f5c_4ce6_b66f_f22095f4ab41" localSheetId="5" hidden="1">#REF!</definedName>
    <definedName name="TB66a09ccb_8f5c_4ce6_b66f_f22095f4ab41" hidden="1">#REF!</definedName>
    <definedName name="TB66a78280_d16f_4f28_a20b_6628510ab475" localSheetId="5" hidden="1">#REF!</definedName>
    <definedName name="TB66a78280_d16f_4f28_a20b_6628510ab475" hidden="1">#REF!</definedName>
    <definedName name="TB66ac9fd2_db7b_4475_84e8_ac0033f34ee4" localSheetId="5" hidden="1">#REF!</definedName>
    <definedName name="TB66ac9fd2_db7b_4475_84e8_ac0033f34ee4" hidden="1">#REF!</definedName>
    <definedName name="TB66aee6dd_9184_4845_aaa5_1811b70843f2" localSheetId="5" hidden="1">#REF!</definedName>
    <definedName name="TB66aee6dd_9184_4845_aaa5_1811b70843f2" hidden="1">#REF!</definedName>
    <definedName name="TB66b11b0c_83f3_4e56_880a_2b2f28cb7dd3" localSheetId="5" hidden="1">#REF!</definedName>
    <definedName name="TB66b11b0c_83f3_4e56_880a_2b2f28cb7dd3" hidden="1">#REF!</definedName>
    <definedName name="TB66b4e1e2_1307_4a46_bc2c_ed0cf42b7859" localSheetId="5" hidden="1">#REF!</definedName>
    <definedName name="TB66b4e1e2_1307_4a46_bc2c_ed0cf42b7859" hidden="1">#REF!</definedName>
    <definedName name="TB66bb027d_1c23_42ab_bfce_fcb8f01a91c2" localSheetId="5" hidden="1">#REF!</definedName>
    <definedName name="TB66bb027d_1c23_42ab_bfce_fcb8f01a91c2" hidden="1">#REF!</definedName>
    <definedName name="TB66bb73fa_ec81_4306_8990_4c81845145a2" localSheetId="5" hidden="1">#REF!</definedName>
    <definedName name="TB66bb73fa_ec81_4306_8990_4c81845145a2" hidden="1">#REF!</definedName>
    <definedName name="TB66c4de88_bfc7_4b72_9a17_e91861f2a253" localSheetId="5" hidden="1">#REF!</definedName>
    <definedName name="TB66c4de88_bfc7_4b72_9a17_e91861f2a253" hidden="1">#REF!</definedName>
    <definedName name="TB66c77d17_74bc_4f7c_9a58_041d342ca87a" localSheetId="5" hidden="1">#REF!</definedName>
    <definedName name="TB66c77d17_74bc_4f7c_9a58_041d342ca87a" hidden="1">#REF!</definedName>
    <definedName name="TB66cf3b7f_7bdc_43aa_b927_bb1d86dc24f4" localSheetId="5" hidden="1">#REF!</definedName>
    <definedName name="TB66cf3b7f_7bdc_43aa_b927_bb1d86dc24f4" hidden="1">#REF!</definedName>
    <definedName name="TB66d56ba8_1eea_4fe8_918d_8df78f2549d1" localSheetId="5" hidden="1">#REF!</definedName>
    <definedName name="TB66d56ba8_1eea_4fe8_918d_8df78f2549d1" hidden="1">#REF!</definedName>
    <definedName name="TB66d822a2_1941_4392_9249_274559bc3e9d" localSheetId="5" hidden="1">#REF!</definedName>
    <definedName name="TB66d822a2_1941_4392_9249_274559bc3e9d" hidden="1">#REF!</definedName>
    <definedName name="TB66e03dff_8000_4a6a_8a8e_29775fa083fa" localSheetId="5" hidden="1">#REF!</definedName>
    <definedName name="TB66e03dff_8000_4a6a_8a8e_29775fa083fa" hidden="1">#REF!</definedName>
    <definedName name="TB66ed723d_b786_4ed3_8360_4381d6ed35b9" localSheetId="5" hidden="1">#REF!</definedName>
    <definedName name="TB66ed723d_b786_4ed3_8360_4381d6ed35b9" hidden="1">#REF!</definedName>
    <definedName name="TB66ef6aeb_d1d0_4c94_94e5_7c484b54063a" localSheetId="5" hidden="1">#REF!</definedName>
    <definedName name="TB66ef6aeb_d1d0_4c94_94e5_7c484b54063a" hidden="1">#REF!</definedName>
    <definedName name="TB67149d50_821e_4e31_9dd6_591bc830a732" localSheetId="5" hidden="1">#REF!</definedName>
    <definedName name="TB67149d50_821e_4e31_9dd6_591bc830a732" hidden="1">#REF!</definedName>
    <definedName name="TB671ad190_9eaf_4641_ac8c_98e06f749bdb" localSheetId="5" hidden="1">#REF!</definedName>
    <definedName name="TB671ad190_9eaf_4641_ac8c_98e06f749bdb" hidden="1">#REF!</definedName>
    <definedName name="TB67243809_77c6_4dab_8f43_8c50179d7303" localSheetId="5" hidden="1">#REF!</definedName>
    <definedName name="TB67243809_77c6_4dab_8f43_8c50179d7303" hidden="1">#REF!</definedName>
    <definedName name="TB672b7d28_6ee2_4cab_a7c4_ae77d656d829" localSheetId="5" hidden="1">#REF!</definedName>
    <definedName name="TB672b7d28_6ee2_4cab_a7c4_ae77d656d829" hidden="1">#REF!</definedName>
    <definedName name="TB6736ead7_26b6_4f93_a1af_c1c050aee686" localSheetId="5" hidden="1">#REF!</definedName>
    <definedName name="TB6736ead7_26b6_4f93_a1af_c1c050aee686" hidden="1">#REF!</definedName>
    <definedName name="TB6737ed92_9236_4843_be07_8c404c477af5" localSheetId="5" hidden="1">#REF!</definedName>
    <definedName name="TB6737ed92_9236_4843_be07_8c404c477af5" hidden="1">#REF!</definedName>
    <definedName name="TB67473b1f_f79e_46d8_8b5f_ef5affe8462c" localSheetId="5" hidden="1">#REF!</definedName>
    <definedName name="TB67473b1f_f79e_46d8_8b5f_ef5affe8462c" hidden="1">#REF!</definedName>
    <definedName name="TB6751c988_78ba_4550_800a_b0eaf1f39a5b" localSheetId="5" hidden="1">#REF!</definedName>
    <definedName name="TB6751c988_78ba_4550_800a_b0eaf1f39a5b" hidden="1">#REF!</definedName>
    <definedName name="TB67599fce_3059_411e_b663_4952b74ff0bb" localSheetId="5" hidden="1">#REF!</definedName>
    <definedName name="TB67599fce_3059_411e_b663_4952b74ff0bb" hidden="1">#REF!</definedName>
    <definedName name="TB676137dd_b44a_469a_a62d_982d964a9929" localSheetId="5" hidden="1">#REF!</definedName>
    <definedName name="TB676137dd_b44a_469a_a62d_982d964a9929" hidden="1">#REF!</definedName>
    <definedName name="TB67821356_4a7a_4265_9098_e881e5883523" localSheetId="5" hidden="1">#REF!</definedName>
    <definedName name="TB67821356_4a7a_4265_9098_e881e5883523" hidden="1">#REF!</definedName>
    <definedName name="TB67952382_391c_4430_8573_f0d565a8b9cf" localSheetId="5" hidden="1">#REF!</definedName>
    <definedName name="TB67952382_391c_4430_8573_f0d565a8b9cf" hidden="1">#REF!</definedName>
    <definedName name="TB679be2f8_780d_41d4_b69f_54643bfa9ab1" localSheetId="5" hidden="1">#REF!</definedName>
    <definedName name="TB679be2f8_780d_41d4_b69f_54643bfa9ab1" hidden="1">#REF!</definedName>
    <definedName name="TB679ea936_8cc9_4b0b_85c2_efd301e9cf47" localSheetId="5" hidden="1">#REF!</definedName>
    <definedName name="TB679ea936_8cc9_4b0b_85c2_efd301e9cf47" hidden="1">#REF!</definedName>
    <definedName name="TB67a100af_1139_49a7_8788_17d50297986b" localSheetId="5" hidden="1">#REF!</definedName>
    <definedName name="TB67a100af_1139_49a7_8788_17d50297986b" hidden="1">#REF!</definedName>
    <definedName name="TB67a42db9_c25c_42bc_abba_69e8d0855745" localSheetId="5" hidden="1">#REF!</definedName>
    <definedName name="TB67a42db9_c25c_42bc_abba_69e8d0855745" hidden="1">#REF!</definedName>
    <definedName name="TB67d069e6_06ef_4296_9799_33ca6509ca19" localSheetId="5" hidden="1">#REF!</definedName>
    <definedName name="TB67d069e6_06ef_4296_9799_33ca6509ca19" hidden="1">#REF!</definedName>
    <definedName name="TB67d06ca9_66ed_49fb_827f_035af0186763" localSheetId="5" hidden="1">#REF!</definedName>
    <definedName name="TB67d06ca9_66ed_49fb_827f_035af0186763" hidden="1">#REF!</definedName>
    <definedName name="TB67d36708_4eda_41c4_a1f6_342ce4fe9deb" localSheetId="5" hidden="1">#REF!</definedName>
    <definedName name="TB67d36708_4eda_41c4_a1f6_342ce4fe9deb" hidden="1">#REF!</definedName>
    <definedName name="TB67d58dbf_86f7_4842_a96a_9a983e54a234" localSheetId="5" hidden="1">#REF!</definedName>
    <definedName name="TB67d58dbf_86f7_4842_a96a_9a983e54a234" hidden="1">#REF!</definedName>
    <definedName name="TB67d5b13b_7173_4d0d_8217_e706322eed57" localSheetId="5" hidden="1">#REF!</definedName>
    <definedName name="TB67d5b13b_7173_4d0d_8217_e706322eed57" hidden="1">#REF!</definedName>
    <definedName name="TB67dcb6d3_2c31_40fc_bd92_cda7d866a07b" localSheetId="5" hidden="1">#REF!</definedName>
    <definedName name="TB67dcb6d3_2c31_40fc_bd92_cda7d866a07b" hidden="1">#REF!</definedName>
    <definedName name="TB67e8ff3a_b5ac_4c81_b091_6a35cc5ae61d" localSheetId="5" hidden="1">#REF!</definedName>
    <definedName name="TB67e8ff3a_b5ac_4c81_b091_6a35cc5ae61d" hidden="1">#REF!</definedName>
    <definedName name="TB67eb5c9f_96a0_4f6c_b9be_6319fdcbf4e7" localSheetId="5" hidden="1">#REF!</definedName>
    <definedName name="TB67eb5c9f_96a0_4f6c_b9be_6319fdcbf4e7" hidden="1">#REF!</definedName>
    <definedName name="TB67f837a2_e62b_44cc_853c_74be93867d5e" localSheetId="5" hidden="1">#REF!</definedName>
    <definedName name="TB67f837a2_e62b_44cc_853c_74be93867d5e" hidden="1">#REF!</definedName>
    <definedName name="TB67ff000d_d057_4e92_8dea_a98e935bd5fc" localSheetId="5" hidden="1">#REF!</definedName>
    <definedName name="TB67ff000d_d057_4e92_8dea_a98e935bd5fc" hidden="1">#REF!</definedName>
    <definedName name="TB68010086_76ee_47d2_9dbc_a0798bd5c071" localSheetId="5" hidden="1">#REF!</definedName>
    <definedName name="TB68010086_76ee_47d2_9dbc_a0798bd5c071" hidden="1">#REF!</definedName>
    <definedName name="TB68023ed8_7ef6_449c_9f5c_a847ab194228" localSheetId="5" hidden="1">#REF!</definedName>
    <definedName name="TB68023ed8_7ef6_449c_9f5c_a847ab194228" hidden="1">#REF!</definedName>
    <definedName name="TB680738bd_2058_4792_a661_cddcd533a5d5" localSheetId="5" hidden="1">#REF!</definedName>
    <definedName name="TB680738bd_2058_4792_a661_cddcd533a5d5" hidden="1">#REF!</definedName>
    <definedName name="TB680aed5f_704b_4a81_87cf_6b450bcce90c" localSheetId="5" hidden="1">#REF!</definedName>
    <definedName name="TB680aed5f_704b_4a81_87cf_6b450bcce90c" hidden="1">#REF!</definedName>
    <definedName name="TB6810c7d2_0df5_43ba_9959_f985370dec7d" localSheetId="5" hidden="1">#REF!</definedName>
    <definedName name="TB6810c7d2_0df5_43ba_9959_f985370dec7d" hidden="1">#REF!</definedName>
    <definedName name="TB6816e26c_1dba_4c4b_965a_f3efb7561010" localSheetId="5" hidden="1">#REF!</definedName>
    <definedName name="TB6816e26c_1dba_4c4b_965a_f3efb7561010" hidden="1">#REF!</definedName>
    <definedName name="TB68282059_0c11_4bd5_9f43_e659717ec4d8" localSheetId="5" hidden="1">#REF!</definedName>
    <definedName name="TB68282059_0c11_4bd5_9f43_e659717ec4d8" hidden="1">#REF!</definedName>
    <definedName name="TB6831abde_9394_45e0_8d25_e5a3ac5d1432" localSheetId="5" hidden="1">#REF!</definedName>
    <definedName name="TB6831abde_9394_45e0_8d25_e5a3ac5d1432" hidden="1">#REF!</definedName>
    <definedName name="TB6838bf20_b392_4b3a_8a13_6374f5552990" localSheetId="5" hidden="1">#REF!</definedName>
    <definedName name="TB6838bf20_b392_4b3a_8a13_6374f5552990" hidden="1">#REF!</definedName>
    <definedName name="TB684e7c33_e8cb_4b81_8869_9d1cc781de56" localSheetId="5" hidden="1">#REF!</definedName>
    <definedName name="TB684e7c33_e8cb_4b81_8869_9d1cc781de56" hidden="1">#REF!</definedName>
    <definedName name="TB684ed52c_7f7b_420f_aeb0_1d30d6fbd654" localSheetId="5" hidden="1">#REF!</definedName>
    <definedName name="TB684ed52c_7f7b_420f_aeb0_1d30d6fbd654" hidden="1">#REF!</definedName>
    <definedName name="TB684f18c0_6a03_4eda_a1fa_845d162e6713" localSheetId="5" hidden="1">#REF!</definedName>
    <definedName name="TB684f18c0_6a03_4eda_a1fa_845d162e6713" hidden="1">#REF!</definedName>
    <definedName name="TB68545d50_b4bb_498f_801a_f284afd6fb65" localSheetId="5" hidden="1">#REF!</definedName>
    <definedName name="TB68545d50_b4bb_498f_801a_f284afd6fb65" hidden="1">#REF!</definedName>
    <definedName name="TB688921b4_346e_4e80_886a_514fe9d6dbba" localSheetId="5" hidden="1">#REF!</definedName>
    <definedName name="TB688921b4_346e_4e80_886a_514fe9d6dbba" hidden="1">#REF!</definedName>
    <definedName name="TB688d4120_6bdd_4277_a95c_b14f4476c29e" localSheetId="5" hidden="1">#REF!</definedName>
    <definedName name="TB688d4120_6bdd_4277_a95c_b14f4476c29e" hidden="1">#REF!</definedName>
    <definedName name="TB689737c3_d5d6_4d50_9815_3192bcd207ef" localSheetId="5" hidden="1">#REF!</definedName>
    <definedName name="TB689737c3_d5d6_4d50_9815_3192bcd207ef" hidden="1">#REF!</definedName>
    <definedName name="TB689bb145_166f_4640_ab69_8d2b93837e12" localSheetId="5" hidden="1">#REF!</definedName>
    <definedName name="TB689bb145_166f_4640_ab69_8d2b93837e12" hidden="1">#REF!</definedName>
    <definedName name="TB689e0d78_0973_415e_a92d_a7182f49bd1d" localSheetId="5" hidden="1">#REF!</definedName>
    <definedName name="TB689e0d78_0973_415e_a92d_a7182f49bd1d" hidden="1">#REF!</definedName>
    <definedName name="TB68a03589_7d9e_4b5b_a8fe_9c5467603289" localSheetId="5" hidden="1">#REF!</definedName>
    <definedName name="TB68a03589_7d9e_4b5b_a8fe_9c5467603289" hidden="1">#REF!</definedName>
    <definedName name="TB68abd5b0_ac97_4c9f_a1ad_d2e33a1df60e" localSheetId="5" hidden="1">#REF!</definedName>
    <definedName name="TB68abd5b0_ac97_4c9f_a1ad_d2e33a1df60e" hidden="1">#REF!</definedName>
    <definedName name="TB68b36e17_f984_4f28_a787_2df04e1e84b6" localSheetId="5" hidden="1">#REF!</definedName>
    <definedName name="TB68b36e17_f984_4f28_a787_2df04e1e84b6" hidden="1">#REF!</definedName>
    <definedName name="TB68b8e00a_a334_4015_976c_b108a6ca9f7e" localSheetId="5" hidden="1">#REF!</definedName>
    <definedName name="TB68b8e00a_a334_4015_976c_b108a6ca9f7e" hidden="1">#REF!</definedName>
    <definedName name="TB68bb5018_bc9b_4e53_bcf8_4db337de8c1f" localSheetId="5" hidden="1">#REF!</definedName>
    <definedName name="TB68bb5018_bc9b_4e53_bcf8_4db337de8c1f" hidden="1">#REF!</definedName>
    <definedName name="TB68bf0544_1b0c_4e59_9ff0_81556e8ae9be" localSheetId="5" hidden="1">#REF!</definedName>
    <definedName name="TB68bf0544_1b0c_4e59_9ff0_81556e8ae9be" hidden="1">#REF!</definedName>
    <definedName name="TB68c414eb_fa03_4b9e_b29d_114305a8beb6" localSheetId="5" hidden="1">#REF!</definedName>
    <definedName name="TB68c414eb_fa03_4b9e_b29d_114305a8beb6" hidden="1">#REF!</definedName>
    <definedName name="TB68c86f06_8065_40ed_9738_ae562d46afcd" localSheetId="5" hidden="1">#REF!</definedName>
    <definedName name="TB68c86f06_8065_40ed_9738_ae562d46afcd" hidden="1">#REF!</definedName>
    <definedName name="TB68c87ee6_a1ca_4343_ab35_3d9ff3d1b7e6" localSheetId="5" hidden="1">#REF!</definedName>
    <definedName name="TB68c87ee6_a1ca_4343_ab35_3d9ff3d1b7e6" hidden="1">#REF!</definedName>
    <definedName name="TB68d6003b_b574_490c_9cff_c8c18b81c6ab" localSheetId="5" hidden="1">#REF!</definedName>
    <definedName name="TB68d6003b_b574_490c_9cff_c8c18b81c6ab" hidden="1">#REF!</definedName>
    <definedName name="TB68d6a87a_dcf5_4894_93c6_9b8aa7bb59fd" localSheetId="5" hidden="1">#REF!</definedName>
    <definedName name="TB68d6a87a_dcf5_4894_93c6_9b8aa7bb59fd" hidden="1">#REF!</definedName>
    <definedName name="TB68d824ca_d603_4b05_aad8_e52b6c2ebf1b" localSheetId="5" hidden="1">#REF!</definedName>
    <definedName name="TB68d824ca_d603_4b05_aad8_e52b6c2ebf1b" hidden="1">#REF!</definedName>
    <definedName name="TB68ef09b3_69c8_4813_935b_332b8cf593a8" localSheetId="5" hidden="1">#REF!</definedName>
    <definedName name="TB68ef09b3_69c8_4813_935b_332b8cf593a8" hidden="1">#REF!</definedName>
    <definedName name="TB68f04e5d_cb39_4902_aec5_b00dc02adea0" localSheetId="5" hidden="1">#REF!</definedName>
    <definedName name="TB68f04e5d_cb39_4902_aec5_b00dc02adea0" hidden="1">#REF!</definedName>
    <definedName name="TB690621f3_1ff5_491d_a72c_a5a82ea93c87" localSheetId="5" hidden="1">#REF!</definedName>
    <definedName name="TB690621f3_1ff5_491d_a72c_a5a82ea93c87" hidden="1">#REF!</definedName>
    <definedName name="TB6906d6da_2f74_4ad8_88a7_f012173a7a9c" localSheetId="5" hidden="1">#REF!</definedName>
    <definedName name="TB6906d6da_2f74_4ad8_88a7_f012173a7a9c" hidden="1">#REF!</definedName>
    <definedName name="TB691005ed_9987_428a_b00b_d9a408153348" localSheetId="5" hidden="1">#REF!</definedName>
    <definedName name="TB691005ed_9987_428a_b00b_d9a408153348" hidden="1">#REF!</definedName>
    <definedName name="TB6915eebb_3952_4a72_ad6a_a367be4d59c1" localSheetId="5" hidden="1">#REF!</definedName>
    <definedName name="TB6915eebb_3952_4a72_ad6a_a367be4d59c1" hidden="1">#REF!</definedName>
    <definedName name="TB69194506_4c8a_4371_b371_1c56ab7f2d71" localSheetId="5" hidden="1">#REF!</definedName>
    <definedName name="TB69194506_4c8a_4371_b371_1c56ab7f2d71" hidden="1">#REF!</definedName>
    <definedName name="TB692adede_265c_45bd_8828_65d12377627e" localSheetId="5" hidden="1">#REF!</definedName>
    <definedName name="TB692adede_265c_45bd_8828_65d12377627e" hidden="1">#REF!</definedName>
    <definedName name="TB692b2bc6_26d3_40a0_85d4_4ddb6f0eefbc" localSheetId="5" hidden="1">#REF!</definedName>
    <definedName name="TB692b2bc6_26d3_40a0_85d4_4ddb6f0eefbc" hidden="1">#REF!</definedName>
    <definedName name="TB692d617a_4b0e_42ae_b00e_c1e107cce429" localSheetId="5" hidden="1">#REF!</definedName>
    <definedName name="TB692d617a_4b0e_42ae_b00e_c1e107cce429" hidden="1">#REF!</definedName>
    <definedName name="TB69460484_7a55_4da1_bcd0_9a586081eb95" localSheetId="5" hidden="1">#REF!</definedName>
    <definedName name="TB69460484_7a55_4da1_bcd0_9a586081eb95" hidden="1">#REF!</definedName>
    <definedName name="TB695f40cb_c3a5_4637_a5e4_747504481436" localSheetId="5" hidden="1">#REF!</definedName>
    <definedName name="TB695f40cb_c3a5_4637_a5e4_747504481436" hidden="1">#REF!</definedName>
    <definedName name="TB6964a705_daff_4e38_a0b3_ee1d54f01dca" localSheetId="5" hidden="1">#REF!</definedName>
    <definedName name="TB6964a705_daff_4e38_a0b3_ee1d54f01dca" hidden="1">#REF!</definedName>
    <definedName name="TB697386d1_a00c_4237_a517_1de86fda1a07" localSheetId="5" hidden="1">#REF!</definedName>
    <definedName name="TB697386d1_a00c_4237_a517_1de86fda1a07" hidden="1">#REF!</definedName>
    <definedName name="TB69762972_b137_48cb_83b6_c324a49d475e" localSheetId="5" hidden="1">#REF!</definedName>
    <definedName name="TB69762972_b137_48cb_83b6_c324a49d475e" hidden="1">#REF!</definedName>
    <definedName name="TB697ddf2f_3323_4c7b_9ee8_e716baef9ac5" localSheetId="5" hidden="1">#REF!</definedName>
    <definedName name="TB697ddf2f_3323_4c7b_9ee8_e716baef9ac5" hidden="1">#REF!</definedName>
    <definedName name="TB697df9e2_f1a2_440e_9986_f9f8a45f92f7" localSheetId="5" hidden="1">#REF!</definedName>
    <definedName name="TB697df9e2_f1a2_440e_9986_f9f8a45f92f7" hidden="1">#REF!</definedName>
    <definedName name="TB6982643f_b0ec_407f_a974_d1b879a3759f" localSheetId="5" hidden="1">#REF!</definedName>
    <definedName name="TB6982643f_b0ec_407f_a974_d1b879a3759f" hidden="1">#REF!</definedName>
    <definedName name="TB699667c8_eb08_482c_9e7d_ac04904a6520" localSheetId="5" hidden="1">#REF!</definedName>
    <definedName name="TB699667c8_eb08_482c_9e7d_ac04904a6520" hidden="1">#REF!</definedName>
    <definedName name="TB69992cca_f09d_4398_8201_f573cebeed59" localSheetId="5" hidden="1">#REF!</definedName>
    <definedName name="TB69992cca_f09d_4398_8201_f573cebeed59" hidden="1">#REF!</definedName>
    <definedName name="TB699acb3a_2bc3_499a_aa72_6a16a95460ab" localSheetId="5" hidden="1">#REF!</definedName>
    <definedName name="TB699acb3a_2bc3_499a_aa72_6a16a95460ab" hidden="1">#REF!</definedName>
    <definedName name="TB699cca30_3f1d_4de1_bdc0_775a27fc6cf8" localSheetId="5" hidden="1">#REF!</definedName>
    <definedName name="TB699cca30_3f1d_4de1_bdc0_775a27fc6cf8" hidden="1">#REF!</definedName>
    <definedName name="TB69a86655_a669_48b4_8cec_954f35dc3732" localSheetId="5" hidden="1">#REF!</definedName>
    <definedName name="TB69a86655_a669_48b4_8cec_954f35dc3732" hidden="1">#REF!</definedName>
    <definedName name="TB69b1998c_b303_4c71_95db_f6c0a2aef801" localSheetId="5" hidden="1">#REF!</definedName>
    <definedName name="TB69b1998c_b303_4c71_95db_f6c0a2aef801" hidden="1">#REF!</definedName>
    <definedName name="TB69b1c2ca_bfee_48da_ac54_80269f5d7b7c" localSheetId="5" hidden="1">#REF!</definedName>
    <definedName name="TB69b1c2ca_bfee_48da_ac54_80269f5d7b7c" hidden="1">#REF!</definedName>
    <definedName name="TB69b83516_1108_45c3_8a86_43bef20464b0" localSheetId="5" hidden="1">#REF!</definedName>
    <definedName name="TB69b83516_1108_45c3_8a86_43bef20464b0" hidden="1">#REF!</definedName>
    <definedName name="TB69bf3d0f_fa7f_4cc1_9b34_d9ae4db5f0ee" localSheetId="5" hidden="1">#REF!</definedName>
    <definedName name="TB69bf3d0f_fa7f_4cc1_9b34_d9ae4db5f0ee" hidden="1">#REF!</definedName>
    <definedName name="TB69dc472a_0e35_4e89_8417_41308db91fa3" localSheetId="5" hidden="1">#REF!</definedName>
    <definedName name="TB69dc472a_0e35_4e89_8417_41308db91fa3" hidden="1">#REF!</definedName>
    <definedName name="TB69e6d242_04b8_47f7_af74_12c61f56d871" localSheetId="5" hidden="1">#REF!</definedName>
    <definedName name="TB69e6d242_04b8_47f7_af74_12c61f56d871" hidden="1">#REF!</definedName>
    <definedName name="TB6a01e923_9128_4daa_8865_09bc3607f402" localSheetId="5" hidden="1">#REF!</definedName>
    <definedName name="TB6a01e923_9128_4daa_8865_09bc3607f402" hidden="1">#REF!</definedName>
    <definedName name="TB6a11922c_6d07_400f_8453_4b9ab8e70f38" localSheetId="5" hidden="1">#REF!</definedName>
    <definedName name="TB6a11922c_6d07_400f_8453_4b9ab8e70f38" hidden="1">#REF!</definedName>
    <definedName name="TB6a181c9e_2e0f_4895_aa0a_8986b4593a67" localSheetId="5" hidden="1">#REF!</definedName>
    <definedName name="TB6a181c9e_2e0f_4895_aa0a_8986b4593a67" hidden="1">#REF!</definedName>
    <definedName name="TB6a2c87e7_cf3f_4900_b903_73d81d805394" localSheetId="5" hidden="1">#REF!</definedName>
    <definedName name="TB6a2c87e7_cf3f_4900_b903_73d81d805394" hidden="1">#REF!</definedName>
    <definedName name="TB6a363cdd_eb7f_4312_b776_2804d5f107ff" localSheetId="5" hidden="1">#REF!</definedName>
    <definedName name="TB6a363cdd_eb7f_4312_b776_2804d5f107ff" hidden="1">#REF!</definedName>
    <definedName name="TB6a4b225d_8310_41a6_b5fe_16b6469c52a3" localSheetId="5" hidden="1">#REF!</definedName>
    <definedName name="TB6a4b225d_8310_41a6_b5fe_16b6469c52a3" hidden="1">#REF!</definedName>
    <definedName name="TB6a4ff6ee_1c3d_4fdc_9346_a22caf845e72" localSheetId="5" hidden="1">#REF!</definedName>
    <definedName name="TB6a4ff6ee_1c3d_4fdc_9346_a22caf845e72" hidden="1">#REF!</definedName>
    <definedName name="TB6a5408da_dc1c_4a53_8000_671674cfa62f" localSheetId="5" hidden="1">#REF!</definedName>
    <definedName name="TB6a5408da_dc1c_4a53_8000_671674cfa62f" hidden="1">#REF!</definedName>
    <definedName name="TB6a58677b_5738_42f9_aea6_82da48a407c2" localSheetId="5" hidden="1">#REF!</definedName>
    <definedName name="TB6a58677b_5738_42f9_aea6_82da48a407c2" hidden="1">#REF!</definedName>
    <definedName name="TB6a5b44ce_7c94_4de9_a704_cc8a033fc934" localSheetId="5" hidden="1">#REF!</definedName>
    <definedName name="TB6a5b44ce_7c94_4de9_a704_cc8a033fc934" hidden="1">#REF!</definedName>
    <definedName name="TB6a656772_03a6_4da0_80cd_968fc36410e2" localSheetId="5" hidden="1">#REF!</definedName>
    <definedName name="TB6a656772_03a6_4da0_80cd_968fc36410e2" hidden="1">#REF!</definedName>
    <definedName name="TB6a656ae9_46cf_4d1b_9af1_57fce95a8133" localSheetId="5" hidden="1">#REF!</definedName>
    <definedName name="TB6a656ae9_46cf_4d1b_9af1_57fce95a8133" hidden="1">#REF!</definedName>
    <definedName name="TB6a659f6a_c280_43f2_b933_ca6785ff31d6" localSheetId="5" hidden="1">#REF!</definedName>
    <definedName name="TB6a659f6a_c280_43f2_b933_ca6785ff31d6" hidden="1">#REF!</definedName>
    <definedName name="TB6a6f4cde_f16a_4314_b2cb_3f4b0cf834f6" localSheetId="5" hidden="1">#REF!</definedName>
    <definedName name="TB6a6f4cde_f16a_4314_b2cb_3f4b0cf834f6" hidden="1">#REF!</definedName>
    <definedName name="TB6a70d6fa_89ab_43bd_96ba_ec6cb9b7da09" localSheetId="5" hidden="1">#REF!</definedName>
    <definedName name="TB6a70d6fa_89ab_43bd_96ba_ec6cb9b7da09" hidden="1">#REF!</definedName>
    <definedName name="TB6a7161d0_7cf6_4992_89ec_9e6be28540bb" localSheetId="5" hidden="1">#REF!</definedName>
    <definedName name="TB6a7161d0_7cf6_4992_89ec_9e6be28540bb" hidden="1">#REF!</definedName>
    <definedName name="TB6a745f94_0086_4e4d_9695_7e03e8530339" localSheetId="5" hidden="1">#REF!</definedName>
    <definedName name="TB6a745f94_0086_4e4d_9695_7e03e8530339" hidden="1">#REF!</definedName>
    <definedName name="TB6a81a1e3_9caf_4886_aa8d_d68b83fb26fd" localSheetId="5" hidden="1">#REF!</definedName>
    <definedName name="TB6a81a1e3_9caf_4886_aa8d_d68b83fb26fd" hidden="1">#REF!</definedName>
    <definedName name="TB6a876b88_d098_4442_bd3f_3f50b164daf9" localSheetId="5" hidden="1">#REF!</definedName>
    <definedName name="TB6a876b88_d098_4442_bd3f_3f50b164daf9" hidden="1">#REF!</definedName>
    <definedName name="TB6a8bb51a_cf3c_401b_a6fa_503df3d46dfb" localSheetId="5" hidden="1">#REF!</definedName>
    <definedName name="TB6a8bb51a_cf3c_401b_a6fa_503df3d46dfb" hidden="1">#REF!</definedName>
    <definedName name="TB6aa27b6e_d929_4786_825d_4f83112f5200" localSheetId="5" hidden="1">#REF!</definedName>
    <definedName name="TB6aa27b6e_d929_4786_825d_4f83112f5200" hidden="1">#REF!</definedName>
    <definedName name="TB6aa537a4_d1d9_46c5_b54e_70658af78ff7" localSheetId="5" hidden="1">#REF!</definedName>
    <definedName name="TB6aa537a4_d1d9_46c5_b54e_70658af78ff7" hidden="1">#REF!</definedName>
    <definedName name="TB6aa60805_b11e_4d4d_b72c_d1f9f39b37ea" localSheetId="5" hidden="1">#REF!</definedName>
    <definedName name="TB6aa60805_b11e_4d4d_b72c_d1f9f39b37ea" hidden="1">#REF!</definedName>
    <definedName name="TB6aa86397_6c3e_47b0_be88_ce84368093f7" localSheetId="5" hidden="1">#REF!</definedName>
    <definedName name="TB6aa86397_6c3e_47b0_be88_ce84368093f7" hidden="1">#REF!</definedName>
    <definedName name="TB6ab9eb8e_4768_4e10_9794_09071702b634" localSheetId="5" hidden="1">#REF!</definedName>
    <definedName name="TB6ab9eb8e_4768_4e10_9794_09071702b634" hidden="1">#REF!</definedName>
    <definedName name="TB6abc58b7_a829_4411_93eb_a6616b233762" localSheetId="5" hidden="1">#REF!</definedName>
    <definedName name="TB6abc58b7_a829_4411_93eb_a6616b233762" hidden="1">#REF!</definedName>
    <definedName name="TB6abd1555_f3ca_40d7_aa45_01533365bfdf" localSheetId="5" hidden="1">#REF!</definedName>
    <definedName name="TB6abd1555_f3ca_40d7_aa45_01533365bfdf" hidden="1">#REF!</definedName>
    <definedName name="TB6abfd175_4340_4c55_a532_bb81696c1edf" localSheetId="5" hidden="1">#REF!</definedName>
    <definedName name="TB6abfd175_4340_4c55_a532_bb81696c1edf" hidden="1">#REF!</definedName>
    <definedName name="TB6ace03ff_6e04_41d9_b854_85d90a154419" localSheetId="5" hidden="1">#REF!</definedName>
    <definedName name="TB6ace03ff_6e04_41d9_b854_85d90a154419" hidden="1">#REF!</definedName>
    <definedName name="TB6ad136d0_4ec5_44e1_9bb2_a2487fe0a765" localSheetId="5" hidden="1">#REF!</definedName>
    <definedName name="TB6ad136d0_4ec5_44e1_9bb2_a2487fe0a765" hidden="1">#REF!</definedName>
    <definedName name="TB6ad56a77_120f_45ca_a3f1_92fce925346f" localSheetId="5" hidden="1">#REF!</definedName>
    <definedName name="TB6ad56a77_120f_45ca_a3f1_92fce925346f" hidden="1">#REF!</definedName>
    <definedName name="TB6adeeb0f_f27d_444d_b087_cbe40c5e62ab" localSheetId="5" hidden="1">#REF!</definedName>
    <definedName name="TB6adeeb0f_f27d_444d_b087_cbe40c5e62ab" hidden="1">#REF!</definedName>
    <definedName name="TB6adefdb6_8ea0_49ae_b358_803b1b422279" localSheetId="5" hidden="1">#REF!</definedName>
    <definedName name="TB6adefdb6_8ea0_49ae_b358_803b1b422279" hidden="1">#REF!</definedName>
    <definedName name="TB6ae19839_9099_44c8_8528_09931f9479d5" localSheetId="5" hidden="1">#REF!</definedName>
    <definedName name="TB6ae19839_9099_44c8_8528_09931f9479d5" hidden="1">#REF!</definedName>
    <definedName name="TB6ae6558f_e764_407e_b0de_54accfd8a442" localSheetId="5" hidden="1">#REF!</definedName>
    <definedName name="TB6ae6558f_e764_407e_b0de_54accfd8a442" hidden="1">#REF!</definedName>
    <definedName name="TB6ae765b6_fa08_44c4_9982_174ea60211b7" localSheetId="5" hidden="1">#REF!</definedName>
    <definedName name="TB6ae765b6_fa08_44c4_9982_174ea60211b7" hidden="1">#REF!</definedName>
    <definedName name="TB6aef310e_e0b6_4446_8e6c_d30511d82827" localSheetId="5" hidden="1">#REF!</definedName>
    <definedName name="TB6aef310e_e0b6_4446_8e6c_d30511d82827" hidden="1">#REF!</definedName>
    <definedName name="TB6af41a86_780e_49eb_bd9e_cad1db5fdc71" localSheetId="5" hidden="1">#REF!</definedName>
    <definedName name="TB6af41a86_780e_49eb_bd9e_cad1db5fdc71" hidden="1">#REF!</definedName>
    <definedName name="TB6aff0cb2_2130_4df7_aa04_4be2d5e0e05b" localSheetId="5" hidden="1">#REF!</definedName>
    <definedName name="TB6aff0cb2_2130_4df7_aa04_4be2d5e0e05b" hidden="1">#REF!</definedName>
    <definedName name="TB6b01aacd_05bd_460c_818b_258f72d94270" localSheetId="5" hidden="1">#REF!</definedName>
    <definedName name="TB6b01aacd_05bd_460c_818b_258f72d94270" hidden="1">#REF!</definedName>
    <definedName name="TB6b089f1d_7f9c_47b8_a903_a5327eb19d1a" localSheetId="5" hidden="1">#REF!</definedName>
    <definedName name="TB6b089f1d_7f9c_47b8_a903_a5327eb19d1a" hidden="1">#REF!</definedName>
    <definedName name="TB6b0c504b_2e36_4f2f_aeb3_80c3b5e87ba2" localSheetId="5" hidden="1">#REF!</definedName>
    <definedName name="TB6b0c504b_2e36_4f2f_aeb3_80c3b5e87ba2" hidden="1">#REF!</definedName>
    <definedName name="TB6b0eaa07_dfed_4981_a81a_0091abf96a69" localSheetId="5" hidden="1">#REF!</definedName>
    <definedName name="TB6b0eaa07_dfed_4981_a81a_0091abf96a69" hidden="1">#REF!</definedName>
    <definedName name="TB6b119a01_ed46_4ba6_b621_566e74b4f2dc" localSheetId="5" hidden="1">#REF!</definedName>
    <definedName name="TB6b119a01_ed46_4ba6_b621_566e74b4f2dc" hidden="1">#REF!</definedName>
    <definedName name="TB6b13f4b4_f4c2_4c49_b539_d9c046ba12f2" localSheetId="5" hidden="1">#REF!</definedName>
    <definedName name="TB6b13f4b4_f4c2_4c49_b539_d9c046ba12f2" hidden="1">#REF!</definedName>
    <definedName name="TB6b1b8ede_31a5_4be7_ba79_bf1c7fc9a57f" localSheetId="5" hidden="1">#REF!</definedName>
    <definedName name="TB6b1b8ede_31a5_4be7_ba79_bf1c7fc9a57f" hidden="1">#REF!</definedName>
    <definedName name="TB6b1c7f4b_f451_4c9d_a59f_67ecef1efea5" localSheetId="5" hidden="1">#REF!</definedName>
    <definedName name="TB6b1c7f4b_f451_4c9d_a59f_67ecef1efea5" hidden="1">#REF!</definedName>
    <definedName name="TB6b28f3cf_5885_434f_899d_8fecea339f8b" localSheetId="5" hidden="1">#REF!</definedName>
    <definedName name="TB6b28f3cf_5885_434f_899d_8fecea339f8b" hidden="1">#REF!</definedName>
    <definedName name="TB6b29b7d1_3d94_4b73_9083_e67c76467976" localSheetId="5" hidden="1">#REF!</definedName>
    <definedName name="TB6b29b7d1_3d94_4b73_9083_e67c76467976" hidden="1">#REF!</definedName>
    <definedName name="TB6b39a6a0_0748_4bc0_aa14_180464aae704" localSheetId="5" hidden="1">#REF!</definedName>
    <definedName name="TB6b39a6a0_0748_4bc0_aa14_180464aae704" hidden="1">#REF!</definedName>
    <definedName name="TB6b420848_bc4d_49e6_b522_ce4380f4a762" localSheetId="5" hidden="1">#REF!</definedName>
    <definedName name="TB6b420848_bc4d_49e6_b522_ce4380f4a762" hidden="1">#REF!</definedName>
    <definedName name="TB6b4ae23d_c1ef_429e_8435_173451abd601" localSheetId="5" hidden="1">#REF!</definedName>
    <definedName name="TB6b4ae23d_c1ef_429e_8435_173451abd601" hidden="1">#REF!</definedName>
    <definedName name="TB6b4bb7f2_73fa_4fb0_9520_83eba4f97bf7" localSheetId="5" hidden="1">#REF!</definedName>
    <definedName name="TB6b4bb7f2_73fa_4fb0_9520_83eba4f97bf7" hidden="1">#REF!</definedName>
    <definedName name="TB6b552c31_5f98_404e_88e0_c15d04561dd4" localSheetId="5" hidden="1">#REF!</definedName>
    <definedName name="TB6b552c31_5f98_404e_88e0_c15d04561dd4" hidden="1">#REF!</definedName>
    <definedName name="TB6b637f17_deda_4adf_bde3_0928042d483e" localSheetId="5" hidden="1">#REF!</definedName>
    <definedName name="TB6b637f17_deda_4adf_bde3_0928042d483e" hidden="1">#REF!</definedName>
    <definedName name="TB6b6fa4e3_c6f5_4e03_9b93_c4f192b10f5e" localSheetId="5" hidden="1">#REF!</definedName>
    <definedName name="TB6b6fa4e3_c6f5_4e03_9b93_c4f192b10f5e" hidden="1">#REF!</definedName>
    <definedName name="TB6b79bbbe_5467_4182_8c2a_e2b119efa171" localSheetId="5" hidden="1">#REF!</definedName>
    <definedName name="TB6b79bbbe_5467_4182_8c2a_e2b119efa171" hidden="1">#REF!</definedName>
    <definedName name="TB6b80bf3d_70d6_4267_b485_48a49b258ab2" localSheetId="5" hidden="1">#REF!</definedName>
    <definedName name="TB6b80bf3d_70d6_4267_b485_48a49b258ab2" hidden="1">#REF!</definedName>
    <definedName name="TB6b8d5ac9_5df2_4e21_83f7_9691710f1ce0" localSheetId="5" hidden="1">#REF!</definedName>
    <definedName name="TB6b8d5ac9_5df2_4e21_83f7_9691710f1ce0" hidden="1">#REF!</definedName>
    <definedName name="TB6b9083aa_a3b3_4d4f_b858_51fd95e08df8" localSheetId="5" hidden="1">#REF!</definedName>
    <definedName name="TB6b9083aa_a3b3_4d4f_b858_51fd95e08df8" hidden="1">#REF!</definedName>
    <definedName name="TB6b921abf_47d2_4446_965b_c918b941d45a" localSheetId="5" hidden="1">#REF!</definedName>
    <definedName name="TB6b921abf_47d2_4446_965b_c918b941d45a" hidden="1">#REF!</definedName>
    <definedName name="TB6b921da3_4143_437c_933f_e65d5197429c" localSheetId="5" hidden="1">#REF!</definedName>
    <definedName name="TB6b921da3_4143_437c_933f_e65d5197429c" hidden="1">#REF!</definedName>
    <definedName name="TB6bb2ecc0_f12d_4e4c_9b63_38697611f4ca" localSheetId="5" hidden="1">#REF!</definedName>
    <definedName name="TB6bb2ecc0_f12d_4e4c_9b63_38697611f4ca" hidden="1">#REF!</definedName>
    <definedName name="TB6bb5a506_b45d_47c1_8b85_c9362bf3b77e" localSheetId="5" hidden="1">#REF!</definedName>
    <definedName name="TB6bb5a506_b45d_47c1_8b85_c9362bf3b77e" hidden="1">#REF!</definedName>
    <definedName name="TB6bbd4d80_8898_4cac_9059_2b566f4ce04e" localSheetId="5" hidden="1">#REF!</definedName>
    <definedName name="TB6bbd4d80_8898_4cac_9059_2b566f4ce04e" hidden="1">#REF!</definedName>
    <definedName name="TB6bc236d2_1d9f_4d2b_bc16_26f269d56c16" localSheetId="5" hidden="1">#REF!</definedName>
    <definedName name="TB6bc236d2_1d9f_4d2b_bc16_26f269d56c16" hidden="1">#REF!</definedName>
    <definedName name="TB6bc2bb72_b235_4f0d_96fb_26790b882f54" localSheetId="5" hidden="1">#REF!</definedName>
    <definedName name="TB6bc2bb72_b235_4f0d_96fb_26790b882f54" hidden="1">#REF!</definedName>
    <definedName name="TB6bd8652f_09ab_47e4_a4b7_bdc2c0e4f424" localSheetId="5" hidden="1">#REF!</definedName>
    <definedName name="TB6bd8652f_09ab_47e4_a4b7_bdc2c0e4f424" hidden="1">#REF!</definedName>
    <definedName name="TB6be4fa26_31f8_4a7c_83b9_eafed56ec920" localSheetId="5" hidden="1">#REF!</definedName>
    <definedName name="TB6be4fa26_31f8_4a7c_83b9_eafed56ec920" hidden="1">#REF!</definedName>
    <definedName name="TB6bf52ba6_9522_4bac_a309_c565c5b17496" localSheetId="5" hidden="1">#REF!</definedName>
    <definedName name="TB6bf52ba6_9522_4bac_a309_c565c5b17496" hidden="1">#REF!</definedName>
    <definedName name="TB6bf8917d_fbd5_4833_88f5_1b8c0a31ba6e" localSheetId="5" hidden="1">#REF!</definedName>
    <definedName name="TB6bf8917d_fbd5_4833_88f5_1b8c0a31ba6e" hidden="1">#REF!</definedName>
    <definedName name="TB6c0bc0aa_ab0b_426a_95b9_d85cb71cff14" localSheetId="5" hidden="1">#REF!</definedName>
    <definedName name="TB6c0bc0aa_ab0b_426a_95b9_d85cb71cff14" hidden="1">#REF!</definedName>
    <definedName name="TB6c14894c_c104_44d7_8153_2aedd70f7bcd" localSheetId="5" hidden="1">#REF!</definedName>
    <definedName name="TB6c14894c_c104_44d7_8153_2aedd70f7bcd" hidden="1">#REF!</definedName>
    <definedName name="TB6c25e0af_7ea9_4024_a47a_6b435d782d5e" localSheetId="5" hidden="1">#REF!</definedName>
    <definedName name="TB6c25e0af_7ea9_4024_a47a_6b435d782d5e" hidden="1">#REF!</definedName>
    <definedName name="TB6c2c30e4_a412_4aec_9b36_4459127f5559" localSheetId="5" hidden="1">#REF!</definedName>
    <definedName name="TB6c2c30e4_a412_4aec_9b36_4459127f5559" hidden="1">#REF!</definedName>
    <definedName name="TB6c324635_9912_466e_8743_d05bf8f8012d" localSheetId="5" hidden="1">#REF!</definedName>
    <definedName name="TB6c324635_9912_466e_8743_d05bf8f8012d" hidden="1">#REF!</definedName>
    <definedName name="TB6c391755_dc4c_493c_b5b3_d6665e1a7ecc" localSheetId="5" hidden="1">#REF!</definedName>
    <definedName name="TB6c391755_dc4c_493c_b5b3_d6665e1a7ecc" hidden="1">#REF!</definedName>
    <definedName name="TB6c3e0610_e53b_4ff7_a270_f08b7ddec59b" localSheetId="5" hidden="1">#REF!</definedName>
    <definedName name="TB6c3e0610_e53b_4ff7_a270_f08b7ddec59b" hidden="1">#REF!</definedName>
    <definedName name="TB6c3f6316_46f7_465f_b960_97f1bfc2e65e" localSheetId="5" hidden="1">#REF!</definedName>
    <definedName name="TB6c3f6316_46f7_465f_b960_97f1bfc2e65e" hidden="1">#REF!</definedName>
    <definedName name="TB6c49b555_218d_4301_904f_e8b7ab46c950" localSheetId="5" hidden="1">#REF!</definedName>
    <definedName name="TB6c49b555_218d_4301_904f_e8b7ab46c950" hidden="1">#REF!</definedName>
    <definedName name="TB6c4b0b6e_5eb9_46bd_ba8e_47d6fcf82861" localSheetId="5" hidden="1">#REF!</definedName>
    <definedName name="TB6c4b0b6e_5eb9_46bd_ba8e_47d6fcf82861" hidden="1">#REF!</definedName>
    <definedName name="TB6c564215_b997_4659_b221_7de0a9e66349" localSheetId="5" hidden="1">#REF!</definedName>
    <definedName name="TB6c564215_b997_4659_b221_7de0a9e66349" hidden="1">#REF!</definedName>
    <definedName name="TB6c5b3936_036d_4269_a95a_923a073fc7ae" localSheetId="5" hidden="1">#REF!</definedName>
    <definedName name="TB6c5b3936_036d_4269_a95a_923a073fc7ae" hidden="1">#REF!</definedName>
    <definedName name="TB6c5e21c7_823c_4347_8816_a6c89f2bd8f2" localSheetId="5" hidden="1">#REF!</definedName>
    <definedName name="TB6c5e21c7_823c_4347_8816_a6c89f2bd8f2" hidden="1">#REF!</definedName>
    <definedName name="TB6c606d2e_bde9_449c_a5fe_b3344f5920f3" localSheetId="5" hidden="1">#REF!</definedName>
    <definedName name="TB6c606d2e_bde9_449c_a5fe_b3344f5920f3" hidden="1">#REF!</definedName>
    <definedName name="TB6c609b5a_2dbe_48f7_b85e_f4fc644f43c6" localSheetId="5" hidden="1">#REF!</definedName>
    <definedName name="TB6c609b5a_2dbe_48f7_b85e_f4fc644f43c6" hidden="1">#REF!</definedName>
    <definedName name="TB6c660b67_5579_49f1_8339_3cfe28cffc4e" localSheetId="5" hidden="1">#REF!</definedName>
    <definedName name="TB6c660b67_5579_49f1_8339_3cfe28cffc4e" hidden="1">#REF!</definedName>
    <definedName name="TB6c664ff0_3ad8_48bd_b236_3febaa3e864d" localSheetId="5" hidden="1">#REF!</definedName>
    <definedName name="TB6c664ff0_3ad8_48bd_b236_3febaa3e864d" hidden="1">#REF!</definedName>
    <definedName name="TB6c674341_6200_4e9f_a5db_6eef5ba0c2a3" localSheetId="5" hidden="1">#REF!</definedName>
    <definedName name="TB6c674341_6200_4e9f_a5db_6eef5ba0c2a3" hidden="1">#REF!</definedName>
    <definedName name="TB6c6bc069_3b44_4390_8138_8e4f5b6fd390" localSheetId="5" hidden="1">#REF!</definedName>
    <definedName name="TB6c6bc069_3b44_4390_8138_8e4f5b6fd390" hidden="1">#REF!</definedName>
    <definedName name="TB6c7d417a_43e2_4a72_bcbd_c495be991f83" localSheetId="5" hidden="1">#REF!</definedName>
    <definedName name="TB6c7d417a_43e2_4a72_bcbd_c495be991f83" hidden="1">#REF!</definedName>
    <definedName name="TB6c7ed13c_e1dc_4ee1_b91a_82685d3d8d1d" localSheetId="5" hidden="1">#REF!</definedName>
    <definedName name="TB6c7ed13c_e1dc_4ee1_b91a_82685d3d8d1d" hidden="1">#REF!</definedName>
    <definedName name="TB6c822f30_4d31_46e4_86cb_b9a980fce863" localSheetId="5" hidden="1">#REF!</definedName>
    <definedName name="TB6c822f30_4d31_46e4_86cb_b9a980fce863" hidden="1">#REF!</definedName>
    <definedName name="TB6c831988_a4f5_4219_9034_8839ebd5e807" localSheetId="5" hidden="1">#REF!</definedName>
    <definedName name="TB6c831988_a4f5_4219_9034_8839ebd5e807" hidden="1">#REF!</definedName>
    <definedName name="TB6c89d85e_9945_4638_a623_989a5c21c142" localSheetId="5" hidden="1">#REF!</definedName>
    <definedName name="TB6c89d85e_9945_4638_a623_989a5c21c142" hidden="1">#REF!</definedName>
    <definedName name="TB6c912ea2_31ad_4e0b_8a0e_48dc88ccfc8a" localSheetId="5" hidden="1">#REF!</definedName>
    <definedName name="TB6c912ea2_31ad_4e0b_8a0e_48dc88ccfc8a" hidden="1">#REF!</definedName>
    <definedName name="TB6c947aac_30ba_4eeb_a097_a7fb048907f7" localSheetId="5" hidden="1">#REF!</definedName>
    <definedName name="TB6c947aac_30ba_4eeb_a097_a7fb048907f7" hidden="1">#REF!</definedName>
    <definedName name="TB6c954386_6e7b_4ffa_b3b9_83146327424d" localSheetId="5" hidden="1">#REF!</definedName>
    <definedName name="TB6c954386_6e7b_4ffa_b3b9_83146327424d" hidden="1">#REF!</definedName>
    <definedName name="TB6c957be4_8089_49fe_9890_979c997565fd" localSheetId="5" hidden="1">#REF!</definedName>
    <definedName name="TB6c957be4_8089_49fe_9890_979c997565fd" hidden="1">#REF!</definedName>
    <definedName name="TB6cbba796_a7c4_4840_a409_e4d45d056b1a" localSheetId="5" hidden="1">#REF!</definedName>
    <definedName name="TB6cbba796_a7c4_4840_a409_e4d45d056b1a" hidden="1">#REF!</definedName>
    <definedName name="TB6cc70c33_0667_4209_bc57_b178579a99e9" localSheetId="5" hidden="1">#REF!</definedName>
    <definedName name="TB6cc70c33_0667_4209_bc57_b178579a99e9" hidden="1">#REF!</definedName>
    <definedName name="TB6cc75b2b_1776_41ef_a33e_eff6313c403b" localSheetId="5" hidden="1">#REF!</definedName>
    <definedName name="TB6cc75b2b_1776_41ef_a33e_eff6313c403b" hidden="1">#REF!</definedName>
    <definedName name="TB6ccdeb0b_1cd0_4d43_a605_641cdaf906fa" localSheetId="5" hidden="1">#REF!</definedName>
    <definedName name="TB6ccdeb0b_1cd0_4d43_a605_641cdaf906fa" hidden="1">#REF!</definedName>
    <definedName name="TB6cde720c_bd68_4d5f_aab2_a22cf6858bda" localSheetId="5" hidden="1">#REF!</definedName>
    <definedName name="TB6cde720c_bd68_4d5f_aab2_a22cf6858bda" hidden="1">#REF!</definedName>
    <definedName name="TB6cdf55ed_8782_4a7f_a80c_0f531357808e" localSheetId="5" hidden="1">#REF!</definedName>
    <definedName name="TB6cdf55ed_8782_4a7f_a80c_0f531357808e" hidden="1">#REF!</definedName>
    <definedName name="TB6ce13e71_9965_430e_8575_53bf2210f8ea" localSheetId="5" hidden="1">#REF!</definedName>
    <definedName name="TB6ce13e71_9965_430e_8575_53bf2210f8ea" hidden="1">#REF!</definedName>
    <definedName name="TB6ce81140_c7db_497b_9946_73922e64c196" localSheetId="5" hidden="1">#REF!</definedName>
    <definedName name="TB6ce81140_c7db_497b_9946_73922e64c196" hidden="1">#REF!</definedName>
    <definedName name="TB6ceb5b78_053b_4a93_ba81_91bdff687d92" localSheetId="5" hidden="1">#REF!</definedName>
    <definedName name="TB6ceb5b78_053b_4a93_ba81_91bdff687d92" hidden="1">#REF!</definedName>
    <definedName name="TB6cfe7381_d14d_4fd2_95e3_77b2c7878493" localSheetId="5" hidden="1">#REF!</definedName>
    <definedName name="TB6cfe7381_d14d_4fd2_95e3_77b2c7878493" hidden="1">#REF!</definedName>
    <definedName name="TB6cfedba5_6288_464b_b571_e3922755c296" localSheetId="5" hidden="1">#REF!</definedName>
    <definedName name="TB6cfedba5_6288_464b_b571_e3922755c296" hidden="1">#REF!</definedName>
    <definedName name="TB6d01dee8_0e71_4abf_83b6_8ce6adb30245" localSheetId="5" hidden="1">#REF!</definedName>
    <definedName name="TB6d01dee8_0e71_4abf_83b6_8ce6adb30245" hidden="1">#REF!</definedName>
    <definedName name="TB6d0c0fe9_9648_46c7_af02_421121c6671c" localSheetId="5" hidden="1">#REF!</definedName>
    <definedName name="TB6d0c0fe9_9648_46c7_af02_421121c6671c" hidden="1">#REF!</definedName>
    <definedName name="TB6d10c4ac_7cea_45fd_b4cc_e57ee3fcef1b" localSheetId="5" hidden="1">#REF!</definedName>
    <definedName name="TB6d10c4ac_7cea_45fd_b4cc_e57ee3fcef1b" hidden="1">#REF!</definedName>
    <definedName name="TB6d1b953d_4248_4d55_b891_2ad29b574582" localSheetId="5" hidden="1">#REF!</definedName>
    <definedName name="TB6d1b953d_4248_4d55_b891_2ad29b574582" hidden="1">#REF!</definedName>
    <definedName name="TB6d4fcc45_d6b5_4a15_8ff1_09174551bfa9" localSheetId="5" hidden="1">#REF!</definedName>
    <definedName name="TB6d4fcc45_d6b5_4a15_8ff1_09174551bfa9" hidden="1">#REF!</definedName>
    <definedName name="TB6d5710f5_4c10_4351_8cfd_4b16aed964b3" localSheetId="5" hidden="1">#REF!</definedName>
    <definedName name="TB6d5710f5_4c10_4351_8cfd_4b16aed964b3" hidden="1">#REF!</definedName>
    <definedName name="TB6d5e3360_1cd4_43b3_80ce_f812a0dea025" localSheetId="5" hidden="1">#REF!</definedName>
    <definedName name="TB6d5e3360_1cd4_43b3_80ce_f812a0dea025" hidden="1">#REF!</definedName>
    <definedName name="TB6d71f05d_e74a_43eb_b7b8_a6eb21a632c5" localSheetId="5" hidden="1">#REF!</definedName>
    <definedName name="TB6d71f05d_e74a_43eb_b7b8_a6eb21a632c5" hidden="1">#REF!</definedName>
    <definedName name="TB6d76ff8d_7df8_42f4_ba8c_e25167db3d15" localSheetId="5" hidden="1">#REF!</definedName>
    <definedName name="TB6d76ff8d_7df8_42f4_ba8c_e25167db3d15" hidden="1">#REF!</definedName>
    <definedName name="TB6d786faa_6c70_4acf_a5ef_d81e2b9b890f" localSheetId="5" hidden="1">#REF!</definedName>
    <definedName name="TB6d786faa_6c70_4acf_a5ef_d81e2b9b890f" hidden="1">#REF!</definedName>
    <definedName name="TB6d80c5db_e76f_42e9_ba42_d8d55da01bc8" localSheetId="5" hidden="1">#REF!</definedName>
    <definedName name="TB6d80c5db_e76f_42e9_ba42_d8d55da01bc8" hidden="1">#REF!</definedName>
    <definedName name="TB6d829743_a698_4e91_b813_4f8820923446" localSheetId="5" hidden="1">#REF!</definedName>
    <definedName name="TB6d829743_a698_4e91_b813_4f8820923446" hidden="1">#REF!</definedName>
    <definedName name="TB6da0fd9f_4a8d_49ea_8cdc_3769ce7fd612" localSheetId="5" hidden="1">#REF!</definedName>
    <definedName name="TB6da0fd9f_4a8d_49ea_8cdc_3769ce7fd612" hidden="1">#REF!</definedName>
    <definedName name="TB6da2f22f_0e6f_4330_8404_30224015c772" localSheetId="5" hidden="1">#REF!</definedName>
    <definedName name="TB6da2f22f_0e6f_4330_8404_30224015c772" hidden="1">#REF!</definedName>
    <definedName name="TB6dbdc282_4574_4fcd_812e_b7e378538263" localSheetId="5" hidden="1">#REF!</definedName>
    <definedName name="TB6dbdc282_4574_4fcd_812e_b7e378538263" hidden="1">#REF!</definedName>
    <definedName name="TB6dc2deea_4a7f_4871_bfc0_3120ac953ecf" localSheetId="5" hidden="1">#REF!</definedName>
    <definedName name="TB6dc2deea_4a7f_4871_bfc0_3120ac953ecf" hidden="1">#REF!</definedName>
    <definedName name="TB6dc53616_fbf5_42c5_8257_630505fe6e3d" localSheetId="5" hidden="1">#REF!</definedName>
    <definedName name="TB6dc53616_fbf5_42c5_8257_630505fe6e3d" hidden="1">#REF!</definedName>
    <definedName name="TB6dcb799b_ae5e_446a_af19_3bcdd6d09a75" localSheetId="5" hidden="1">#REF!</definedName>
    <definedName name="TB6dcb799b_ae5e_446a_af19_3bcdd6d09a75" hidden="1">#REF!</definedName>
    <definedName name="TB6dd07268_1e23_488c_a9b3_a83fa781bb0b" localSheetId="5" hidden="1">#REF!</definedName>
    <definedName name="TB6dd07268_1e23_488c_a9b3_a83fa781bb0b" hidden="1">#REF!</definedName>
    <definedName name="TB6de45de9_1f4a_448e_a738_0156387be1ac" localSheetId="5" hidden="1">#REF!</definedName>
    <definedName name="TB6de45de9_1f4a_448e_a738_0156387be1ac" hidden="1">#REF!</definedName>
    <definedName name="TB6de6cc0f_1e2d_4e26_a891_a4c02b63daa9" localSheetId="5" hidden="1">#REF!</definedName>
    <definedName name="TB6de6cc0f_1e2d_4e26_a891_a4c02b63daa9" hidden="1">#REF!</definedName>
    <definedName name="TB6de876df_f331_4e0c_bf10_dfc0a644de65" localSheetId="5" hidden="1">#REF!</definedName>
    <definedName name="TB6de876df_f331_4e0c_bf10_dfc0a644de65" hidden="1">#REF!</definedName>
    <definedName name="TB6dfac458_5a55_4d19_aa75_8c78c19a0221" localSheetId="5" hidden="1">#REF!</definedName>
    <definedName name="TB6dfac458_5a55_4d19_aa75_8c78c19a0221" hidden="1">#REF!</definedName>
    <definedName name="TB6e052f38_0f43_405f_ad7d_795dbc4028b0" localSheetId="5" hidden="1">#REF!</definedName>
    <definedName name="TB6e052f38_0f43_405f_ad7d_795dbc4028b0" hidden="1">#REF!</definedName>
    <definedName name="TB6e0bd4dd_c626_4985_8aa5_99fd1dee8482" localSheetId="5" hidden="1">#REF!</definedName>
    <definedName name="TB6e0bd4dd_c626_4985_8aa5_99fd1dee8482" hidden="1">#REF!</definedName>
    <definedName name="TB6e1fa09d_90d8_43ab_8f64_a487cf6e3622" localSheetId="5" hidden="1">#REF!</definedName>
    <definedName name="TB6e1fa09d_90d8_43ab_8f64_a487cf6e3622" hidden="1">#REF!</definedName>
    <definedName name="TB6e269bc3_2873_43a1_99a2_9f2fa62b0fa0" localSheetId="5" hidden="1">#REF!</definedName>
    <definedName name="TB6e269bc3_2873_43a1_99a2_9f2fa62b0fa0" hidden="1">#REF!</definedName>
    <definedName name="TB6e305d52_8ef0_4b93_a26b_a956ceee7a28" localSheetId="5" hidden="1">#REF!</definedName>
    <definedName name="TB6e305d52_8ef0_4b93_a26b_a956ceee7a28" hidden="1">#REF!</definedName>
    <definedName name="TB6e32005c_9f41_4636_98c7_b01a89815c73" localSheetId="5" hidden="1">#REF!</definedName>
    <definedName name="TB6e32005c_9f41_4636_98c7_b01a89815c73" hidden="1">#REF!</definedName>
    <definedName name="TB6e36a512_f1f8_42e5_bccd_444fa9f1fae6" localSheetId="5" hidden="1">#REF!</definedName>
    <definedName name="TB6e36a512_f1f8_42e5_bccd_444fa9f1fae6" hidden="1">#REF!</definedName>
    <definedName name="TB6e398d7a_d899_4be3_8478_595d0f776a08" localSheetId="5" hidden="1">#REF!</definedName>
    <definedName name="TB6e398d7a_d899_4be3_8478_595d0f776a08" hidden="1">#REF!</definedName>
    <definedName name="TB6e4cad46_6414_486d_8bd7_e0c60812c6a7" localSheetId="5" hidden="1">#REF!</definedName>
    <definedName name="TB6e4cad46_6414_486d_8bd7_e0c60812c6a7" hidden="1">#REF!</definedName>
    <definedName name="TB6e5106b6_569e_4e88_bdf3_c4a91903e194" localSheetId="5" hidden="1">#REF!</definedName>
    <definedName name="TB6e5106b6_569e_4e88_bdf3_c4a91903e194" hidden="1">#REF!</definedName>
    <definedName name="TB6e5735e3_11e2_42fe_b5c8_32165e2e1035" localSheetId="5" hidden="1">#REF!</definedName>
    <definedName name="TB6e5735e3_11e2_42fe_b5c8_32165e2e1035" hidden="1">#REF!</definedName>
    <definedName name="TB6e6bb1b3_db0b_4306_b75b_719738679605" localSheetId="5" hidden="1">#REF!</definedName>
    <definedName name="TB6e6bb1b3_db0b_4306_b75b_719738679605" hidden="1">#REF!</definedName>
    <definedName name="TB6e7ca77d_de93_4924_8623_17bea2612af5" localSheetId="5" hidden="1">#REF!</definedName>
    <definedName name="TB6e7ca77d_de93_4924_8623_17bea2612af5" hidden="1">#REF!</definedName>
    <definedName name="TB6e86aeaf_f6f5_4025_9926_82fdfda9ff5c" localSheetId="5" hidden="1">#REF!</definedName>
    <definedName name="TB6e86aeaf_f6f5_4025_9926_82fdfda9ff5c" hidden="1">#REF!</definedName>
    <definedName name="TB6e8f44f6_ad87_42cb_ac44_f4f828c92dc8" localSheetId="5" hidden="1">#REF!</definedName>
    <definedName name="TB6e8f44f6_ad87_42cb_ac44_f4f828c92dc8" hidden="1">#REF!</definedName>
    <definedName name="TB6e922e5a_557e_41ed_90e7_94a6502e2c92" localSheetId="5" hidden="1">#REF!</definedName>
    <definedName name="TB6e922e5a_557e_41ed_90e7_94a6502e2c92" hidden="1">#REF!</definedName>
    <definedName name="TB6e9c7c4e_f9b5_420a_b820_6e86c61cbe18" localSheetId="5" hidden="1">#REF!</definedName>
    <definedName name="TB6e9c7c4e_f9b5_420a_b820_6e86c61cbe18" hidden="1">#REF!</definedName>
    <definedName name="TB6ea37fe3_d8f3_48e6_b52e_37ffe78e1088" localSheetId="5" hidden="1">#REF!</definedName>
    <definedName name="TB6ea37fe3_d8f3_48e6_b52e_37ffe78e1088" hidden="1">#REF!</definedName>
    <definedName name="TB6eaaa271_a659_4b85_bf7d_e83335413ff5" localSheetId="5" hidden="1">#REF!</definedName>
    <definedName name="TB6eaaa271_a659_4b85_bf7d_e83335413ff5" hidden="1">#REF!</definedName>
    <definedName name="TB6eb5436f_3100_4601_a4e8_2f95a51b1d3d" localSheetId="5" hidden="1">#REF!</definedName>
    <definedName name="TB6eb5436f_3100_4601_a4e8_2f95a51b1d3d" hidden="1">#REF!</definedName>
    <definedName name="TB6eb9e102_30dd_4a00_8ca6_eda469ca78e5" localSheetId="5" hidden="1">#REF!</definedName>
    <definedName name="TB6eb9e102_30dd_4a00_8ca6_eda469ca78e5" hidden="1">#REF!</definedName>
    <definedName name="TB6eba32ca_3428_46bf_87e5_9977996edbde" localSheetId="5" hidden="1">#REF!</definedName>
    <definedName name="TB6eba32ca_3428_46bf_87e5_9977996edbde" hidden="1">#REF!</definedName>
    <definedName name="TB6ebf1dec_6528_4e83_b5a3_eaa8a657fb10" localSheetId="5" hidden="1">#REF!</definedName>
    <definedName name="TB6ebf1dec_6528_4e83_b5a3_eaa8a657fb10" hidden="1">#REF!</definedName>
    <definedName name="TB6ec5eb5b_7002_4dca_876b_b5804b3558e5" localSheetId="5" hidden="1">#REF!</definedName>
    <definedName name="TB6ec5eb5b_7002_4dca_876b_b5804b3558e5" hidden="1">#REF!</definedName>
    <definedName name="TB6ed24a29_5bbe_4b56_8883_54a83960b286" localSheetId="5" hidden="1">#REF!</definedName>
    <definedName name="TB6ed24a29_5bbe_4b56_8883_54a83960b286" hidden="1">#REF!</definedName>
    <definedName name="TB6eda8ff8_50f4_45ab_a0f9_c3934697bace" localSheetId="5" hidden="1">#REF!</definedName>
    <definedName name="TB6eda8ff8_50f4_45ab_a0f9_c3934697bace" hidden="1">#REF!</definedName>
    <definedName name="TB6edae17a_d9ca_4f4f_a13c_cc07c33b1d03" localSheetId="5" hidden="1">#REF!</definedName>
    <definedName name="TB6edae17a_d9ca_4f4f_a13c_cc07c33b1d03" hidden="1">#REF!</definedName>
    <definedName name="TB6edf374a_bb60_4e61_b23c_57265c1a8def" localSheetId="5" hidden="1">#REF!</definedName>
    <definedName name="TB6edf374a_bb60_4e61_b23c_57265c1a8def" hidden="1">#REF!</definedName>
    <definedName name="TB6eef6050_910f_432c_8cae_660029632907" localSheetId="5" hidden="1">#REF!</definedName>
    <definedName name="TB6eef6050_910f_432c_8cae_660029632907" hidden="1">#REF!</definedName>
    <definedName name="TB6ef35047_c6e2_42a7_baef_84cd2828f6f6" localSheetId="5" hidden="1">#REF!</definedName>
    <definedName name="TB6ef35047_c6e2_42a7_baef_84cd2828f6f6" hidden="1">#REF!</definedName>
    <definedName name="TB6ef5edf5_152b_4947_ae02_70286be09783" localSheetId="5" hidden="1">#REF!</definedName>
    <definedName name="TB6ef5edf5_152b_4947_ae02_70286be09783" hidden="1">#REF!</definedName>
    <definedName name="TB6f07d12d_c835_40da_98ac_f4e767760769" localSheetId="5" hidden="1">#REF!</definedName>
    <definedName name="TB6f07d12d_c835_40da_98ac_f4e767760769" hidden="1">#REF!</definedName>
    <definedName name="TB6f095b0f_09a0_4dd8_b8b0_276b36e8c19c" localSheetId="5" hidden="1">#REF!</definedName>
    <definedName name="TB6f095b0f_09a0_4dd8_b8b0_276b36e8c19c" hidden="1">#REF!</definedName>
    <definedName name="TB6f257588_ed05_447f_ab75_d4b4fa9a03e5" localSheetId="5" hidden="1">#REF!</definedName>
    <definedName name="TB6f257588_ed05_447f_ab75_d4b4fa9a03e5" hidden="1">#REF!</definedName>
    <definedName name="TB6f364e1f_ecfb_4c70_a408_82c238ff4e99" localSheetId="5" hidden="1">#REF!</definedName>
    <definedName name="TB6f364e1f_ecfb_4c70_a408_82c238ff4e99" hidden="1">#REF!</definedName>
    <definedName name="TB6f42dddd_4dc9_4202_b3a5_cffad7d8fa70" localSheetId="5" hidden="1">#REF!</definedName>
    <definedName name="TB6f42dddd_4dc9_4202_b3a5_cffad7d8fa70" hidden="1">#REF!</definedName>
    <definedName name="TB6f492b17_3226_4a5a_b256_8c1b8957d207" localSheetId="5" hidden="1">#REF!</definedName>
    <definedName name="TB6f492b17_3226_4a5a_b256_8c1b8957d207" hidden="1">#REF!</definedName>
    <definedName name="TB6f496d34_da90_4180_b9f4_c5972cf625d9" localSheetId="5" hidden="1">#REF!</definedName>
    <definedName name="TB6f496d34_da90_4180_b9f4_c5972cf625d9" hidden="1">#REF!</definedName>
    <definedName name="TB6f6ba329_9477_42e4_a256_4e3062015e1f" localSheetId="5" hidden="1">#REF!</definedName>
    <definedName name="TB6f6ba329_9477_42e4_a256_4e3062015e1f" hidden="1">#REF!</definedName>
    <definedName name="TB6f72519a_74c3_4a0e_9d91_88653bd5582e" localSheetId="5" hidden="1">#REF!</definedName>
    <definedName name="TB6f72519a_74c3_4a0e_9d91_88653bd5582e" hidden="1">#REF!</definedName>
    <definedName name="TB6f75b736_50cc_4b79_94d0_a943a3a8adb1" localSheetId="5" hidden="1">#REF!</definedName>
    <definedName name="TB6f75b736_50cc_4b79_94d0_a943a3a8adb1" hidden="1">#REF!</definedName>
    <definedName name="TB6f77bf8e_e774_44f5_9b51_8ae5293ff22c" localSheetId="5" hidden="1">#REF!</definedName>
    <definedName name="TB6f77bf8e_e774_44f5_9b51_8ae5293ff22c" hidden="1">#REF!</definedName>
    <definedName name="TB6f89e7f9_82cd_4b73_9ca5_24cd2e13753f" localSheetId="5" hidden="1">#REF!</definedName>
    <definedName name="TB6f89e7f9_82cd_4b73_9ca5_24cd2e13753f" hidden="1">#REF!</definedName>
    <definedName name="TB6fa7d7bf_6da5_4fce_b0a0_f272a1d2d5e0" localSheetId="5" hidden="1">#REF!</definedName>
    <definedName name="TB6fa7d7bf_6da5_4fce_b0a0_f272a1d2d5e0" hidden="1">#REF!</definedName>
    <definedName name="TB6fafa4fa_ce40_4b16_afdd_0b24009b22cf" localSheetId="5" hidden="1">#REF!</definedName>
    <definedName name="TB6fafa4fa_ce40_4b16_afdd_0b24009b22cf" hidden="1">#REF!</definedName>
    <definedName name="TB6fb4a651_24e5_482e_af80_e099acf111c1" localSheetId="5" hidden="1">#REF!</definedName>
    <definedName name="TB6fb4a651_24e5_482e_af80_e099acf111c1" hidden="1">#REF!</definedName>
    <definedName name="TB6fc096e8_e5fc_4195_949e_740ef30bc9f0" localSheetId="5" hidden="1">#REF!</definedName>
    <definedName name="TB6fc096e8_e5fc_4195_949e_740ef30bc9f0" hidden="1">#REF!</definedName>
    <definedName name="TB6fce338e_e3e2_4f2c_bcac_fbd82dacdc7d" localSheetId="5" hidden="1">#REF!</definedName>
    <definedName name="TB6fce338e_e3e2_4f2c_bcac_fbd82dacdc7d" hidden="1">#REF!</definedName>
    <definedName name="TB6fcf130e_c915_4a1c_8251_a26db0883a02" localSheetId="5" hidden="1">#REF!</definedName>
    <definedName name="TB6fcf130e_c915_4a1c_8251_a26db0883a02" hidden="1">#REF!</definedName>
    <definedName name="TB6fda1f72_f48d_40f2_87c6_42c7c0e2865f" localSheetId="5" hidden="1">#REF!</definedName>
    <definedName name="TB6fda1f72_f48d_40f2_87c6_42c7c0e2865f" hidden="1">#REF!</definedName>
    <definedName name="TB6fdd3806_d36f_4bb6_8558_b58531cda38a" localSheetId="5" hidden="1">#REF!</definedName>
    <definedName name="TB6fdd3806_d36f_4bb6_8558_b58531cda38a" hidden="1">#REF!</definedName>
    <definedName name="TB6fe37b81_6b0f_4bc6_b3a3_dfc0c893eec9" localSheetId="5" hidden="1">#REF!</definedName>
    <definedName name="TB6fe37b81_6b0f_4bc6_b3a3_dfc0c893eec9" hidden="1">#REF!</definedName>
    <definedName name="TB6fe5bfc2_539c_43d0_bec7_838dde1dec23" localSheetId="5" hidden="1">#REF!</definedName>
    <definedName name="TB6fe5bfc2_539c_43d0_bec7_838dde1dec23" hidden="1">#REF!</definedName>
    <definedName name="TB6fea791b_fd5c_43c6_9222_bc0925d8d54f" localSheetId="5" hidden="1">#REF!</definedName>
    <definedName name="TB6fea791b_fd5c_43c6_9222_bc0925d8d54f" hidden="1">#REF!</definedName>
    <definedName name="TB6feb6f39_ce92_4bd2_af75_f91f475e07d0" localSheetId="5" hidden="1">#REF!</definedName>
    <definedName name="TB6feb6f39_ce92_4bd2_af75_f91f475e07d0" hidden="1">#REF!</definedName>
    <definedName name="TB6ff28ed9_5e68_468e_a895_36dd3192915c" localSheetId="5" hidden="1">#REF!</definedName>
    <definedName name="TB6ff28ed9_5e68_468e_a895_36dd3192915c" hidden="1">#REF!</definedName>
    <definedName name="TB7003dd52_5f2f_430e_ad1b_c66c5263db7f" localSheetId="5" hidden="1">#REF!</definedName>
    <definedName name="TB7003dd52_5f2f_430e_ad1b_c66c5263db7f" hidden="1">#REF!</definedName>
    <definedName name="TB700403e8_da54_4ab8_8916_f1d207f4c129" localSheetId="5" hidden="1">#REF!</definedName>
    <definedName name="TB700403e8_da54_4ab8_8916_f1d207f4c129" hidden="1">#REF!</definedName>
    <definedName name="TB7022bc47_bcba_4a01_9df1_56bfee11214e" localSheetId="5" hidden="1">#REF!</definedName>
    <definedName name="TB7022bc47_bcba_4a01_9df1_56bfee11214e" hidden="1">#REF!</definedName>
    <definedName name="TB7023b0c2_815a_4796_98e7_7e30529daac1" localSheetId="5" hidden="1">#REF!</definedName>
    <definedName name="TB7023b0c2_815a_4796_98e7_7e30529daac1" hidden="1">#REF!</definedName>
    <definedName name="TB7029f620_d21a_4c85_afcc_02eab32b5bd7" localSheetId="5" hidden="1">#REF!</definedName>
    <definedName name="TB7029f620_d21a_4c85_afcc_02eab32b5bd7" hidden="1">#REF!</definedName>
    <definedName name="TB7038b518_8de3_4797_b302_709b5d8ec7c7" localSheetId="5" hidden="1">#REF!</definedName>
    <definedName name="TB7038b518_8de3_4797_b302_709b5d8ec7c7" hidden="1">#REF!</definedName>
    <definedName name="TB703e7753_141a_4d68_be39_4c3855d6cec2" localSheetId="5" hidden="1">#REF!</definedName>
    <definedName name="TB703e7753_141a_4d68_be39_4c3855d6cec2" hidden="1">#REF!</definedName>
    <definedName name="TB703f9c18_82f3_4510_8e3b_d30726855610" localSheetId="5" hidden="1">#REF!</definedName>
    <definedName name="TB703f9c18_82f3_4510_8e3b_d30726855610" hidden="1">#REF!</definedName>
    <definedName name="TB704fabf0_7eba_4aad_ab77_cfaf88ac7c05" localSheetId="5" hidden="1">#REF!</definedName>
    <definedName name="TB704fabf0_7eba_4aad_ab77_cfaf88ac7c05" hidden="1">#REF!</definedName>
    <definedName name="TB7053ed27_ac89_48eb_b850_70b81726dacf" localSheetId="5" hidden="1">#REF!</definedName>
    <definedName name="TB7053ed27_ac89_48eb_b850_70b81726dacf" hidden="1">#REF!</definedName>
    <definedName name="TB705fb7ac_463a_4b73_addb_5bc96c31229c" localSheetId="5" hidden="1">#REF!</definedName>
    <definedName name="TB705fb7ac_463a_4b73_addb_5bc96c31229c" hidden="1">#REF!</definedName>
    <definedName name="TB706c5da6_603b_42d3_a629_93085ec176af" localSheetId="5" hidden="1">#REF!</definedName>
    <definedName name="TB706c5da6_603b_42d3_a629_93085ec176af" hidden="1">#REF!</definedName>
    <definedName name="TB707c74b1_e5cf_49bf_8218_779747d85c9a" localSheetId="5" hidden="1">#REF!</definedName>
    <definedName name="TB707c74b1_e5cf_49bf_8218_779747d85c9a" hidden="1">#REF!</definedName>
    <definedName name="TB707cd8e6_ff47_4ab4_b107_9e94524a91bf" localSheetId="5" hidden="1">#REF!</definedName>
    <definedName name="TB707cd8e6_ff47_4ab4_b107_9e94524a91bf" hidden="1">#REF!</definedName>
    <definedName name="TB707ed06e_ae28_4aa5_8c83_88cb1dded171" localSheetId="5" hidden="1">#REF!</definedName>
    <definedName name="TB707ed06e_ae28_4aa5_8c83_88cb1dded171" hidden="1">#REF!</definedName>
    <definedName name="TB7083e348_7b29_4832_b87f_6841f5fa66db" localSheetId="5" hidden="1">#REF!</definedName>
    <definedName name="TB7083e348_7b29_4832_b87f_6841f5fa66db" hidden="1">#REF!</definedName>
    <definedName name="TB7085a583_f72a_4743_be6f_4dbc4a3b6cf1" localSheetId="5" hidden="1">#REF!</definedName>
    <definedName name="TB7085a583_f72a_4743_be6f_4dbc4a3b6cf1" hidden="1">#REF!</definedName>
    <definedName name="TB709a7652_78ce_4e63_8ad7_352f447eea22" localSheetId="5" hidden="1">#REF!</definedName>
    <definedName name="TB709a7652_78ce_4e63_8ad7_352f447eea22" hidden="1">#REF!</definedName>
    <definedName name="TB709d1135_8c2d_4706_9c95_917863d1690e" localSheetId="5" hidden="1">#REF!</definedName>
    <definedName name="TB709d1135_8c2d_4706_9c95_917863d1690e" hidden="1">#REF!</definedName>
    <definedName name="TB70a33daa_1095_4eef_9c5a_db767b3eccff" localSheetId="5" hidden="1">#REF!</definedName>
    <definedName name="TB70a33daa_1095_4eef_9c5a_db767b3eccff" hidden="1">#REF!</definedName>
    <definedName name="TB70b79168_7282_4cd3_9f03_92db1bd0dd94" localSheetId="5" hidden="1">#REF!</definedName>
    <definedName name="TB70b79168_7282_4cd3_9f03_92db1bd0dd94" hidden="1">#REF!</definedName>
    <definedName name="TB70bf8660_97c3_485f_912c_3c3d72e92e6e" localSheetId="5" hidden="1">#REF!</definedName>
    <definedName name="TB70bf8660_97c3_485f_912c_3c3d72e92e6e" hidden="1">#REF!</definedName>
    <definedName name="TB70cadf67_d0f1_4b62_89ff_9d513ec22fce" localSheetId="5" hidden="1">#REF!</definedName>
    <definedName name="TB70cadf67_d0f1_4b62_89ff_9d513ec22fce" hidden="1">#REF!</definedName>
    <definedName name="TB70dc28d2_b7e2_435f_a2c0_040338d40dac" localSheetId="5" hidden="1">#REF!</definedName>
    <definedName name="TB70dc28d2_b7e2_435f_a2c0_040338d40dac" hidden="1">#REF!</definedName>
    <definedName name="TB70eba7c9_3e09_461b_8962_4198d2d88dbf" localSheetId="5" hidden="1">#REF!</definedName>
    <definedName name="TB70eba7c9_3e09_461b_8962_4198d2d88dbf" hidden="1">#REF!</definedName>
    <definedName name="TB70f31f7e_8a3e_4a2d_8e09_6dea3cbd0d6e" localSheetId="5" hidden="1">#REF!</definedName>
    <definedName name="TB70f31f7e_8a3e_4a2d_8e09_6dea3cbd0d6e" hidden="1">#REF!</definedName>
    <definedName name="TB70f880cd_cd3c_4058_99a0_93beb9f5f385" localSheetId="5" hidden="1">#REF!</definedName>
    <definedName name="TB70f880cd_cd3c_4058_99a0_93beb9f5f385" hidden="1">#REF!</definedName>
    <definedName name="TB70f9bfe7_4d21_44c6_ab43_eebda08b1c83" localSheetId="5" hidden="1">#REF!</definedName>
    <definedName name="TB70f9bfe7_4d21_44c6_ab43_eebda08b1c83" hidden="1">#REF!</definedName>
    <definedName name="TB70fdb962_83c9_4658_8aa0_22e886b5c819" localSheetId="5" hidden="1">#REF!</definedName>
    <definedName name="TB70fdb962_83c9_4658_8aa0_22e886b5c819" hidden="1">#REF!</definedName>
    <definedName name="TB7100003d_274a_49d7_ab75_c400d9e58359" localSheetId="5" hidden="1">#REF!</definedName>
    <definedName name="TB7100003d_274a_49d7_ab75_c400d9e58359" hidden="1">#REF!</definedName>
    <definedName name="TB7101b822_fea5_4369_b871_d84d3be7f246" localSheetId="5" hidden="1">#REF!</definedName>
    <definedName name="TB7101b822_fea5_4369_b871_d84d3be7f246" hidden="1">#REF!</definedName>
    <definedName name="TB7118c87d_228b_4b38_a438_b331d93ffd71" localSheetId="5" hidden="1">#REF!</definedName>
    <definedName name="TB7118c87d_228b_4b38_a438_b331d93ffd71" hidden="1">#REF!</definedName>
    <definedName name="TB7134a502_3dec_48fe_9a4e_d5839175f5db" localSheetId="5" hidden="1">#REF!</definedName>
    <definedName name="TB7134a502_3dec_48fe_9a4e_d5839175f5db" hidden="1">#REF!</definedName>
    <definedName name="TB71362a39_fe15_42bf_b5d0_7a14894434ed" localSheetId="5" hidden="1">#REF!</definedName>
    <definedName name="TB71362a39_fe15_42bf_b5d0_7a14894434ed" hidden="1">#REF!</definedName>
    <definedName name="TB713bb97a_e137_46c6_a02d_b4cc0df182d4" localSheetId="5" hidden="1">#REF!</definedName>
    <definedName name="TB713bb97a_e137_46c6_a02d_b4cc0df182d4" hidden="1">#REF!</definedName>
    <definedName name="TB7141138f_325e_40b2_a8b6_630add0c9a8f" localSheetId="5" hidden="1">#REF!</definedName>
    <definedName name="TB7141138f_325e_40b2_a8b6_630add0c9a8f" hidden="1">#REF!</definedName>
    <definedName name="TB714a21b0_cd98_4357_968e_524fdacbf9ab" localSheetId="5" hidden="1">#REF!</definedName>
    <definedName name="TB714a21b0_cd98_4357_968e_524fdacbf9ab" hidden="1">#REF!</definedName>
    <definedName name="TB714bdb62_3dcd_4dcc_b6b4_35decccb9e2d" localSheetId="5" hidden="1">#REF!</definedName>
    <definedName name="TB714bdb62_3dcd_4dcc_b6b4_35decccb9e2d" hidden="1">#REF!</definedName>
    <definedName name="TB714dbc9b_f8f2_4944_bfee_f51ed5ea29fb" localSheetId="5" hidden="1">#REF!</definedName>
    <definedName name="TB714dbc9b_f8f2_4944_bfee_f51ed5ea29fb" hidden="1">#REF!</definedName>
    <definedName name="TB714f6c76_3ca3_491c_9e66_80984a97566d" localSheetId="5" hidden="1">#REF!</definedName>
    <definedName name="TB714f6c76_3ca3_491c_9e66_80984a97566d" hidden="1">#REF!</definedName>
    <definedName name="TB7150a00d_b9cf_424d_9640_6ae15297ffbc" localSheetId="5" hidden="1">#REF!</definedName>
    <definedName name="TB7150a00d_b9cf_424d_9640_6ae15297ffbc" hidden="1">#REF!</definedName>
    <definedName name="TB715d3a99_7f26_4989_a874_c01a543315e2" localSheetId="5" hidden="1">#REF!</definedName>
    <definedName name="TB715d3a99_7f26_4989_a874_c01a543315e2" hidden="1">#REF!</definedName>
    <definedName name="TB7166f341_65c3_404a_8da2_1e535a5d505e" localSheetId="5" hidden="1">#REF!</definedName>
    <definedName name="TB7166f341_65c3_404a_8da2_1e535a5d505e" hidden="1">#REF!</definedName>
    <definedName name="TB7167d0df_17fa_4b8a_8352_ffb64d79fe4a" localSheetId="5" hidden="1">#REF!</definedName>
    <definedName name="TB7167d0df_17fa_4b8a_8352_ffb64d79fe4a" hidden="1">#REF!</definedName>
    <definedName name="TB717a7d90_e0d3_42a2_b988_899736414239" localSheetId="5" hidden="1">#REF!</definedName>
    <definedName name="TB717a7d90_e0d3_42a2_b988_899736414239" hidden="1">#REF!</definedName>
    <definedName name="TB717a7dfc_5b61_41de_a159_74513c4003e7" localSheetId="5" hidden="1">#REF!</definedName>
    <definedName name="TB717a7dfc_5b61_41de_a159_74513c4003e7" hidden="1">#REF!</definedName>
    <definedName name="TB718044b4_6129_4507_88c2_3b788564e921" localSheetId="5" hidden="1">#REF!</definedName>
    <definedName name="TB718044b4_6129_4507_88c2_3b788564e921" hidden="1">#REF!</definedName>
    <definedName name="TB718f3a24_79e7_4b88_a5f3_82ecd24c5774" localSheetId="5" hidden="1">#REF!</definedName>
    <definedName name="TB718f3a24_79e7_4b88_a5f3_82ecd24c5774" hidden="1">#REF!</definedName>
    <definedName name="TB719c779a_51a5_4e42_a36c_72c83d46f279" localSheetId="5" hidden="1">#REF!</definedName>
    <definedName name="TB719c779a_51a5_4e42_a36c_72c83d46f279" hidden="1">#REF!</definedName>
    <definedName name="TB719daa6b_2ed2_41bb_acb7_b918580e18d5" localSheetId="5" hidden="1">#REF!</definedName>
    <definedName name="TB719daa6b_2ed2_41bb_acb7_b918580e18d5" hidden="1">#REF!</definedName>
    <definedName name="TB71a404c8_89b7_4fcf_ae44_aca6c5f023ca" localSheetId="5" hidden="1">#REF!</definedName>
    <definedName name="TB71a404c8_89b7_4fcf_ae44_aca6c5f023ca" hidden="1">#REF!</definedName>
    <definedName name="TB71af8f02_4712_4567_9771_584421e42d7a" localSheetId="5" hidden="1">#REF!</definedName>
    <definedName name="TB71af8f02_4712_4567_9771_584421e42d7a" hidden="1">#REF!</definedName>
    <definedName name="TB71b27242_068c_4b29_bca7_e69273dc2335" localSheetId="5" hidden="1">#REF!</definedName>
    <definedName name="TB71b27242_068c_4b29_bca7_e69273dc2335" hidden="1">#REF!</definedName>
    <definedName name="TB71b74459_f099_4881_8891_c40273b3bdad" localSheetId="5" hidden="1">#REF!</definedName>
    <definedName name="TB71b74459_f099_4881_8891_c40273b3bdad" hidden="1">#REF!</definedName>
    <definedName name="TB71bf189b_1242_4a82_9ca2_4f70381e105a" localSheetId="5" hidden="1">#REF!</definedName>
    <definedName name="TB71bf189b_1242_4a82_9ca2_4f70381e105a" hidden="1">#REF!</definedName>
    <definedName name="TB71eacc00_210b_47dd_89c2_cd0d6b779fca" localSheetId="5" hidden="1">#REF!</definedName>
    <definedName name="TB71eacc00_210b_47dd_89c2_cd0d6b779fca" hidden="1">#REF!</definedName>
    <definedName name="TB71fa92f2_0ab4_4a69_ab8a_366eef0ca724" localSheetId="5" hidden="1">#REF!</definedName>
    <definedName name="TB71fa92f2_0ab4_4a69_ab8a_366eef0ca724" hidden="1">#REF!</definedName>
    <definedName name="TB7200e617_0890_47e9_9016_412093f76c1b" localSheetId="5" hidden="1">#REF!</definedName>
    <definedName name="TB7200e617_0890_47e9_9016_412093f76c1b" hidden="1">#REF!</definedName>
    <definedName name="TB72078c4e_c6ec_4aa9_9ec7_d21afc0a9f05" localSheetId="5" hidden="1">#REF!</definedName>
    <definedName name="TB72078c4e_c6ec_4aa9_9ec7_d21afc0a9f05" hidden="1">#REF!</definedName>
    <definedName name="TB7213312a_3e6a_4b58_bdcc_016998508408" localSheetId="5" hidden="1">#REF!</definedName>
    <definedName name="TB7213312a_3e6a_4b58_bdcc_016998508408" hidden="1">#REF!</definedName>
    <definedName name="TB721d63b1_16ca_4530_998e_2e152ce860ba" localSheetId="5" hidden="1">#REF!</definedName>
    <definedName name="TB721d63b1_16ca_4530_998e_2e152ce860ba" hidden="1">#REF!</definedName>
    <definedName name="TB721fdf51_028f_4fff_939f_9565f59a2fef" localSheetId="5" hidden="1">#REF!</definedName>
    <definedName name="TB721fdf51_028f_4fff_939f_9565f59a2fef" hidden="1">#REF!</definedName>
    <definedName name="TB72219699_a116_43f3_9cb8_80a3a95b98ac" localSheetId="5" hidden="1">#REF!</definedName>
    <definedName name="TB72219699_a116_43f3_9cb8_80a3a95b98ac" hidden="1">#REF!</definedName>
    <definedName name="TB722b54db_d790_4c1e_9bda_09f77f63f150" localSheetId="5" hidden="1">#REF!</definedName>
    <definedName name="TB722b54db_d790_4c1e_9bda_09f77f63f150" hidden="1">#REF!</definedName>
    <definedName name="TB723cd5f4_fddf_41d8_92f9_3e22a30cf079" localSheetId="5" hidden="1">#REF!</definedName>
    <definedName name="TB723cd5f4_fddf_41d8_92f9_3e22a30cf079" hidden="1">#REF!</definedName>
    <definedName name="TB72634029_92a3_4c86_86cf_b66ed0120275" localSheetId="5" hidden="1">#REF!</definedName>
    <definedName name="TB72634029_92a3_4c86_86cf_b66ed0120275" hidden="1">#REF!</definedName>
    <definedName name="TB726b3e21_d9e5_4ae4_9bcb_05238edb45d0" localSheetId="5" hidden="1">#REF!</definedName>
    <definedName name="TB726b3e21_d9e5_4ae4_9bcb_05238edb45d0" hidden="1">#REF!</definedName>
    <definedName name="TB726fb711_d97f_482b_a80b_57e4d5f44df2" localSheetId="5" hidden="1">#REF!</definedName>
    <definedName name="TB726fb711_d97f_482b_a80b_57e4d5f44df2" hidden="1">#REF!</definedName>
    <definedName name="TB727239f5_b3f2_40ed_8a05_e2d73d977e50" localSheetId="5" hidden="1">#REF!</definedName>
    <definedName name="TB727239f5_b3f2_40ed_8a05_e2d73d977e50" hidden="1">#REF!</definedName>
    <definedName name="TB728e80f3_fb28_42fe_9faa_596bf51d6c0d" localSheetId="5" hidden="1">#REF!</definedName>
    <definedName name="TB728e80f3_fb28_42fe_9faa_596bf51d6c0d" hidden="1">#REF!</definedName>
    <definedName name="TB7295a843_0ec8_45d8_904a_5360bcfd0938" localSheetId="5" hidden="1">#REF!</definedName>
    <definedName name="TB7295a843_0ec8_45d8_904a_5360bcfd0938" hidden="1">#REF!</definedName>
    <definedName name="TB729704a4_63f1_481f_808d_3d6562b0d042" localSheetId="5" hidden="1">#REF!</definedName>
    <definedName name="TB729704a4_63f1_481f_808d_3d6562b0d042" hidden="1">#REF!</definedName>
    <definedName name="TB72a48beb_d4e2_421d_969c_aef0dc5b279b" localSheetId="5" hidden="1">#REF!</definedName>
    <definedName name="TB72a48beb_d4e2_421d_969c_aef0dc5b279b" hidden="1">#REF!</definedName>
    <definedName name="TB72aa6d62_6d31_49a6_9bf9_865107d2ca7d" localSheetId="5" hidden="1">#REF!</definedName>
    <definedName name="TB72aa6d62_6d31_49a6_9bf9_865107d2ca7d" hidden="1">#REF!</definedName>
    <definedName name="TB72b1628c_742f_49fc_92d2_66843c1c1c60" localSheetId="5" hidden="1">#REF!</definedName>
    <definedName name="TB72b1628c_742f_49fc_92d2_66843c1c1c60" hidden="1">#REF!</definedName>
    <definedName name="TB72bc7e8b_aa02_4d55_9916_5666593a9c61" localSheetId="5" hidden="1">#REF!</definedName>
    <definedName name="TB72bc7e8b_aa02_4d55_9916_5666593a9c61" hidden="1">#REF!</definedName>
    <definedName name="TB72be28be_7d76_4778_8f1e_80f7a7f09d56" localSheetId="5" hidden="1">#REF!</definedName>
    <definedName name="TB72be28be_7d76_4778_8f1e_80f7a7f09d56" hidden="1">#REF!</definedName>
    <definedName name="TB72bf8bd0_d2be_47de_b706_413abeb34894" localSheetId="5" hidden="1">#REF!</definedName>
    <definedName name="TB72bf8bd0_d2be_47de_b706_413abeb34894" hidden="1">#REF!</definedName>
    <definedName name="TB72c6c7d9_3d04_4017_adb3_04c7f66d7ecc" localSheetId="5" hidden="1">#REF!</definedName>
    <definedName name="TB72c6c7d9_3d04_4017_adb3_04c7f66d7ecc" hidden="1">#REF!</definedName>
    <definedName name="TB72c7937d_cdf3_48b4_b3ae_5745f9e161e3" localSheetId="5" hidden="1">#REF!</definedName>
    <definedName name="TB72c7937d_cdf3_48b4_b3ae_5745f9e161e3" hidden="1">#REF!</definedName>
    <definedName name="TB72d1b5a6_0ccd_405f_ae4d_84076e9f1ba7" localSheetId="5" hidden="1">#REF!</definedName>
    <definedName name="TB72d1b5a6_0ccd_405f_ae4d_84076e9f1ba7" hidden="1">#REF!</definedName>
    <definedName name="TB72d2b242_3e08_4e1a_9d77_a5a6f0688dc1" localSheetId="5" hidden="1">#REF!</definedName>
    <definedName name="TB72d2b242_3e08_4e1a_9d77_a5a6f0688dc1" hidden="1">#REF!</definedName>
    <definedName name="TB72d7990e_1bbc_4186_8cd3_61af9e2dd7d1" localSheetId="5" hidden="1">#REF!</definedName>
    <definedName name="TB72d7990e_1bbc_4186_8cd3_61af9e2dd7d1" hidden="1">#REF!</definedName>
    <definedName name="TB72df96f2_18c6_4178_86fd_bde732243151" localSheetId="5" hidden="1">#REF!</definedName>
    <definedName name="TB72df96f2_18c6_4178_86fd_bde732243151" hidden="1">#REF!</definedName>
    <definedName name="TB72e3c9bd_8bc4_47f1_a316_38e865c3ed08" localSheetId="5" hidden="1">#REF!</definedName>
    <definedName name="TB72e3c9bd_8bc4_47f1_a316_38e865c3ed08" hidden="1">#REF!</definedName>
    <definedName name="TB72f0b329_6acd_4d00_a824_643ae0f86664" localSheetId="5" hidden="1">#REF!</definedName>
    <definedName name="TB72f0b329_6acd_4d00_a824_643ae0f86664" hidden="1">#REF!</definedName>
    <definedName name="TB72fc5cab_7071_42aa_96e6_a4b44d9d00b6" localSheetId="5" hidden="1">#REF!</definedName>
    <definedName name="TB72fc5cab_7071_42aa_96e6_a4b44d9d00b6" hidden="1">#REF!</definedName>
    <definedName name="TB73080817_025d_4335_9f1b_168dc721d9b0" localSheetId="5" hidden="1">#REF!</definedName>
    <definedName name="TB73080817_025d_4335_9f1b_168dc721d9b0" hidden="1">#REF!</definedName>
    <definedName name="TB730b87fd_5504_4443_b98b_d3b69d9c132c" localSheetId="5" hidden="1">#REF!</definedName>
    <definedName name="TB730b87fd_5504_4443_b98b_d3b69d9c132c" hidden="1">#REF!</definedName>
    <definedName name="TB731278af_2f51_4e8d_abdf_d3f17061f280" localSheetId="5" hidden="1">#REF!</definedName>
    <definedName name="TB731278af_2f51_4e8d_abdf_d3f17061f280" hidden="1">#REF!</definedName>
    <definedName name="TB733f49f5_c55b_4744_968a_7b605ef25a67" localSheetId="5" hidden="1">#REF!</definedName>
    <definedName name="TB733f49f5_c55b_4744_968a_7b605ef25a67" hidden="1">#REF!</definedName>
    <definedName name="TB733f6fb2_33f5_4b3f_9332_ac1b2f36fe34" localSheetId="5" hidden="1">#REF!</definedName>
    <definedName name="TB733f6fb2_33f5_4b3f_9332_ac1b2f36fe34" hidden="1">#REF!</definedName>
    <definedName name="TB734ed71c_5c12_4b88_b946_4d014017a98a" localSheetId="5" hidden="1">#REF!</definedName>
    <definedName name="TB734ed71c_5c12_4b88_b946_4d014017a98a" hidden="1">#REF!</definedName>
    <definedName name="TB735b4c9f_04d2_4619_8606_7adbd640f305" localSheetId="5" hidden="1">#REF!</definedName>
    <definedName name="TB735b4c9f_04d2_4619_8606_7adbd640f305" hidden="1">#REF!</definedName>
    <definedName name="TB7362122c_cf44_42d0_bf7f_f3be0b342e4b" localSheetId="5" hidden="1">#REF!</definedName>
    <definedName name="TB7362122c_cf44_42d0_bf7f_f3be0b342e4b" hidden="1">#REF!</definedName>
    <definedName name="TB736553c8_6ed0_4fee_b12e_35b08a058c97" localSheetId="5" hidden="1">#REF!</definedName>
    <definedName name="TB736553c8_6ed0_4fee_b12e_35b08a058c97" hidden="1">#REF!</definedName>
    <definedName name="TB736d025c_d562_43f4_9c1b_19a3c234b054" localSheetId="5" hidden="1">#REF!</definedName>
    <definedName name="TB736d025c_d562_43f4_9c1b_19a3c234b054" hidden="1">#REF!</definedName>
    <definedName name="TB736f334f_3331_4668_96b1_c56e34b53d3f" localSheetId="5" hidden="1">#REF!</definedName>
    <definedName name="TB736f334f_3331_4668_96b1_c56e34b53d3f" hidden="1">#REF!</definedName>
    <definedName name="TB7370ecf6_e553_4dac_8163_7ad33e0420cf" localSheetId="5" hidden="1">#REF!</definedName>
    <definedName name="TB7370ecf6_e553_4dac_8163_7ad33e0420cf" hidden="1">#REF!</definedName>
    <definedName name="TB737425ae_9192_419f_8f1d_31a3d2376540" localSheetId="5" hidden="1">#REF!</definedName>
    <definedName name="TB737425ae_9192_419f_8f1d_31a3d2376540" hidden="1">#REF!</definedName>
    <definedName name="TB7375ba18_8387_44d8_a737_544b9a45c6a6" localSheetId="5" hidden="1">#REF!</definedName>
    <definedName name="TB7375ba18_8387_44d8_a737_544b9a45c6a6" hidden="1">#REF!</definedName>
    <definedName name="TB73a33fb6_4d22_4211_b7b6_f5af03b87f2f" localSheetId="5" hidden="1">#REF!</definedName>
    <definedName name="TB73a33fb6_4d22_4211_b7b6_f5af03b87f2f" hidden="1">#REF!</definedName>
    <definedName name="TB73b6e8df_0ad6_46c7_97af_2738f9784bb2" localSheetId="5" hidden="1">#REF!</definedName>
    <definedName name="TB73b6e8df_0ad6_46c7_97af_2738f9784bb2" hidden="1">#REF!</definedName>
    <definedName name="TB73b78344_5d3c_4743_92d7_e5dcda5462ae" localSheetId="5" hidden="1">#REF!</definedName>
    <definedName name="TB73b78344_5d3c_4743_92d7_e5dcda5462ae" hidden="1">#REF!</definedName>
    <definedName name="TB73d3e3fb_d80f_483a_b3ed_0514b9343bc7" localSheetId="5" hidden="1">#REF!</definedName>
    <definedName name="TB73d3e3fb_d80f_483a_b3ed_0514b9343bc7" hidden="1">#REF!</definedName>
    <definedName name="TB73d456cd_cb1f_49d8_bc6a_555986c8d0a0" localSheetId="5" hidden="1">#REF!</definedName>
    <definedName name="TB73d456cd_cb1f_49d8_bc6a_555986c8d0a0" hidden="1">#REF!</definedName>
    <definedName name="TB73e242a7_084c_46d7_ad35_475f8b83cf17" localSheetId="5" hidden="1">#REF!</definedName>
    <definedName name="TB73e242a7_084c_46d7_ad35_475f8b83cf17" hidden="1">#REF!</definedName>
    <definedName name="TB73e4d1c3_8b2a_4195_8204_f3a75a870a95" localSheetId="5" hidden="1">#REF!</definedName>
    <definedName name="TB73e4d1c3_8b2a_4195_8204_f3a75a870a95" hidden="1">#REF!</definedName>
    <definedName name="TB73e8134d_0e58_45d7_bd3d_4a7b4e27b131" localSheetId="5" hidden="1">#REF!</definedName>
    <definedName name="TB73e8134d_0e58_45d7_bd3d_4a7b4e27b131" hidden="1">#REF!</definedName>
    <definedName name="TB73f93a20_e7f6_493e_91f6_fe5b20d9c1c0" localSheetId="5" hidden="1">#REF!</definedName>
    <definedName name="TB73f93a20_e7f6_493e_91f6_fe5b20d9c1c0" hidden="1">#REF!</definedName>
    <definedName name="TB740c0253_3243_4210_895e_4624e0aec8d9" localSheetId="5" hidden="1">#REF!</definedName>
    <definedName name="TB740c0253_3243_4210_895e_4624e0aec8d9" hidden="1">#REF!</definedName>
    <definedName name="TB7424f313_d993_45d8_86f7_5d2ac27add21" localSheetId="5" hidden="1">#REF!</definedName>
    <definedName name="TB7424f313_d993_45d8_86f7_5d2ac27add21" hidden="1">#REF!</definedName>
    <definedName name="TB7426afb2_211e_4cbc_a382_6276cadd5556" localSheetId="5" hidden="1">#REF!</definedName>
    <definedName name="TB7426afb2_211e_4cbc_a382_6276cadd5556" hidden="1">#REF!</definedName>
    <definedName name="TB74287a7b_3c5d_49d1_985d_f97406d76b84" localSheetId="5" hidden="1">#REF!</definedName>
    <definedName name="TB74287a7b_3c5d_49d1_985d_f97406d76b84" hidden="1">#REF!</definedName>
    <definedName name="TB74290ead_d760_407e_b08c_a2be95f3d96c" localSheetId="5" hidden="1">#REF!</definedName>
    <definedName name="TB74290ead_d760_407e_b08c_a2be95f3d96c" hidden="1">#REF!</definedName>
    <definedName name="TB742f154c_fb68_45bd_b3e3_3332ee95b600" localSheetId="5" hidden="1">#REF!</definedName>
    <definedName name="TB742f154c_fb68_45bd_b3e3_3332ee95b600" hidden="1">#REF!</definedName>
    <definedName name="TB743a54d0_3e7e_45d7_8cf3_9215c895142d" localSheetId="5" hidden="1">#REF!</definedName>
    <definedName name="TB743a54d0_3e7e_45d7_8cf3_9215c895142d" hidden="1">#REF!</definedName>
    <definedName name="TB74535e57_3f1a_4685_9966_bc4fabcfffef" localSheetId="5" hidden="1">#REF!</definedName>
    <definedName name="TB74535e57_3f1a_4685_9966_bc4fabcfffef" hidden="1">#REF!</definedName>
    <definedName name="TB745dff0f_2693_48b1_b635_2bd487b99f7c" localSheetId="5" hidden="1">#REF!</definedName>
    <definedName name="TB745dff0f_2693_48b1_b635_2bd487b99f7c" hidden="1">#REF!</definedName>
    <definedName name="TB74748750_2c5f_4d2a_8a03_a0f37196bf85" localSheetId="5" hidden="1">#REF!</definedName>
    <definedName name="TB74748750_2c5f_4d2a_8a03_a0f37196bf85" hidden="1">#REF!</definedName>
    <definedName name="TB74775207_3fe5_4ab1_a23a_1810f1c0933e" localSheetId="5" hidden="1">#REF!</definedName>
    <definedName name="TB74775207_3fe5_4ab1_a23a_1810f1c0933e" hidden="1">#REF!</definedName>
    <definedName name="TB747ce56f_7f37_497f_a709_ea9971645d25" localSheetId="5" hidden="1">#REF!</definedName>
    <definedName name="TB747ce56f_7f37_497f_a709_ea9971645d25" hidden="1">#REF!</definedName>
    <definedName name="TB747e6f6c_df52_425a_9520_b0e9b7446d06" localSheetId="5" hidden="1">#REF!</definedName>
    <definedName name="TB747e6f6c_df52_425a_9520_b0e9b7446d06" hidden="1">#REF!</definedName>
    <definedName name="TB74844cb5_b891_46e6_aa83_5fe712ec8ccd" localSheetId="5" hidden="1">#REF!</definedName>
    <definedName name="TB74844cb5_b891_46e6_aa83_5fe712ec8ccd" hidden="1">#REF!</definedName>
    <definedName name="TB74ad1cc1_ed69_4dbb_8938_5b3c481b1e57" localSheetId="5" hidden="1">#REF!</definedName>
    <definedName name="TB74ad1cc1_ed69_4dbb_8938_5b3c481b1e57" hidden="1">#REF!</definedName>
    <definedName name="TB74c5a45b_c74e_4aa4_9383_e1c61e534550" localSheetId="5" hidden="1">#REF!</definedName>
    <definedName name="TB74c5a45b_c74e_4aa4_9383_e1c61e534550" hidden="1">#REF!</definedName>
    <definedName name="TB74d26365_ed3a_4f12_9ad1_8de66865a269" localSheetId="5" hidden="1">#REF!</definedName>
    <definedName name="TB74d26365_ed3a_4f12_9ad1_8de66865a269" hidden="1">#REF!</definedName>
    <definedName name="TB74efbddd_2529_4caa_bd34_b4fae2535409" localSheetId="5" hidden="1">#REF!</definedName>
    <definedName name="TB74efbddd_2529_4caa_bd34_b4fae2535409" hidden="1">#REF!</definedName>
    <definedName name="TB74efcc0f_190f_45ac_9462_8f43f36bb8be" localSheetId="5" hidden="1">#REF!</definedName>
    <definedName name="TB74efcc0f_190f_45ac_9462_8f43f36bb8be" hidden="1">#REF!</definedName>
    <definedName name="TB74f08b0b_b842_4984_b07f_daae0bdcd4f2" localSheetId="5" hidden="1">#REF!</definedName>
    <definedName name="TB74f08b0b_b842_4984_b07f_daae0bdcd4f2" hidden="1">#REF!</definedName>
    <definedName name="TB74f4e040_5641_432a_8660_47c12e3ea923" localSheetId="5" hidden="1">#REF!</definedName>
    <definedName name="TB74f4e040_5641_432a_8660_47c12e3ea923" hidden="1">#REF!</definedName>
    <definedName name="TB74f59d27_3a97_410e_a19d_3ea9bf3e42d6" localSheetId="5" hidden="1">#REF!</definedName>
    <definedName name="TB74f59d27_3a97_410e_a19d_3ea9bf3e42d6" hidden="1">#REF!</definedName>
    <definedName name="TB751c07d9_0120_4b62_b0e4_2713e17dbd28" localSheetId="5" hidden="1">#REF!</definedName>
    <definedName name="TB751c07d9_0120_4b62_b0e4_2713e17dbd28" hidden="1">#REF!</definedName>
    <definedName name="TB7526f655_7976_4b30_91ef_5e1eb098c96c" localSheetId="5" hidden="1">#REF!</definedName>
    <definedName name="TB7526f655_7976_4b30_91ef_5e1eb098c96c" hidden="1">#REF!</definedName>
    <definedName name="TB754281fa_654b_4394_acc1_58936d14db5c" localSheetId="5" hidden="1">#REF!</definedName>
    <definedName name="TB754281fa_654b_4394_acc1_58936d14db5c" hidden="1">#REF!</definedName>
    <definedName name="TB7549063e_13be_44d2_bb3a_eba4a937d962" localSheetId="5" hidden="1">#REF!</definedName>
    <definedName name="TB7549063e_13be_44d2_bb3a_eba4a937d962" hidden="1">#REF!</definedName>
    <definedName name="TB754c3a2c_40e0_443b_8201_2ff6cc4258ff" localSheetId="5" hidden="1">#REF!</definedName>
    <definedName name="TB754c3a2c_40e0_443b_8201_2ff6cc4258ff" hidden="1">#REF!</definedName>
    <definedName name="TB75551a97_79b7_4a6a_b062_df38c16cb75a" localSheetId="5" hidden="1">#REF!</definedName>
    <definedName name="TB75551a97_79b7_4a6a_b062_df38c16cb75a" hidden="1">#REF!</definedName>
    <definedName name="TB75568946_6dd4_4847_a314_6cf1e521f984" localSheetId="5" hidden="1">#REF!</definedName>
    <definedName name="TB75568946_6dd4_4847_a314_6cf1e521f984" hidden="1">#REF!</definedName>
    <definedName name="TB75605bab_2f82_435e_b87c_83c0043941c2" localSheetId="5" hidden="1">#REF!</definedName>
    <definedName name="TB75605bab_2f82_435e_b87c_83c0043941c2" hidden="1">#REF!</definedName>
    <definedName name="TB756c24e6_bfc9_468c_8970_59fce5cce4dc" localSheetId="5" hidden="1">#REF!</definedName>
    <definedName name="TB756c24e6_bfc9_468c_8970_59fce5cce4dc" hidden="1">#REF!</definedName>
    <definedName name="TB7576cb14_749c_4ad4_a0bf_4c6acd497170" localSheetId="5" hidden="1">#REF!</definedName>
    <definedName name="TB7576cb14_749c_4ad4_a0bf_4c6acd497170" hidden="1">#REF!</definedName>
    <definedName name="TB757c4195_19d3_49ef_b1e4_7c5c6a4c7fda" localSheetId="5" hidden="1">#REF!</definedName>
    <definedName name="TB757c4195_19d3_49ef_b1e4_7c5c6a4c7fda" hidden="1">#REF!</definedName>
    <definedName name="TB7580c833_16d7_4ed0_9175_1ddb90afef72" localSheetId="5" hidden="1">#REF!</definedName>
    <definedName name="TB7580c833_16d7_4ed0_9175_1ddb90afef72" hidden="1">#REF!</definedName>
    <definedName name="TB759d4fdc_f3ed_4534_b1f7_dde1d725bd88" localSheetId="5" hidden="1">#REF!</definedName>
    <definedName name="TB759d4fdc_f3ed_4534_b1f7_dde1d725bd88" hidden="1">#REF!</definedName>
    <definedName name="TB75a5fc08_6467_46fd_9564_c8445f019d22" localSheetId="5" hidden="1">#REF!</definedName>
    <definedName name="TB75a5fc08_6467_46fd_9564_c8445f019d22" hidden="1">#REF!</definedName>
    <definedName name="TB75b07255_2415_4e7e_8d80_41c727995154" localSheetId="5" hidden="1">#REF!</definedName>
    <definedName name="TB75b07255_2415_4e7e_8d80_41c727995154" hidden="1">#REF!</definedName>
    <definedName name="TB75b081cb_c6f5_487c_bffb_624456c7f591" localSheetId="5" hidden="1">#REF!</definedName>
    <definedName name="TB75b081cb_c6f5_487c_bffb_624456c7f591" hidden="1">#REF!</definedName>
    <definedName name="TB75b186ab_7bf4_4cf3_9b9d_4ff8462d9200" localSheetId="5" hidden="1">#REF!</definedName>
    <definedName name="TB75b186ab_7bf4_4cf3_9b9d_4ff8462d9200" hidden="1">#REF!</definedName>
    <definedName name="TB75b4bad5_7141_41d0_9deb_05803da136fb" localSheetId="5" hidden="1">#REF!</definedName>
    <definedName name="TB75b4bad5_7141_41d0_9deb_05803da136fb" hidden="1">#REF!</definedName>
    <definedName name="TB75c1dbd3_dc46_4a61_8e08_4b75df2faadc" localSheetId="5" hidden="1">#REF!</definedName>
    <definedName name="TB75c1dbd3_dc46_4a61_8e08_4b75df2faadc" hidden="1">#REF!</definedName>
    <definedName name="TB75dbb34b_aa5b_4742_b684_61c0180786a0" localSheetId="5" hidden="1">#REF!</definedName>
    <definedName name="TB75dbb34b_aa5b_4742_b684_61c0180786a0" hidden="1">#REF!</definedName>
    <definedName name="TB75dd0407_07b8_4216_ba97_107e1dc8a6bf" localSheetId="5" hidden="1">#REF!</definedName>
    <definedName name="TB75dd0407_07b8_4216_ba97_107e1dc8a6bf" hidden="1">#REF!</definedName>
    <definedName name="TB75e00a29_33a8_4658_8084_1fa9d1549855" localSheetId="5" hidden="1">#REF!</definedName>
    <definedName name="TB75e00a29_33a8_4658_8084_1fa9d1549855" hidden="1">#REF!</definedName>
    <definedName name="TB75e0e854_bc47_4299_87a3_94c92caff605" localSheetId="5" hidden="1">#REF!</definedName>
    <definedName name="TB75e0e854_bc47_4299_87a3_94c92caff605" hidden="1">#REF!</definedName>
    <definedName name="TB75e2b2f0_46c2_4c24_8e67_a95794b386fd" localSheetId="5" hidden="1">#REF!</definedName>
    <definedName name="TB75e2b2f0_46c2_4c24_8e67_a95794b386fd" hidden="1">#REF!</definedName>
    <definedName name="TB75f10b19_18c2_4c4f_8144_3ea721b46a1a" localSheetId="5" hidden="1">#REF!</definedName>
    <definedName name="TB75f10b19_18c2_4c4f_8144_3ea721b46a1a" hidden="1">#REF!</definedName>
    <definedName name="TB760722d5_1a63_406b_a0af_0b84e31402b5" localSheetId="5" hidden="1">#REF!</definedName>
    <definedName name="TB760722d5_1a63_406b_a0af_0b84e31402b5" hidden="1">#REF!</definedName>
    <definedName name="TB760cc621_7799_43a3_9a48_07be2e17cde4" localSheetId="5" hidden="1">#REF!</definedName>
    <definedName name="TB760cc621_7799_43a3_9a48_07be2e17cde4" hidden="1">#REF!</definedName>
    <definedName name="TB761e17ea_ede9_40ac_ba72_c91d4db20d98" localSheetId="5" hidden="1">#REF!</definedName>
    <definedName name="TB761e17ea_ede9_40ac_ba72_c91d4db20d98" hidden="1">#REF!</definedName>
    <definedName name="TB76292b37_9827_4da4_abf2_c2b4655a2566" localSheetId="5" hidden="1">#REF!</definedName>
    <definedName name="TB76292b37_9827_4da4_abf2_c2b4655a2566" hidden="1">#REF!</definedName>
    <definedName name="TB762b9c69_35cb_45f7_9739_c3b7fa501d43" localSheetId="5" hidden="1">#REF!</definedName>
    <definedName name="TB762b9c69_35cb_45f7_9739_c3b7fa501d43" hidden="1">#REF!</definedName>
    <definedName name="TB762bc54d_b9fd_4469_baaf_7b48dd799e10" localSheetId="5" hidden="1">#REF!</definedName>
    <definedName name="TB762bc54d_b9fd_4469_baaf_7b48dd799e10" hidden="1">#REF!</definedName>
    <definedName name="TB762dfaf9_353d_4de0_a95d_028a6dfc1a0a" localSheetId="5" hidden="1">#REF!</definedName>
    <definedName name="TB762dfaf9_353d_4de0_a95d_028a6dfc1a0a" hidden="1">#REF!</definedName>
    <definedName name="TB76352fa6_8d82_46dc_8750_3d5ffef7acdb" localSheetId="5" hidden="1">#REF!</definedName>
    <definedName name="TB76352fa6_8d82_46dc_8750_3d5ffef7acdb" hidden="1">#REF!</definedName>
    <definedName name="TB7648311c_9c91_4dde_bc91_1d013ed39ffe" localSheetId="5" hidden="1">#REF!</definedName>
    <definedName name="TB7648311c_9c91_4dde_bc91_1d013ed39ffe" hidden="1">#REF!</definedName>
    <definedName name="TB765bfcf3_0242_4e08_9549_b5dabe1980c0" localSheetId="5" hidden="1">#REF!</definedName>
    <definedName name="TB765bfcf3_0242_4e08_9549_b5dabe1980c0" hidden="1">#REF!</definedName>
    <definedName name="TB7674dbbd_6fd3_4f6c_8e20_911cb58a4159" localSheetId="5" hidden="1">#REF!</definedName>
    <definedName name="TB7674dbbd_6fd3_4f6c_8e20_911cb58a4159" hidden="1">#REF!</definedName>
    <definedName name="TB767eeb89_bb83_4d96_b031_6fef461feb67" localSheetId="5" hidden="1">#REF!</definedName>
    <definedName name="TB767eeb89_bb83_4d96_b031_6fef461feb67" hidden="1">#REF!</definedName>
    <definedName name="TB768474d4_e1bc_41a2_b8f3_dca11333eb69" localSheetId="5" hidden="1">#REF!</definedName>
    <definedName name="TB768474d4_e1bc_41a2_b8f3_dca11333eb69" hidden="1">#REF!</definedName>
    <definedName name="TB76925643_d34d_45fd_b335_dd4436b1275b" localSheetId="5" hidden="1">#REF!</definedName>
    <definedName name="TB76925643_d34d_45fd_b335_dd4436b1275b" hidden="1">#REF!</definedName>
    <definedName name="TB7695fce9_ce16_4fef_96e6_216b2033702a" localSheetId="5" hidden="1">#REF!</definedName>
    <definedName name="TB7695fce9_ce16_4fef_96e6_216b2033702a" hidden="1">#REF!</definedName>
    <definedName name="TB76984896_a2c6_4f33_9d97_207a6558babe" localSheetId="5" hidden="1">#REF!</definedName>
    <definedName name="TB76984896_a2c6_4f33_9d97_207a6558babe" hidden="1">#REF!</definedName>
    <definedName name="TB76a30960_e9c2_4adc_8e39_876b532dd280" localSheetId="5" hidden="1">#REF!</definedName>
    <definedName name="TB76a30960_e9c2_4adc_8e39_876b532dd280" hidden="1">#REF!</definedName>
    <definedName name="TB76aea918_d45f_4732_aaa1_6e4ff80fbdb7" localSheetId="5" hidden="1">#REF!</definedName>
    <definedName name="TB76aea918_d45f_4732_aaa1_6e4ff80fbdb7" hidden="1">#REF!</definedName>
    <definedName name="TB76af193a_2405_4a21_bded_d0cd6d3ca94e" localSheetId="5" hidden="1">#REF!</definedName>
    <definedName name="TB76af193a_2405_4a21_bded_d0cd6d3ca94e" hidden="1">#REF!</definedName>
    <definedName name="TB76b7b5f8_3106_44bd_9df6_0b53f871f2f0" localSheetId="5" hidden="1">#REF!</definedName>
    <definedName name="TB76b7b5f8_3106_44bd_9df6_0b53f871f2f0" hidden="1">#REF!</definedName>
    <definedName name="TB76bb2840_0a96_4334_be47_c1473e85fb69" localSheetId="5" hidden="1">#REF!</definedName>
    <definedName name="TB76bb2840_0a96_4334_be47_c1473e85fb69" hidden="1">#REF!</definedName>
    <definedName name="TB76c51249_6c32_4367_8f3d_0c46dd790aa9" localSheetId="5" hidden="1">#REF!</definedName>
    <definedName name="TB76c51249_6c32_4367_8f3d_0c46dd790aa9" hidden="1">#REF!</definedName>
    <definedName name="TB76d11b88_942e_4bac_b063_a1484e435a61" localSheetId="5" hidden="1">#REF!</definedName>
    <definedName name="TB76d11b88_942e_4bac_b063_a1484e435a61" hidden="1">#REF!</definedName>
    <definedName name="TB76d72395_d0ee_4f54_b390_2e59a0a03889" localSheetId="5" hidden="1">#REF!</definedName>
    <definedName name="TB76d72395_d0ee_4f54_b390_2e59a0a03889" hidden="1">#REF!</definedName>
    <definedName name="TB76d94279_e8be_42db_aa3d_efab219b8f6d" localSheetId="5" hidden="1">#REF!</definedName>
    <definedName name="TB76d94279_e8be_42db_aa3d_efab219b8f6d" hidden="1">#REF!</definedName>
    <definedName name="TB76ddb494_acfd_4888_9b98_8a8b6f8fcd5e" localSheetId="5" hidden="1">#REF!</definedName>
    <definedName name="TB76ddb494_acfd_4888_9b98_8a8b6f8fcd5e" hidden="1">#REF!</definedName>
    <definedName name="TB76ddf31c_78f4_4623_945a_5818c29c88fe" localSheetId="5" hidden="1">#REF!</definedName>
    <definedName name="TB76ddf31c_78f4_4623_945a_5818c29c88fe" hidden="1">#REF!</definedName>
    <definedName name="TB76ee0ae7_06f7_4f9b_a5ac_1b3fe65b7405" localSheetId="5" hidden="1">#REF!</definedName>
    <definedName name="TB76ee0ae7_06f7_4f9b_a5ac_1b3fe65b7405" hidden="1">#REF!</definedName>
    <definedName name="TB76f2a092_65a5_4895_a778_955d1c98e00a" localSheetId="5" hidden="1">#REF!</definedName>
    <definedName name="TB76f2a092_65a5_4895_a778_955d1c98e00a" hidden="1">#REF!</definedName>
    <definedName name="TB76f80603_72c7_4d22_b78e_8246cd162bd5" localSheetId="5" hidden="1">#REF!</definedName>
    <definedName name="TB76f80603_72c7_4d22_b78e_8246cd162bd5" hidden="1">#REF!</definedName>
    <definedName name="TB7700b840_2e34_4c0e_a59a_69158ecac818" localSheetId="5" hidden="1">#REF!</definedName>
    <definedName name="TB7700b840_2e34_4c0e_a59a_69158ecac818" hidden="1">#REF!</definedName>
    <definedName name="TB771ad2f1_7262_4904_b2ce_03832347c129" localSheetId="5" hidden="1">#REF!</definedName>
    <definedName name="TB771ad2f1_7262_4904_b2ce_03832347c129" hidden="1">#REF!</definedName>
    <definedName name="TB771fe37b_8186_4fe0_bff6_fc97dfad8f35" localSheetId="5" hidden="1">#REF!</definedName>
    <definedName name="TB771fe37b_8186_4fe0_bff6_fc97dfad8f35" hidden="1">#REF!</definedName>
    <definedName name="TB7726ba48_ccdb_4963_834a_ca62707c9093" localSheetId="5" hidden="1">#REF!</definedName>
    <definedName name="TB7726ba48_ccdb_4963_834a_ca62707c9093" hidden="1">#REF!</definedName>
    <definedName name="TB772baffa_82c7_4f61_9686_5ad7ed4f7613" localSheetId="5" hidden="1">#REF!</definedName>
    <definedName name="TB772baffa_82c7_4f61_9686_5ad7ed4f7613" hidden="1">#REF!</definedName>
    <definedName name="TB7734a95b_d8f5_4b1c_bce9_96735f95e694" localSheetId="5" hidden="1">#REF!</definedName>
    <definedName name="TB7734a95b_d8f5_4b1c_bce9_96735f95e694" hidden="1">#REF!</definedName>
    <definedName name="TB77479706_af69_4fad_919b_8801901811f5" localSheetId="5" hidden="1">#REF!</definedName>
    <definedName name="TB77479706_af69_4fad_919b_8801901811f5" hidden="1">#REF!</definedName>
    <definedName name="TB77585983_92a0_4bc6_b70d_76161dca05c2" localSheetId="5" hidden="1">#REF!</definedName>
    <definedName name="TB77585983_92a0_4bc6_b70d_76161dca05c2" hidden="1">#REF!</definedName>
    <definedName name="TB775a6969_6cf4_451d_b2f2_436afef82efd" localSheetId="5" hidden="1">#REF!</definedName>
    <definedName name="TB775a6969_6cf4_451d_b2f2_436afef82efd" hidden="1">#REF!</definedName>
    <definedName name="TB775c62c8_ffcb_4b4b_a413_9064b0e1ad03" localSheetId="5" hidden="1">#REF!</definedName>
    <definedName name="TB775c62c8_ffcb_4b4b_a413_9064b0e1ad03" hidden="1">#REF!</definedName>
    <definedName name="TB776101f4_2cfd_478b_b8d3_0745dcd74953" localSheetId="5" hidden="1">#REF!</definedName>
    <definedName name="TB776101f4_2cfd_478b_b8d3_0745dcd74953" hidden="1">#REF!</definedName>
    <definedName name="TB77663a24_a6a8_45cb_bdd4_61ae09573ee7" localSheetId="5" hidden="1">#REF!</definedName>
    <definedName name="TB77663a24_a6a8_45cb_bdd4_61ae09573ee7" hidden="1">#REF!</definedName>
    <definedName name="TB7777a097_13c3_4bd1_abfc_ebc70cb84659" localSheetId="5" hidden="1">#REF!</definedName>
    <definedName name="TB7777a097_13c3_4bd1_abfc_ebc70cb84659" hidden="1">#REF!</definedName>
    <definedName name="TB77809a24_b0cb_4baa_bafb_c9c3dc421f95" localSheetId="5" hidden="1">#REF!</definedName>
    <definedName name="TB77809a24_b0cb_4baa_bafb_c9c3dc421f95" hidden="1">#REF!</definedName>
    <definedName name="TB77897773_3f4e_4cc8_95a3_78d8283bd3b2" localSheetId="5" hidden="1">#REF!</definedName>
    <definedName name="TB77897773_3f4e_4cc8_95a3_78d8283bd3b2" hidden="1">#REF!</definedName>
    <definedName name="TB779996f9_20bb_48c2_8a29_a97734e3f1df" localSheetId="5" hidden="1">#REF!</definedName>
    <definedName name="TB779996f9_20bb_48c2_8a29_a97734e3f1df" hidden="1">#REF!</definedName>
    <definedName name="TB779ddbe4_bf48_4bd4_a727_ac93720c6d2c" localSheetId="5" hidden="1">#REF!</definedName>
    <definedName name="TB779ddbe4_bf48_4bd4_a727_ac93720c6d2c" hidden="1">#REF!</definedName>
    <definedName name="TB77a0bc5a_997e_460c_ae8b_6aafa5b44d40" localSheetId="5" hidden="1">#REF!</definedName>
    <definedName name="TB77a0bc5a_997e_460c_ae8b_6aafa5b44d40" hidden="1">#REF!</definedName>
    <definedName name="TB77bb433c_bea2_452d_a03b_f0eae549bebb" localSheetId="5" hidden="1">#REF!</definedName>
    <definedName name="TB77bb433c_bea2_452d_a03b_f0eae549bebb" hidden="1">#REF!</definedName>
    <definedName name="TB77bd6de9_0484_4a2b_8793_d4951a56066b" localSheetId="5" hidden="1">#REF!</definedName>
    <definedName name="TB77bd6de9_0484_4a2b_8793_d4951a56066b" hidden="1">#REF!</definedName>
    <definedName name="TB77bf05ae_7c16_4d13_b897_f25a20f7ae8d" localSheetId="5" hidden="1">#REF!</definedName>
    <definedName name="TB77bf05ae_7c16_4d13_b897_f25a20f7ae8d" hidden="1">#REF!</definedName>
    <definedName name="TB77ce34a1_3115_48c9_9c77_b28dd7e7ac78" localSheetId="5" hidden="1">#REF!</definedName>
    <definedName name="TB77ce34a1_3115_48c9_9c77_b28dd7e7ac78" hidden="1">#REF!</definedName>
    <definedName name="TB77d1f37e_fd60_497c_9a85_6733fde27a0c" localSheetId="5" hidden="1">#REF!</definedName>
    <definedName name="TB77d1f37e_fd60_497c_9a85_6733fde27a0c" hidden="1">#REF!</definedName>
    <definedName name="TB77d74ffb_d464_448b_94e7_0b4f91cce129" localSheetId="5" hidden="1">#REF!</definedName>
    <definedName name="TB77d74ffb_d464_448b_94e7_0b4f91cce129" hidden="1">#REF!</definedName>
    <definedName name="TB77dcd366_67dd_4c9c_90b8_c2718d8d5f2b" localSheetId="5" hidden="1">#REF!</definedName>
    <definedName name="TB77dcd366_67dd_4c9c_90b8_c2718d8d5f2b" hidden="1">#REF!</definedName>
    <definedName name="TB77defc68_57c7_4fe3_b6c1_32a3fb9f1301" localSheetId="5" hidden="1">#REF!</definedName>
    <definedName name="TB77defc68_57c7_4fe3_b6c1_32a3fb9f1301" hidden="1">#REF!</definedName>
    <definedName name="TB77f13240_65d3_4a53_ab30_efb4826558f8" localSheetId="5" hidden="1">#REF!</definedName>
    <definedName name="TB77f13240_65d3_4a53_ab30_efb4826558f8" hidden="1">#REF!</definedName>
    <definedName name="TB77f7100e_3e91_4214_aac6_7df7302602c1" localSheetId="5" hidden="1">#REF!</definedName>
    <definedName name="TB77f7100e_3e91_4214_aac6_7df7302602c1" hidden="1">#REF!</definedName>
    <definedName name="TB77f9f874_dcdc_41a2_9b5e_3d6fdc91ead7" localSheetId="5" hidden="1">#REF!</definedName>
    <definedName name="TB77f9f874_dcdc_41a2_9b5e_3d6fdc91ead7" hidden="1">#REF!</definedName>
    <definedName name="TB780cfb10_26e7_4481_b3a5_660599fc295b" localSheetId="5" hidden="1">#REF!</definedName>
    <definedName name="TB780cfb10_26e7_4481_b3a5_660599fc295b" hidden="1">#REF!</definedName>
    <definedName name="TB780f0578_f63d_4dd1_b253_16297aa3ad61" localSheetId="5" hidden="1">#REF!</definedName>
    <definedName name="TB780f0578_f63d_4dd1_b253_16297aa3ad61" hidden="1">#REF!</definedName>
    <definedName name="TB781267a6_8e9b_453a_9fc0_ca5608825d77" localSheetId="5" hidden="1">#REF!</definedName>
    <definedName name="TB781267a6_8e9b_453a_9fc0_ca5608825d77" hidden="1">#REF!</definedName>
    <definedName name="TB7827e63b_f94a_4b6b_b48c_11555885d4fb" localSheetId="5" hidden="1">#REF!</definedName>
    <definedName name="TB7827e63b_f94a_4b6b_b48c_11555885d4fb" hidden="1">#REF!</definedName>
    <definedName name="TB782b2846_ca64_4e38_b1ae_11448adf6d3c" localSheetId="5" hidden="1">#REF!</definedName>
    <definedName name="TB782b2846_ca64_4e38_b1ae_11448adf6d3c" hidden="1">#REF!</definedName>
    <definedName name="TB782c9c10_e934_4a0d_b213_41d64581cea5" localSheetId="5" hidden="1">#REF!</definedName>
    <definedName name="TB782c9c10_e934_4a0d_b213_41d64581cea5" hidden="1">#REF!</definedName>
    <definedName name="TB7836aca7_77b7_4e9f_9b37_c11b3d76d8a2" localSheetId="5" hidden="1">#REF!</definedName>
    <definedName name="TB7836aca7_77b7_4e9f_9b37_c11b3d76d8a2" hidden="1">#REF!</definedName>
    <definedName name="TB78583f6f_c2ff_49e7_a513_94d0c73e2521" localSheetId="5" hidden="1">#REF!</definedName>
    <definedName name="TB78583f6f_c2ff_49e7_a513_94d0c73e2521" hidden="1">#REF!</definedName>
    <definedName name="TB78654d69_7f7a_4170_895f_607edb1cf0d9" localSheetId="5" hidden="1">#REF!</definedName>
    <definedName name="TB78654d69_7f7a_4170_895f_607edb1cf0d9" hidden="1">#REF!</definedName>
    <definedName name="TB786c18b3_a5d1_404d_a175_68cf5127fb12" localSheetId="5" hidden="1">#REF!</definedName>
    <definedName name="TB786c18b3_a5d1_404d_a175_68cf5127fb12" hidden="1">#REF!</definedName>
    <definedName name="TB786efc93_e648_47ce_9565_ed41319eeab2" localSheetId="5" hidden="1">#REF!</definedName>
    <definedName name="TB786efc93_e648_47ce_9565_ed41319eeab2" hidden="1">#REF!</definedName>
    <definedName name="TB7871a4e8_715e_4746_b2e8_d1ff211ea232" localSheetId="5" hidden="1">#REF!</definedName>
    <definedName name="TB7871a4e8_715e_4746_b2e8_d1ff211ea232" hidden="1">#REF!</definedName>
    <definedName name="TB78736c84_d738_4185_94dd_ce4edc420710" localSheetId="5" hidden="1">#REF!</definedName>
    <definedName name="TB78736c84_d738_4185_94dd_ce4edc420710" hidden="1">#REF!</definedName>
    <definedName name="TB7877da3e_2d7c_49f1_82c6_4155841e37be" localSheetId="5" hidden="1">#REF!</definedName>
    <definedName name="TB7877da3e_2d7c_49f1_82c6_4155841e37be" hidden="1">#REF!</definedName>
    <definedName name="TB787e7dc1_643c_4c87_9010_c3a50b1956f9" localSheetId="5" hidden="1">#REF!</definedName>
    <definedName name="TB787e7dc1_643c_4c87_9010_c3a50b1956f9" hidden="1">#REF!</definedName>
    <definedName name="TB78823c5d_081a_4568_a9a0_96d9e6dad1da" localSheetId="5" hidden="1">#REF!</definedName>
    <definedName name="TB78823c5d_081a_4568_a9a0_96d9e6dad1da" hidden="1">#REF!</definedName>
    <definedName name="TB78835e56_0f8c_4ca3_bf79_cd563a69f348" localSheetId="5" hidden="1">#REF!</definedName>
    <definedName name="TB78835e56_0f8c_4ca3_bf79_cd563a69f348" hidden="1">#REF!</definedName>
    <definedName name="TB7890eb2b_3303_413b_bb6d_3831daf5085b" localSheetId="5" hidden="1">#REF!</definedName>
    <definedName name="TB7890eb2b_3303_413b_bb6d_3831daf5085b" hidden="1">#REF!</definedName>
    <definedName name="TB789c7080_86c0_48a6_88a0_6265c38eb7db" localSheetId="5" hidden="1">#REF!</definedName>
    <definedName name="TB789c7080_86c0_48a6_88a0_6265c38eb7db" hidden="1">#REF!</definedName>
    <definedName name="TB78a114c8_8f15_43f8_b29e_ca5d5bda52ee" localSheetId="5" hidden="1">#REF!</definedName>
    <definedName name="TB78a114c8_8f15_43f8_b29e_ca5d5bda52ee" hidden="1">#REF!</definedName>
    <definedName name="TB78acdb0c_4497_4ed8_b190_cbf9b1e4bcd2" localSheetId="5" hidden="1">#REF!</definedName>
    <definedName name="TB78acdb0c_4497_4ed8_b190_cbf9b1e4bcd2" hidden="1">#REF!</definedName>
    <definedName name="TB78ae2d03_50ce_4187_a055_8b4244f3c7dd" localSheetId="5" hidden="1">#REF!</definedName>
    <definedName name="TB78ae2d03_50ce_4187_a055_8b4244f3c7dd" hidden="1">#REF!</definedName>
    <definedName name="TB78da3104_e537_406b_baa6_3f760ddbee01" localSheetId="5" hidden="1">#REF!</definedName>
    <definedName name="TB78da3104_e537_406b_baa6_3f760ddbee01" hidden="1">#REF!</definedName>
    <definedName name="TB78dc3d6b_f819_4298_9dc8_5e6efe4562e0" localSheetId="5" hidden="1">#REF!</definedName>
    <definedName name="TB78dc3d6b_f819_4298_9dc8_5e6efe4562e0" hidden="1">#REF!</definedName>
    <definedName name="TB78e1d40c_089a_4a5d_b112_039ba1276a21" localSheetId="5" hidden="1">#REF!</definedName>
    <definedName name="TB78e1d40c_089a_4a5d_b112_039ba1276a21" hidden="1">#REF!</definedName>
    <definedName name="TB78ec2a32_fc94_4203_b2ea_dd0a97eb13c6" localSheetId="5" hidden="1">#REF!</definedName>
    <definedName name="TB78ec2a32_fc94_4203_b2ea_dd0a97eb13c6" hidden="1">#REF!</definedName>
    <definedName name="TB78ee1c90_e00d_4183_a4f4_8149111dd806" localSheetId="5" hidden="1">#REF!</definedName>
    <definedName name="TB78ee1c90_e00d_4183_a4f4_8149111dd806" hidden="1">#REF!</definedName>
    <definedName name="TB78fb300d_260a_4a53_b046_b88875b85965" localSheetId="5" hidden="1">#REF!</definedName>
    <definedName name="TB78fb300d_260a_4a53_b046_b88875b85965" hidden="1">#REF!</definedName>
    <definedName name="TB7901b052_c862_491f_951d_fb77919f1461" localSheetId="5" hidden="1">#REF!</definedName>
    <definedName name="TB7901b052_c862_491f_951d_fb77919f1461" hidden="1">#REF!</definedName>
    <definedName name="TB7903bc61_2182_4afb_8acc_77365d021d91" localSheetId="5" hidden="1">#REF!</definedName>
    <definedName name="TB7903bc61_2182_4afb_8acc_77365d021d91" hidden="1">#REF!</definedName>
    <definedName name="TB790d5590_f15a_465b_92e3_4c6bed1c3e0e" localSheetId="5" hidden="1">#REF!</definedName>
    <definedName name="TB790d5590_f15a_465b_92e3_4c6bed1c3e0e" hidden="1">#REF!</definedName>
    <definedName name="TB790ee116_7442_463f_b3de_d6289687168f" localSheetId="5" hidden="1">#REF!</definedName>
    <definedName name="TB790ee116_7442_463f_b3de_d6289687168f" hidden="1">#REF!</definedName>
    <definedName name="TB791a1e02_69fa_41c1_8443_eb5d36634f17" localSheetId="5" hidden="1">#REF!</definedName>
    <definedName name="TB791a1e02_69fa_41c1_8443_eb5d36634f17" hidden="1">#REF!</definedName>
    <definedName name="TB792c6c3d_d1f2_4d16_bfa3_1096c4b6f15e" localSheetId="5" hidden="1">#REF!</definedName>
    <definedName name="TB792c6c3d_d1f2_4d16_bfa3_1096c4b6f15e" hidden="1">#REF!</definedName>
    <definedName name="TB7938b6e6_6c24_49de_950b_14a7ce0e1c28" localSheetId="5" hidden="1">#REF!</definedName>
    <definedName name="TB7938b6e6_6c24_49de_950b_14a7ce0e1c28" hidden="1">#REF!</definedName>
    <definedName name="TB793ce29c_4ea8_4e7c_acb5_3c567e598b17" localSheetId="5" hidden="1">#REF!</definedName>
    <definedName name="TB793ce29c_4ea8_4e7c_acb5_3c567e598b17" hidden="1">#REF!</definedName>
    <definedName name="TB793da685_18c0_4d55_baa6_4efe62a341b9" localSheetId="5" hidden="1">#REF!</definedName>
    <definedName name="TB793da685_18c0_4d55_baa6_4efe62a341b9" hidden="1">#REF!</definedName>
    <definedName name="TB794472ba_0c64_4c55_94d6_7d81917864db" localSheetId="5" hidden="1">#REF!</definedName>
    <definedName name="TB794472ba_0c64_4c55_94d6_7d81917864db" hidden="1">#REF!</definedName>
    <definedName name="TB794ae073_809e_4f84_9e92_befae0e33f2f" localSheetId="5" hidden="1">#REF!</definedName>
    <definedName name="TB794ae073_809e_4f84_9e92_befae0e33f2f" hidden="1">#REF!</definedName>
    <definedName name="TB7959e0d2_cbd8_4875_a4af_33aa71b78531" localSheetId="5" hidden="1">#REF!</definedName>
    <definedName name="TB7959e0d2_cbd8_4875_a4af_33aa71b78531" hidden="1">#REF!</definedName>
    <definedName name="TB797344ab_0c84_42ca_9080_150a3688fe38" localSheetId="5" hidden="1">#REF!</definedName>
    <definedName name="TB797344ab_0c84_42ca_9080_150a3688fe38" hidden="1">#REF!</definedName>
    <definedName name="TB797b4ff3_f9e2_40cd_ac07_8adfc4f32ba0" localSheetId="5" hidden="1">#REF!</definedName>
    <definedName name="TB797b4ff3_f9e2_40cd_ac07_8adfc4f32ba0" hidden="1">#REF!</definedName>
    <definedName name="TB798609e5_37a6_41a5_af7e_fd88e859dffc" localSheetId="5" hidden="1">#REF!</definedName>
    <definedName name="TB798609e5_37a6_41a5_af7e_fd88e859dffc" hidden="1">#REF!</definedName>
    <definedName name="TB798678a4_5b80_4034_b055_b2297bc22d8e" localSheetId="5" hidden="1">#REF!</definedName>
    <definedName name="TB798678a4_5b80_4034_b055_b2297bc22d8e" hidden="1">#REF!</definedName>
    <definedName name="TB798d507f_e6dd_4f7a_ac8a_d8d6a0ccf8ee" localSheetId="5" hidden="1">#REF!</definedName>
    <definedName name="TB798d507f_e6dd_4f7a_ac8a_d8d6a0ccf8ee" hidden="1">#REF!</definedName>
    <definedName name="TB798e7bc6_6962_491b_a321_5048be2d9919" localSheetId="5" hidden="1">#REF!</definedName>
    <definedName name="TB798e7bc6_6962_491b_a321_5048be2d9919" hidden="1">#REF!</definedName>
    <definedName name="TB799a487b_58e4_4425_96dd_7cc9630f26fb" localSheetId="5" hidden="1">#REF!</definedName>
    <definedName name="TB799a487b_58e4_4425_96dd_7cc9630f26fb" hidden="1">#REF!</definedName>
    <definedName name="TB79a007b1_b817_4d0b_8890_4956482a2296" localSheetId="5" hidden="1">#REF!</definedName>
    <definedName name="TB79a007b1_b817_4d0b_8890_4956482a2296" hidden="1">#REF!</definedName>
    <definedName name="TB79a0cc49_42f6_47b4_8c2c_6526d3027803" localSheetId="5" hidden="1">#REF!</definedName>
    <definedName name="TB79a0cc49_42f6_47b4_8c2c_6526d3027803" hidden="1">#REF!</definedName>
    <definedName name="TB79a8769e_23c3_44d6_8729_628c457d3925" localSheetId="5" hidden="1">#REF!</definedName>
    <definedName name="TB79a8769e_23c3_44d6_8729_628c457d3925" hidden="1">#REF!</definedName>
    <definedName name="TB79b33a25_17a9_4b54_a948_1fa484a0aa88" localSheetId="5" hidden="1">#REF!</definedName>
    <definedName name="TB79b33a25_17a9_4b54_a948_1fa484a0aa88" hidden="1">#REF!</definedName>
    <definedName name="TB79b9752a_5bf1_46b0_b755_5a4adb226f18" localSheetId="5" hidden="1">#REF!</definedName>
    <definedName name="TB79b9752a_5bf1_46b0_b755_5a4adb226f18" hidden="1">#REF!</definedName>
    <definedName name="TB79c2fa4b_fed3_452a_921b_9f9647e6dd06" localSheetId="5" hidden="1">#REF!</definedName>
    <definedName name="TB79c2fa4b_fed3_452a_921b_9f9647e6dd06" hidden="1">#REF!</definedName>
    <definedName name="TB79d29cbf_c98c_4356_83a3_16dc0b30381b" localSheetId="5" hidden="1">#REF!</definedName>
    <definedName name="TB79d29cbf_c98c_4356_83a3_16dc0b30381b" hidden="1">#REF!</definedName>
    <definedName name="TB79d3ed63_262b_4f39_b9b7_bc1510982e32" localSheetId="5" hidden="1">#REF!</definedName>
    <definedName name="TB79d3ed63_262b_4f39_b9b7_bc1510982e32" hidden="1">#REF!</definedName>
    <definedName name="TB79d5e3ea_9162_4bfe_852c_81c8e4e412dc" localSheetId="5" hidden="1">#REF!</definedName>
    <definedName name="TB79d5e3ea_9162_4bfe_852c_81c8e4e412dc" hidden="1">#REF!</definedName>
    <definedName name="TB79e89398_9584_4b04_b294_f0e6b41a8dc8" localSheetId="5" hidden="1">#REF!</definedName>
    <definedName name="TB79e89398_9584_4b04_b294_f0e6b41a8dc8" hidden="1">#REF!</definedName>
    <definedName name="TB79e91d95_cf77_4468_997d_ce0c1e256f43" localSheetId="5" hidden="1">#REF!</definedName>
    <definedName name="TB79e91d95_cf77_4468_997d_ce0c1e256f43" hidden="1">#REF!</definedName>
    <definedName name="TB79f17d42_ae85_40e3_a271_6a20a5604c09" localSheetId="5" hidden="1">#REF!</definedName>
    <definedName name="TB79f17d42_ae85_40e3_a271_6a20a5604c09" hidden="1">#REF!</definedName>
    <definedName name="TB79f21988_a379_45ee_95b2_d6c34d51670b" localSheetId="5" hidden="1">#REF!</definedName>
    <definedName name="TB79f21988_a379_45ee_95b2_d6c34d51670b" hidden="1">#REF!</definedName>
    <definedName name="TB79f26a15_5d4b_4e57_bd3b_a6c4fc26e719" localSheetId="5" hidden="1">#REF!</definedName>
    <definedName name="TB79f26a15_5d4b_4e57_bd3b_a6c4fc26e719" hidden="1">#REF!</definedName>
    <definedName name="TB79feacea_f70c_4ae5_a9cc_2001876da045" localSheetId="5" hidden="1">#REF!</definedName>
    <definedName name="TB79feacea_f70c_4ae5_a9cc_2001876da045" hidden="1">#REF!</definedName>
    <definedName name="TB7a00b652_f49f_4b08_addf_e281bffed21a" localSheetId="5" hidden="1">#REF!</definedName>
    <definedName name="TB7a00b652_f49f_4b08_addf_e281bffed21a" hidden="1">#REF!</definedName>
    <definedName name="TB7a0b9e4a_87de_4337_8312_08e5ede156b9" localSheetId="5" hidden="1">#REF!</definedName>
    <definedName name="TB7a0b9e4a_87de_4337_8312_08e5ede156b9" hidden="1">#REF!</definedName>
    <definedName name="TB7a147e57_dbda_4040_90ea_29fa182a5451" localSheetId="5" hidden="1">#REF!</definedName>
    <definedName name="TB7a147e57_dbda_4040_90ea_29fa182a5451" hidden="1">#REF!</definedName>
    <definedName name="TB7a20c9d7_8626_4649_b74a_5e518a5ab815" localSheetId="5" hidden="1">#REF!</definedName>
    <definedName name="TB7a20c9d7_8626_4649_b74a_5e518a5ab815" hidden="1">#REF!</definedName>
    <definedName name="TB7a287689_25da_4321_b777_fe697767087c" localSheetId="5" hidden="1">#REF!</definedName>
    <definedName name="TB7a287689_25da_4321_b777_fe697767087c" hidden="1">#REF!</definedName>
    <definedName name="TB7a421731_9288_4acb_b4c9_ccfa35c80af3" localSheetId="5" hidden="1">#REF!</definedName>
    <definedName name="TB7a421731_9288_4acb_b4c9_ccfa35c80af3" hidden="1">#REF!</definedName>
    <definedName name="TB7a4426a3_52ed_4606_8729_e04fcb69ca7a" localSheetId="5" hidden="1">#REF!</definedName>
    <definedName name="TB7a4426a3_52ed_4606_8729_e04fcb69ca7a" hidden="1">#REF!</definedName>
    <definedName name="TB7a51fcd6_eb9c_4490_9717_7959b5818f09" localSheetId="5" hidden="1">#REF!</definedName>
    <definedName name="TB7a51fcd6_eb9c_4490_9717_7959b5818f09" hidden="1">#REF!</definedName>
    <definedName name="TB7a555654_035c_4c12_8869_0b2648ccbcef" localSheetId="5" hidden="1">#REF!</definedName>
    <definedName name="TB7a555654_035c_4c12_8869_0b2648ccbcef" hidden="1">#REF!</definedName>
    <definedName name="TB7a561526_d1db_4ab1_9806_ca7329944379" localSheetId="5" hidden="1">#REF!</definedName>
    <definedName name="TB7a561526_d1db_4ab1_9806_ca7329944379" hidden="1">#REF!</definedName>
    <definedName name="TB7a58a2e1_e803_41d8_8bd6_8fcd629fb2a7" localSheetId="5" hidden="1">#REF!</definedName>
    <definedName name="TB7a58a2e1_e803_41d8_8bd6_8fcd629fb2a7" hidden="1">#REF!</definedName>
    <definedName name="TB7a5a3a8b_a0a4_40a9_8ac5_ca3c98fd0aab" localSheetId="5" hidden="1">#REF!</definedName>
    <definedName name="TB7a5a3a8b_a0a4_40a9_8ac5_ca3c98fd0aab" hidden="1">#REF!</definedName>
    <definedName name="TB7a6bbcf3_56ca_4ef4_88bf_9cd3e52f6098" localSheetId="5" hidden="1">#REF!</definedName>
    <definedName name="TB7a6bbcf3_56ca_4ef4_88bf_9cd3e52f6098" hidden="1">#REF!</definedName>
    <definedName name="TB7a6c02cd_3e8d_4862_bac6_e47c29c44443" localSheetId="5" hidden="1">#REF!</definedName>
    <definedName name="TB7a6c02cd_3e8d_4862_bac6_e47c29c44443" hidden="1">#REF!</definedName>
    <definedName name="TB7a77d018_7814_4e77_9da2_2be2b15d4d39" localSheetId="5" hidden="1">#REF!</definedName>
    <definedName name="TB7a77d018_7814_4e77_9da2_2be2b15d4d39" hidden="1">#REF!</definedName>
    <definedName name="TB7a7ab1e5_1ae6_4997_8d3a_8150ea5a780e" localSheetId="5" hidden="1">#REF!</definedName>
    <definedName name="TB7a7ab1e5_1ae6_4997_8d3a_8150ea5a780e" hidden="1">#REF!</definedName>
    <definedName name="TB7a7d45c9_e136_4c4f_b46e_33784b0b1f1a" localSheetId="5" hidden="1">#REF!</definedName>
    <definedName name="TB7a7d45c9_e136_4c4f_b46e_33784b0b1f1a" hidden="1">#REF!</definedName>
    <definedName name="TB7a808c74_7bd0_45b9_9e51_c5865e823a17" localSheetId="5" hidden="1">#REF!</definedName>
    <definedName name="TB7a808c74_7bd0_45b9_9e51_c5865e823a17" hidden="1">#REF!</definedName>
    <definedName name="TB7a83a17a_8ea5_4426_94cb_bf1e6438d2f1" localSheetId="5" hidden="1">#REF!</definedName>
    <definedName name="TB7a83a17a_8ea5_4426_94cb_bf1e6438d2f1" hidden="1">#REF!</definedName>
    <definedName name="TB7a933460_a8d3_42d1_b4f1_582c5ab630f9" localSheetId="5" hidden="1">#REF!</definedName>
    <definedName name="TB7a933460_a8d3_42d1_b4f1_582c5ab630f9" hidden="1">#REF!</definedName>
    <definedName name="TB7a9f04b2_1dc9_4638_89a5_d7bbbb4ecbd7" localSheetId="5" hidden="1">#REF!</definedName>
    <definedName name="TB7a9f04b2_1dc9_4638_89a5_d7bbbb4ecbd7" hidden="1">#REF!</definedName>
    <definedName name="TB7aa002c6_01bc_4113_b3dc_72eb79c57e44" localSheetId="5" hidden="1">#REF!</definedName>
    <definedName name="TB7aa002c6_01bc_4113_b3dc_72eb79c57e44" hidden="1">#REF!</definedName>
    <definedName name="TB7ab16d6b_2700_42a6_a6ad_8a2d7bdedd42" localSheetId="5" hidden="1">#REF!</definedName>
    <definedName name="TB7ab16d6b_2700_42a6_a6ad_8a2d7bdedd42" hidden="1">#REF!</definedName>
    <definedName name="TB7ab8b76a_5279_426d_b89f_586bbfab5a49" localSheetId="5" hidden="1">#REF!</definedName>
    <definedName name="TB7ab8b76a_5279_426d_b89f_586bbfab5a49" hidden="1">#REF!</definedName>
    <definedName name="TB7abd31d5_a372_40fb_92d9_1b834cb20885" localSheetId="5" hidden="1">#REF!</definedName>
    <definedName name="TB7abd31d5_a372_40fb_92d9_1b834cb20885" hidden="1">#REF!</definedName>
    <definedName name="TB7ac4f625_9a0a_439c_bae7_07f431f51943" localSheetId="5" hidden="1">#REF!</definedName>
    <definedName name="TB7ac4f625_9a0a_439c_bae7_07f431f51943" hidden="1">#REF!</definedName>
    <definedName name="TB7ac60f42_156d_4632_b7df_0eaa37e5cd4f" localSheetId="5" hidden="1">#REF!</definedName>
    <definedName name="TB7ac60f42_156d_4632_b7df_0eaa37e5cd4f" hidden="1">#REF!</definedName>
    <definedName name="TB7ac9b7e1_6075_4dbc_83c2_e8fbf7e8545c" localSheetId="5" hidden="1">#REF!</definedName>
    <definedName name="TB7ac9b7e1_6075_4dbc_83c2_e8fbf7e8545c" hidden="1">#REF!</definedName>
    <definedName name="TB7ad0cce8_3371_464d_81a1_3095b6651b5f" localSheetId="5" hidden="1">#REF!</definedName>
    <definedName name="TB7ad0cce8_3371_464d_81a1_3095b6651b5f" hidden="1">#REF!</definedName>
    <definedName name="TB7ad88bed_f29f_49ce_902f_7322c3dbc38c" localSheetId="5" hidden="1">#REF!</definedName>
    <definedName name="TB7ad88bed_f29f_49ce_902f_7322c3dbc38c" hidden="1">#REF!</definedName>
    <definedName name="TB7adb92c7_a4f1_4547_8d7d_edfd706bc3b9" localSheetId="5" hidden="1">#REF!</definedName>
    <definedName name="TB7adb92c7_a4f1_4547_8d7d_edfd706bc3b9" hidden="1">#REF!</definedName>
    <definedName name="TB7adca22e_d1f4_4192_a3a8_55b0e018f0a6" localSheetId="5" hidden="1">#REF!</definedName>
    <definedName name="TB7adca22e_d1f4_4192_a3a8_55b0e018f0a6" hidden="1">#REF!</definedName>
    <definedName name="TB7ade1216_761a_447d_9bda_778be0dee9bc" localSheetId="5" hidden="1">#REF!</definedName>
    <definedName name="TB7ade1216_761a_447d_9bda_778be0dee9bc" hidden="1">#REF!</definedName>
    <definedName name="TB7aeab32a_8510_4dc6_a5c5_7f8663b44f83" localSheetId="5" hidden="1">#REF!</definedName>
    <definedName name="TB7aeab32a_8510_4dc6_a5c5_7f8663b44f83" hidden="1">#REF!</definedName>
    <definedName name="TB7af03d4f_505b_43ad_96c5_911a51d36089" localSheetId="5" hidden="1">#REF!</definedName>
    <definedName name="TB7af03d4f_505b_43ad_96c5_911a51d36089" hidden="1">#REF!</definedName>
    <definedName name="TB7af6f8fc_2776_4808_8e18_0210a056c8a2" localSheetId="5" hidden="1">#REF!</definedName>
    <definedName name="TB7af6f8fc_2776_4808_8e18_0210a056c8a2" hidden="1">#REF!</definedName>
    <definedName name="TB7af85463_cf98_4af5_b4c8_1516eb401041" localSheetId="5" hidden="1">#REF!</definedName>
    <definedName name="TB7af85463_cf98_4af5_b4c8_1516eb401041" hidden="1">#REF!</definedName>
    <definedName name="TB7afa5153_620f_44c0_89e0_be444025a451" localSheetId="5" hidden="1">#REF!</definedName>
    <definedName name="TB7afa5153_620f_44c0_89e0_be444025a451" hidden="1">#REF!</definedName>
    <definedName name="TB7b080169_b6f6_49dd_8d56_4724ab546b96" localSheetId="5" hidden="1">#REF!</definedName>
    <definedName name="TB7b080169_b6f6_49dd_8d56_4724ab546b96" hidden="1">#REF!</definedName>
    <definedName name="TB7b0ab351_9258_45b6_8e1b_334f8a686e62" localSheetId="5" hidden="1">#REF!</definedName>
    <definedName name="TB7b0ab351_9258_45b6_8e1b_334f8a686e62" hidden="1">#REF!</definedName>
    <definedName name="TB7b0ed783_635b_483f_a063_fa3d8283f2e7" localSheetId="5" hidden="1">#REF!</definedName>
    <definedName name="TB7b0ed783_635b_483f_a063_fa3d8283f2e7" hidden="1">#REF!</definedName>
    <definedName name="TB7b10482b_7c5a_46d4_92f8_928d8301cd21" localSheetId="5" hidden="1">#REF!</definedName>
    <definedName name="TB7b10482b_7c5a_46d4_92f8_928d8301cd21" hidden="1">#REF!</definedName>
    <definedName name="TB7b19b4e8_abc9_472a_861d_4ad98faeddaa" localSheetId="5" hidden="1">#REF!</definedName>
    <definedName name="TB7b19b4e8_abc9_472a_861d_4ad98faeddaa" hidden="1">#REF!</definedName>
    <definedName name="TB7b1c99de_f986_490b_a945_6a884833b522" localSheetId="5" hidden="1">#REF!</definedName>
    <definedName name="TB7b1c99de_f986_490b_a945_6a884833b522" hidden="1">#REF!</definedName>
    <definedName name="TB7b22753c_4d4e_4255_bc93_ab9e1ec8461b" localSheetId="5" hidden="1">#REF!</definedName>
    <definedName name="TB7b22753c_4d4e_4255_bc93_ab9e1ec8461b" hidden="1">#REF!</definedName>
    <definedName name="TB7b2a08ac_d6a1_4ebd_8172_48c4d7e15cb1" localSheetId="5" hidden="1">#REF!</definedName>
    <definedName name="TB7b2a08ac_d6a1_4ebd_8172_48c4d7e15cb1" hidden="1">#REF!</definedName>
    <definedName name="TB7b2af667_a070_4827_9ea5_3cd73325837c" localSheetId="5" hidden="1">#REF!</definedName>
    <definedName name="TB7b2af667_a070_4827_9ea5_3cd73325837c" hidden="1">#REF!</definedName>
    <definedName name="TB7b30406b_f7e8_4992_b916_811a56e7ad38" localSheetId="5" hidden="1">#REF!</definedName>
    <definedName name="TB7b30406b_f7e8_4992_b916_811a56e7ad38" hidden="1">#REF!</definedName>
    <definedName name="TB7b439639_91aa_4627_90b6_b35ec6b35581" localSheetId="5" hidden="1">#REF!</definedName>
    <definedName name="TB7b439639_91aa_4627_90b6_b35ec6b35581" hidden="1">#REF!</definedName>
    <definedName name="TB7b4db93f_0dc8_425c_91a0_1fdd8b679cd3" localSheetId="5" hidden="1">#REF!</definedName>
    <definedName name="TB7b4db93f_0dc8_425c_91a0_1fdd8b679cd3" hidden="1">#REF!</definedName>
    <definedName name="TB7b53ff43_4a46_4a46_9992_1ba13ea91bad" localSheetId="5" hidden="1">#REF!</definedName>
    <definedName name="TB7b53ff43_4a46_4a46_9992_1ba13ea91bad" hidden="1">#REF!</definedName>
    <definedName name="TB7b5c84ca_7589_40a5_a0c6_78d5212a7151" localSheetId="5" hidden="1">#REF!</definedName>
    <definedName name="TB7b5c84ca_7589_40a5_a0c6_78d5212a7151" hidden="1">#REF!</definedName>
    <definedName name="TB7b7c1839_06ed_4c86_8934_1db36b6b5067" localSheetId="5" hidden="1">#REF!</definedName>
    <definedName name="TB7b7c1839_06ed_4c86_8934_1db36b6b5067" hidden="1">#REF!</definedName>
    <definedName name="TB7b87e364_8949_4bdc_8cd4_0ffccb43aab0" localSheetId="5" hidden="1">#REF!</definedName>
    <definedName name="TB7b87e364_8949_4bdc_8cd4_0ffccb43aab0" hidden="1">#REF!</definedName>
    <definedName name="TB7b8e53ad_a509_4f59_af80_8fc6a175f723" localSheetId="5" hidden="1">#REF!</definedName>
    <definedName name="TB7b8e53ad_a509_4f59_af80_8fc6a175f723" hidden="1">#REF!</definedName>
    <definedName name="TB7b9555bb_093e_4bd8_b1db_94a3f41ea5fc" localSheetId="5" hidden="1">#REF!</definedName>
    <definedName name="TB7b9555bb_093e_4bd8_b1db_94a3f41ea5fc" hidden="1">#REF!</definedName>
    <definedName name="TB7b9b56ab_9140_476c_948a_be8b28d8eef4" localSheetId="5" hidden="1">#REF!</definedName>
    <definedName name="TB7b9b56ab_9140_476c_948a_be8b28d8eef4" hidden="1">#REF!</definedName>
    <definedName name="TB7bb1c261_d8a6_4e21_95b1_2589a9680d9e" localSheetId="5" hidden="1">#REF!</definedName>
    <definedName name="TB7bb1c261_d8a6_4e21_95b1_2589a9680d9e" hidden="1">#REF!</definedName>
    <definedName name="TB7bb516cd_6704_435d_a780_c6ba23e464e8" localSheetId="5" hidden="1">#REF!</definedName>
    <definedName name="TB7bb516cd_6704_435d_a780_c6ba23e464e8" hidden="1">#REF!</definedName>
    <definedName name="TB7bb74dad_de2b_410f_afae_82cbae2b905e" localSheetId="5" hidden="1">#REF!</definedName>
    <definedName name="TB7bb74dad_de2b_410f_afae_82cbae2b905e" hidden="1">#REF!</definedName>
    <definedName name="TB7bc318cf_f6a2_4679_8ffa_328c27e027eb" localSheetId="5" hidden="1">#REF!</definedName>
    <definedName name="TB7bc318cf_f6a2_4679_8ffa_328c27e027eb" hidden="1">#REF!</definedName>
    <definedName name="TB7bc6d5a8_305c_4374_b3d8_4eade18eeada" localSheetId="5" hidden="1">#REF!</definedName>
    <definedName name="TB7bc6d5a8_305c_4374_b3d8_4eade18eeada" hidden="1">#REF!</definedName>
    <definedName name="TB7bd6cbda_4e7e_4f00_8961_425d7359cbbd" localSheetId="5" hidden="1">#REF!</definedName>
    <definedName name="TB7bd6cbda_4e7e_4f00_8961_425d7359cbbd" hidden="1">#REF!</definedName>
    <definedName name="TB7bd8d676_15fd_4611_9256_d4936587b51c" localSheetId="5" hidden="1">#REF!</definedName>
    <definedName name="TB7bd8d676_15fd_4611_9256_d4936587b51c" hidden="1">#REF!</definedName>
    <definedName name="TB7bdc0f37_7019_4eb2_b6ec_5ccc8c059b60" localSheetId="5" hidden="1">#REF!</definedName>
    <definedName name="TB7bdc0f37_7019_4eb2_b6ec_5ccc8c059b60" hidden="1">#REF!</definedName>
    <definedName name="TB7be2e804_f2c4_43b7_b524_c111a3346e13" localSheetId="5" hidden="1">#REF!</definedName>
    <definedName name="TB7be2e804_f2c4_43b7_b524_c111a3346e13" hidden="1">#REF!</definedName>
    <definedName name="TB7be36625_0fed_441e_b7f8_bb23dcc6edf3" localSheetId="5" hidden="1">#REF!</definedName>
    <definedName name="TB7be36625_0fed_441e_b7f8_bb23dcc6edf3" hidden="1">#REF!</definedName>
    <definedName name="TB7beaa9e4_89b6_472b_a62d_5c3d67c10102" localSheetId="5" hidden="1">#REF!</definedName>
    <definedName name="TB7beaa9e4_89b6_472b_a62d_5c3d67c10102" hidden="1">#REF!</definedName>
    <definedName name="TB7bf0be71_dd55_4a8f_84c9_fa3f4de4bbd9" localSheetId="5" hidden="1">#REF!</definedName>
    <definedName name="TB7bf0be71_dd55_4a8f_84c9_fa3f4de4bbd9" hidden="1">#REF!</definedName>
    <definedName name="TB7bf2c171_f210_47e5_a295_5adc91b45675" localSheetId="5" hidden="1">#REF!</definedName>
    <definedName name="TB7bf2c171_f210_47e5_a295_5adc91b45675" hidden="1">#REF!</definedName>
    <definedName name="TB7bff2260_e981_4945_9f1b_44f269a0f55c" localSheetId="5" hidden="1">#REF!</definedName>
    <definedName name="TB7bff2260_e981_4945_9f1b_44f269a0f55c" hidden="1">#REF!</definedName>
    <definedName name="TB7c0055ab_476d_4e73_ac58_cdcd89a16cff" localSheetId="5" hidden="1">#REF!</definedName>
    <definedName name="TB7c0055ab_476d_4e73_ac58_cdcd89a16cff" hidden="1">#REF!</definedName>
    <definedName name="TB7c01d455_c566_4d07_9b80_c479ee7aa1d0" localSheetId="5" hidden="1">#REF!</definedName>
    <definedName name="TB7c01d455_c566_4d07_9b80_c479ee7aa1d0" hidden="1">#REF!</definedName>
    <definedName name="TB7c0750a4_412c_4ba7_a0ab_4fe022d5606f" localSheetId="5" hidden="1">#REF!</definedName>
    <definedName name="TB7c0750a4_412c_4ba7_a0ab_4fe022d5606f" hidden="1">#REF!</definedName>
    <definedName name="TB7c246459_3b63_49ca_8290_8c4777c40523" localSheetId="5" hidden="1">#REF!</definedName>
    <definedName name="TB7c246459_3b63_49ca_8290_8c4777c40523" hidden="1">#REF!</definedName>
    <definedName name="TB7c268358_e64d_4ed1_8a52_0f5652548a8d" localSheetId="5" hidden="1">#REF!</definedName>
    <definedName name="TB7c268358_e64d_4ed1_8a52_0f5652548a8d" hidden="1">#REF!</definedName>
    <definedName name="TB7c28fa3e_326e_447b_9387_7c8569c393c2" localSheetId="5" hidden="1">#REF!</definedName>
    <definedName name="TB7c28fa3e_326e_447b_9387_7c8569c393c2" hidden="1">#REF!</definedName>
    <definedName name="TB7c35415e_5584_4fcc_80f4_f40da4fb090c" localSheetId="5" hidden="1">#REF!</definedName>
    <definedName name="TB7c35415e_5584_4fcc_80f4_f40da4fb090c" hidden="1">#REF!</definedName>
    <definedName name="TB7c3e1541_dede_47ea_9ed9_6e4da8907d68" localSheetId="5" hidden="1">#REF!</definedName>
    <definedName name="TB7c3e1541_dede_47ea_9ed9_6e4da8907d68" hidden="1">#REF!</definedName>
    <definedName name="TB7c3fb6b1_1870_4892_9f65_573c7d6cba51" localSheetId="5" hidden="1">#REF!</definedName>
    <definedName name="TB7c3fb6b1_1870_4892_9f65_573c7d6cba51" hidden="1">#REF!</definedName>
    <definedName name="TB7c40815d_2b6e_43c1_8b73_ed1de48e86c7" localSheetId="5" hidden="1">#REF!</definedName>
    <definedName name="TB7c40815d_2b6e_43c1_8b73_ed1de48e86c7" hidden="1">#REF!</definedName>
    <definedName name="TB7c4b72b8_b439_481e_b0eb_e0fb55546714" localSheetId="5" hidden="1">#REF!</definedName>
    <definedName name="TB7c4b72b8_b439_481e_b0eb_e0fb55546714" hidden="1">#REF!</definedName>
    <definedName name="TB7c581ae7_4515_471e_aa8f_fdd4c2e42745" localSheetId="5" hidden="1">#REF!</definedName>
    <definedName name="TB7c581ae7_4515_471e_aa8f_fdd4c2e42745" hidden="1">#REF!</definedName>
    <definedName name="TB7c6b7f49_ddad_47de_a6fb_db7d94a1d18e" localSheetId="5" hidden="1">#REF!</definedName>
    <definedName name="TB7c6b7f49_ddad_47de_a6fb_db7d94a1d18e" hidden="1">#REF!</definedName>
    <definedName name="TB7c6e034a_a7d9_43b8_95f6_0130f9ca8bc8" localSheetId="5" hidden="1">#REF!</definedName>
    <definedName name="TB7c6e034a_a7d9_43b8_95f6_0130f9ca8bc8" hidden="1">#REF!</definedName>
    <definedName name="TB7c763570_6a8e_40c0_a873_266c7a428770" localSheetId="5" hidden="1">#REF!</definedName>
    <definedName name="TB7c763570_6a8e_40c0_a873_266c7a428770" hidden="1">#REF!</definedName>
    <definedName name="TB7c802846_5849_4d5a_b06e_6750b613e842" localSheetId="5" hidden="1">#REF!</definedName>
    <definedName name="TB7c802846_5849_4d5a_b06e_6750b613e842" hidden="1">#REF!</definedName>
    <definedName name="TB7c84bb53_93b6_4c7f_a726_aa62edd98b9c" localSheetId="5" hidden="1">#REF!</definedName>
    <definedName name="TB7c84bb53_93b6_4c7f_a726_aa62edd98b9c" hidden="1">#REF!</definedName>
    <definedName name="TB7c88efe4_be2e_4301_80f6_0f91fe48d19f" localSheetId="5" hidden="1">#REF!</definedName>
    <definedName name="TB7c88efe4_be2e_4301_80f6_0f91fe48d19f" hidden="1">#REF!</definedName>
    <definedName name="TB7c973f2f_b049_4c09_bd02_38815edf65d6" localSheetId="5" hidden="1">#REF!</definedName>
    <definedName name="TB7c973f2f_b049_4c09_bd02_38815edf65d6" hidden="1">#REF!</definedName>
    <definedName name="TB7c9d6fa3_a772_472d_bbf7_2cc1bb6bf2f9" localSheetId="5" hidden="1">#REF!</definedName>
    <definedName name="TB7c9d6fa3_a772_472d_bbf7_2cc1bb6bf2f9" hidden="1">#REF!</definedName>
    <definedName name="TB7cb97f96_6aa9_4cf8_8044_6b5bbb686bb2" localSheetId="5" hidden="1">#REF!</definedName>
    <definedName name="TB7cb97f96_6aa9_4cf8_8044_6b5bbb686bb2" hidden="1">#REF!</definedName>
    <definedName name="TB7cbeb0f8_78a5_4706_b32b_c3a75c0e4e86" localSheetId="5" hidden="1">#REF!</definedName>
    <definedName name="TB7cbeb0f8_78a5_4706_b32b_c3a75c0e4e86" hidden="1">#REF!</definedName>
    <definedName name="TB7cc63b00_9602_4c4a_a85d_e690b4f1d447" localSheetId="5" hidden="1">#REF!</definedName>
    <definedName name="TB7cc63b00_9602_4c4a_a85d_e690b4f1d447" hidden="1">#REF!</definedName>
    <definedName name="TB7cca9624_2ea7_4aa5_aa63_40cb820a4c77" localSheetId="5" hidden="1">#REF!</definedName>
    <definedName name="TB7cca9624_2ea7_4aa5_aa63_40cb820a4c77" hidden="1">#REF!</definedName>
    <definedName name="TB7ccf42b6_4f0e_4d2b_a508_5ad70dfa29b5" localSheetId="5" hidden="1">#REF!</definedName>
    <definedName name="TB7ccf42b6_4f0e_4d2b_a508_5ad70dfa29b5" hidden="1">#REF!</definedName>
    <definedName name="TB7cda5b7f_09ba_418c_a434_8de7823f9531" localSheetId="5" hidden="1">#REF!</definedName>
    <definedName name="TB7cda5b7f_09ba_418c_a434_8de7823f9531" hidden="1">#REF!</definedName>
    <definedName name="TB7cdbb5f8_cc99_414c_ac24_5aaa9ad2f2ad" localSheetId="5" hidden="1">#REF!</definedName>
    <definedName name="TB7cdbb5f8_cc99_414c_ac24_5aaa9ad2f2ad" hidden="1">#REF!</definedName>
    <definedName name="TB7cdf4c5e_7f9e_49f9_ae0e_a5d10b1a4b3d" localSheetId="5" hidden="1">#REF!</definedName>
    <definedName name="TB7cdf4c5e_7f9e_49f9_ae0e_a5d10b1a4b3d" hidden="1">#REF!</definedName>
    <definedName name="TB7ce6bf3a_2dba_474e_bc2e_77343ae2e5e8" localSheetId="5" hidden="1">#REF!</definedName>
    <definedName name="TB7ce6bf3a_2dba_474e_bc2e_77343ae2e5e8" hidden="1">#REF!</definedName>
    <definedName name="TB7ce81716_d5b0_461b_8563_ddb1c2d2ffc6" localSheetId="5" hidden="1">#REF!</definedName>
    <definedName name="TB7ce81716_d5b0_461b_8563_ddb1c2d2ffc6" hidden="1">#REF!</definedName>
    <definedName name="TB7cecd423_6315_4a76_8aa2_6e06bc379c67" localSheetId="5" hidden="1">#REF!</definedName>
    <definedName name="TB7cecd423_6315_4a76_8aa2_6e06bc379c67" hidden="1">#REF!</definedName>
    <definedName name="TB7ced606f_1732_4e26_9a72_6444fedd6751" localSheetId="5" hidden="1">#REF!</definedName>
    <definedName name="TB7ced606f_1732_4e26_9a72_6444fedd6751" hidden="1">#REF!</definedName>
    <definedName name="TB7cedecd1_7624_4a0c_b477_b3bc1511708a" localSheetId="5" hidden="1">#REF!</definedName>
    <definedName name="TB7cedecd1_7624_4a0c_b477_b3bc1511708a" hidden="1">#REF!</definedName>
    <definedName name="TB7cf3a1b2_3f23_4864_8fb9_e87b850cb9a7" localSheetId="5" hidden="1">#REF!</definedName>
    <definedName name="TB7cf3a1b2_3f23_4864_8fb9_e87b850cb9a7" hidden="1">#REF!</definedName>
    <definedName name="TB7cf3ba2d_c600_4390_a7d4_c69507d1b17b" localSheetId="5" hidden="1">#REF!</definedName>
    <definedName name="TB7cf3ba2d_c600_4390_a7d4_c69507d1b17b" hidden="1">#REF!</definedName>
    <definedName name="TB7cf4dd09_511b_4e6f_a6dc_be56a25cf17d" localSheetId="5" hidden="1">#REF!</definedName>
    <definedName name="TB7cf4dd09_511b_4e6f_a6dc_be56a25cf17d" hidden="1">#REF!</definedName>
    <definedName name="TB7cfa2327_42c3_4295_beef_e27a04dbb61e" localSheetId="5" hidden="1">#REF!</definedName>
    <definedName name="TB7cfa2327_42c3_4295_beef_e27a04dbb61e" hidden="1">#REF!</definedName>
    <definedName name="TB7cffc7b3_d7bd_4407_beea_2addb77f8064" localSheetId="5" hidden="1">#REF!</definedName>
    <definedName name="TB7cffc7b3_d7bd_4407_beea_2addb77f8064" hidden="1">#REF!</definedName>
    <definedName name="TB7cffed9d_4c2c_4673_83cc_ea6099d11f5a" localSheetId="5" hidden="1">#REF!</definedName>
    <definedName name="TB7cffed9d_4c2c_4673_83cc_ea6099d11f5a" hidden="1">#REF!</definedName>
    <definedName name="TB7d0486ec_88c7_4c94_8eb8_494151a368a1" localSheetId="5" hidden="1">#REF!</definedName>
    <definedName name="TB7d0486ec_88c7_4c94_8eb8_494151a368a1" hidden="1">#REF!</definedName>
    <definedName name="TB7d0aeacd_ec52_4f8e_bba8_08950a57bd6c" localSheetId="5" hidden="1">#REF!</definedName>
    <definedName name="TB7d0aeacd_ec52_4f8e_bba8_08950a57bd6c" hidden="1">#REF!</definedName>
    <definedName name="TB7d1574aa_e077_4d24_939d_354b0d72ef0c" localSheetId="5" hidden="1">#REF!</definedName>
    <definedName name="TB7d1574aa_e077_4d24_939d_354b0d72ef0c" hidden="1">#REF!</definedName>
    <definedName name="TB7d325b8c_a690_4320_adff_1d2dedbc93ea" localSheetId="5" hidden="1">#REF!</definedName>
    <definedName name="TB7d325b8c_a690_4320_adff_1d2dedbc93ea" hidden="1">#REF!</definedName>
    <definedName name="TB7d3516d1_b87c_4eea_915b_e2dae5bd1902" localSheetId="5" hidden="1">#REF!</definedName>
    <definedName name="TB7d3516d1_b87c_4eea_915b_e2dae5bd1902" hidden="1">#REF!</definedName>
    <definedName name="TB7d37e1ce_4ed9_49f7_ad99_4bdc9086fc8d" localSheetId="5" hidden="1">#REF!</definedName>
    <definedName name="TB7d37e1ce_4ed9_49f7_ad99_4bdc9086fc8d" hidden="1">#REF!</definedName>
    <definedName name="TB7d40b826_bedb_4f62_9a5b_61ae4e74395b" localSheetId="5" hidden="1">#REF!</definedName>
    <definedName name="TB7d40b826_bedb_4f62_9a5b_61ae4e74395b" hidden="1">#REF!</definedName>
    <definedName name="TB7d4697d7_6f4f_4fe7_8332_bdfa65b7d3f6" localSheetId="5" hidden="1">#REF!</definedName>
    <definedName name="TB7d4697d7_6f4f_4fe7_8332_bdfa65b7d3f6" hidden="1">#REF!</definedName>
    <definedName name="TB7d5100a7_c796_4f18_99cb_de8d8823720e" localSheetId="5" hidden="1">#REF!</definedName>
    <definedName name="TB7d5100a7_c796_4f18_99cb_de8d8823720e" hidden="1">#REF!</definedName>
    <definedName name="TB7d7af355_e7a9_4630_b9e5_4f344ada3b5e" localSheetId="5" hidden="1">#REF!</definedName>
    <definedName name="TB7d7af355_e7a9_4630_b9e5_4f344ada3b5e" hidden="1">#REF!</definedName>
    <definedName name="TB7d84cc8f_a757_4921_8980_37b6bdfd5f31" localSheetId="5" hidden="1">#REF!</definedName>
    <definedName name="TB7d84cc8f_a757_4921_8980_37b6bdfd5f31" hidden="1">#REF!</definedName>
    <definedName name="TB7d867360_9a29_497a_b832_712f180ad763" localSheetId="5" hidden="1">#REF!</definedName>
    <definedName name="TB7d867360_9a29_497a_b832_712f180ad763" hidden="1">#REF!</definedName>
    <definedName name="TB7d93c827_4cf4_401c_a85f_1a518be95bad" localSheetId="5" hidden="1">#REF!</definedName>
    <definedName name="TB7d93c827_4cf4_401c_a85f_1a518be95bad" hidden="1">#REF!</definedName>
    <definedName name="TB7d94045a_5918_4fa6_8682_4293f1e65742" localSheetId="5" hidden="1">#REF!</definedName>
    <definedName name="TB7d94045a_5918_4fa6_8682_4293f1e65742" hidden="1">#REF!</definedName>
    <definedName name="TB7d94ff16_ad68_4584_8294_c9a9a69a8ad2" localSheetId="5" hidden="1">#REF!</definedName>
    <definedName name="TB7d94ff16_ad68_4584_8294_c9a9a69a8ad2" hidden="1">#REF!</definedName>
    <definedName name="TB7d9c0393_e2a0_43c7_acd1_4bc7c8438240" localSheetId="5" hidden="1">#REF!</definedName>
    <definedName name="TB7d9c0393_e2a0_43c7_acd1_4bc7c8438240" hidden="1">#REF!</definedName>
    <definedName name="TB7da45d4d_8e37_4a3b_a600_ad0a0f3dbc40" localSheetId="5" hidden="1">#REF!</definedName>
    <definedName name="TB7da45d4d_8e37_4a3b_a600_ad0a0f3dbc40" hidden="1">#REF!</definedName>
    <definedName name="TB7da91480_78fb_4425_9418_d10575f2f7a2" localSheetId="5" hidden="1">#REF!</definedName>
    <definedName name="TB7da91480_78fb_4425_9418_d10575f2f7a2" hidden="1">#REF!</definedName>
    <definedName name="TB7da9e00f_97aa_491f_99c0_348c050eac65" localSheetId="5" hidden="1">#REF!</definedName>
    <definedName name="TB7da9e00f_97aa_491f_99c0_348c050eac65" hidden="1">#REF!</definedName>
    <definedName name="TB7dae9ce6_7398_46fe_8229_cd6931ade5f4" localSheetId="5" hidden="1">#REF!</definedName>
    <definedName name="TB7dae9ce6_7398_46fe_8229_cd6931ade5f4" hidden="1">#REF!</definedName>
    <definedName name="TB7dc9f3c7_fe3a_4cb4_bf9b_976983f9f943" localSheetId="5" hidden="1">#REF!</definedName>
    <definedName name="TB7dc9f3c7_fe3a_4cb4_bf9b_976983f9f943" hidden="1">#REF!</definedName>
    <definedName name="TB7dd9f4f5_e810_4fa9_886f_2265c9d9af28" localSheetId="5" hidden="1">#REF!</definedName>
    <definedName name="TB7dd9f4f5_e810_4fa9_886f_2265c9d9af28" hidden="1">#REF!</definedName>
    <definedName name="TB7df19336_201b_4004_a108_cf501bdc5815" localSheetId="5" hidden="1">#REF!</definedName>
    <definedName name="TB7df19336_201b_4004_a108_cf501bdc5815" hidden="1">#REF!</definedName>
    <definedName name="TB7dfdf6ab_0467_4075_9360_5e2de504d642" localSheetId="5" hidden="1">#REF!</definedName>
    <definedName name="TB7dfdf6ab_0467_4075_9360_5e2de504d642" hidden="1">#REF!</definedName>
    <definedName name="TB7e054cca_6500_4d6c_987f_f094701b1491" localSheetId="5" hidden="1">#REF!</definedName>
    <definedName name="TB7e054cca_6500_4d6c_987f_f094701b1491" hidden="1">#REF!</definedName>
    <definedName name="TB7e078648_cfa6_4e02_80e9_0c22191ef928" localSheetId="5" hidden="1">#REF!</definedName>
    <definedName name="TB7e078648_cfa6_4e02_80e9_0c22191ef928" hidden="1">#REF!</definedName>
    <definedName name="TB7e07d6e7_af48_46ef_a627_2422abfa561d" localSheetId="5" hidden="1">#REF!</definedName>
    <definedName name="TB7e07d6e7_af48_46ef_a627_2422abfa561d" hidden="1">#REF!</definedName>
    <definedName name="TB7e093728_c80e_4fd9_ba15_3f29b27c0e3a" localSheetId="5" hidden="1">#REF!</definedName>
    <definedName name="TB7e093728_c80e_4fd9_ba15_3f29b27c0e3a" hidden="1">#REF!</definedName>
    <definedName name="TB7e0cdb80_1ca8_4ae1_92b1_6413921e8745" localSheetId="5" hidden="1">#REF!</definedName>
    <definedName name="TB7e0cdb80_1ca8_4ae1_92b1_6413921e8745" hidden="1">#REF!</definedName>
    <definedName name="TB7e20d6d6_7e19_4220_9a06_36617233deb9" localSheetId="5" hidden="1">#REF!</definedName>
    <definedName name="TB7e20d6d6_7e19_4220_9a06_36617233deb9" hidden="1">#REF!</definedName>
    <definedName name="TB7e23c3b2_10c5_48e8_b89a_e91b5e815f8d" localSheetId="5" hidden="1">#REF!</definedName>
    <definedName name="TB7e23c3b2_10c5_48e8_b89a_e91b5e815f8d" hidden="1">#REF!</definedName>
    <definedName name="TB7e247ee2_b83c_4fcb_90ac_dcb8630b7ef8" localSheetId="5" hidden="1">#REF!</definedName>
    <definedName name="TB7e247ee2_b83c_4fcb_90ac_dcb8630b7ef8" hidden="1">#REF!</definedName>
    <definedName name="TB7e2a3e26_f1d2_4588_ba7a_fb3cfb13cde8" localSheetId="5" hidden="1">#REF!</definedName>
    <definedName name="TB7e2a3e26_f1d2_4588_ba7a_fb3cfb13cde8" hidden="1">#REF!</definedName>
    <definedName name="TB7e33239c_bc99_4007_b1c8_ab72f649e5d9" localSheetId="5" hidden="1">#REF!</definedName>
    <definedName name="TB7e33239c_bc99_4007_b1c8_ab72f649e5d9" hidden="1">#REF!</definedName>
    <definedName name="TB7e3a8364_0c97_4772_9412_7b47a9b4120e" localSheetId="5" hidden="1">#REF!</definedName>
    <definedName name="TB7e3a8364_0c97_4772_9412_7b47a9b4120e" hidden="1">#REF!</definedName>
    <definedName name="TB7e3e2b00_eae2_4722_ad79_aaa0fca5b3fb" localSheetId="5" hidden="1">#REF!</definedName>
    <definedName name="TB7e3e2b00_eae2_4722_ad79_aaa0fca5b3fb" hidden="1">#REF!</definedName>
    <definedName name="TB7e443a62_ee41_4b86_8450_57294041dab7" localSheetId="5" hidden="1">#REF!</definedName>
    <definedName name="TB7e443a62_ee41_4b86_8450_57294041dab7" hidden="1">#REF!</definedName>
    <definedName name="TB7e4c31f9_e4d5_4a8a_8a57_7350a53524cf" localSheetId="5" hidden="1">#REF!</definedName>
    <definedName name="TB7e4c31f9_e4d5_4a8a_8a57_7350a53524cf" hidden="1">#REF!</definedName>
    <definedName name="TB7e51b155_4ebf_4089_b277_f3eaa48ba5a0" localSheetId="5" hidden="1">#REF!</definedName>
    <definedName name="TB7e51b155_4ebf_4089_b277_f3eaa48ba5a0" hidden="1">#REF!</definedName>
    <definedName name="TB7e59c831_ac74_485c_9550_9935c9d9626a" localSheetId="5" hidden="1">#REF!</definedName>
    <definedName name="TB7e59c831_ac74_485c_9550_9935c9d9626a" hidden="1">#REF!</definedName>
    <definedName name="TB7e622090_7e8e_49f8_8fd4_afe6d4fcff39" localSheetId="5" hidden="1">#REF!</definedName>
    <definedName name="TB7e622090_7e8e_49f8_8fd4_afe6d4fcff39" hidden="1">#REF!</definedName>
    <definedName name="TB7e623e20_c2c8_4574_8bc8_ee0b86f9ad69" localSheetId="5" hidden="1">#REF!</definedName>
    <definedName name="TB7e623e20_c2c8_4574_8bc8_ee0b86f9ad69" hidden="1">#REF!</definedName>
    <definedName name="TB7e6b10bf_b839_4fe8_9d75_5fdf5eea0248" localSheetId="5" hidden="1">#REF!</definedName>
    <definedName name="TB7e6b10bf_b839_4fe8_9d75_5fdf5eea0248" hidden="1">#REF!</definedName>
    <definedName name="TB7e6de5b6_c54c_4efd_8e4d_a4f4fca5af84" localSheetId="5" hidden="1">#REF!</definedName>
    <definedName name="TB7e6de5b6_c54c_4efd_8e4d_a4f4fca5af84" hidden="1">#REF!</definedName>
    <definedName name="TB7e7c1fc5_b111_42e5_909d_4ad7a623c52f" localSheetId="5" hidden="1">#REF!</definedName>
    <definedName name="TB7e7c1fc5_b111_42e5_909d_4ad7a623c52f" hidden="1">#REF!</definedName>
    <definedName name="TB7e9f3df2_b352_4402_b375_f5b2dbbb6e12" localSheetId="5" hidden="1">#REF!</definedName>
    <definedName name="TB7e9f3df2_b352_4402_b375_f5b2dbbb6e12" hidden="1">#REF!</definedName>
    <definedName name="TB7ea4c536_e1c9_49a2_9ce0_54090a282d1d" localSheetId="5" hidden="1">#REF!</definedName>
    <definedName name="TB7ea4c536_e1c9_49a2_9ce0_54090a282d1d" hidden="1">#REF!</definedName>
    <definedName name="TB7ea9991b_26b3_4eb8_9b64_a714f5d35a4a" localSheetId="5" hidden="1">#REF!</definedName>
    <definedName name="TB7ea9991b_26b3_4eb8_9b64_a714f5d35a4a" hidden="1">#REF!</definedName>
    <definedName name="TB7ec04b18_d3bb_4840_bdfe_05ca9231e0fa" localSheetId="5" hidden="1">#REF!</definedName>
    <definedName name="TB7ec04b18_d3bb_4840_bdfe_05ca9231e0fa" hidden="1">#REF!</definedName>
    <definedName name="TB7ec1d932_d832_4524_adf4_5212cc0a4181" localSheetId="5" hidden="1">#REF!</definedName>
    <definedName name="TB7ec1d932_d832_4524_adf4_5212cc0a4181" hidden="1">#REF!</definedName>
    <definedName name="TB7ed31899_3c7b_4bde_9eb5_bda1c8300787" localSheetId="5" hidden="1">#REF!</definedName>
    <definedName name="TB7ed31899_3c7b_4bde_9eb5_bda1c8300787" hidden="1">#REF!</definedName>
    <definedName name="TB7ed444ff_132d_425f_b11a_83d3f9d497cf" localSheetId="5" hidden="1">#REF!</definedName>
    <definedName name="TB7ed444ff_132d_425f_b11a_83d3f9d497cf" hidden="1">#REF!</definedName>
    <definedName name="TB7ee31916_b358_40f4_8051_8a5a56d86c24" localSheetId="5" hidden="1">#REF!</definedName>
    <definedName name="TB7ee31916_b358_40f4_8051_8a5a56d86c24" hidden="1">#REF!</definedName>
    <definedName name="TB7ee4ff33_f3b5_4018_b2ff_bd78471bba0e" localSheetId="5" hidden="1">#REF!</definedName>
    <definedName name="TB7ee4ff33_f3b5_4018_b2ff_bd78471bba0e" hidden="1">#REF!</definedName>
    <definedName name="TB7ee536ac_e1df_478c_9c54_2a3c45d7c596" localSheetId="5" hidden="1">#REF!</definedName>
    <definedName name="TB7ee536ac_e1df_478c_9c54_2a3c45d7c596" hidden="1">#REF!</definedName>
    <definedName name="TB7ef0b645_353d_4843_bceb_e09d021412c8" localSheetId="5" hidden="1">#REF!</definedName>
    <definedName name="TB7ef0b645_353d_4843_bceb_e09d021412c8" hidden="1">#REF!</definedName>
    <definedName name="TB7ef76217_b8bd_41e9_b9ea_99a90a7f7a6a" localSheetId="5" hidden="1">#REF!</definedName>
    <definedName name="TB7ef76217_b8bd_41e9_b9ea_99a90a7f7a6a" hidden="1">#REF!</definedName>
    <definedName name="TB7efa9ff4_8558_43dd_bbfe_dc9eb6e6334b" localSheetId="5" hidden="1">#REF!</definedName>
    <definedName name="TB7efa9ff4_8558_43dd_bbfe_dc9eb6e6334b" hidden="1">#REF!</definedName>
    <definedName name="TB7efad049_4168_414f_827d_3de2b0d31d21" localSheetId="5" hidden="1">#REF!</definedName>
    <definedName name="TB7efad049_4168_414f_827d_3de2b0d31d21" hidden="1">#REF!</definedName>
    <definedName name="TB7f02067f_3428_4cc7_850f_e928f8df148f" localSheetId="5" hidden="1">#REF!</definedName>
    <definedName name="TB7f02067f_3428_4cc7_850f_e928f8df148f" hidden="1">#REF!</definedName>
    <definedName name="TB7f047e3b_e997_469c_a1a6_5afc1634169f" localSheetId="5" hidden="1">#REF!</definedName>
    <definedName name="TB7f047e3b_e997_469c_a1a6_5afc1634169f" hidden="1">#REF!</definedName>
    <definedName name="TB7f113dff_f0f5_4579_8ffa_fdb67267daff" localSheetId="5" hidden="1">#REF!</definedName>
    <definedName name="TB7f113dff_f0f5_4579_8ffa_fdb67267daff" hidden="1">#REF!</definedName>
    <definedName name="TB7f1614d3_449a_413f_9a50_a2d2a00d7057" localSheetId="5" hidden="1">#REF!</definedName>
    <definedName name="TB7f1614d3_449a_413f_9a50_a2d2a00d7057" hidden="1">#REF!</definedName>
    <definedName name="TB7f2947f2_600e_4018_997d_f4ec180f8ba5" localSheetId="5" hidden="1">#REF!</definedName>
    <definedName name="TB7f2947f2_600e_4018_997d_f4ec180f8ba5" hidden="1">#REF!</definedName>
    <definedName name="TB7f2ca4c2_75dc_4385_900f_2008f0bf80fa" localSheetId="5" hidden="1">#REF!</definedName>
    <definedName name="TB7f2ca4c2_75dc_4385_900f_2008f0bf80fa" hidden="1">#REF!</definedName>
    <definedName name="TB7f33e3be_f568_4ec0_83f2_fcca4d2d3f90" localSheetId="5" hidden="1">#REF!</definedName>
    <definedName name="TB7f33e3be_f568_4ec0_83f2_fcca4d2d3f90" hidden="1">#REF!</definedName>
    <definedName name="TB7f343658_0172_4823_b537_3e1659674562" localSheetId="5" hidden="1">#REF!</definedName>
    <definedName name="TB7f343658_0172_4823_b537_3e1659674562" hidden="1">#REF!</definedName>
    <definedName name="TB7f41f44a_5804_4cda_8f73_ed3039fe0f34" localSheetId="5" hidden="1">#REF!</definedName>
    <definedName name="TB7f41f44a_5804_4cda_8f73_ed3039fe0f34" hidden="1">#REF!</definedName>
    <definedName name="TB7f4a8b7b_ea84_481b_ac99_30ef700eeae5" localSheetId="5" hidden="1">#REF!</definedName>
    <definedName name="TB7f4a8b7b_ea84_481b_ac99_30ef700eeae5" hidden="1">#REF!</definedName>
    <definedName name="TB7f4bbfdb_4c30_49a4_a14d_d4e692cfc8de" localSheetId="5" hidden="1">#REF!</definedName>
    <definedName name="TB7f4bbfdb_4c30_49a4_a14d_d4e692cfc8de" hidden="1">#REF!</definedName>
    <definedName name="TB7f55e968_f3e4_4464_89ff_28deade5bd30" localSheetId="5" hidden="1">#REF!</definedName>
    <definedName name="TB7f55e968_f3e4_4464_89ff_28deade5bd30" hidden="1">#REF!</definedName>
    <definedName name="TB7f5cca19_b34b_41c3_8726_20db535e26d2" localSheetId="5" hidden="1">#REF!</definedName>
    <definedName name="TB7f5cca19_b34b_41c3_8726_20db535e26d2" hidden="1">#REF!</definedName>
    <definedName name="TB7f659f31_1413_46ed_a990_6c4218c22d5e" localSheetId="5" hidden="1">#REF!</definedName>
    <definedName name="TB7f659f31_1413_46ed_a990_6c4218c22d5e" hidden="1">#REF!</definedName>
    <definedName name="TB7f6dba6e_314a_4b74_bf59_b900d29f69a1" localSheetId="5" hidden="1">#REF!</definedName>
    <definedName name="TB7f6dba6e_314a_4b74_bf59_b900d29f69a1" hidden="1">#REF!</definedName>
    <definedName name="TB7f77be41_def5_471e_a925_01b0cb4f7dc6" localSheetId="5" hidden="1">#REF!</definedName>
    <definedName name="TB7f77be41_def5_471e_a925_01b0cb4f7dc6" hidden="1">#REF!</definedName>
    <definedName name="TB7f893ee8_5881_431d_81f4_8dd0bcf8765f" localSheetId="5" hidden="1">#REF!</definedName>
    <definedName name="TB7f893ee8_5881_431d_81f4_8dd0bcf8765f" hidden="1">#REF!</definedName>
    <definedName name="TB7f89e955_eafb_4bc1_bc4e_b68f811ee213" localSheetId="5" hidden="1">#REF!</definedName>
    <definedName name="TB7f89e955_eafb_4bc1_bc4e_b68f811ee213" hidden="1">#REF!</definedName>
    <definedName name="TB7f990070_fd5d_4a7b_be38_1b5b3e09c467" localSheetId="5" hidden="1">#REF!</definedName>
    <definedName name="TB7f990070_fd5d_4a7b_be38_1b5b3e09c467" hidden="1">#REF!</definedName>
    <definedName name="TB7f9a7136_04df_4179_9aa8_c76fc3da6467" localSheetId="5" hidden="1">#REF!</definedName>
    <definedName name="TB7f9a7136_04df_4179_9aa8_c76fc3da6467" hidden="1">#REF!</definedName>
    <definedName name="TB7fbad487_3f82_4952_9f88_7a4c120aa161" localSheetId="5" hidden="1">#REF!</definedName>
    <definedName name="TB7fbad487_3f82_4952_9f88_7a4c120aa161" hidden="1">#REF!</definedName>
    <definedName name="TB7fc21cf0_9fd9_4874_be77_6b63525e310f" localSheetId="5" hidden="1">#REF!</definedName>
    <definedName name="TB7fc21cf0_9fd9_4874_be77_6b63525e310f" hidden="1">#REF!</definedName>
    <definedName name="TB7fcc8dd6_6a5f_4306_8fc5_29469e9ce1bd" localSheetId="5" hidden="1">#REF!</definedName>
    <definedName name="TB7fcc8dd6_6a5f_4306_8fc5_29469e9ce1bd" hidden="1">#REF!</definedName>
    <definedName name="TB7fdcde20_d5a7_428e_a4cb_0d26f7072aa7" localSheetId="5" hidden="1">#REF!</definedName>
    <definedName name="TB7fdcde20_d5a7_428e_a4cb_0d26f7072aa7" hidden="1">#REF!</definedName>
    <definedName name="TB7ff3056a_b69b_4931_9252_60cd1abb6246" localSheetId="5" hidden="1">#REF!</definedName>
    <definedName name="TB7ff3056a_b69b_4931_9252_60cd1abb6246" hidden="1">#REF!</definedName>
    <definedName name="TB7ffc12c3_02d0_4fea_9565_f789e1851f6b" localSheetId="5" hidden="1">#REF!</definedName>
    <definedName name="TB7ffc12c3_02d0_4fea_9565_f789e1851f6b" hidden="1">#REF!</definedName>
    <definedName name="TB80000807_6013_4e55_aeed_0e95b365d360" localSheetId="5" hidden="1">#REF!</definedName>
    <definedName name="TB80000807_6013_4e55_aeed_0e95b365d360" hidden="1">#REF!</definedName>
    <definedName name="TB80056358_9ad6_4792_9915_f4f9d7778bbe" localSheetId="5" hidden="1">#REF!</definedName>
    <definedName name="TB80056358_9ad6_4792_9915_f4f9d7778bbe" hidden="1">#REF!</definedName>
    <definedName name="TB801cf33c_3484_4ba1_baa2_89bd0dc7cae7" localSheetId="5" hidden="1">#REF!</definedName>
    <definedName name="TB801cf33c_3484_4ba1_baa2_89bd0dc7cae7" hidden="1">#REF!</definedName>
    <definedName name="TB8021fb6e_087b_416d_be89_021ad84cb3b9" localSheetId="5" hidden="1">#REF!</definedName>
    <definedName name="TB8021fb6e_087b_416d_be89_021ad84cb3b9" hidden="1">#REF!</definedName>
    <definedName name="TB8024c24d_d41e_425d_8e8b_e451d120f6dc" localSheetId="5" hidden="1">#REF!</definedName>
    <definedName name="TB8024c24d_d41e_425d_8e8b_e451d120f6dc" hidden="1">#REF!</definedName>
    <definedName name="TB80366b79_58d6_439e_9efa_7aa0a8a849f2" localSheetId="5" hidden="1">#REF!</definedName>
    <definedName name="TB80366b79_58d6_439e_9efa_7aa0a8a849f2" hidden="1">#REF!</definedName>
    <definedName name="TB80377862_2428_4ef2_82ed_830286325b8c" localSheetId="5" hidden="1">#REF!</definedName>
    <definedName name="TB80377862_2428_4ef2_82ed_830286325b8c" hidden="1">#REF!</definedName>
    <definedName name="TB80380995_0326_4583_b70f_42bf30bc50d6" localSheetId="5" hidden="1">#REF!</definedName>
    <definedName name="TB80380995_0326_4583_b70f_42bf30bc50d6" hidden="1">#REF!</definedName>
    <definedName name="TB804f406e_973e_4eca_87cf_bd67a37e93a8" localSheetId="5" hidden="1">#REF!</definedName>
    <definedName name="TB804f406e_973e_4eca_87cf_bd67a37e93a8" hidden="1">#REF!</definedName>
    <definedName name="TB805bc49c_87bb_425a_9803_17abd0429ab9" localSheetId="5" hidden="1">#REF!</definedName>
    <definedName name="TB805bc49c_87bb_425a_9803_17abd0429ab9" hidden="1">#REF!</definedName>
    <definedName name="TB805f44d8_f6dc_4ae3_9741_1576f630ed3a" localSheetId="5" hidden="1">#REF!</definedName>
    <definedName name="TB805f44d8_f6dc_4ae3_9741_1576f630ed3a" hidden="1">#REF!</definedName>
    <definedName name="TB8072111b_c444_4f3d_995f_bd3ca99bcd96" localSheetId="5" hidden="1">#REF!</definedName>
    <definedName name="TB8072111b_c444_4f3d_995f_bd3ca99bcd96" hidden="1">#REF!</definedName>
    <definedName name="TB807e40f6_887e_47e9_b174_cb5f149d85b8" localSheetId="5" hidden="1">#REF!</definedName>
    <definedName name="TB807e40f6_887e_47e9_b174_cb5f149d85b8" hidden="1">#REF!</definedName>
    <definedName name="TB8081dc60_9d22_430c_b74c_b054421a3900" localSheetId="5" hidden="1">#REF!</definedName>
    <definedName name="TB8081dc60_9d22_430c_b74c_b054421a3900" hidden="1">#REF!</definedName>
    <definedName name="TB8094b04f_4f37_40e2_b80e_49fbc35b1e4a" localSheetId="5" hidden="1">#REF!</definedName>
    <definedName name="TB8094b04f_4f37_40e2_b80e_49fbc35b1e4a" hidden="1">#REF!</definedName>
    <definedName name="TB80964657_f035_4649_9a80_f2241af53baf" localSheetId="5" hidden="1">#REF!</definedName>
    <definedName name="TB80964657_f035_4649_9a80_f2241af53baf" hidden="1">#REF!</definedName>
    <definedName name="TB8099c83a_0c6e_401d_bb88_3139b44a0521" localSheetId="5" hidden="1">#REF!</definedName>
    <definedName name="TB8099c83a_0c6e_401d_bb88_3139b44a0521" hidden="1">#REF!</definedName>
    <definedName name="TB80a354e0_f00e_4991_8b47_bba5c5cf4ac2" localSheetId="5" hidden="1">#REF!</definedName>
    <definedName name="TB80a354e0_f00e_4991_8b47_bba5c5cf4ac2" hidden="1">#REF!</definedName>
    <definedName name="TB80c00c9f_c8b9_4b9d_81a8_bf9e96895a65" localSheetId="5" hidden="1">#REF!</definedName>
    <definedName name="TB80c00c9f_c8b9_4b9d_81a8_bf9e96895a65" hidden="1">#REF!</definedName>
    <definedName name="TB80c86f28_f934_4129_bc9c_6097f47e9ed3" localSheetId="5" hidden="1">#REF!</definedName>
    <definedName name="TB80c86f28_f934_4129_bc9c_6097f47e9ed3" hidden="1">#REF!</definedName>
    <definedName name="TB80cc96bf_2e45_45d0_b38a_68c1c81bf849" localSheetId="5" hidden="1">#REF!</definedName>
    <definedName name="TB80cc96bf_2e45_45d0_b38a_68c1c81bf849" hidden="1">#REF!</definedName>
    <definedName name="TB80ce9294_f038_48fe_a6d7_97f74fc16900" localSheetId="5" hidden="1">#REF!</definedName>
    <definedName name="TB80ce9294_f038_48fe_a6d7_97f74fc16900" hidden="1">#REF!</definedName>
    <definedName name="TB80e3d917_fb0e_4ebf_94fc_9f3e06d963e9" localSheetId="5" hidden="1">#REF!</definedName>
    <definedName name="TB80e3d917_fb0e_4ebf_94fc_9f3e06d963e9" hidden="1">#REF!</definedName>
    <definedName name="TB80f64f8d_cd7b_44a8_b7e1_564571dd7c54" localSheetId="5" hidden="1">#REF!</definedName>
    <definedName name="TB80f64f8d_cd7b_44a8_b7e1_564571dd7c54" hidden="1">#REF!</definedName>
    <definedName name="TB810d825a_6f3a_4760_b43a_cbc87ed33501" localSheetId="5" hidden="1">#REF!</definedName>
    <definedName name="TB810d825a_6f3a_4760_b43a_cbc87ed33501" hidden="1">#REF!</definedName>
    <definedName name="TB810fee4d_aadc_4433_ae8a_a64a046a6d63" localSheetId="5" hidden="1">#REF!</definedName>
    <definedName name="TB810fee4d_aadc_4433_ae8a_a64a046a6d63" hidden="1">#REF!</definedName>
    <definedName name="TB81104810_e6c5_4e09_82b3_41b1a2d19e55" localSheetId="5" hidden="1">#REF!</definedName>
    <definedName name="TB81104810_e6c5_4e09_82b3_41b1a2d19e55" hidden="1">#REF!</definedName>
    <definedName name="TB811306f1_4a5e_460d_9ae5_2369e0fdee2e" localSheetId="5" hidden="1">#REF!</definedName>
    <definedName name="TB811306f1_4a5e_460d_9ae5_2369e0fdee2e" hidden="1">#REF!</definedName>
    <definedName name="TB81163ba3_e6c6_49ac_a12a_003796a3f352" localSheetId="5" hidden="1">#REF!</definedName>
    <definedName name="TB81163ba3_e6c6_49ac_a12a_003796a3f352" hidden="1">#REF!</definedName>
    <definedName name="TB81171dcf_3bcd_4d7b_af0a_20ef7d842e3e" localSheetId="5" hidden="1">#REF!</definedName>
    <definedName name="TB81171dcf_3bcd_4d7b_af0a_20ef7d842e3e" hidden="1">#REF!</definedName>
    <definedName name="TB812167cb_a7ef_4263_8a56_49d76eaa37ac" localSheetId="5" hidden="1">#REF!</definedName>
    <definedName name="TB812167cb_a7ef_4263_8a56_49d76eaa37ac" hidden="1">#REF!</definedName>
    <definedName name="TB81237e28_99c7_40f6_8dac_194368f6cd14" localSheetId="5" hidden="1">#REF!</definedName>
    <definedName name="TB81237e28_99c7_40f6_8dac_194368f6cd14" hidden="1">#REF!</definedName>
    <definedName name="TB8132d61b_2a9f_46df_98ef_d035fd264bb4" localSheetId="5" hidden="1">#REF!</definedName>
    <definedName name="TB8132d61b_2a9f_46df_98ef_d035fd264bb4" hidden="1">#REF!</definedName>
    <definedName name="TB814a8af2_119c_4259_bc36_e9ed124675dc" localSheetId="5" hidden="1">#REF!</definedName>
    <definedName name="TB814a8af2_119c_4259_bc36_e9ed124675dc" hidden="1">#REF!</definedName>
    <definedName name="TB814b1a2d_5c33_466f_bbb5_8ca45527e57d" localSheetId="5" hidden="1">#REF!</definedName>
    <definedName name="TB814b1a2d_5c33_466f_bbb5_8ca45527e57d" hidden="1">#REF!</definedName>
    <definedName name="TB816392a6_a733_45d5_a70e_253a93e34734" localSheetId="5" hidden="1">#REF!</definedName>
    <definedName name="TB816392a6_a733_45d5_a70e_253a93e34734" hidden="1">#REF!</definedName>
    <definedName name="TB8172e080_50f3_4679_a852_f9557c3d828f" localSheetId="5" hidden="1">#REF!</definedName>
    <definedName name="TB8172e080_50f3_4679_a852_f9557c3d828f" hidden="1">#REF!</definedName>
    <definedName name="TB81748fc0_4719_4fec_9339_33258cd43ce1" localSheetId="5" hidden="1">#REF!</definedName>
    <definedName name="TB81748fc0_4719_4fec_9339_33258cd43ce1" hidden="1">#REF!</definedName>
    <definedName name="TB8176b2d5_9f6b_467c_979e_dde2c3294e5b" localSheetId="5" hidden="1">#REF!</definedName>
    <definedName name="TB8176b2d5_9f6b_467c_979e_dde2c3294e5b" hidden="1">#REF!</definedName>
    <definedName name="TB817e6ef9_07b4_4950_809f_d248761258f2" localSheetId="5" hidden="1">#REF!</definedName>
    <definedName name="TB817e6ef9_07b4_4950_809f_d248761258f2" hidden="1">#REF!</definedName>
    <definedName name="TB81968250_7c26_425b_8daa_91aa71f584d6" localSheetId="5" hidden="1">#REF!</definedName>
    <definedName name="TB81968250_7c26_425b_8daa_91aa71f584d6" hidden="1">#REF!</definedName>
    <definedName name="TB819dcfe7_117e_4f1a_8420_f3621d85e4db" localSheetId="5" hidden="1">#REF!</definedName>
    <definedName name="TB819dcfe7_117e_4f1a_8420_f3621d85e4db" hidden="1">#REF!</definedName>
    <definedName name="TB81a0d831_6000_4754_9295_448122556a30" localSheetId="5" hidden="1">#REF!</definedName>
    <definedName name="TB81a0d831_6000_4754_9295_448122556a30" hidden="1">#REF!</definedName>
    <definedName name="TB81add1d1_d807_41bf_8fd9_96f8621bfca9" localSheetId="5" hidden="1">#REF!</definedName>
    <definedName name="TB81add1d1_d807_41bf_8fd9_96f8621bfca9" hidden="1">#REF!</definedName>
    <definedName name="TB81aef236_1ae7_4645_b4a4_da9090566187" localSheetId="5" hidden="1">#REF!</definedName>
    <definedName name="TB81aef236_1ae7_4645_b4a4_da9090566187" hidden="1">#REF!</definedName>
    <definedName name="TB81b048ad_15f7_472c_8862_4bfa64e106ff" localSheetId="5" hidden="1">#REF!</definedName>
    <definedName name="TB81b048ad_15f7_472c_8862_4bfa64e106ff" hidden="1">#REF!</definedName>
    <definedName name="TB81b338a0_9c8a_46ec_a72a_cfb1e0e0923d" localSheetId="5" hidden="1">#REF!</definedName>
    <definedName name="TB81b338a0_9c8a_46ec_a72a_cfb1e0e0923d" hidden="1">#REF!</definedName>
    <definedName name="TB81b50701_4912_4fc7_806d_c41064cd609b" localSheetId="5" hidden="1">#REF!</definedName>
    <definedName name="TB81b50701_4912_4fc7_806d_c41064cd609b" hidden="1">#REF!</definedName>
    <definedName name="TB81bc95b6_e72d_4d2e_8a8b_3402d6abfefb" localSheetId="5" hidden="1">#REF!</definedName>
    <definedName name="TB81bc95b6_e72d_4d2e_8a8b_3402d6abfefb" hidden="1">#REF!</definedName>
    <definedName name="TB81c45729_d7b8_42c3_911c_62f4f1cc7d2e" localSheetId="5" hidden="1">#REF!</definedName>
    <definedName name="TB81c45729_d7b8_42c3_911c_62f4f1cc7d2e" hidden="1">#REF!</definedName>
    <definedName name="TB81c772b9_0818_4257_b368_660350ccd7f6" localSheetId="5" hidden="1">#REF!</definedName>
    <definedName name="TB81c772b9_0818_4257_b368_660350ccd7f6" hidden="1">#REF!</definedName>
    <definedName name="TB81c80b8b_3df0_4804_a8bd_ab568253cc00" localSheetId="5" hidden="1">#REF!</definedName>
    <definedName name="TB81c80b8b_3df0_4804_a8bd_ab568253cc00" hidden="1">#REF!</definedName>
    <definedName name="TB81e70fb9_0287_486b_9f5b_63e0910f8274" localSheetId="5" hidden="1">#REF!</definedName>
    <definedName name="TB81e70fb9_0287_486b_9f5b_63e0910f8274" hidden="1">#REF!</definedName>
    <definedName name="TB81e78334_ca02_40c8_87be_ba4987514faf" localSheetId="5" hidden="1">#REF!</definedName>
    <definedName name="TB81e78334_ca02_40c8_87be_ba4987514faf" hidden="1">#REF!</definedName>
    <definedName name="TB81e81c3d_2456_439c_8ca7_8d249b612518" localSheetId="5" hidden="1">#REF!</definedName>
    <definedName name="TB81e81c3d_2456_439c_8ca7_8d249b612518" hidden="1">#REF!</definedName>
    <definedName name="TB81f01bdf_02c3_4293_8beb_d60134be0d58" localSheetId="5" hidden="1">#REF!</definedName>
    <definedName name="TB81f01bdf_02c3_4293_8beb_d60134be0d58" hidden="1">#REF!</definedName>
    <definedName name="TB8201357a_effe_42ec_8622_959761288ff3" localSheetId="5" hidden="1">#REF!</definedName>
    <definedName name="TB8201357a_effe_42ec_8622_959761288ff3" hidden="1">#REF!</definedName>
    <definedName name="TB8201be2a_65e5_4f13_842e_c300ac97c6e8" localSheetId="5" hidden="1">#REF!</definedName>
    <definedName name="TB8201be2a_65e5_4f13_842e_c300ac97c6e8" hidden="1">#REF!</definedName>
    <definedName name="TB820abd35_99e2_453e_8278_280197f6dbe1" localSheetId="5" hidden="1">#REF!</definedName>
    <definedName name="TB820abd35_99e2_453e_8278_280197f6dbe1" hidden="1">#REF!</definedName>
    <definedName name="TB8214aa23_db69_457a_98c4_c08bae8095bd" localSheetId="5" hidden="1">#REF!</definedName>
    <definedName name="TB8214aa23_db69_457a_98c4_c08bae8095bd" hidden="1">#REF!</definedName>
    <definedName name="TB821f4c8a_5990_4a86_849e_b15a48b1af40" localSheetId="5" hidden="1">#REF!</definedName>
    <definedName name="TB821f4c8a_5990_4a86_849e_b15a48b1af40" hidden="1">#REF!</definedName>
    <definedName name="TB822e0a4c_cc36_4363_a417_bd4f91e8c8a5" localSheetId="5" hidden="1">#REF!</definedName>
    <definedName name="TB822e0a4c_cc36_4363_a417_bd4f91e8c8a5" hidden="1">#REF!</definedName>
    <definedName name="TB8238a08f_5fe6_44a1_a516_b528cf55379d" localSheetId="5" hidden="1">#REF!</definedName>
    <definedName name="TB8238a08f_5fe6_44a1_a516_b528cf55379d" hidden="1">#REF!</definedName>
    <definedName name="TB824544c5_05ed_458a_bfa9_5ed63dd676ee" localSheetId="5" hidden="1">#REF!</definedName>
    <definedName name="TB824544c5_05ed_458a_bfa9_5ed63dd676ee" hidden="1">#REF!</definedName>
    <definedName name="TB82484e22_7934_4f79_8eac_0d6338f75b63" localSheetId="5" hidden="1">#REF!</definedName>
    <definedName name="TB82484e22_7934_4f79_8eac_0d6338f75b63" hidden="1">#REF!</definedName>
    <definedName name="TB82508a5c_227c_47da_a340_92bd8a20992c" localSheetId="5" hidden="1">#REF!</definedName>
    <definedName name="TB82508a5c_227c_47da_a340_92bd8a20992c" hidden="1">#REF!</definedName>
    <definedName name="TB8253323f_cff7_4576_bab2_a8cb832e6ba7" localSheetId="5" hidden="1">#REF!</definedName>
    <definedName name="TB8253323f_cff7_4576_bab2_a8cb832e6ba7" hidden="1">#REF!</definedName>
    <definedName name="TB8257eca8_ae5a_41b1_9224_6810853e4808" localSheetId="5" hidden="1">#REF!</definedName>
    <definedName name="TB8257eca8_ae5a_41b1_9224_6810853e4808" hidden="1">#REF!</definedName>
    <definedName name="TB825f2afe_8696_435b_a0ff_b9cc9f351ed8" localSheetId="5" hidden="1">#REF!</definedName>
    <definedName name="TB825f2afe_8696_435b_a0ff_b9cc9f351ed8" hidden="1">#REF!</definedName>
    <definedName name="TB826b1ae1_5d3c_4a71_9348_2ac6b88e48ef" localSheetId="5" hidden="1">#REF!</definedName>
    <definedName name="TB826b1ae1_5d3c_4a71_9348_2ac6b88e48ef" hidden="1">#REF!</definedName>
    <definedName name="TB826eaa9c_0d7e_465d_87ba_fd5ab04e3bcc" localSheetId="5" hidden="1">#REF!</definedName>
    <definedName name="TB826eaa9c_0d7e_465d_87ba_fd5ab04e3bcc" hidden="1">#REF!</definedName>
    <definedName name="TB82a28ea5_1c86_4f49_a682_e06ae64f63e1" localSheetId="5" hidden="1">#REF!</definedName>
    <definedName name="TB82a28ea5_1c86_4f49_a682_e06ae64f63e1" hidden="1">#REF!</definedName>
    <definedName name="TB82af3e7f_7e55_4499_a5ce_ae14be7a3877" localSheetId="5" hidden="1">#REF!</definedName>
    <definedName name="TB82af3e7f_7e55_4499_a5ce_ae14be7a3877" hidden="1">#REF!</definedName>
    <definedName name="TB82b6a34f_faac_4273_93f7_6ca8ae7c3774" localSheetId="5" hidden="1">#REF!</definedName>
    <definedName name="TB82b6a34f_faac_4273_93f7_6ca8ae7c3774" hidden="1">#REF!</definedName>
    <definedName name="TB82c5f5d2_1892_41a5_a5c2_c5be2627a5f4" localSheetId="5" hidden="1">#REF!</definedName>
    <definedName name="TB82c5f5d2_1892_41a5_a5c2_c5be2627a5f4" hidden="1">#REF!</definedName>
    <definedName name="TB82c7e66d_b0fa_4307_8cee_3fb398596e20" localSheetId="5" hidden="1">#REF!</definedName>
    <definedName name="TB82c7e66d_b0fa_4307_8cee_3fb398596e20" hidden="1">#REF!</definedName>
    <definedName name="TB82d76340_8373_49bd_a37d_fa099199e884" localSheetId="5" hidden="1">#REF!</definedName>
    <definedName name="TB82d76340_8373_49bd_a37d_fa099199e884" hidden="1">#REF!</definedName>
    <definedName name="TB82d89855_059c_4b49_8675_2034e66ad733" localSheetId="5" hidden="1">#REF!</definedName>
    <definedName name="TB82d89855_059c_4b49_8675_2034e66ad733" hidden="1">#REF!</definedName>
    <definedName name="TB82df1127_a5c9_4a56_a579_c808bad837b6" localSheetId="5" hidden="1">#REF!</definedName>
    <definedName name="TB82df1127_a5c9_4a56_a579_c808bad837b6" hidden="1">#REF!</definedName>
    <definedName name="TB82e04f5a_c887_4c62_bc36_b6c559889eef" localSheetId="5" hidden="1">#REF!</definedName>
    <definedName name="TB82e04f5a_c887_4c62_bc36_b6c559889eef" hidden="1">#REF!</definedName>
    <definedName name="TB82e8a4ab_ecd7_49d1_8714_3b896c3c95e7" localSheetId="5" hidden="1">#REF!</definedName>
    <definedName name="TB82e8a4ab_ecd7_49d1_8714_3b896c3c95e7" hidden="1">#REF!</definedName>
    <definedName name="TB82eab4bf_843d_4389_af87_179d1e1ffb1f" localSheetId="5" hidden="1">#REF!</definedName>
    <definedName name="TB82eab4bf_843d_4389_af87_179d1e1ffb1f" hidden="1">#REF!</definedName>
    <definedName name="TB82f1bab8_abb9_42ad_828e_c6cdfdcab028" localSheetId="5" hidden="1">#REF!</definedName>
    <definedName name="TB82f1bab8_abb9_42ad_828e_c6cdfdcab028" hidden="1">#REF!</definedName>
    <definedName name="TB830c7fe1_f1c4_4c7e_9959_47b3baeaddcd" localSheetId="5" hidden="1">#REF!</definedName>
    <definedName name="TB830c7fe1_f1c4_4c7e_9959_47b3baeaddcd" hidden="1">#REF!</definedName>
    <definedName name="TB83203959_63fa_4d88_a766_dcadcc9060b9" localSheetId="5" hidden="1">#REF!</definedName>
    <definedName name="TB83203959_63fa_4d88_a766_dcadcc9060b9" hidden="1">#REF!</definedName>
    <definedName name="TB832888b9_a9de_47ae_a548_68292cca2270" localSheetId="5" hidden="1">#REF!</definedName>
    <definedName name="TB832888b9_a9de_47ae_a548_68292cca2270" hidden="1">#REF!</definedName>
    <definedName name="TB832ee8d4_f827_4d6f_8912_8fbf91f1eac5" localSheetId="5" hidden="1">#REF!</definedName>
    <definedName name="TB832ee8d4_f827_4d6f_8912_8fbf91f1eac5" hidden="1">#REF!</definedName>
    <definedName name="TB83300acf_147e_436b_a462_32c71bbdb2ef" localSheetId="5" hidden="1">#REF!</definedName>
    <definedName name="TB83300acf_147e_436b_a462_32c71bbdb2ef" hidden="1">#REF!</definedName>
    <definedName name="TB83319ee1_c836_4813_8587_b468727f27ef" localSheetId="5" hidden="1">#REF!</definedName>
    <definedName name="TB83319ee1_c836_4813_8587_b468727f27ef" hidden="1">#REF!</definedName>
    <definedName name="TB83379583_d0ff_4c91_a57f_cb52e3014bb6" localSheetId="5" hidden="1">#REF!</definedName>
    <definedName name="TB83379583_d0ff_4c91_a57f_cb52e3014bb6" hidden="1">#REF!</definedName>
    <definedName name="TB834a62ec_6df1_46fd_9c43_cfb9c8dcac55" localSheetId="5" hidden="1">#REF!</definedName>
    <definedName name="TB834a62ec_6df1_46fd_9c43_cfb9c8dcac55" hidden="1">#REF!</definedName>
    <definedName name="TB834e22e6_ed40_41d3_b365_cea60848110b" localSheetId="5" hidden="1">#REF!</definedName>
    <definedName name="TB834e22e6_ed40_41d3_b365_cea60848110b" hidden="1">#REF!</definedName>
    <definedName name="TB834fb9bd_695d_4701_9ce5_92b881fa909f" localSheetId="5" hidden="1">#REF!</definedName>
    <definedName name="TB834fb9bd_695d_4701_9ce5_92b881fa909f" hidden="1">#REF!</definedName>
    <definedName name="TB8361bdc2_232d_49ba_a391_79a1aa6f8938" localSheetId="5" hidden="1">#REF!</definedName>
    <definedName name="TB8361bdc2_232d_49ba_a391_79a1aa6f8938" hidden="1">#REF!</definedName>
    <definedName name="TB8365d5e8_40dc_4c64_9afa_ad8b9e064d87" localSheetId="5" hidden="1">#REF!</definedName>
    <definedName name="TB8365d5e8_40dc_4c64_9afa_ad8b9e064d87" hidden="1">#REF!</definedName>
    <definedName name="TB836a262d_a58a_44a2_9747_dd6f650ddf1c" localSheetId="5" hidden="1">#REF!</definedName>
    <definedName name="TB836a262d_a58a_44a2_9747_dd6f650ddf1c" hidden="1">#REF!</definedName>
    <definedName name="TB8383b4ad_586a_43ad_bf31_ff3d2ed9980d" localSheetId="5" hidden="1">#REF!</definedName>
    <definedName name="TB8383b4ad_586a_43ad_bf31_ff3d2ed9980d" hidden="1">#REF!</definedName>
    <definedName name="TB8397d6cb_5d6a_4ebe_9c4f_5d0a82704dd6" localSheetId="5" hidden="1">#REF!</definedName>
    <definedName name="TB8397d6cb_5d6a_4ebe_9c4f_5d0a82704dd6" hidden="1">#REF!</definedName>
    <definedName name="TB839ba703_9650_4ec0_b89f_93d45e80cb52" localSheetId="5" hidden="1">#REF!</definedName>
    <definedName name="TB839ba703_9650_4ec0_b89f_93d45e80cb52" hidden="1">#REF!</definedName>
    <definedName name="TB839e5a49_ffc0_4b36_a9ca_5248a6a4b447" localSheetId="5" hidden="1">#REF!</definedName>
    <definedName name="TB839e5a49_ffc0_4b36_a9ca_5248a6a4b447" hidden="1">#REF!</definedName>
    <definedName name="TB83a4fc47_653a_4125_ac6b_b9b867aeb8c4" localSheetId="5" hidden="1">#REF!</definedName>
    <definedName name="TB83a4fc47_653a_4125_ac6b_b9b867aeb8c4" hidden="1">#REF!</definedName>
    <definedName name="TB83a9cfba_e6f3_43e5_a0b3_7412cf373d43" localSheetId="5" hidden="1">#REF!</definedName>
    <definedName name="TB83a9cfba_e6f3_43e5_a0b3_7412cf373d43" hidden="1">#REF!</definedName>
    <definedName name="TB83ae88b9_b63a_4a94_9baf_c8ed29de2e1d" localSheetId="5" hidden="1">#REF!</definedName>
    <definedName name="TB83ae88b9_b63a_4a94_9baf_c8ed29de2e1d" hidden="1">#REF!</definedName>
    <definedName name="TB83cf21a6_c59f_45dc_8177_a42ff7170b7a" localSheetId="5" hidden="1">#REF!</definedName>
    <definedName name="TB83cf21a6_c59f_45dc_8177_a42ff7170b7a" hidden="1">#REF!</definedName>
    <definedName name="TB83dc246e_1d12_4833_a3f9_6a9f5edfb0cf" localSheetId="5" hidden="1">#REF!</definedName>
    <definedName name="TB83dc246e_1d12_4833_a3f9_6a9f5edfb0cf" hidden="1">#REF!</definedName>
    <definedName name="TB83e81919_c7cc_4f67_bac6_339551ebc153" localSheetId="5" hidden="1">#REF!</definedName>
    <definedName name="TB83e81919_c7cc_4f67_bac6_339551ebc153" hidden="1">#REF!</definedName>
    <definedName name="TB83ec9b3d_2f16_4b28_9ebe_ff291460194c" localSheetId="5" hidden="1">#REF!</definedName>
    <definedName name="TB83ec9b3d_2f16_4b28_9ebe_ff291460194c" hidden="1">#REF!</definedName>
    <definedName name="TB83f650f5_da74_4b8a_bd0a_8df11179f79e" localSheetId="5" hidden="1">#REF!</definedName>
    <definedName name="TB83f650f5_da74_4b8a_bd0a_8df11179f79e" hidden="1">#REF!</definedName>
    <definedName name="TB83fed62d_9b10_4012_89a4_cec62333ef6f" localSheetId="5" hidden="1">#REF!</definedName>
    <definedName name="TB83fed62d_9b10_4012_89a4_cec62333ef6f" hidden="1">#REF!</definedName>
    <definedName name="TB83ff44cd_68c3_4ff2_93b2_6a804f2a1a8d" localSheetId="5" hidden="1">#REF!</definedName>
    <definedName name="TB83ff44cd_68c3_4ff2_93b2_6a804f2a1a8d" hidden="1">#REF!</definedName>
    <definedName name="TB8404ed80_7186_4d09_879a_9fb61efe920a" localSheetId="5" hidden="1">#REF!</definedName>
    <definedName name="TB8404ed80_7186_4d09_879a_9fb61efe920a" hidden="1">#REF!</definedName>
    <definedName name="TB840a1fae_923b_468c_8c38_52ff040828ef" localSheetId="5" hidden="1">#REF!</definedName>
    <definedName name="TB840a1fae_923b_468c_8c38_52ff040828ef" hidden="1">#REF!</definedName>
    <definedName name="TB8413b057_299f_4c1b_b444_f66e4a698674" localSheetId="5" hidden="1">#REF!</definedName>
    <definedName name="TB8413b057_299f_4c1b_b444_f66e4a698674" hidden="1">#REF!</definedName>
    <definedName name="TB841b7d1f_e92f_4bcc_baf3_e2f2dd4fecda" localSheetId="5" hidden="1">#REF!</definedName>
    <definedName name="TB841b7d1f_e92f_4bcc_baf3_e2f2dd4fecda" hidden="1">#REF!</definedName>
    <definedName name="TB8426b1ba_23ea_4f03_8c3b_fa53df709c5d" localSheetId="5" hidden="1">#REF!</definedName>
    <definedName name="TB8426b1ba_23ea_4f03_8c3b_fa53df709c5d" hidden="1">#REF!</definedName>
    <definedName name="TB842953f5_7a36_48ce_b229_6b4845dc2544" localSheetId="5" hidden="1">#REF!</definedName>
    <definedName name="TB842953f5_7a36_48ce_b229_6b4845dc2544" hidden="1">#REF!</definedName>
    <definedName name="TB842eed25_4f47_45ff_b278_66810fceb801" localSheetId="5" hidden="1">#REF!</definedName>
    <definedName name="TB842eed25_4f47_45ff_b278_66810fceb801" hidden="1">#REF!</definedName>
    <definedName name="TB842f5ec4_a170_4477_8815_68c9a055417f" localSheetId="5" hidden="1">#REF!</definedName>
    <definedName name="TB842f5ec4_a170_4477_8815_68c9a055417f" hidden="1">#REF!</definedName>
    <definedName name="TB8435ace5_6d8d_477d_b774_bd3461d6ada4" localSheetId="5" hidden="1">#REF!</definedName>
    <definedName name="TB8435ace5_6d8d_477d_b774_bd3461d6ada4" hidden="1">#REF!</definedName>
    <definedName name="TB843f0b4b_b910_4e7b_a1dd_06f3fb37ed8b" localSheetId="5" hidden="1">#REF!</definedName>
    <definedName name="TB843f0b4b_b910_4e7b_a1dd_06f3fb37ed8b" hidden="1">#REF!</definedName>
    <definedName name="TB84438fbd_9f5b_4547_a55e_c3a91ece6bd1" localSheetId="5" hidden="1">#REF!</definedName>
    <definedName name="TB84438fbd_9f5b_4547_a55e_c3a91ece6bd1" hidden="1">#REF!</definedName>
    <definedName name="TB84524739_b617_4768_b541_99d4ed69ac69" localSheetId="5" hidden="1">#REF!</definedName>
    <definedName name="TB84524739_b617_4768_b541_99d4ed69ac69" hidden="1">#REF!</definedName>
    <definedName name="TB8454fa2a_56b8_4ba4_bdbd_ff3459434461" localSheetId="5" hidden="1">#REF!</definedName>
    <definedName name="TB8454fa2a_56b8_4ba4_bdbd_ff3459434461" hidden="1">#REF!</definedName>
    <definedName name="TB8455d6d1_b50d_4ad8_9c84_48918572ae00" localSheetId="5" hidden="1">#REF!</definedName>
    <definedName name="TB8455d6d1_b50d_4ad8_9c84_48918572ae00" hidden="1">#REF!</definedName>
    <definedName name="TB845dd0c0_e847_429b_9b61_9afecb2ab44c" localSheetId="5" hidden="1">#REF!</definedName>
    <definedName name="TB845dd0c0_e847_429b_9b61_9afecb2ab44c" hidden="1">#REF!</definedName>
    <definedName name="TB847684e5_dc7b_4220_b221_2116c26f1a63" localSheetId="5" hidden="1">#REF!</definedName>
    <definedName name="TB847684e5_dc7b_4220_b221_2116c26f1a63" hidden="1">#REF!</definedName>
    <definedName name="TB847e82e9_f727_4cd3_bf20_b0668477d0cf" localSheetId="5" hidden="1">#REF!</definedName>
    <definedName name="TB847e82e9_f727_4cd3_bf20_b0668477d0cf" hidden="1">#REF!</definedName>
    <definedName name="TB848336f8_956a_4f70_90e4_2a299fc7d187" localSheetId="5" hidden="1">#REF!</definedName>
    <definedName name="TB848336f8_956a_4f70_90e4_2a299fc7d187" hidden="1">#REF!</definedName>
    <definedName name="TB8487cdb9_3d43_4095_89d2_0dba2f79db72" localSheetId="5" hidden="1">#REF!</definedName>
    <definedName name="TB8487cdb9_3d43_4095_89d2_0dba2f79db72" hidden="1">#REF!</definedName>
    <definedName name="TB84961460_5fe6_43b0_929d_f0ce3da5125c" localSheetId="5" hidden="1">#REF!</definedName>
    <definedName name="TB84961460_5fe6_43b0_929d_f0ce3da5125c" hidden="1">#REF!</definedName>
    <definedName name="TB84965a82_f6eb_4a23_b279_29a10069c46e" localSheetId="5" hidden="1">#REF!</definedName>
    <definedName name="TB84965a82_f6eb_4a23_b279_29a10069c46e" hidden="1">#REF!</definedName>
    <definedName name="TB8499f145_5768_403a_b95d_8d84e06d1129" localSheetId="5" hidden="1">#REF!</definedName>
    <definedName name="TB8499f145_5768_403a_b95d_8d84e06d1129" hidden="1">#REF!</definedName>
    <definedName name="TB849d556e_272e_4044_b464_9d6b7e4a06b3" localSheetId="5" hidden="1">#REF!</definedName>
    <definedName name="TB849d556e_272e_4044_b464_9d6b7e4a06b3" hidden="1">#REF!</definedName>
    <definedName name="TB84ac9cea_9e40_462d_aeac_6509945c4194" localSheetId="5" hidden="1">#REF!</definedName>
    <definedName name="TB84ac9cea_9e40_462d_aeac_6509945c4194" hidden="1">#REF!</definedName>
    <definedName name="TB84af11b0_f378_4640_be7e_76025f8bee41" localSheetId="5" hidden="1">#REF!</definedName>
    <definedName name="TB84af11b0_f378_4640_be7e_76025f8bee41" hidden="1">#REF!</definedName>
    <definedName name="TB84b95932_676e_4a6a_8e1c_110e3e769ab5" localSheetId="5" hidden="1">#REF!</definedName>
    <definedName name="TB84b95932_676e_4a6a_8e1c_110e3e769ab5" hidden="1">#REF!</definedName>
    <definedName name="TB84b9c0fb_3fee_40c7_be31_08e5351d3393" localSheetId="5" hidden="1">#REF!</definedName>
    <definedName name="TB84b9c0fb_3fee_40c7_be31_08e5351d3393" hidden="1">#REF!</definedName>
    <definedName name="TB84bce13b_4ca4_474c_8e59_1053b6b7f375" localSheetId="5" hidden="1">#REF!</definedName>
    <definedName name="TB84bce13b_4ca4_474c_8e59_1053b6b7f375" hidden="1">#REF!</definedName>
    <definedName name="TB84c50c09_7dd8_4a2a_8913_06ee7e2cada1" localSheetId="5" hidden="1">#REF!</definedName>
    <definedName name="TB84c50c09_7dd8_4a2a_8913_06ee7e2cada1" hidden="1">#REF!</definedName>
    <definedName name="TB84d71c49_aeaa_4ac3_8912_4afdabc5ce9d" localSheetId="5" hidden="1">#REF!</definedName>
    <definedName name="TB84d71c49_aeaa_4ac3_8912_4afdabc5ce9d" hidden="1">#REF!</definedName>
    <definedName name="TB84e6c027_3c0d_4f9f_9a00_5f1072ae051a" localSheetId="5" hidden="1">#REF!</definedName>
    <definedName name="TB84e6c027_3c0d_4f9f_9a00_5f1072ae051a" hidden="1">#REF!</definedName>
    <definedName name="TB84edcd10_14ec_4ffc_8af2_f9e2818de31b" localSheetId="5" hidden="1">#REF!</definedName>
    <definedName name="TB84edcd10_14ec_4ffc_8af2_f9e2818de31b" hidden="1">#REF!</definedName>
    <definedName name="TB84f6d1ad_20ab_4c92_a8d1_943f6996146c" localSheetId="5" hidden="1">#REF!</definedName>
    <definedName name="TB84f6d1ad_20ab_4c92_a8d1_943f6996146c" hidden="1">#REF!</definedName>
    <definedName name="TB8510d607_9589_45f7_9edb_324e4e1f8e19" localSheetId="5" hidden="1">#REF!</definedName>
    <definedName name="TB8510d607_9589_45f7_9edb_324e4e1f8e19" hidden="1">#REF!</definedName>
    <definedName name="TB85204ec2_1f2a_4f4c_8d96_5666b4f69ad8" localSheetId="5" hidden="1">#REF!</definedName>
    <definedName name="TB85204ec2_1f2a_4f4c_8d96_5666b4f69ad8" hidden="1">#REF!</definedName>
    <definedName name="TB8523cd63_85d0_4de9_943b_163dfcc98b28" localSheetId="5" hidden="1">#REF!</definedName>
    <definedName name="TB8523cd63_85d0_4de9_943b_163dfcc98b28" hidden="1">#REF!</definedName>
    <definedName name="TB85244bc3_0f12_478a_abd9_873b25d2cf18" localSheetId="5" hidden="1">#REF!</definedName>
    <definedName name="TB85244bc3_0f12_478a_abd9_873b25d2cf18" hidden="1">#REF!</definedName>
    <definedName name="TB85274f51_8a22_4daf_b7f3_71e35634e80f" localSheetId="5" hidden="1">#REF!</definedName>
    <definedName name="TB85274f51_8a22_4daf_b7f3_71e35634e80f" hidden="1">#REF!</definedName>
    <definedName name="TB85306753_7999_4fc3_b893_9744ca662c26" localSheetId="5" hidden="1">#REF!</definedName>
    <definedName name="TB85306753_7999_4fc3_b893_9744ca662c26" hidden="1">#REF!</definedName>
    <definedName name="TB8530a14f_c4c4_4fa7_a5c8_572e48495eb0" localSheetId="5" hidden="1">#REF!</definedName>
    <definedName name="TB8530a14f_c4c4_4fa7_a5c8_572e48495eb0" hidden="1">#REF!</definedName>
    <definedName name="TB8535de6e_8371_4718_987e_eacf77a5643a" localSheetId="5" hidden="1">#REF!</definedName>
    <definedName name="TB8535de6e_8371_4718_987e_eacf77a5643a" hidden="1">#REF!</definedName>
    <definedName name="TB8550f4d9_95b1_4027_86d9_80b4597d2801" localSheetId="5" hidden="1">#REF!</definedName>
    <definedName name="TB8550f4d9_95b1_4027_86d9_80b4597d2801" hidden="1">#REF!</definedName>
    <definedName name="TB857639be_e4c5_4f0a_a7eb_ee5c890f9719" localSheetId="5" hidden="1">#REF!</definedName>
    <definedName name="TB857639be_e4c5_4f0a_a7eb_ee5c890f9719" hidden="1">#REF!</definedName>
    <definedName name="TB85768272_f1eb_4eb1_9d5f_6f870b1f8525" localSheetId="5" hidden="1">#REF!</definedName>
    <definedName name="TB85768272_f1eb_4eb1_9d5f_6f870b1f8525" hidden="1">#REF!</definedName>
    <definedName name="TB858bf990_40ae_465f_9828_1fa08ba0477a" localSheetId="5" hidden="1">#REF!</definedName>
    <definedName name="TB858bf990_40ae_465f_9828_1fa08ba0477a" hidden="1">#REF!</definedName>
    <definedName name="TB85908fea_c32b_4258_8b01_3d9eeddb116f" localSheetId="5" hidden="1">#REF!</definedName>
    <definedName name="TB85908fea_c32b_4258_8b01_3d9eeddb116f" hidden="1">#REF!</definedName>
    <definedName name="TB8598d24a_b2e8_4998_bce2_855f3bcc175e" localSheetId="5" hidden="1">#REF!</definedName>
    <definedName name="TB8598d24a_b2e8_4998_bce2_855f3bcc175e" hidden="1">#REF!</definedName>
    <definedName name="TB85b48b8a_99bd_47a9_9286_147a947b5af2" localSheetId="5" hidden="1">#REF!</definedName>
    <definedName name="TB85b48b8a_99bd_47a9_9286_147a947b5af2" hidden="1">#REF!</definedName>
    <definedName name="TB85bbf36c_3738_4dc7_8fee_0edfcf425582" localSheetId="5" hidden="1">#REF!</definedName>
    <definedName name="TB85bbf36c_3738_4dc7_8fee_0edfcf425582" hidden="1">#REF!</definedName>
    <definedName name="TB85d46d21_8679_4467_a0e5_d1915a58dc53" localSheetId="5" hidden="1">#REF!</definedName>
    <definedName name="TB85d46d21_8679_4467_a0e5_d1915a58dc53" hidden="1">#REF!</definedName>
    <definedName name="TB85d8eb25_b3f8_4d02_ad61_cd135afe1271" localSheetId="5" hidden="1">#REF!</definedName>
    <definedName name="TB85d8eb25_b3f8_4d02_ad61_cd135afe1271" hidden="1">#REF!</definedName>
    <definedName name="TB85d93245_2b52_4846_bd64_c3bbff071573" localSheetId="5" hidden="1">#REF!</definedName>
    <definedName name="TB85d93245_2b52_4846_bd64_c3bbff071573" hidden="1">#REF!</definedName>
    <definedName name="TB85e5ad5f_6bd6_4752_8bea_9741264615a8" localSheetId="5" hidden="1">#REF!</definedName>
    <definedName name="TB85e5ad5f_6bd6_4752_8bea_9741264615a8" hidden="1">#REF!</definedName>
    <definedName name="TB85f20d95_24b8_468a_a393_275f2771e0ef" localSheetId="5" hidden="1">#REF!</definedName>
    <definedName name="TB85f20d95_24b8_468a_a393_275f2771e0ef" hidden="1">#REF!</definedName>
    <definedName name="TB85f57001_0d78_44eb_9ba1_060b521d80f3" localSheetId="5" hidden="1">#REF!</definedName>
    <definedName name="TB85f57001_0d78_44eb_9ba1_060b521d80f3" hidden="1">#REF!</definedName>
    <definedName name="TB85fb5600_505d_4be6_a3d0_066663519e12" localSheetId="5" hidden="1">#REF!</definedName>
    <definedName name="TB85fb5600_505d_4be6_a3d0_066663519e12" hidden="1">#REF!</definedName>
    <definedName name="TB85fba29d_61f8_4f5c_9ffc_772a2f4c9ab0" localSheetId="5" hidden="1">#REF!</definedName>
    <definedName name="TB85fba29d_61f8_4f5c_9ffc_772a2f4c9ab0" hidden="1">#REF!</definedName>
    <definedName name="TB85fbf63b_1944_4700_a2ad_530cc7ca443c" localSheetId="5" hidden="1">#REF!</definedName>
    <definedName name="TB85fbf63b_1944_4700_a2ad_530cc7ca443c" hidden="1">#REF!</definedName>
    <definedName name="TB860db427_19f8_47b6_9242_d9f523bd3bfc" localSheetId="5" hidden="1">#REF!</definedName>
    <definedName name="TB860db427_19f8_47b6_9242_d9f523bd3bfc" hidden="1">#REF!</definedName>
    <definedName name="TB8619bab7_11c1_41af_8044_be702f2f2be8" localSheetId="5" hidden="1">#REF!</definedName>
    <definedName name="TB8619bab7_11c1_41af_8044_be702f2f2be8" hidden="1">#REF!</definedName>
    <definedName name="TB861dbb7e_65b5_46c6_8928_5e166b60d070" localSheetId="5" hidden="1">#REF!</definedName>
    <definedName name="TB861dbb7e_65b5_46c6_8928_5e166b60d070" hidden="1">#REF!</definedName>
    <definedName name="TB862051f9_0f94_4fb8_9627_d43290c9cd89" localSheetId="5" hidden="1">#REF!</definedName>
    <definedName name="TB862051f9_0f94_4fb8_9627_d43290c9cd89" hidden="1">#REF!</definedName>
    <definedName name="TB862d7fda_c5c8_419c_9ebb_c04e41d8de9e" localSheetId="5" hidden="1">#REF!</definedName>
    <definedName name="TB862d7fda_c5c8_419c_9ebb_c04e41d8de9e" hidden="1">#REF!</definedName>
    <definedName name="TB86344d9e_782c_4367_91ef_e36ce7b4f707" localSheetId="5" hidden="1">#REF!</definedName>
    <definedName name="TB86344d9e_782c_4367_91ef_e36ce7b4f707" hidden="1">#REF!</definedName>
    <definedName name="TB8634a84b_5fda_485b_bf7a_e8e156d92abe" localSheetId="5" hidden="1">#REF!</definedName>
    <definedName name="TB8634a84b_5fda_485b_bf7a_e8e156d92abe" hidden="1">#REF!</definedName>
    <definedName name="TB86350211_97fb_41f9_ac32_105fbc7e8864" localSheetId="5" hidden="1">#REF!</definedName>
    <definedName name="TB86350211_97fb_41f9_ac32_105fbc7e8864" hidden="1">#REF!</definedName>
    <definedName name="TB86352a72_b942_4ed4_be94_8d307b1a7878" localSheetId="5" hidden="1">#REF!</definedName>
    <definedName name="TB86352a72_b942_4ed4_be94_8d307b1a7878" hidden="1">#REF!</definedName>
    <definedName name="TB8635c611_f98b_42f2_b4fe_7bec8cea1d90" localSheetId="5" hidden="1">#REF!</definedName>
    <definedName name="TB8635c611_f98b_42f2_b4fe_7bec8cea1d90" hidden="1">#REF!</definedName>
    <definedName name="TB865582d7_6cd4_471b_b252_77410a5fbb0e" localSheetId="5" hidden="1">#REF!</definedName>
    <definedName name="TB865582d7_6cd4_471b_b252_77410a5fbb0e" hidden="1">#REF!</definedName>
    <definedName name="TB866792f5_6be3_4a79_b2b3_11977275ccc9" localSheetId="5" hidden="1">#REF!</definedName>
    <definedName name="TB866792f5_6be3_4a79_b2b3_11977275ccc9" hidden="1">#REF!</definedName>
    <definedName name="TB866d87c7_3c69_4bc8_9d60_2ff7b0d0c453" localSheetId="5" hidden="1">#REF!</definedName>
    <definedName name="TB866d87c7_3c69_4bc8_9d60_2ff7b0d0c453" hidden="1">#REF!</definedName>
    <definedName name="TB866e0c6b_9b39_4e65_9822_1984fc16e857" localSheetId="5" hidden="1">#REF!</definedName>
    <definedName name="TB866e0c6b_9b39_4e65_9822_1984fc16e857" hidden="1">#REF!</definedName>
    <definedName name="TB867640b2_bf02_4bb1_bfca_c4e308b0c561" localSheetId="5" hidden="1">#REF!</definedName>
    <definedName name="TB867640b2_bf02_4bb1_bfca_c4e308b0c561" hidden="1">#REF!</definedName>
    <definedName name="TB8676ac4c_12d6_4f06_8dea_1262de59281a" localSheetId="5" hidden="1">#REF!</definedName>
    <definedName name="TB8676ac4c_12d6_4f06_8dea_1262de59281a" hidden="1">#REF!</definedName>
    <definedName name="TB86788b1f_7e1a_4522_a3d5_383deebe7432" localSheetId="5" hidden="1">#REF!</definedName>
    <definedName name="TB86788b1f_7e1a_4522_a3d5_383deebe7432" hidden="1">#REF!</definedName>
    <definedName name="TB867f4246_a639_4e00_9f2e_a7fe92d78da5" localSheetId="5" hidden="1">#REF!</definedName>
    <definedName name="TB867f4246_a639_4e00_9f2e_a7fe92d78da5" hidden="1">#REF!</definedName>
    <definedName name="TB867f5653_9cc2_4913_a618_4840775633d7" localSheetId="5" hidden="1">#REF!</definedName>
    <definedName name="TB867f5653_9cc2_4913_a618_4840775633d7" hidden="1">#REF!</definedName>
    <definedName name="TB868c9caa_6f65_48f5_8580_dd19e5e6f804" localSheetId="5" hidden="1">#REF!</definedName>
    <definedName name="TB868c9caa_6f65_48f5_8580_dd19e5e6f804" hidden="1">#REF!</definedName>
    <definedName name="TB868e6e11_f96f_44de_9b97_efdcaa95d90c" localSheetId="5" hidden="1">#REF!</definedName>
    <definedName name="TB868e6e11_f96f_44de_9b97_efdcaa95d90c" hidden="1">#REF!</definedName>
    <definedName name="TB86904622_d99f_4831_b997_a053172d58c5" localSheetId="5" hidden="1">#REF!</definedName>
    <definedName name="TB86904622_d99f_4831_b997_a053172d58c5" hidden="1">#REF!</definedName>
    <definedName name="TB8695adf5_3fde_4f6a_bf37_c6580fb43605" localSheetId="5" hidden="1">#REF!</definedName>
    <definedName name="TB8695adf5_3fde_4f6a_bf37_c6580fb43605" hidden="1">#REF!</definedName>
    <definedName name="TB869a4105_7a63_45df_9894_a290c570dd99" localSheetId="5" hidden="1">#REF!</definedName>
    <definedName name="TB869a4105_7a63_45df_9894_a290c570dd99" hidden="1">#REF!</definedName>
    <definedName name="TB86a1a29c_e54b_465f_a872_316bb9b36fe1" localSheetId="5" hidden="1">#REF!</definedName>
    <definedName name="TB86a1a29c_e54b_465f_a872_316bb9b36fe1" hidden="1">#REF!</definedName>
    <definedName name="TB86a651b1_c70f_4cd8_be03_83855079e32f" localSheetId="5" hidden="1">#REF!</definedName>
    <definedName name="TB86a651b1_c70f_4cd8_be03_83855079e32f" hidden="1">#REF!</definedName>
    <definedName name="TB86ba8cdb_b4fe_45b8_be78_f74dc15961e7" localSheetId="5" hidden="1">#REF!</definedName>
    <definedName name="TB86ba8cdb_b4fe_45b8_be78_f74dc15961e7" hidden="1">#REF!</definedName>
    <definedName name="TB86bda605_3278_4264_9726_b1ee20ef3222" localSheetId="5" hidden="1">#REF!</definedName>
    <definedName name="TB86bda605_3278_4264_9726_b1ee20ef3222" hidden="1">#REF!</definedName>
    <definedName name="TB86c69354_a49b_439e_82a5_47e4a658a8fe" localSheetId="5" hidden="1">#REF!</definedName>
    <definedName name="TB86c69354_a49b_439e_82a5_47e4a658a8fe" hidden="1">#REF!</definedName>
    <definedName name="TB86c9ea67_7d78_40e3_8f4a_a3ead52013e2" localSheetId="5" hidden="1">#REF!</definedName>
    <definedName name="TB86c9ea67_7d78_40e3_8f4a_a3ead52013e2" hidden="1">#REF!</definedName>
    <definedName name="TB86d81322_8778_4f8f_8865_6f7f6ac458f9" localSheetId="5" hidden="1">#REF!</definedName>
    <definedName name="TB86d81322_8778_4f8f_8865_6f7f6ac458f9" hidden="1">#REF!</definedName>
    <definedName name="TB86e7fa8a_d069_4e35_b998_f6d409f6d5d7" localSheetId="5" hidden="1">#REF!</definedName>
    <definedName name="TB86e7fa8a_d069_4e35_b998_f6d409f6d5d7" hidden="1">#REF!</definedName>
    <definedName name="TB86f746d4_6c10_48e7_9da3_1a86fccc253f" localSheetId="5" hidden="1">#REF!</definedName>
    <definedName name="TB86f746d4_6c10_48e7_9da3_1a86fccc253f" hidden="1">#REF!</definedName>
    <definedName name="TB86fdb816_ac35_4ed2_bd4c_26f58e2d1f74" localSheetId="5" hidden="1">#REF!</definedName>
    <definedName name="TB86fdb816_ac35_4ed2_bd4c_26f58e2d1f74" hidden="1">#REF!</definedName>
    <definedName name="TB870bf954_db6d_4948_bc42_7556fa576d13" localSheetId="5" hidden="1">#REF!</definedName>
    <definedName name="TB870bf954_db6d_4948_bc42_7556fa576d13" hidden="1">#REF!</definedName>
    <definedName name="TB8716efe4_d1ee_4314_9f85_076178f0b090" localSheetId="5" hidden="1">#REF!</definedName>
    <definedName name="TB8716efe4_d1ee_4314_9f85_076178f0b090" hidden="1">#REF!</definedName>
    <definedName name="TB871d7e51_8930_4fdf_a723_33e6fe3c7fda" localSheetId="5" hidden="1">#REF!</definedName>
    <definedName name="TB871d7e51_8930_4fdf_a723_33e6fe3c7fda" hidden="1">#REF!</definedName>
    <definedName name="TB87245546_f999_476f_bd43_902ff573fa8f" localSheetId="5" hidden="1">#REF!</definedName>
    <definedName name="TB87245546_f999_476f_bd43_902ff573fa8f" hidden="1">#REF!</definedName>
    <definedName name="TB872703a8_e5f3_4453_a8d9_3f7e532256b1" localSheetId="5" hidden="1">#REF!</definedName>
    <definedName name="TB872703a8_e5f3_4453_a8d9_3f7e532256b1" hidden="1">#REF!</definedName>
    <definedName name="TB8733dcaf_efd3_425e_a60a_7e67c2a8c5aa" localSheetId="5" hidden="1">#REF!</definedName>
    <definedName name="TB8733dcaf_efd3_425e_a60a_7e67c2a8c5aa" hidden="1">#REF!</definedName>
    <definedName name="TB87368866_3f93_48f4_96bc_af0a2fd6b6ef" localSheetId="5" hidden="1">#REF!</definedName>
    <definedName name="TB87368866_3f93_48f4_96bc_af0a2fd6b6ef" hidden="1">#REF!</definedName>
    <definedName name="TB873ef3d4_80b7_4309_a89b_79295e1e6fb3" localSheetId="5" hidden="1">#REF!</definedName>
    <definedName name="TB873ef3d4_80b7_4309_a89b_79295e1e6fb3" hidden="1">#REF!</definedName>
    <definedName name="TB87421671_055a_4ecc_a73d_9a2ffa0e49a8" localSheetId="5" hidden="1">#REF!</definedName>
    <definedName name="TB87421671_055a_4ecc_a73d_9a2ffa0e49a8" hidden="1">#REF!</definedName>
    <definedName name="TB87483605_d61e_4c1b_b50b_d67ae32ad524" localSheetId="5" hidden="1">#REF!</definedName>
    <definedName name="TB87483605_d61e_4c1b_b50b_d67ae32ad524" hidden="1">#REF!</definedName>
    <definedName name="TB874948b1_cf6b_4098_917f_680d4f286784" localSheetId="5" hidden="1">#REF!</definedName>
    <definedName name="TB874948b1_cf6b_4098_917f_680d4f286784" hidden="1">#REF!</definedName>
    <definedName name="TB8753dd9c_9862_46ce_a605_00a189cfeb80" localSheetId="5" hidden="1">#REF!</definedName>
    <definedName name="TB8753dd9c_9862_46ce_a605_00a189cfeb80" hidden="1">#REF!</definedName>
    <definedName name="TB8774104d_de48_4aba_b057_cd7259a195aa" localSheetId="5" hidden="1">#REF!</definedName>
    <definedName name="TB8774104d_de48_4aba_b057_cd7259a195aa" hidden="1">#REF!</definedName>
    <definedName name="TB877dcc5f_7b5e_4819_9499_2c54557e13e0" localSheetId="5" hidden="1">#REF!</definedName>
    <definedName name="TB877dcc5f_7b5e_4819_9499_2c54557e13e0" hidden="1">#REF!</definedName>
    <definedName name="TB877e1a7b_8401_48e4_acae_9c5bf90564b6" localSheetId="5" hidden="1">#REF!</definedName>
    <definedName name="TB877e1a7b_8401_48e4_acae_9c5bf90564b6" hidden="1">#REF!</definedName>
    <definedName name="TB87842a8f_c782_4599_b1ab_d6b8ac1de7ff" localSheetId="5" hidden="1">#REF!</definedName>
    <definedName name="TB87842a8f_c782_4599_b1ab_d6b8ac1de7ff" hidden="1">#REF!</definedName>
    <definedName name="TB878b01f0_8ecd_4654_b99e_8486f9efe654" localSheetId="5" hidden="1">#REF!</definedName>
    <definedName name="TB878b01f0_8ecd_4654_b99e_8486f9efe654" hidden="1">#REF!</definedName>
    <definedName name="TB878b2768_a062_49be_8b10_09825c1c9133" localSheetId="5" hidden="1">#REF!</definedName>
    <definedName name="TB878b2768_a062_49be_8b10_09825c1c9133" hidden="1">#REF!</definedName>
    <definedName name="TB879abbab_37b3_420d_a5f0_1ebebabb7298" localSheetId="5" hidden="1">#REF!</definedName>
    <definedName name="TB879abbab_37b3_420d_a5f0_1ebebabb7298" hidden="1">#REF!</definedName>
    <definedName name="TB87a47902_3bd1_453d_84fa_123743b27645" localSheetId="5" hidden="1">#REF!</definedName>
    <definedName name="TB87a47902_3bd1_453d_84fa_123743b27645" hidden="1">#REF!</definedName>
    <definedName name="TB87a5042e_6db1_43a1_8ff6_88f7208780be" localSheetId="5" hidden="1">#REF!</definedName>
    <definedName name="TB87a5042e_6db1_43a1_8ff6_88f7208780be" hidden="1">#REF!</definedName>
    <definedName name="TB87c6e187_3898_42d2_87f6_061ea00488ac" localSheetId="5" hidden="1">#REF!</definedName>
    <definedName name="TB87c6e187_3898_42d2_87f6_061ea00488ac" hidden="1">#REF!</definedName>
    <definedName name="TB87e16feb_09d7_474c_8f74_f5e221d3823e" localSheetId="5" hidden="1">#REF!</definedName>
    <definedName name="TB87e16feb_09d7_474c_8f74_f5e221d3823e" hidden="1">#REF!</definedName>
    <definedName name="TB87f58e75_f7a4_468b_918e_a935f3e1feb3" localSheetId="5" hidden="1">#REF!</definedName>
    <definedName name="TB87f58e75_f7a4_468b_918e_a935f3e1feb3" hidden="1">#REF!</definedName>
    <definedName name="TB87faa816_e59f_4f9a_a5e3_742cb6b5f805" localSheetId="5" hidden="1">#REF!</definedName>
    <definedName name="TB87faa816_e59f_4f9a_a5e3_742cb6b5f805" hidden="1">#REF!</definedName>
    <definedName name="TB88010a73_fba2_4c3d_8ab2_2846d828a515" localSheetId="5" hidden="1">#REF!</definedName>
    <definedName name="TB88010a73_fba2_4c3d_8ab2_2846d828a515" hidden="1">#REF!</definedName>
    <definedName name="TB881c1b45_0b3d_44fc_80ac_c1d7c115daf3" localSheetId="5" hidden="1">#REF!</definedName>
    <definedName name="TB881c1b45_0b3d_44fc_80ac_c1d7c115daf3" hidden="1">#REF!</definedName>
    <definedName name="TB8821eef2_35a6_424f_acc0_a61f760d525e" localSheetId="5" hidden="1">#REF!</definedName>
    <definedName name="TB8821eef2_35a6_424f_acc0_a61f760d525e" hidden="1">#REF!</definedName>
    <definedName name="TB882253f5_7dc2_434b_8340_78d2ce25da35" localSheetId="5" hidden="1">#REF!</definedName>
    <definedName name="TB882253f5_7dc2_434b_8340_78d2ce25da35" hidden="1">#REF!</definedName>
    <definedName name="TB882347ed_4a33_47cf_b62e_4f66f2dfdb22" localSheetId="5" hidden="1">#REF!</definedName>
    <definedName name="TB882347ed_4a33_47cf_b62e_4f66f2dfdb22" hidden="1">#REF!</definedName>
    <definedName name="TB88262f3b_2001_4412_a531_5a3474e4ca71" localSheetId="5" hidden="1">#REF!</definedName>
    <definedName name="TB88262f3b_2001_4412_a531_5a3474e4ca71" hidden="1">#REF!</definedName>
    <definedName name="TB882e2c51_c318_40e8_b1f3_382af73c6ce2" localSheetId="5" hidden="1">#REF!</definedName>
    <definedName name="TB882e2c51_c318_40e8_b1f3_382af73c6ce2" hidden="1">#REF!</definedName>
    <definedName name="TB88323621_fb3f_4b01_a863_79dc0dff8b7a" localSheetId="5" hidden="1">#REF!</definedName>
    <definedName name="TB88323621_fb3f_4b01_a863_79dc0dff8b7a" hidden="1">#REF!</definedName>
    <definedName name="TB883322ad_3828_472c_8d84_b9aa86c7c9dd" localSheetId="5" hidden="1">#REF!</definedName>
    <definedName name="TB883322ad_3828_472c_8d84_b9aa86c7c9dd" hidden="1">#REF!</definedName>
    <definedName name="TB883434ad_600b_48f3_865a_cdb3d360fa17" localSheetId="5" hidden="1">#REF!</definedName>
    <definedName name="TB883434ad_600b_48f3_865a_cdb3d360fa17" hidden="1">#REF!</definedName>
    <definedName name="TB8839228d_b6f8_4866_a35d_5b47fc269fe3" localSheetId="5" hidden="1">#REF!</definedName>
    <definedName name="TB8839228d_b6f8_4866_a35d_5b47fc269fe3" hidden="1">#REF!</definedName>
    <definedName name="TB883a1fce_d93a_4fe3_a721_d0e512680c1d" localSheetId="5" hidden="1">#REF!</definedName>
    <definedName name="TB883a1fce_d93a_4fe3_a721_d0e512680c1d" hidden="1">#REF!</definedName>
    <definedName name="TB883bc211_6971_4b63_96aa_6bfda58921e6" localSheetId="5" hidden="1">#REF!</definedName>
    <definedName name="TB883bc211_6971_4b63_96aa_6bfda58921e6" hidden="1">#REF!</definedName>
    <definedName name="TB884569c9_0937_45ff_be5d_599d0f8e3327" localSheetId="5" hidden="1">#REF!</definedName>
    <definedName name="TB884569c9_0937_45ff_be5d_599d0f8e3327" hidden="1">#REF!</definedName>
    <definedName name="TB8846522b_a2e2_48eb_bd9b_1d05a9b0e2b3" localSheetId="5" hidden="1">#REF!</definedName>
    <definedName name="TB8846522b_a2e2_48eb_bd9b_1d05a9b0e2b3" hidden="1">#REF!</definedName>
    <definedName name="TB8850ea4e_2bba_46c2_bf70_6d04c7c53238" localSheetId="5" hidden="1">#REF!</definedName>
    <definedName name="TB8850ea4e_2bba_46c2_bf70_6d04c7c53238" hidden="1">#REF!</definedName>
    <definedName name="TB8854644e_3c67_4154_9ca6_ae458f3a4fc9" localSheetId="5" hidden="1">#REF!</definedName>
    <definedName name="TB8854644e_3c67_4154_9ca6_ae458f3a4fc9" hidden="1">#REF!</definedName>
    <definedName name="TB8855d244_8504_4375_bb8b_f69f805fb847" localSheetId="5" hidden="1">#REF!</definedName>
    <definedName name="TB8855d244_8504_4375_bb8b_f69f805fb847" hidden="1">#REF!</definedName>
    <definedName name="TB885ab3e7_7b59_45b4_ae9a_cfc7a81320e5" localSheetId="5" hidden="1">#REF!</definedName>
    <definedName name="TB885ab3e7_7b59_45b4_ae9a_cfc7a81320e5" hidden="1">#REF!</definedName>
    <definedName name="TB885b3761_ba72_4388_b9dd_32bc71cc0ff6" localSheetId="5" hidden="1">#REF!</definedName>
    <definedName name="TB885b3761_ba72_4388_b9dd_32bc71cc0ff6" hidden="1">#REF!</definedName>
    <definedName name="TB8863024e_8c80_4973_9c1a_e3be75a0a220" localSheetId="5" hidden="1">#REF!</definedName>
    <definedName name="TB8863024e_8c80_4973_9c1a_e3be75a0a220" hidden="1">#REF!</definedName>
    <definedName name="TB8863b24c_080a_4c8e_83b7_ee38a127abe9" localSheetId="5" hidden="1">#REF!</definedName>
    <definedName name="TB8863b24c_080a_4c8e_83b7_ee38a127abe9" hidden="1">#REF!</definedName>
    <definedName name="TB88668243_c0f1_4dcc_8b3d_bfc9cf6e3f6e" localSheetId="5" hidden="1">#REF!</definedName>
    <definedName name="TB88668243_c0f1_4dcc_8b3d_bfc9cf6e3f6e" hidden="1">#REF!</definedName>
    <definedName name="TB88737549_4654_4b65_b68b_473b599782e0" localSheetId="5" hidden="1">#REF!</definedName>
    <definedName name="TB88737549_4654_4b65_b68b_473b599782e0" hidden="1">#REF!</definedName>
    <definedName name="TB887c40e1_da66_4ae7_b32c_e5599dfa091e" localSheetId="5" hidden="1">#REF!</definedName>
    <definedName name="TB887c40e1_da66_4ae7_b32c_e5599dfa091e" hidden="1">#REF!</definedName>
    <definedName name="TB887f50d8_f0ec_404c_b606_7d4e02806d8c" localSheetId="5" hidden="1">#REF!</definedName>
    <definedName name="TB887f50d8_f0ec_404c_b606_7d4e02806d8c" hidden="1">#REF!</definedName>
    <definedName name="TB88874d1e_da72_4467_b6b7_6451e8d4d5bc" localSheetId="5" hidden="1">#REF!</definedName>
    <definedName name="TB88874d1e_da72_4467_b6b7_6451e8d4d5bc" hidden="1">#REF!</definedName>
    <definedName name="TB88963636_772f_4fb9_b990_7191ed3c863b" localSheetId="5" hidden="1">#REF!</definedName>
    <definedName name="TB88963636_772f_4fb9_b990_7191ed3c863b" hidden="1">#REF!</definedName>
    <definedName name="TB889a1f7b_d486_4edd_98af_f9df1a0a1305" localSheetId="5" hidden="1">#REF!</definedName>
    <definedName name="TB889a1f7b_d486_4edd_98af_f9df1a0a1305" hidden="1">#REF!</definedName>
    <definedName name="TB88b28be0_3aa8_423a_be9d_09610353d480" localSheetId="5" hidden="1">#REF!</definedName>
    <definedName name="TB88b28be0_3aa8_423a_be9d_09610353d480" hidden="1">#REF!</definedName>
    <definedName name="TB88b3edb1_2c79_4739_a6d8_8b24f9d8131d" localSheetId="5" hidden="1">#REF!</definedName>
    <definedName name="TB88b3edb1_2c79_4739_a6d8_8b24f9d8131d" hidden="1">#REF!</definedName>
    <definedName name="TB88caeec8_acb7_4004_be84_43dcce8c73dd" localSheetId="5" hidden="1">#REF!</definedName>
    <definedName name="TB88caeec8_acb7_4004_be84_43dcce8c73dd" hidden="1">#REF!</definedName>
    <definedName name="TB88caff27_1c24_4e0d_b8cc_dc957ee75421" localSheetId="5" hidden="1">#REF!</definedName>
    <definedName name="TB88caff27_1c24_4e0d_b8cc_dc957ee75421" hidden="1">#REF!</definedName>
    <definedName name="TB88cd5de9_e405_4cc5_8c2e_71374c3d6ce9" localSheetId="5" hidden="1">#REF!</definedName>
    <definedName name="TB88cd5de9_e405_4cc5_8c2e_71374c3d6ce9" hidden="1">#REF!</definedName>
    <definedName name="TB88f3bd46_2a99_4cff_94cf_77f7c72a8c59" localSheetId="5" hidden="1">#REF!</definedName>
    <definedName name="TB88f3bd46_2a99_4cff_94cf_77f7c72a8c59" hidden="1">#REF!</definedName>
    <definedName name="TB890074b5_dbe4_4f7e_9fc0_b485e006de0c" localSheetId="5" hidden="1">#REF!</definedName>
    <definedName name="TB890074b5_dbe4_4f7e_9fc0_b485e006de0c" hidden="1">#REF!</definedName>
    <definedName name="TB8901001f_8e57_4143_b6a2_a501588d327c" localSheetId="5" hidden="1">#REF!</definedName>
    <definedName name="TB8901001f_8e57_4143_b6a2_a501588d327c" hidden="1">#REF!</definedName>
    <definedName name="TB890b714f_600d_44e8_bf78_9a3b84c94908" localSheetId="5" hidden="1">#REF!</definedName>
    <definedName name="TB890b714f_600d_44e8_bf78_9a3b84c94908" hidden="1">#REF!</definedName>
    <definedName name="TB8910bafe_a30f_4c70_963d_4c5f66a8bc36" localSheetId="5" hidden="1">#REF!</definedName>
    <definedName name="TB8910bafe_a30f_4c70_963d_4c5f66a8bc36" hidden="1">#REF!</definedName>
    <definedName name="TB892d8db1_83ad_4a37_bc3f_7379b9e12482" localSheetId="5" hidden="1">#REF!</definedName>
    <definedName name="TB892d8db1_83ad_4a37_bc3f_7379b9e12482" hidden="1">#REF!</definedName>
    <definedName name="TB89386af1_6146_4edc_b47a_437e3baad34e" localSheetId="5" hidden="1">#REF!</definedName>
    <definedName name="TB89386af1_6146_4edc_b47a_437e3baad34e" hidden="1">#REF!</definedName>
    <definedName name="TB893dd29a_6a58_4740_9ca8_ea869903094e" localSheetId="5" hidden="1">#REF!</definedName>
    <definedName name="TB893dd29a_6a58_4740_9ca8_ea869903094e" hidden="1">#REF!</definedName>
    <definedName name="TB8964d497_8b68_4fa5_b5db_b3a64ae7d953" localSheetId="5" hidden="1">#REF!</definedName>
    <definedName name="TB8964d497_8b68_4fa5_b5db_b3a64ae7d953" hidden="1">#REF!</definedName>
    <definedName name="TB89666dbd_4e22_4531_9b0c_0413b9cdae06" localSheetId="5" hidden="1">#REF!</definedName>
    <definedName name="TB89666dbd_4e22_4531_9b0c_0413b9cdae06" hidden="1">#REF!</definedName>
    <definedName name="TB8979c652_2ffe_47e7_922c_2dd2eae17249" localSheetId="5" hidden="1">#REF!</definedName>
    <definedName name="TB8979c652_2ffe_47e7_922c_2dd2eae17249" hidden="1">#REF!</definedName>
    <definedName name="TB897e6c9b_3ecd_4e14_80ce_c7e3c7148ab5" localSheetId="5" hidden="1">#REF!</definedName>
    <definedName name="TB897e6c9b_3ecd_4e14_80ce_c7e3c7148ab5" hidden="1">#REF!</definedName>
    <definedName name="TB8988117a_aa7d_4534_b62e_6bc08e1559c4" localSheetId="5" hidden="1">#REF!</definedName>
    <definedName name="TB8988117a_aa7d_4534_b62e_6bc08e1559c4" hidden="1">#REF!</definedName>
    <definedName name="TB89928daf_99b4_4e31_8348_3f399832694f" localSheetId="5" hidden="1">#REF!</definedName>
    <definedName name="TB89928daf_99b4_4e31_8348_3f399832694f" hidden="1">#REF!</definedName>
    <definedName name="TB899b5014_b0d3_4f96_b919_16359d303844" localSheetId="5" hidden="1">#REF!</definedName>
    <definedName name="TB899b5014_b0d3_4f96_b919_16359d303844" hidden="1">#REF!</definedName>
    <definedName name="TB899dfc29_8d77_48b8_9e39_2e65b3d007ed" localSheetId="5" hidden="1">#REF!</definedName>
    <definedName name="TB899dfc29_8d77_48b8_9e39_2e65b3d007ed" hidden="1">#REF!</definedName>
    <definedName name="TB89b4c9e3_b6d2_4c02_b44a_00106c26aa50" localSheetId="5" hidden="1">#REF!</definedName>
    <definedName name="TB89b4c9e3_b6d2_4c02_b44a_00106c26aa50" hidden="1">#REF!</definedName>
    <definedName name="TB89c13554_89bb_409f_8083_23b9197dac90" localSheetId="5" hidden="1">#REF!</definedName>
    <definedName name="TB89c13554_89bb_409f_8083_23b9197dac90" hidden="1">#REF!</definedName>
    <definedName name="TB89c24f99_2edf_4ef7_a5fa_645328a0ac07" localSheetId="5" hidden="1">#REF!</definedName>
    <definedName name="TB89c24f99_2edf_4ef7_a5fa_645328a0ac07" hidden="1">#REF!</definedName>
    <definedName name="TB89cfa82c_9ced_43da_9842_1951da6d3582" localSheetId="5" hidden="1">#REF!</definedName>
    <definedName name="TB89cfa82c_9ced_43da_9842_1951da6d3582" hidden="1">#REF!</definedName>
    <definedName name="TB89d32241_d572_46dd_888c_438cde630b08" localSheetId="5" hidden="1">#REF!</definedName>
    <definedName name="TB89d32241_d572_46dd_888c_438cde630b08" hidden="1">#REF!</definedName>
    <definedName name="TB89d625dc_3be4_471d_9af2_09f2c95ee1e8" localSheetId="5" hidden="1">#REF!</definedName>
    <definedName name="TB89d625dc_3be4_471d_9af2_09f2c95ee1e8" hidden="1">#REF!</definedName>
    <definedName name="TB89ecbcb6_158a_419d_afb2_3c7f0c6c2d56" localSheetId="5" hidden="1">#REF!</definedName>
    <definedName name="TB89ecbcb6_158a_419d_afb2_3c7f0c6c2d56" hidden="1">#REF!</definedName>
    <definedName name="TB89f2697f_7876_47f5_a37b_e69408461fcd" localSheetId="5" hidden="1">#REF!</definedName>
    <definedName name="TB89f2697f_7876_47f5_a37b_e69408461fcd" hidden="1">#REF!</definedName>
    <definedName name="TB89f71e40_34de_4c8e_88f5_c67bb0f41201" localSheetId="5" hidden="1">#REF!</definedName>
    <definedName name="TB89f71e40_34de_4c8e_88f5_c67bb0f41201" hidden="1">#REF!</definedName>
    <definedName name="TB89f75111_e119_46f6_95cb_96316fe348f3" localSheetId="5" hidden="1">#REF!</definedName>
    <definedName name="TB89f75111_e119_46f6_95cb_96316fe348f3" hidden="1">#REF!</definedName>
    <definedName name="TB8a044d5d_ec23_46a6_ba2a_95bb1b949c32" localSheetId="5" hidden="1">#REF!</definedName>
    <definedName name="TB8a044d5d_ec23_46a6_ba2a_95bb1b949c32" hidden="1">#REF!</definedName>
    <definedName name="TB8a0eedae_dc96_43ae_96c6_b949bdc1cb7e" localSheetId="5" hidden="1">#REF!</definedName>
    <definedName name="TB8a0eedae_dc96_43ae_96c6_b949bdc1cb7e" hidden="1">#REF!</definedName>
    <definedName name="TB8a14ea52_bc8d_474e_bdf5_09cd4e48ddc1" localSheetId="5" hidden="1">#REF!</definedName>
    <definedName name="TB8a14ea52_bc8d_474e_bdf5_09cd4e48ddc1" hidden="1">#REF!</definedName>
    <definedName name="TB8a17d5f8_d273_4ee4_bcb7_992b093fbfd6" localSheetId="5" hidden="1">#REF!</definedName>
    <definedName name="TB8a17d5f8_d273_4ee4_bcb7_992b093fbfd6" hidden="1">#REF!</definedName>
    <definedName name="TB8a1ad5a8_93a3_425f_adae_cade306d83a1" localSheetId="5" hidden="1">#REF!</definedName>
    <definedName name="TB8a1ad5a8_93a3_425f_adae_cade306d83a1" hidden="1">#REF!</definedName>
    <definedName name="TB8a1dd3a5_3613_4c5e_bf25_41708612e572" localSheetId="5" hidden="1">#REF!</definedName>
    <definedName name="TB8a1dd3a5_3613_4c5e_bf25_41708612e572" hidden="1">#REF!</definedName>
    <definedName name="TB8a289b64_51a4_4efd_972e_df767881f2fd" localSheetId="5" hidden="1">#REF!</definedName>
    <definedName name="TB8a289b64_51a4_4efd_972e_df767881f2fd" hidden="1">#REF!</definedName>
    <definedName name="TB8a2ac8cb_274d_415b_a3bc_38583b72aed8" localSheetId="5" hidden="1">#REF!</definedName>
    <definedName name="TB8a2ac8cb_274d_415b_a3bc_38583b72aed8" hidden="1">#REF!</definedName>
    <definedName name="TB8a30a748_b0c8_4e41_8a98_952779d6670f" localSheetId="5" hidden="1">#REF!</definedName>
    <definedName name="TB8a30a748_b0c8_4e41_8a98_952779d6670f" hidden="1">#REF!</definedName>
    <definedName name="TB8a34c153_ea76_4c1a_84ea_768c54ff424d" localSheetId="5" hidden="1">#REF!</definedName>
    <definedName name="TB8a34c153_ea76_4c1a_84ea_768c54ff424d" hidden="1">#REF!</definedName>
    <definedName name="TB8a575d42_8f3d_4276_a9fc_0676edea35a8" localSheetId="5" hidden="1">#REF!</definedName>
    <definedName name="TB8a575d42_8f3d_4276_a9fc_0676edea35a8" hidden="1">#REF!</definedName>
    <definedName name="TB8a57aa29_83da_4dbb_ad2a_72a416fb229a" localSheetId="5" hidden="1">#REF!</definedName>
    <definedName name="TB8a57aa29_83da_4dbb_ad2a_72a416fb229a" hidden="1">#REF!</definedName>
    <definedName name="TB8a5a5879_0992_4860_ab48_3ded8746e37b" localSheetId="5" hidden="1">#REF!</definedName>
    <definedName name="TB8a5a5879_0992_4860_ab48_3ded8746e37b" hidden="1">#REF!</definedName>
    <definedName name="TB8a6937aa_3faf_48e6_87d3_183bcf23c1fb" localSheetId="5" hidden="1">#REF!</definedName>
    <definedName name="TB8a6937aa_3faf_48e6_87d3_183bcf23c1fb" hidden="1">#REF!</definedName>
    <definedName name="TB8a70f400_30fd_4470_9083_a978ff4a828c" localSheetId="5" hidden="1">#REF!</definedName>
    <definedName name="TB8a70f400_30fd_4470_9083_a978ff4a828c" hidden="1">#REF!</definedName>
    <definedName name="TB8a71ca92_0c9f_4166_ac57_76c98ec1bcdc" localSheetId="5" hidden="1">#REF!</definedName>
    <definedName name="TB8a71ca92_0c9f_4166_ac57_76c98ec1bcdc" hidden="1">#REF!</definedName>
    <definedName name="TB8a73076f_8ff6_4de9_929e_84568d1b09b1" localSheetId="5" hidden="1">#REF!</definedName>
    <definedName name="TB8a73076f_8ff6_4de9_929e_84568d1b09b1" hidden="1">#REF!</definedName>
    <definedName name="TB8a7dcc86_4cac_442c_a0bb_c2c6c668e659" localSheetId="5" hidden="1">#REF!</definedName>
    <definedName name="TB8a7dcc86_4cac_442c_a0bb_c2c6c668e659" hidden="1">#REF!</definedName>
    <definedName name="TB8a88c2b9_8cec_426c_b8b4_37607da711a5" localSheetId="5" hidden="1">#REF!</definedName>
    <definedName name="TB8a88c2b9_8cec_426c_b8b4_37607da711a5" hidden="1">#REF!</definedName>
    <definedName name="TB8a8af2b4_e434_4337_8b9e_a636e9b0877c" localSheetId="5" hidden="1">#REF!</definedName>
    <definedName name="TB8a8af2b4_e434_4337_8b9e_a636e9b0877c" hidden="1">#REF!</definedName>
    <definedName name="TB8a9482a9_bb7c_423e_9c51_35ed07e0c6ab" localSheetId="5" hidden="1">#REF!</definedName>
    <definedName name="TB8a9482a9_bb7c_423e_9c51_35ed07e0c6ab" hidden="1">#REF!</definedName>
    <definedName name="TB8aa10983_b273_4281_8a22_070e304a7bb0" localSheetId="5" hidden="1">#REF!</definedName>
    <definedName name="TB8aa10983_b273_4281_8a22_070e304a7bb0" hidden="1">#REF!</definedName>
    <definedName name="TB8aa60a06_c58a_4dda_a4d0_643f35e7a273" localSheetId="5" hidden="1">#REF!</definedName>
    <definedName name="TB8aa60a06_c58a_4dda_a4d0_643f35e7a273" hidden="1">#REF!</definedName>
    <definedName name="TB8aa7017e_5fac_40f5_a332_6b00c41f8d8b" localSheetId="5" hidden="1">#REF!</definedName>
    <definedName name="TB8aa7017e_5fac_40f5_a332_6b00c41f8d8b" hidden="1">#REF!</definedName>
    <definedName name="TB8aab7fc9_3a4e_4b4b_b3a9_1292b81b4fd3" localSheetId="5" hidden="1">#REF!</definedName>
    <definedName name="TB8aab7fc9_3a4e_4b4b_b3a9_1292b81b4fd3" hidden="1">#REF!</definedName>
    <definedName name="TB8aadad78_ed5e_40f0_aa14_1d665c191b22" localSheetId="5" hidden="1">#REF!</definedName>
    <definedName name="TB8aadad78_ed5e_40f0_aa14_1d665c191b22" hidden="1">#REF!</definedName>
    <definedName name="TB8ab4a37a_e347_458c_9101_bb67fc90c21c" localSheetId="5" hidden="1">#REF!</definedName>
    <definedName name="TB8ab4a37a_e347_458c_9101_bb67fc90c21c" hidden="1">#REF!</definedName>
    <definedName name="TB8ad8d94d_5136_4101_8969_b1a6aaf3eb18" localSheetId="5" hidden="1">#REF!</definedName>
    <definedName name="TB8ad8d94d_5136_4101_8969_b1a6aaf3eb18" hidden="1">#REF!</definedName>
    <definedName name="TB8ad992d1_663a_449f_9e19_8de3f0d09c46" localSheetId="5" hidden="1">#REF!</definedName>
    <definedName name="TB8ad992d1_663a_449f_9e19_8de3f0d09c46" hidden="1">#REF!</definedName>
    <definedName name="TB8adc08aa_ec8f_474a_a45d_0213d5da2d65" localSheetId="5" hidden="1">#REF!</definedName>
    <definedName name="TB8adc08aa_ec8f_474a_a45d_0213d5da2d65" hidden="1">#REF!</definedName>
    <definedName name="TB8add7dde_80aa_4e13_9534_a0f679951b35" localSheetId="5" hidden="1">#REF!</definedName>
    <definedName name="TB8add7dde_80aa_4e13_9534_a0f679951b35" hidden="1">#REF!</definedName>
    <definedName name="TB8ae10018_4ad2_4359_916b_27e819e305c6" localSheetId="5" hidden="1">#REF!</definedName>
    <definedName name="TB8ae10018_4ad2_4359_916b_27e819e305c6" hidden="1">#REF!</definedName>
    <definedName name="TB8ae54130_7d50_4554_a39e_f158e72781e6" localSheetId="5" hidden="1">#REF!</definedName>
    <definedName name="TB8ae54130_7d50_4554_a39e_f158e72781e6" hidden="1">#REF!</definedName>
    <definedName name="TB8af7dcc3_0d2e_4aae_a972_cd783c67ab5c" localSheetId="5" hidden="1">#REF!</definedName>
    <definedName name="TB8af7dcc3_0d2e_4aae_a972_cd783c67ab5c" hidden="1">#REF!</definedName>
    <definedName name="TB8af9601a_6cc9_492a_ab8f_71e441fea3cb" localSheetId="5" hidden="1">#REF!</definedName>
    <definedName name="TB8af9601a_6cc9_492a_ab8f_71e441fea3cb" hidden="1">#REF!</definedName>
    <definedName name="TB8afe43a8_ba29_44f0_a141_62f0d3e3c930" localSheetId="5" hidden="1">#REF!</definedName>
    <definedName name="TB8afe43a8_ba29_44f0_a141_62f0d3e3c930" hidden="1">#REF!</definedName>
    <definedName name="TB8b03496b_54c3_4288_8f71_5fdf6ebc45eb" localSheetId="5" hidden="1">#REF!</definedName>
    <definedName name="TB8b03496b_54c3_4288_8f71_5fdf6ebc45eb" hidden="1">#REF!</definedName>
    <definedName name="TB8b082d7d_3505_4334_94fb_8d6dd34f27c0" localSheetId="5" hidden="1">#REF!</definedName>
    <definedName name="TB8b082d7d_3505_4334_94fb_8d6dd34f27c0" hidden="1">#REF!</definedName>
    <definedName name="TB8b0bcd80_a569_4094_a7dc_82bfe7562f10" localSheetId="5" hidden="1">#REF!</definedName>
    <definedName name="TB8b0bcd80_a569_4094_a7dc_82bfe7562f10" hidden="1">#REF!</definedName>
    <definedName name="TB8b1b3559_adb5_4567_aff9_f23beff6a8c2" localSheetId="5" hidden="1">#REF!</definedName>
    <definedName name="TB8b1b3559_adb5_4567_aff9_f23beff6a8c2" hidden="1">#REF!</definedName>
    <definedName name="TB8b22449c_a28c_402b_a24e_bd983b47a126" localSheetId="5" hidden="1">#REF!</definedName>
    <definedName name="TB8b22449c_a28c_402b_a24e_bd983b47a126" hidden="1">#REF!</definedName>
    <definedName name="TB8b414e55_ee1f_48c6_a89d_6cfad4850c4e" localSheetId="5" hidden="1">#REF!</definedName>
    <definedName name="TB8b414e55_ee1f_48c6_a89d_6cfad4850c4e" hidden="1">#REF!</definedName>
    <definedName name="TB8b53961c_bd0f_4c6a_9f08_70e153358ad1" localSheetId="5" hidden="1">#REF!</definedName>
    <definedName name="TB8b53961c_bd0f_4c6a_9f08_70e153358ad1" hidden="1">#REF!</definedName>
    <definedName name="TB8b560a33_8e14_4ac2_99e3_a13029b8f8d7" localSheetId="5" hidden="1">#REF!</definedName>
    <definedName name="TB8b560a33_8e14_4ac2_99e3_a13029b8f8d7" hidden="1">#REF!</definedName>
    <definedName name="TB8b57986f_dbfe_417c_abef_41250478a3bb" localSheetId="5" hidden="1">#REF!</definedName>
    <definedName name="TB8b57986f_dbfe_417c_abef_41250478a3bb" hidden="1">#REF!</definedName>
    <definedName name="TB8b5be038_b32b_4ab6_bd11_21bf8f37cdaf" localSheetId="5" hidden="1">#REF!</definedName>
    <definedName name="TB8b5be038_b32b_4ab6_bd11_21bf8f37cdaf" hidden="1">#REF!</definedName>
    <definedName name="TB8b5e8a52_4982_4942_83a1_a67ba8fffc66" localSheetId="5" hidden="1">#REF!</definedName>
    <definedName name="TB8b5e8a52_4982_4942_83a1_a67ba8fffc66" hidden="1">#REF!</definedName>
    <definedName name="TB8b689dae_0bb4_4b14_9d8f_099e181a766e" localSheetId="5" hidden="1">#REF!</definedName>
    <definedName name="TB8b689dae_0bb4_4b14_9d8f_099e181a766e" hidden="1">#REF!</definedName>
    <definedName name="TB8b83c490_203f_43ba_87fb_56822b129dc3" localSheetId="5" hidden="1">#REF!</definedName>
    <definedName name="TB8b83c490_203f_43ba_87fb_56822b129dc3" hidden="1">#REF!</definedName>
    <definedName name="TB8b874f89_4c07_481d_afa6_b3d4e10b3ba6" localSheetId="5" hidden="1">#REF!</definedName>
    <definedName name="TB8b874f89_4c07_481d_afa6_b3d4e10b3ba6" hidden="1">#REF!</definedName>
    <definedName name="TB8b89b060_4ba9_4b85_a5ff_ed6188664462" localSheetId="5" hidden="1">#REF!</definedName>
    <definedName name="TB8b89b060_4ba9_4b85_a5ff_ed6188664462" hidden="1">#REF!</definedName>
    <definedName name="TB8b9c8665_7222_4262_a88b_56e81ec6dd4b" localSheetId="5" hidden="1">#REF!</definedName>
    <definedName name="TB8b9c8665_7222_4262_a88b_56e81ec6dd4b" hidden="1">#REF!</definedName>
    <definedName name="TB8ba0e443_aec0_4f8d_b636_547e179f1ca0" localSheetId="5" hidden="1">#REF!</definedName>
    <definedName name="TB8ba0e443_aec0_4f8d_b636_547e179f1ca0" hidden="1">#REF!</definedName>
    <definedName name="TB8ba1530b_4244_45f1_b690_f0c0f69eed97" localSheetId="5" hidden="1">#REF!</definedName>
    <definedName name="TB8ba1530b_4244_45f1_b690_f0c0f69eed97" hidden="1">#REF!</definedName>
    <definedName name="TB8ba41b51_860c_43db_aae9_e57392361548" localSheetId="5" hidden="1">#REF!</definedName>
    <definedName name="TB8ba41b51_860c_43db_aae9_e57392361548" hidden="1">#REF!</definedName>
    <definedName name="TB8ba6548e_ed5a_4265_a615_02021eac7b11" localSheetId="5" hidden="1">#REF!</definedName>
    <definedName name="TB8ba6548e_ed5a_4265_a615_02021eac7b11" hidden="1">#REF!</definedName>
    <definedName name="TB8ba664cd_44d6_4471_ba66_ff605029a2e4" localSheetId="5" hidden="1">#REF!</definedName>
    <definedName name="TB8ba664cd_44d6_4471_ba66_ff605029a2e4" hidden="1">#REF!</definedName>
    <definedName name="TB8ba9188c_d52e_4e69_810c_364f0612b9df" localSheetId="5" hidden="1">#REF!</definedName>
    <definedName name="TB8ba9188c_d52e_4e69_810c_364f0612b9df" hidden="1">#REF!</definedName>
    <definedName name="TB8bb269cf_7508_4420_af55_2504e227f8f7" localSheetId="5" hidden="1">#REF!</definedName>
    <definedName name="TB8bb269cf_7508_4420_af55_2504e227f8f7" hidden="1">#REF!</definedName>
    <definedName name="TB8bb615cf_361b_44cf_8832_4728fe5ab5a5" localSheetId="5" hidden="1">#REF!</definedName>
    <definedName name="TB8bb615cf_361b_44cf_8832_4728fe5ab5a5" hidden="1">#REF!</definedName>
    <definedName name="TB8bc1c3e2_c605_40be_95e1_d93861d0faad" localSheetId="5" hidden="1">#REF!</definedName>
    <definedName name="TB8bc1c3e2_c605_40be_95e1_d93861d0faad" hidden="1">#REF!</definedName>
    <definedName name="TB8bdacbcd_98e2_47ac_8e21_67b437824d94" localSheetId="5" hidden="1">#REF!</definedName>
    <definedName name="TB8bdacbcd_98e2_47ac_8e21_67b437824d94" hidden="1">#REF!</definedName>
    <definedName name="TB8be39e3d_bcd5_4813_82fc_3c05750dee44" localSheetId="5" hidden="1">#REF!</definedName>
    <definedName name="TB8be39e3d_bcd5_4813_82fc_3c05750dee44" hidden="1">#REF!</definedName>
    <definedName name="TB8be4ee07_4fca_4641_a030_8424c0b21811" localSheetId="5" hidden="1">#REF!</definedName>
    <definedName name="TB8be4ee07_4fca_4641_a030_8424c0b21811" hidden="1">#REF!</definedName>
    <definedName name="TB8bec17a6_e767_4cdf_831c_980b7c3e9cd0" localSheetId="5" hidden="1">#REF!</definedName>
    <definedName name="TB8bec17a6_e767_4cdf_831c_980b7c3e9cd0" hidden="1">#REF!</definedName>
    <definedName name="TB8bed2a98_65f0_436d_b3c0_189342f25ca7" localSheetId="5" hidden="1">#REF!</definedName>
    <definedName name="TB8bed2a98_65f0_436d_b3c0_189342f25ca7" hidden="1">#REF!</definedName>
    <definedName name="TB8bfc32ed_1f9b_4717_9b53_fcf7baca7cd5" localSheetId="5" hidden="1">#REF!</definedName>
    <definedName name="TB8bfc32ed_1f9b_4717_9b53_fcf7baca7cd5" hidden="1">#REF!</definedName>
    <definedName name="TB8c03c050_b250_44cf_a013_b70798f3ea53" localSheetId="5" hidden="1">#REF!</definedName>
    <definedName name="TB8c03c050_b250_44cf_a013_b70798f3ea53" hidden="1">#REF!</definedName>
    <definedName name="TB8c04a16e_25bf_4ca5_bd75_0c4eddc92449" localSheetId="5" hidden="1">#REF!</definedName>
    <definedName name="TB8c04a16e_25bf_4ca5_bd75_0c4eddc92449" hidden="1">#REF!</definedName>
    <definedName name="TB8c1d94dc_b023_46f6_89f6_12e36b4a6294" localSheetId="5" hidden="1">#REF!</definedName>
    <definedName name="TB8c1d94dc_b023_46f6_89f6_12e36b4a6294" hidden="1">#REF!</definedName>
    <definedName name="TB8c1fe7e5_0a2c_43fe_acfb_17befd64a517" localSheetId="5" hidden="1">#REF!</definedName>
    <definedName name="TB8c1fe7e5_0a2c_43fe_acfb_17befd64a517" hidden="1">#REF!</definedName>
    <definedName name="TB8c22c5c6_0086_4313_8fe3_a50cf1373781" localSheetId="5" hidden="1">#REF!</definedName>
    <definedName name="TB8c22c5c6_0086_4313_8fe3_a50cf1373781" hidden="1">#REF!</definedName>
    <definedName name="TB8c348fae_0bf7_4730_909b_fe279d6e3360" localSheetId="5" hidden="1">#REF!</definedName>
    <definedName name="TB8c348fae_0bf7_4730_909b_fe279d6e3360" hidden="1">#REF!</definedName>
    <definedName name="TB8c3c5395_859a_4dcf_8d98_6e1ab8a0aea6" localSheetId="5" hidden="1">#REF!</definedName>
    <definedName name="TB8c3c5395_859a_4dcf_8d98_6e1ab8a0aea6" hidden="1">#REF!</definedName>
    <definedName name="TB8c3fef5a_d9ad_485a_9860_4b3d91d8f3fe" localSheetId="5" hidden="1">#REF!</definedName>
    <definedName name="TB8c3fef5a_d9ad_485a_9860_4b3d91d8f3fe" hidden="1">#REF!</definedName>
    <definedName name="TB8c523ec0_577f_4500_8eb2_9d9d0e029d7b" localSheetId="5" hidden="1">#REF!</definedName>
    <definedName name="TB8c523ec0_577f_4500_8eb2_9d9d0e029d7b" hidden="1">#REF!</definedName>
    <definedName name="TB8c5914ce_e8dc_4478_b5e6_9420093dae7f" localSheetId="5" hidden="1">#REF!</definedName>
    <definedName name="TB8c5914ce_e8dc_4478_b5e6_9420093dae7f" hidden="1">#REF!</definedName>
    <definedName name="TB8c6ffb00_f920_4eb8_9e8c_b2dfb822d544" localSheetId="5" hidden="1">#REF!</definedName>
    <definedName name="TB8c6ffb00_f920_4eb8_9e8c_b2dfb822d544" hidden="1">#REF!</definedName>
    <definedName name="TB8c7a21fe_3263_49d7_8ff2_b6af7b4e33cd" localSheetId="5" hidden="1">#REF!</definedName>
    <definedName name="TB8c7a21fe_3263_49d7_8ff2_b6af7b4e33cd" hidden="1">#REF!</definedName>
    <definedName name="TB8c7a8372_8514_41ec_b16e_7e9f4aa08369" localSheetId="5" hidden="1">#REF!</definedName>
    <definedName name="TB8c7a8372_8514_41ec_b16e_7e9f4aa08369" hidden="1">#REF!</definedName>
    <definedName name="TB8c7ca0e9_8d22_45b3_a6db_bad79edbff07" localSheetId="5" hidden="1">#REF!</definedName>
    <definedName name="TB8c7ca0e9_8d22_45b3_a6db_bad79edbff07" hidden="1">#REF!</definedName>
    <definedName name="TB8c809cb8_cabd_4f88_96e9_6d2ebed4fa1b" localSheetId="5" hidden="1">#REF!</definedName>
    <definedName name="TB8c809cb8_cabd_4f88_96e9_6d2ebed4fa1b" hidden="1">#REF!</definedName>
    <definedName name="TB8c840507_6fa1_4099_98ba_d4048adb2092" localSheetId="5" hidden="1">#REF!</definedName>
    <definedName name="TB8c840507_6fa1_4099_98ba_d4048adb2092" hidden="1">#REF!</definedName>
    <definedName name="TB8c85b4fc_5ca7_4ee8_9053_a483cd975ac7" localSheetId="5" hidden="1">#REF!</definedName>
    <definedName name="TB8c85b4fc_5ca7_4ee8_9053_a483cd975ac7" hidden="1">#REF!</definedName>
    <definedName name="TB8c8bc0d5_3a33_40e9_b77e_020b0c4bd86f" localSheetId="5" hidden="1">#REF!</definedName>
    <definedName name="TB8c8bc0d5_3a33_40e9_b77e_020b0c4bd86f" hidden="1">#REF!</definedName>
    <definedName name="TB8c975d87_6c0f_4493_996d_2555f804d845" localSheetId="5" hidden="1">#REF!</definedName>
    <definedName name="TB8c975d87_6c0f_4493_996d_2555f804d845" hidden="1">#REF!</definedName>
    <definedName name="TB8cadd091_faae_466a_a19a_ff0c192bf4cc" localSheetId="5" hidden="1">#REF!</definedName>
    <definedName name="TB8cadd091_faae_466a_a19a_ff0c192bf4cc" hidden="1">#REF!</definedName>
    <definedName name="TB8cb5eb7a_487f_4be4_aeab_550211e88bb6" localSheetId="5" hidden="1">#REF!</definedName>
    <definedName name="TB8cb5eb7a_487f_4be4_aeab_550211e88bb6" hidden="1">#REF!</definedName>
    <definedName name="TB8cb5fb92_fce9_45c6_8d69_3ee50ecb357e" localSheetId="5" hidden="1">#REF!</definedName>
    <definedName name="TB8cb5fb92_fce9_45c6_8d69_3ee50ecb357e" hidden="1">#REF!</definedName>
    <definedName name="TB8cb60acf_c73a_456c_9219_64966eb6f7ff" localSheetId="5" hidden="1">#REF!</definedName>
    <definedName name="TB8cb60acf_c73a_456c_9219_64966eb6f7ff" hidden="1">#REF!</definedName>
    <definedName name="TB8cc2f5bb_02ef_4c54_8a5d_242aa0738943" localSheetId="5" hidden="1">#REF!</definedName>
    <definedName name="TB8cc2f5bb_02ef_4c54_8a5d_242aa0738943" hidden="1">#REF!</definedName>
    <definedName name="TB8ce1189e_aad6_46d9_86bf_4eebe15991d4" localSheetId="5" hidden="1">#REF!</definedName>
    <definedName name="TB8ce1189e_aad6_46d9_86bf_4eebe15991d4" hidden="1">#REF!</definedName>
    <definedName name="TB8ce7c9db_ed5e_4b11_bd7a_dd045b2e8cb3" localSheetId="5" hidden="1">#REF!</definedName>
    <definedName name="TB8ce7c9db_ed5e_4b11_bd7a_dd045b2e8cb3" hidden="1">#REF!</definedName>
    <definedName name="TB8cec539a_000e_442c_a096_1fc22c6c6ee8" localSheetId="5" hidden="1">#REF!</definedName>
    <definedName name="TB8cec539a_000e_442c_a096_1fc22c6c6ee8" hidden="1">#REF!</definedName>
    <definedName name="TB8cf297fd_b582_40ab_b8b4_33dd704190c9" localSheetId="5" hidden="1">#REF!</definedName>
    <definedName name="TB8cf297fd_b582_40ab_b8b4_33dd704190c9" hidden="1">#REF!</definedName>
    <definedName name="TB8cfb87eb_e489_478c_85f6_ff30f6155d10" localSheetId="5" hidden="1">#REF!</definedName>
    <definedName name="TB8cfb87eb_e489_478c_85f6_ff30f6155d10" hidden="1">#REF!</definedName>
    <definedName name="TB8d1034d5_cdda_4377_98f4_e2f55e40e158" localSheetId="5" hidden="1">#REF!</definedName>
    <definedName name="TB8d1034d5_cdda_4377_98f4_e2f55e40e158" hidden="1">#REF!</definedName>
    <definedName name="TB8d14d92a_b13c_4cb8_9cf8_a7d06825c6d8" localSheetId="5" hidden="1">#REF!</definedName>
    <definedName name="TB8d14d92a_b13c_4cb8_9cf8_a7d06825c6d8" hidden="1">#REF!</definedName>
    <definedName name="TB8d151e35_d341_44d3_ac9a_71879b431fe2" localSheetId="5" hidden="1">#REF!</definedName>
    <definedName name="TB8d151e35_d341_44d3_ac9a_71879b431fe2" hidden="1">#REF!</definedName>
    <definedName name="TB8d26e74f_a747_4802_83d1_bef4b2a8cbd1" localSheetId="5" hidden="1">#REF!</definedName>
    <definedName name="TB8d26e74f_a747_4802_83d1_bef4b2a8cbd1" hidden="1">#REF!</definedName>
    <definedName name="TB8d30edb5_cab5_46aa_81bf_6d9bdee12083" localSheetId="5" hidden="1">#REF!</definedName>
    <definedName name="TB8d30edb5_cab5_46aa_81bf_6d9bdee12083" hidden="1">#REF!</definedName>
    <definedName name="TB8d42e398_abb2_4d36_93ad_675dad575e82" localSheetId="5" hidden="1">#REF!</definedName>
    <definedName name="TB8d42e398_abb2_4d36_93ad_675dad575e82" hidden="1">#REF!</definedName>
    <definedName name="TB8d4504ff_d41e_4eb0_a779_f563dd83ff77" localSheetId="5" hidden="1">#REF!</definedName>
    <definedName name="TB8d4504ff_d41e_4eb0_a779_f563dd83ff77" hidden="1">#REF!</definedName>
    <definedName name="TB8d4c0cf8_c86a_4762_be24_b4aee5ffa696" localSheetId="5" hidden="1">#REF!</definedName>
    <definedName name="TB8d4c0cf8_c86a_4762_be24_b4aee5ffa696" hidden="1">#REF!</definedName>
    <definedName name="TB8d53b858_52ff_4bb6_8a1f_0a7d2f27c089" localSheetId="5" hidden="1">#REF!</definedName>
    <definedName name="TB8d53b858_52ff_4bb6_8a1f_0a7d2f27c089" hidden="1">#REF!</definedName>
    <definedName name="TB8d5e36d9_0919_4e92_9423_634c0dde3a29" localSheetId="5" hidden="1">#REF!</definedName>
    <definedName name="TB8d5e36d9_0919_4e92_9423_634c0dde3a29" hidden="1">#REF!</definedName>
    <definedName name="TB8d6192cd_a92b_44f0_8ff0_7ce94ec80486" localSheetId="5" hidden="1">#REF!</definedName>
    <definedName name="TB8d6192cd_a92b_44f0_8ff0_7ce94ec80486" hidden="1">#REF!</definedName>
    <definedName name="TB8d7af9b1_a83c_44ca_84c3_7eba7613f778" localSheetId="5" hidden="1">#REF!</definedName>
    <definedName name="TB8d7af9b1_a83c_44ca_84c3_7eba7613f778" hidden="1">#REF!</definedName>
    <definedName name="TB8d7e3daa_01b5_473b_9d96_3a5e180ccbc3" localSheetId="5" hidden="1">#REF!</definedName>
    <definedName name="TB8d7e3daa_01b5_473b_9d96_3a5e180ccbc3" hidden="1">#REF!</definedName>
    <definedName name="TB8d8768f2_958d_466d_b6da_9259982239eb" localSheetId="5" hidden="1">#REF!</definedName>
    <definedName name="TB8d8768f2_958d_466d_b6da_9259982239eb" hidden="1">#REF!</definedName>
    <definedName name="TB8d8a37e4_5224_468b_b132_e82e29502055" localSheetId="5" hidden="1">#REF!</definedName>
    <definedName name="TB8d8a37e4_5224_468b_b132_e82e29502055" hidden="1">#REF!</definedName>
    <definedName name="TB8d8c32c0_fcb0_4059_be2c_6af2fc6dad6b" localSheetId="5" hidden="1">#REF!</definedName>
    <definedName name="TB8d8c32c0_fcb0_4059_be2c_6af2fc6dad6b" hidden="1">#REF!</definedName>
    <definedName name="TB8d8e859a_e0fe_4c23_8796_8bf8aaf74ca9" localSheetId="5" hidden="1">#REF!</definedName>
    <definedName name="TB8d8e859a_e0fe_4c23_8796_8bf8aaf74ca9" hidden="1">#REF!</definedName>
    <definedName name="TB8db6196d_65af_44f4_8074_1d4b09e9d30a" localSheetId="5" hidden="1">#REF!</definedName>
    <definedName name="TB8db6196d_65af_44f4_8074_1d4b09e9d30a" hidden="1">#REF!</definedName>
    <definedName name="TB8dbcd558_29cc_427e_80b0_c1b08f7d9c3a" localSheetId="5" hidden="1">#REF!</definedName>
    <definedName name="TB8dbcd558_29cc_427e_80b0_c1b08f7d9c3a" hidden="1">#REF!</definedName>
    <definedName name="TB8dc26d57_b1e3_4175_ada8_f567b770a655" localSheetId="5" hidden="1">#REF!</definedName>
    <definedName name="TB8dc26d57_b1e3_4175_ada8_f567b770a655" hidden="1">#REF!</definedName>
    <definedName name="TB8ddb8391_379c_4af8_9f74_f0228df8ad48" localSheetId="5" hidden="1">#REF!</definedName>
    <definedName name="TB8ddb8391_379c_4af8_9f74_f0228df8ad48" hidden="1">#REF!</definedName>
    <definedName name="TB8df1aee8_dcc1_406c_a071_af76b63ea1b0" localSheetId="5" hidden="1">#REF!</definedName>
    <definedName name="TB8df1aee8_dcc1_406c_a071_af76b63ea1b0" hidden="1">#REF!</definedName>
    <definedName name="TB8df7eb36_746e_43db_bcc7_32aa1873335d" localSheetId="5" hidden="1">#REF!</definedName>
    <definedName name="TB8df7eb36_746e_43db_bcc7_32aa1873335d" hidden="1">#REF!</definedName>
    <definedName name="TB8df8777e_d54b_4085_b940_82c2581a7ded" localSheetId="5" hidden="1">#REF!</definedName>
    <definedName name="TB8df8777e_d54b_4085_b940_82c2581a7ded" hidden="1">#REF!</definedName>
    <definedName name="TB8dfcdffe_c734_40ee_beb5_c22eb1571322" localSheetId="5" hidden="1">#REF!</definedName>
    <definedName name="TB8dfcdffe_c734_40ee_beb5_c22eb1571322" hidden="1">#REF!</definedName>
    <definedName name="TB8dfef7c0_6988_47e3_be5c_488150c875e8" localSheetId="5" hidden="1">#REF!</definedName>
    <definedName name="TB8dfef7c0_6988_47e3_be5c_488150c875e8" hidden="1">#REF!</definedName>
    <definedName name="TB8e1d2723_80bd_4683_8c03_3a1c1ebcea99" localSheetId="5" hidden="1">#REF!</definedName>
    <definedName name="TB8e1d2723_80bd_4683_8c03_3a1c1ebcea99" hidden="1">#REF!</definedName>
    <definedName name="TB8e21b293_97d7_469b_874f_0e340ff69698" localSheetId="5" hidden="1">#REF!</definedName>
    <definedName name="TB8e21b293_97d7_469b_874f_0e340ff69698" hidden="1">#REF!</definedName>
    <definedName name="TB8e3245d4_8d3c_468e_843b_668e4198cd85" localSheetId="5" hidden="1">#REF!</definedName>
    <definedName name="TB8e3245d4_8d3c_468e_843b_668e4198cd85" hidden="1">#REF!</definedName>
    <definedName name="TB8e3efe6e_eace_47ac_a767_436d00785973" localSheetId="5" hidden="1">#REF!</definedName>
    <definedName name="TB8e3efe6e_eace_47ac_a767_436d00785973" hidden="1">#REF!</definedName>
    <definedName name="TB8e5a5819_20a7_423a_a67d_c5013065bf62" localSheetId="5" hidden="1">#REF!</definedName>
    <definedName name="TB8e5a5819_20a7_423a_a67d_c5013065bf62" hidden="1">#REF!</definedName>
    <definedName name="TB8e5cd339_fe20_4261_8712_008d214f7396" localSheetId="5" hidden="1">#REF!</definedName>
    <definedName name="TB8e5cd339_fe20_4261_8712_008d214f7396" hidden="1">#REF!</definedName>
    <definedName name="TB8e6009dc_93f8_4855_9fec_8b7fbd1c9f1c" localSheetId="5" hidden="1">#REF!</definedName>
    <definedName name="TB8e6009dc_93f8_4855_9fec_8b7fbd1c9f1c" hidden="1">#REF!</definedName>
    <definedName name="TB8e650b0d_903d_4edc_b4a4_88a5d33aa29a" localSheetId="5" hidden="1">#REF!</definedName>
    <definedName name="TB8e650b0d_903d_4edc_b4a4_88a5d33aa29a" hidden="1">#REF!</definedName>
    <definedName name="TB8e661603_56f2_4835_901b_9d5ef8e63516" localSheetId="5" hidden="1">#REF!</definedName>
    <definedName name="TB8e661603_56f2_4835_901b_9d5ef8e63516" hidden="1">#REF!</definedName>
    <definedName name="TB8e691f14_c7cf_40cf_a32b_1d342395a745" localSheetId="5" hidden="1">#REF!</definedName>
    <definedName name="TB8e691f14_c7cf_40cf_a32b_1d342395a745" hidden="1">#REF!</definedName>
    <definedName name="TB8e6a7529_5ec4_456a_82e0_a2b7dfa52da6" localSheetId="5" hidden="1">#REF!</definedName>
    <definedName name="TB8e6a7529_5ec4_456a_82e0_a2b7dfa52da6" hidden="1">#REF!</definedName>
    <definedName name="TB8e6d5cbc_8b41_4b30_b2d2_817e1583fcf7" localSheetId="5" hidden="1">#REF!</definedName>
    <definedName name="TB8e6d5cbc_8b41_4b30_b2d2_817e1583fcf7" hidden="1">#REF!</definedName>
    <definedName name="TB8e7c0005_61af_4e4a_bcbc_b1572bea702a" localSheetId="5" hidden="1">#REF!</definedName>
    <definedName name="TB8e7c0005_61af_4e4a_bcbc_b1572bea702a" hidden="1">#REF!</definedName>
    <definedName name="TB8e7ce456_de95_47ae_a46e_406a44f0d80e" localSheetId="5" hidden="1">#REF!</definedName>
    <definedName name="TB8e7ce456_de95_47ae_a46e_406a44f0d80e" hidden="1">#REF!</definedName>
    <definedName name="TB8e829996_6131_42b5_9cd8_8516303bc522" localSheetId="5" hidden="1">#REF!</definedName>
    <definedName name="TB8e829996_6131_42b5_9cd8_8516303bc522" hidden="1">#REF!</definedName>
    <definedName name="TB8e8788ca_dbee_4fc0_b222_274983bd8d21" localSheetId="5" hidden="1">#REF!</definedName>
    <definedName name="TB8e8788ca_dbee_4fc0_b222_274983bd8d21" hidden="1">#REF!</definedName>
    <definedName name="TB8e8f8a3d_658a_42e3_82a6_2f4d0e6c667f" localSheetId="5" hidden="1">#REF!</definedName>
    <definedName name="TB8e8f8a3d_658a_42e3_82a6_2f4d0e6c667f" hidden="1">#REF!</definedName>
    <definedName name="TB8e93a9e7_7e3e_48dc_b799_02cd33b9f81f" localSheetId="5" hidden="1">#REF!</definedName>
    <definedName name="TB8e93a9e7_7e3e_48dc_b799_02cd33b9f81f" hidden="1">#REF!</definedName>
    <definedName name="TB8ea72dee_0e7e_4ac9_b737_b54a09d07116" localSheetId="5" hidden="1">#REF!</definedName>
    <definedName name="TB8ea72dee_0e7e_4ac9_b737_b54a09d07116" hidden="1">#REF!</definedName>
    <definedName name="TB8eac18a0_62f8_49a2_b826_647f538e9e2a" localSheetId="5" hidden="1">#REF!</definedName>
    <definedName name="TB8eac18a0_62f8_49a2_b826_647f538e9e2a" hidden="1">#REF!</definedName>
    <definedName name="TB8eb076dc_e50c_41ea_a099_a71707a4af1d" localSheetId="5" hidden="1">#REF!</definedName>
    <definedName name="TB8eb076dc_e50c_41ea_a099_a71707a4af1d" hidden="1">#REF!</definedName>
    <definedName name="TB8eb46e80_28a3_47aa_b234_8d33bb46f951" localSheetId="5" hidden="1">#REF!</definedName>
    <definedName name="TB8eb46e80_28a3_47aa_b234_8d33bb46f951" hidden="1">#REF!</definedName>
    <definedName name="TB8ebbda9f_2ffb_4f20_8ca0_2f8fbb54b04a" localSheetId="5" hidden="1">#REF!</definedName>
    <definedName name="TB8ebbda9f_2ffb_4f20_8ca0_2f8fbb54b04a" hidden="1">#REF!</definedName>
    <definedName name="TB8ebd3643_9a3f_4bab_a4c3_64f40aa507d4" localSheetId="5" hidden="1">#REF!</definedName>
    <definedName name="TB8ebd3643_9a3f_4bab_a4c3_64f40aa507d4" hidden="1">#REF!</definedName>
    <definedName name="TB8ebd52ed_e3d1_4143_8de2_87fb50057dd1" localSheetId="5" hidden="1">#REF!</definedName>
    <definedName name="TB8ebd52ed_e3d1_4143_8de2_87fb50057dd1" hidden="1">#REF!</definedName>
    <definedName name="TB8ebe3daf_ea98_4d7b_b43b_0ca96b092b12" localSheetId="5" hidden="1">#REF!</definedName>
    <definedName name="TB8ebe3daf_ea98_4d7b_b43b_0ca96b092b12" hidden="1">#REF!</definedName>
    <definedName name="TB8ebea5c0_96e5_4308_949e_c7bfbcc6f11d" localSheetId="5" hidden="1">#REF!</definedName>
    <definedName name="TB8ebea5c0_96e5_4308_949e_c7bfbcc6f11d" hidden="1">#REF!</definedName>
    <definedName name="TB8ece1760_3527_4575_875e_388437c73461" localSheetId="5" hidden="1">#REF!</definedName>
    <definedName name="TB8ece1760_3527_4575_875e_388437c73461" hidden="1">#REF!</definedName>
    <definedName name="TB8ed6015c_fdba_4027_be8e_0203ee10dea6" localSheetId="5" hidden="1">#REF!</definedName>
    <definedName name="TB8ed6015c_fdba_4027_be8e_0203ee10dea6" hidden="1">#REF!</definedName>
    <definedName name="TB8ee043e7_e007_4c0b_a414_ee4eb4f23955" localSheetId="5" hidden="1">#REF!</definedName>
    <definedName name="TB8ee043e7_e007_4c0b_a414_ee4eb4f23955" hidden="1">#REF!</definedName>
    <definedName name="TB8ee7dac9_a2aa_4644_806f_e7629ca83c1c" localSheetId="5" hidden="1">#REF!</definedName>
    <definedName name="TB8ee7dac9_a2aa_4644_806f_e7629ca83c1c" hidden="1">#REF!</definedName>
    <definedName name="TB8f1ac8af_f31d_4751_aa79_2c69f57046ad" localSheetId="5" hidden="1">#REF!</definedName>
    <definedName name="TB8f1ac8af_f31d_4751_aa79_2c69f57046ad" hidden="1">#REF!</definedName>
    <definedName name="TB8f21f464_e576_47f0_87df_4b263ecb2792" localSheetId="5" hidden="1">#REF!</definedName>
    <definedName name="TB8f21f464_e576_47f0_87df_4b263ecb2792" hidden="1">#REF!</definedName>
    <definedName name="TB8f2bcfa2_ae57_41b6_b4a7_d21798cb21ad" localSheetId="5" hidden="1">#REF!</definedName>
    <definedName name="TB8f2bcfa2_ae57_41b6_b4a7_d21798cb21ad" hidden="1">#REF!</definedName>
    <definedName name="TB8f34c6ba_78dd_41e1_807e_a25621a1a283" localSheetId="5" hidden="1">#REF!</definedName>
    <definedName name="TB8f34c6ba_78dd_41e1_807e_a25621a1a283" hidden="1">#REF!</definedName>
    <definedName name="TB8f368cac_691b_4bfd_a878_9aa96effa896" localSheetId="5" hidden="1">#REF!</definedName>
    <definedName name="TB8f368cac_691b_4bfd_a878_9aa96effa896" hidden="1">#REF!</definedName>
    <definedName name="TB8f3858a2_293d_44e6_beed_e4b83d598e11" localSheetId="5" hidden="1">#REF!</definedName>
    <definedName name="TB8f3858a2_293d_44e6_beed_e4b83d598e11" hidden="1">#REF!</definedName>
    <definedName name="TB8f3c0444_0b84_4f38_91c4_396857c7548c" localSheetId="5" hidden="1">#REF!</definedName>
    <definedName name="TB8f3c0444_0b84_4f38_91c4_396857c7548c" hidden="1">#REF!</definedName>
    <definedName name="TB8f433794_6779_4aec_8e09_2844d2bb78bc" localSheetId="5" hidden="1">#REF!</definedName>
    <definedName name="TB8f433794_6779_4aec_8e09_2844d2bb78bc" hidden="1">#REF!</definedName>
    <definedName name="TB8f47fa2d_8f56_4c42_86a1_03a115e6f8b8" localSheetId="5" hidden="1">#REF!</definedName>
    <definedName name="TB8f47fa2d_8f56_4c42_86a1_03a115e6f8b8" hidden="1">#REF!</definedName>
    <definedName name="TB8f4acc14_4649_4e87_9ae4_bc7ad973f737" localSheetId="5" hidden="1">#REF!</definedName>
    <definedName name="TB8f4acc14_4649_4e87_9ae4_bc7ad973f737" hidden="1">#REF!</definedName>
    <definedName name="TB8f4c3fbe_1ef0_403e_b8ea_368147115be0" localSheetId="5" hidden="1">#REF!</definedName>
    <definedName name="TB8f4c3fbe_1ef0_403e_b8ea_368147115be0" hidden="1">#REF!</definedName>
    <definedName name="TB8f51963a_eb26_4e1a_9663_ab04468f5423" localSheetId="5" hidden="1">#REF!</definedName>
    <definedName name="TB8f51963a_eb26_4e1a_9663_ab04468f5423" hidden="1">#REF!</definedName>
    <definedName name="TB8f548d94_b091_4076_9663_020e725e76c6" localSheetId="5" hidden="1">#REF!</definedName>
    <definedName name="TB8f548d94_b091_4076_9663_020e725e76c6" hidden="1">#REF!</definedName>
    <definedName name="TB8f59d5d8_e6f1_48f3_9779_0f5aa30917d7" localSheetId="5" hidden="1">#REF!</definedName>
    <definedName name="TB8f59d5d8_e6f1_48f3_9779_0f5aa30917d7" hidden="1">#REF!</definedName>
    <definedName name="TB8f5be0d6_2fa4_4c45_9914_7da828a7e5a3" localSheetId="5" hidden="1">#REF!</definedName>
    <definedName name="TB8f5be0d6_2fa4_4c45_9914_7da828a7e5a3" hidden="1">#REF!</definedName>
    <definedName name="TB8f7049f7_2063_41f9_8e8c_de418e7c677d" localSheetId="5" hidden="1">#REF!</definedName>
    <definedName name="TB8f7049f7_2063_41f9_8e8c_de418e7c677d" hidden="1">#REF!</definedName>
    <definedName name="TB8f774067_022b_4230_9c04_293b37a1cd07" localSheetId="5" hidden="1">#REF!</definedName>
    <definedName name="TB8f774067_022b_4230_9c04_293b37a1cd07" hidden="1">#REF!</definedName>
    <definedName name="TB8f778ad1_06aa_449c_9d2b_9b2aff11f264" localSheetId="5" hidden="1">#REF!</definedName>
    <definedName name="TB8f778ad1_06aa_449c_9d2b_9b2aff11f264" hidden="1">#REF!</definedName>
    <definedName name="TB8f832d89_7cb4_4fd8_b8ac_98d7ac827405" localSheetId="5" hidden="1">#REF!</definedName>
    <definedName name="TB8f832d89_7cb4_4fd8_b8ac_98d7ac827405" hidden="1">#REF!</definedName>
    <definedName name="TB8f860a7c_5826_4ca6_9804_d6726bfe7d8c" localSheetId="5" hidden="1">#REF!</definedName>
    <definedName name="TB8f860a7c_5826_4ca6_9804_d6726bfe7d8c" hidden="1">#REF!</definedName>
    <definedName name="TB8f896407_aef0_4868_a3be_d9ef3bbf24db" localSheetId="5" hidden="1">#REF!</definedName>
    <definedName name="TB8f896407_aef0_4868_a3be_d9ef3bbf24db" hidden="1">#REF!</definedName>
    <definedName name="TB8f9793ef_fbdd_4663_8a41_470d06f00853" localSheetId="5" hidden="1">#REF!</definedName>
    <definedName name="TB8f9793ef_fbdd_4663_8a41_470d06f00853" hidden="1">#REF!</definedName>
    <definedName name="TB8f9bb053_32de_45b1_85f8_e36f6a465b42" localSheetId="5" hidden="1">#REF!</definedName>
    <definedName name="TB8f9bb053_32de_45b1_85f8_e36f6a465b42" hidden="1">#REF!</definedName>
    <definedName name="TB8f9c240e_6c25_47f8_a2b4_dd4ee3a983e2" localSheetId="5" hidden="1">#REF!</definedName>
    <definedName name="TB8f9c240e_6c25_47f8_a2b4_dd4ee3a983e2" hidden="1">#REF!</definedName>
    <definedName name="TB8fa1b039_1afc_47f7_b69c_3cc6610a9a42" localSheetId="5" hidden="1">#REF!</definedName>
    <definedName name="TB8fa1b039_1afc_47f7_b69c_3cc6610a9a42" hidden="1">#REF!</definedName>
    <definedName name="TB8fa5b5d2_61d3_4a99_b671_2bd27db05cc7" localSheetId="5" hidden="1">#REF!</definedName>
    <definedName name="TB8fa5b5d2_61d3_4a99_b671_2bd27db05cc7" hidden="1">#REF!</definedName>
    <definedName name="TB8fa9d189_6796_470c_be0c_668b472187a6" localSheetId="5" hidden="1">#REF!</definedName>
    <definedName name="TB8fa9d189_6796_470c_be0c_668b472187a6" hidden="1">#REF!</definedName>
    <definedName name="TB8faa0792_d441_4ec4_9901_bd0e83defb3a" localSheetId="5" hidden="1">#REF!</definedName>
    <definedName name="TB8faa0792_d441_4ec4_9901_bd0e83defb3a" hidden="1">#REF!</definedName>
    <definedName name="TB8fac2107_8b26_41ab_9b3e_8cc0c38db0cb" localSheetId="5" hidden="1">#REF!</definedName>
    <definedName name="TB8fac2107_8b26_41ab_9b3e_8cc0c38db0cb" hidden="1">#REF!</definedName>
    <definedName name="TB8fad7865_cfc5_4326_b8b0_b91ce6b36a53" localSheetId="5" hidden="1">#REF!</definedName>
    <definedName name="TB8fad7865_cfc5_4326_b8b0_b91ce6b36a53" hidden="1">#REF!</definedName>
    <definedName name="TB8fb4405b_043b_4457_b2fe_91ceb2c05288" localSheetId="5" hidden="1">#REF!</definedName>
    <definedName name="TB8fb4405b_043b_4457_b2fe_91ceb2c05288" hidden="1">#REF!</definedName>
    <definedName name="TB8fc45070_f5a2_4067_898e_de08aeb695d9" localSheetId="5" hidden="1">#REF!</definedName>
    <definedName name="TB8fc45070_f5a2_4067_898e_de08aeb695d9" hidden="1">#REF!</definedName>
    <definedName name="TB8fc50728_4aac_4826_b443_045a1bb9c0a6" localSheetId="5" hidden="1">#REF!</definedName>
    <definedName name="TB8fc50728_4aac_4826_b443_045a1bb9c0a6" hidden="1">#REF!</definedName>
    <definedName name="TB8fc5664a_7188_414b_a4fa_e91bd15b26fa" localSheetId="5" hidden="1">#REF!</definedName>
    <definedName name="TB8fc5664a_7188_414b_a4fa_e91bd15b26fa" hidden="1">#REF!</definedName>
    <definedName name="TB8fd2ec6b_8568_4808_9d99_7a06719611bd" localSheetId="5" hidden="1">#REF!</definedName>
    <definedName name="TB8fd2ec6b_8568_4808_9d99_7a06719611bd" hidden="1">#REF!</definedName>
    <definedName name="TB8fd5ea1c_3444_4f7f_a5ff_2d3c76b4efbb" localSheetId="5" hidden="1">#REF!</definedName>
    <definedName name="TB8fd5ea1c_3444_4f7f_a5ff_2d3c76b4efbb" hidden="1">#REF!</definedName>
    <definedName name="TB8fda17eb_27d8_45d7_b604_82ae5ce08bc8" localSheetId="5" hidden="1">#REF!</definedName>
    <definedName name="TB8fda17eb_27d8_45d7_b604_82ae5ce08bc8" hidden="1">#REF!</definedName>
    <definedName name="TB8fe08047_1c5c_4c57_b9a1_ef7a5d9ca907" localSheetId="5" hidden="1">#REF!</definedName>
    <definedName name="TB8fe08047_1c5c_4c57_b9a1_ef7a5d9ca907" hidden="1">#REF!</definedName>
    <definedName name="TB8feeade6_6c52_4dc2_b7ea_6505387b1e80" localSheetId="5" hidden="1">#REF!</definedName>
    <definedName name="TB8feeade6_6c52_4dc2_b7ea_6505387b1e80" hidden="1">#REF!</definedName>
    <definedName name="TB8ffc05b2_43e4_4c86_ab3b_b7fdfb37e984" localSheetId="5" hidden="1">#REF!</definedName>
    <definedName name="TB8ffc05b2_43e4_4c86_ab3b_b7fdfb37e984" hidden="1">#REF!</definedName>
    <definedName name="TB8ffe83e7_140c_40eb_86db_4829a7be5e02" localSheetId="5" hidden="1">#REF!</definedName>
    <definedName name="TB8ffe83e7_140c_40eb_86db_4829a7be5e02" hidden="1">#REF!</definedName>
    <definedName name="TB90107f50_75e8_478f_8066_b652fb5b7495" localSheetId="5" hidden="1">#REF!</definedName>
    <definedName name="TB90107f50_75e8_478f_8066_b652fb5b7495" hidden="1">#REF!</definedName>
    <definedName name="TB90144c2e_975d_4f67_9d97_56cd5e717739" localSheetId="5" hidden="1">#REF!</definedName>
    <definedName name="TB90144c2e_975d_4f67_9d97_56cd5e717739" hidden="1">#REF!</definedName>
    <definedName name="TB9015dbe4_017c_4598_91f8_925c5e2f6cca" localSheetId="5" hidden="1">#REF!</definedName>
    <definedName name="TB9015dbe4_017c_4598_91f8_925c5e2f6cca" hidden="1">#REF!</definedName>
    <definedName name="TB9026e1df_7924_4c4f_bdf2_202eae277a8d" localSheetId="5" hidden="1">#REF!</definedName>
    <definedName name="TB9026e1df_7924_4c4f_bdf2_202eae277a8d" hidden="1">#REF!</definedName>
    <definedName name="TB90335d74_03b2_448f_9288_12c780c98402" localSheetId="5" hidden="1">#REF!</definedName>
    <definedName name="TB90335d74_03b2_448f_9288_12c780c98402" hidden="1">#REF!</definedName>
    <definedName name="TB90337a4b_ff64_4388_bcb7_4f779c79ba77" localSheetId="5" hidden="1">#REF!</definedName>
    <definedName name="TB90337a4b_ff64_4388_bcb7_4f779c79ba77" hidden="1">#REF!</definedName>
    <definedName name="TB903548ae_dbb4_4489_82b5_769a1b29105b" localSheetId="5" hidden="1">#REF!</definedName>
    <definedName name="TB903548ae_dbb4_4489_82b5_769a1b29105b" hidden="1">#REF!</definedName>
    <definedName name="TB90436e23_d080_4651_9f6f_3d61ce2fa4a2" localSheetId="5" hidden="1">#REF!</definedName>
    <definedName name="TB90436e23_d080_4651_9f6f_3d61ce2fa4a2" hidden="1">#REF!</definedName>
    <definedName name="TB904a2799_5183_48f3_940f_ed2826004a35" localSheetId="5" hidden="1">#REF!</definedName>
    <definedName name="TB904a2799_5183_48f3_940f_ed2826004a35" hidden="1">#REF!</definedName>
    <definedName name="TB904eb6e3_0ab8_432d_b0a6_9eb0d4596468" localSheetId="5" hidden="1">#REF!</definedName>
    <definedName name="TB904eb6e3_0ab8_432d_b0a6_9eb0d4596468" hidden="1">#REF!</definedName>
    <definedName name="TB9066551f_ba91_420b_822c_128e5bab35d1" localSheetId="5" hidden="1">#REF!</definedName>
    <definedName name="TB9066551f_ba91_420b_822c_128e5bab35d1" hidden="1">#REF!</definedName>
    <definedName name="TB906b6b5d_6d90_47b7_b57a_ee1ab65271db" localSheetId="5" hidden="1">#REF!</definedName>
    <definedName name="TB906b6b5d_6d90_47b7_b57a_ee1ab65271db" hidden="1">#REF!</definedName>
    <definedName name="TB906eccee_de28_4830_b599_eac482d56308" localSheetId="5" hidden="1">#REF!</definedName>
    <definedName name="TB906eccee_de28_4830_b599_eac482d56308" hidden="1">#REF!</definedName>
    <definedName name="TB9077e8b2_a22a_4ba7_bbf1_7b9616e058ae" localSheetId="5" hidden="1">#REF!</definedName>
    <definedName name="TB9077e8b2_a22a_4ba7_bbf1_7b9616e058ae" hidden="1">#REF!</definedName>
    <definedName name="TB907e5ba6_c359_4a20_a3b7_17ce688a2b61" localSheetId="5" hidden="1">#REF!</definedName>
    <definedName name="TB907e5ba6_c359_4a20_a3b7_17ce688a2b61" hidden="1">#REF!</definedName>
    <definedName name="TB9091f678_9ff8_40b5_a7ef_0d3a540677f7" localSheetId="5" hidden="1">#REF!</definedName>
    <definedName name="TB9091f678_9ff8_40b5_a7ef_0d3a540677f7" hidden="1">#REF!</definedName>
    <definedName name="TB9094d519_3796_4414_8d17_60090a4b5ad0" localSheetId="5" hidden="1">#REF!</definedName>
    <definedName name="TB9094d519_3796_4414_8d17_60090a4b5ad0" hidden="1">#REF!</definedName>
    <definedName name="TB90a08f7e_2d75_43c0_8270_67dcef6bca55" localSheetId="5" hidden="1">#REF!</definedName>
    <definedName name="TB90a08f7e_2d75_43c0_8270_67dcef6bca55" hidden="1">#REF!</definedName>
    <definedName name="TB90a4b33d_7fc0_42f5_9575_357161890522" localSheetId="5" hidden="1">#REF!</definedName>
    <definedName name="TB90a4b33d_7fc0_42f5_9575_357161890522" hidden="1">#REF!</definedName>
    <definedName name="TB90a6184b_eabe_4e6a_bcdb_92d739b5db17" localSheetId="5" hidden="1">#REF!</definedName>
    <definedName name="TB90a6184b_eabe_4e6a_bcdb_92d739b5db17" hidden="1">#REF!</definedName>
    <definedName name="TB90aa990e_6c74_4473_9aab_b5859a70a906" localSheetId="5" hidden="1">#REF!</definedName>
    <definedName name="TB90aa990e_6c74_4473_9aab_b5859a70a906" hidden="1">#REF!</definedName>
    <definedName name="TB90ab111e_0f47_4fbb_b0cd_08b4acd2c101" localSheetId="5" hidden="1">#REF!</definedName>
    <definedName name="TB90ab111e_0f47_4fbb_b0cd_08b4acd2c101" hidden="1">#REF!</definedName>
    <definedName name="TB90af1cf3_abe1_4a13_8f8c_035d6a856cc1" localSheetId="5" hidden="1">#REF!</definedName>
    <definedName name="TB90af1cf3_abe1_4a13_8f8c_035d6a856cc1" hidden="1">#REF!</definedName>
    <definedName name="TB90b06160_80ed_48fd_87f7_babefd7f8864" localSheetId="5" hidden="1">#REF!</definedName>
    <definedName name="TB90b06160_80ed_48fd_87f7_babefd7f8864" hidden="1">#REF!</definedName>
    <definedName name="TB90b121a2_3c08_422e_bf72_28a128edb6f9" localSheetId="5" hidden="1">#REF!</definedName>
    <definedName name="TB90b121a2_3c08_422e_bf72_28a128edb6f9" hidden="1">#REF!</definedName>
    <definedName name="TB90b12c7a_d4c9_40f4_90a2_d580df154263" localSheetId="5" hidden="1">#REF!</definedName>
    <definedName name="TB90b12c7a_d4c9_40f4_90a2_d580df154263" hidden="1">#REF!</definedName>
    <definedName name="TB90b4ca9c_58c1_4419_a267_e16c0b3895ab" localSheetId="5" hidden="1">#REF!</definedName>
    <definedName name="TB90b4ca9c_58c1_4419_a267_e16c0b3895ab" hidden="1">#REF!</definedName>
    <definedName name="TB90c0c6c8_8808_4c33_90b0_9c4e2b4c8860" localSheetId="5" hidden="1">#REF!</definedName>
    <definedName name="TB90c0c6c8_8808_4c33_90b0_9c4e2b4c8860" hidden="1">#REF!</definedName>
    <definedName name="TB90c6adfa_c57e_4da0_bfbc_b59d07f72cca" localSheetId="5" hidden="1">#REF!</definedName>
    <definedName name="TB90c6adfa_c57e_4da0_bfbc_b59d07f72cca" hidden="1">#REF!</definedName>
    <definedName name="TB90d8039d_49fa_4d28_a3a1_adc0f67246f7" localSheetId="5" hidden="1">#REF!</definedName>
    <definedName name="TB90d8039d_49fa_4d28_a3a1_adc0f67246f7" hidden="1">#REF!</definedName>
    <definedName name="TB90dcb29a_29d5_4283_9cb4_a38bb4044234" localSheetId="5" hidden="1">#REF!</definedName>
    <definedName name="TB90dcb29a_29d5_4283_9cb4_a38bb4044234" hidden="1">#REF!</definedName>
    <definedName name="TB90de6f3c_f35a_4f73_8d78_c1b529137933" localSheetId="5" hidden="1">#REF!</definedName>
    <definedName name="TB90de6f3c_f35a_4f73_8d78_c1b529137933" hidden="1">#REF!</definedName>
    <definedName name="TB90e3689f_6e08_4b59_a4c3_fc8465dfa49e" localSheetId="5" hidden="1">#REF!</definedName>
    <definedName name="TB90e3689f_6e08_4b59_a4c3_fc8465dfa49e" hidden="1">#REF!</definedName>
    <definedName name="TB90f4f01e_9d4b_4347_a8ec_c39a0982ddeb" localSheetId="5" hidden="1">#REF!</definedName>
    <definedName name="TB90f4f01e_9d4b_4347_a8ec_c39a0982ddeb" hidden="1">#REF!</definedName>
    <definedName name="TB90f561a2_f775_4bc2_8239_7b6cd0265387" localSheetId="5" hidden="1">#REF!</definedName>
    <definedName name="TB90f561a2_f775_4bc2_8239_7b6cd0265387" hidden="1">#REF!</definedName>
    <definedName name="TB9102703d_7024_4ac3_90ce_6b5f4ee69400" localSheetId="5" hidden="1">#REF!</definedName>
    <definedName name="TB9102703d_7024_4ac3_90ce_6b5f4ee69400" hidden="1">#REF!</definedName>
    <definedName name="TB910b0218_824c_4ced_b212_0bc3bf2eeac9" localSheetId="5" hidden="1">#REF!</definedName>
    <definedName name="TB910b0218_824c_4ced_b212_0bc3bf2eeac9" hidden="1">#REF!</definedName>
    <definedName name="TB91132665_a990_4cb5_b2bb_eb4c14f7ab6a" localSheetId="5" hidden="1">#REF!</definedName>
    <definedName name="TB91132665_a990_4cb5_b2bb_eb4c14f7ab6a" hidden="1">#REF!</definedName>
    <definedName name="TB91232bc8_e13a_4e06_85b5_37de79aa1019" localSheetId="5" hidden="1">#REF!</definedName>
    <definedName name="TB91232bc8_e13a_4e06_85b5_37de79aa1019" hidden="1">#REF!</definedName>
    <definedName name="TB9126cf7d_5362_4459_8b77_e20925946324" localSheetId="5" hidden="1">#REF!</definedName>
    <definedName name="TB9126cf7d_5362_4459_8b77_e20925946324" hidden="1">#REF!</definedName>
    <definedName name="TB913b1a64_0dad_45ac_9436_4bbc2b430bb7" localSheetId="5" hidden="1">#REF!</definedName>
    <definedName name="TB913b1a64_0dad_45ac_9436_4bbc2b430bb7" hidden="1">#REF!</definedName>
    <definedName name="TB913b8a66_f7f0_4fe1_b190_b73074e11ba7" localSheetId="5" hidden="1">#REF!</definedName>
    <definedName name="TB913b8a66_f7f0_4fe1_b190_b73074e11ba7" hidden="1">#REF!</definedName>
    <definedName name="TB913e1ce2_6068_4ff2_b599_d1b33176faf9" localSheetId="5" hidden="1">#REF!</definedName>
    <definedName name="TB913e1ce2_6068_4ff2_b599_d1b33176faf9" hidden="1">#REF!</definedName>
    <definedName name="TB9144d50e_a587_4a90_b2b4_c35392bb5146" localSheetId="5" hidden="1">#REF!</definedName>
    <definedName name="TB9144d50e_a587_4a90_b2b4_c35392bb5146" hidden="1">#REF!</definedName>
    <definedName name="TB9145cca6_2e13_4420_9279_488add2af56a" localSheetId="5" hidden="1">#REF!</definedName>
    <definedName name="TB9145cca6_2e13_4420_9279_488add2af56a" hidden="1">#REF!</definedName>
    <definedName name="TB914695b3_cb84_45c7_96e6_db2e87845b9a" localSheetId="5" hidden="1">#REF!</definedName>
    <definedName name="TB914695b3_cb84_45c7_96e6_db2e87845b9a" hidden="1">#REF!</definedName>
    <definedName name="TB91516f67_5882_482a_b9b6_f1b073918b9d" localSheetId="5" hidden="1">#REF!</definedName>
    <definedName name="TB91516f67_5882_482a_b9b6_f1b073918b9d" hidden="1">#REF!</definedName>
    <definedName name="TB91553f32_8607_43c4_b8c7_c567158a26a0" localSheetId="5" hidden="1">#REF!</definedName>
    <definedName name="TB91553f32_8607_43c4_b8c7_c567158a26a0" hidden="1">#REF!</definedName>
    <definedName name="TB915c6a08_9243_46bc_8bad_27d3ecf34a34" localSheetId="5" hidden="1">#REF!</definedName>
    <definedName name="TB915c6a08_9243_46bc_8bad_27d3ecf34a34" hidden="1">#REF!</definedName>
    <definedName name="TB91603b56_6f42_4692_9ce9_5a3eb75a6975" localSheetId="5" hidden="1">#REF!</definedName>
    <definedName name="TB91603b56_6f42_4692_9ce9_5a3eb75a6975" hidden="1">#REF!</definedName>
    <definedName name="TB91616cc6_42cc_4344_88f0_44d8faa042d0" localSheetId="5" hidden="1">#REF!</definedName>
    <definedName name="TB91616cc6_42cc_4344_88f0_44d8faa042d0" hidden="1">#REF!</definedName>
    <definedName name="TB9162be1d_cc17_4b2d_8c3a_c21b27da564a" localSheetId="5" hidden="1">#REF!</definedName>
    <definedName name="TB9162be1d_cc17_4b2d_8c3a_c21b27da564a" hidden="1">#REF!</definedName>
    <definedName name="TB9164d685_00ea_47f0_b781_85784df99b9c" localSheetId="5" hidden="1">#REF!</definedName>
    <definedName name="TB9164d685_00ea_47f0_b781_85784df99b9c" hidden="1">#REF!</definedName>
    <definedName name="TB916717ed_364e_4ce4_b25d_ce9d7ae8e941" localSheetId="5" hidden="1">#REF!</definedName>
    <definedName name="TB916717ed_364e_4ce4_b25d_ce9d7ae8e941" hidden="1">#REF!</definedName>
    <definedName name="TB916a4dd6_3a10_47bf_8586_5f773ff86a88" localSheetId="5" hidden="1">#REF!</definedName>
    <definedName name="TB916a4dd6_3a10_47bf_8586_5f773ff86a88" hidden="1">#REF!</definedName>
    <definedName name="TB916ce8a2_1231_4376_9cc4_f6275bebd85e" localSheetId="5" hidden="1">#REF!</definedName>
    <definedName name="TB916ce8a2_1231_4376_9cc4_f6275bebd85e" hidden="1">#REF!</definedName>
    <definedName name="TB916f4a28_f728_4658_a484_e7ef01c86b2d" localSheetId="5" hidden="1">#REF!</definedName>
    <definedName name="TB916f4a28_f728_4658_a484_e7ef01c86b2d" hidden="1">#REF!</definedName>
    <definedName name="TB91753f86_0f80_4c34_b1fd_bc7b9d01028c" localSheetId="5" hidden="1">#REF!</definedName>
    <definedName name="TB91753f86_0f80_4c34_b1fd_bc7b9d01028c" hidden="1">#REF!</definedName>
    <definedName name="TB917b15ca_d9b4_4f47_aa03_1202a6030847" localSheetId="5" hidden="1">#REF!</definedName>
    <definedName name="TB917b15ca_d9b4_4f47_aa03_1202a6030847" hidden="1">#REF!</definedName>
    <definedName name="TB91899189_7e21_4e5f_99d4_f7a24be2c437" localSheetId="5" hidden="1">#REF!</definedName>
    <definedName name="TB91899189_7e21_4e5f_99d4_f7a24be2c437" hidden="1">#REF!</definedName>
    <definedName name="TB9199cb3d_2892_42ef_bc7a_6d87acfd36c3" localSheetId="5" hidden="1">#REF!</definedName>
    <definedName name="TB9199cb3d_2892_42ef_bc7a_6d87acfd36c3" hidden="1">#REF!</definedName>
    <definedName name="TB91a4e0e6_1389_42ad_87c4_3f874e32bf2d" localSheetId="5" hidden="1">#REF!</definedName>
    <definedName name="TB91a4e0e6_1389_42ad_87c4_3f874e32bf2d" hidden="1">#REF!</definedName>
    <definedName name="TB91ad28e7_f28f_4345_a33d_ff7fcb97fb9b" localSheetId="5" hidden="1">#REF!</definedName>
    <definedName name="TB91ad28e7_f28f_4345_a33d_ff7fcb97fb9b" hidden="1">#REF!</definedName>
    <definedName name="TB91b11fc2_228f_4259_ba36_aba6bc286657" localSheetId="5" hidden="1">#REF!</definedName>
    <definedName name="TB91b11fc2_228f_4259_ba36_aba6bc286657" hidden="1">#REF!</definedName>
    <definedName name="TB91b45178_c6c9_4404_8230_bb09eb2a9f3a" localSheetId="5" hidden="1">#REF!</definedName>
    <definedName name="TB91b45178_c6c9_4404_8230_bb09eb2a9f3a" hidden="1">#REF!</definedName>
    <definedName name="TB91befad3_0e30_43ed_a7fc_34d4d3e65811" localSheetId="5" hidden="1">#REF!</definedName>
    <definedName name="TB91befad3_0e30_43ed_a7fc_34d4d3e65811" hidden="1">#REF!</definedName>
    <definedName name="TB91ca71a5_241d_499a_8e1c_43ed07bf144a" localSheetId="5" hidden="1">#REF!</definedName>
    <definedName name="TB91ca71a5_241d_499a_8e1c_43ed07bf144a" hidden="1">#REF!</definedName>
    <definedName name="TB91d4f922_47b1_4756_80c8_3fceab47b92c" localSheetId="5" hidden="1">#REF!</definedName>
    <definedName name="TB91d4f922_47b1_4756_80c8_3fceab47b92c" hidden="1">#REF!</definedName>
    <definedName name="TB91d6b6b5_2147_40da_887c_7326bbbb5cec" localSheetId="5" hidden="1">#REF!</definedName>
    <definedName name="TB91d6b6b5_2147_40da_887c_7326bbbb5cec" hidden="1">#REF!</definedName>
    <definedName name="TB91d70ae8_05c0_4879_a834_8897634113df" localSheetId="5" hidden="1">#REF!</definedName>
    <definedName name="TB91d70ae8_05c0_4879_a834_8897634113df" hidden="1">#REF!</definedName>
    <definedName name="TB91de3140_3cca_4b84_a5d1_dcb35a430d3f" localSheetId="5" hidden="1">#REF!</definedName>
    <definedName name="TB91de3140_3cca_4b84_a5d1_dcb35a430d3f" hidden="1">#REF!</definedName>
    <definedName name="TB91fbd2d6_6834_472e_ad80_ea095d654aee" localSheetId="5" hidden="1">#REF!</definedName>
    <definedName name="TB91fbd2d6_6834_472e_ad80_ea095d654aee" hidden="1">#REF!</definedName>
    <definedName name="TB91ff529d_846b_4c87_b973_1a5473a77c1f" localSheetId="5" hidden="1">#REF!</definedName>
    <definedName name="TB91ff529d_846b_4c87_b973_1a5473a77c1f" hidden="1">#REF!</definedName>
    <definedName name="TB9202318a_4b58_4309_9d83_79dcd65492c3" localSheetId="5" hidden="1">#REF!</definedName>
    <definedName name="TB9202318a_4b58_4309_9d83_79dcd65492c3" hidden="1">#REF!</definedName>
    <definedName name="TB920cb1db_f8bc_44a0_a675_ef0eb7fe851e" localSheetId="5" hidden="1">#REF!</definedName>
    <definedName name="TB920cb1db_f8bc_44a0_a675_ef0eb7fe851e" hidden="1">#REF!</definedName>
    <definedName name="TB9211c41e_20f2_452e_ba92_32439de83ffb" localSheetId="5" hidden="1">#REF!</definedName>
    <definedName name="TB9211c41e_20f2_452e_ba92_32439de83ffb" hidden="1">#REF!</definedName>
    <definedName name="TB9214fad0_c367_4453_a471_2a5258ad8d20" localSheetId="5" hidden="1">#REF!</definedName>
    <definedName name="TB9214fad0_c367_4453_a471_2a5258ad8d20" hidden="1">#REF!</definedName>
    <definedName name="TB9220c386_ef23_4079_8fe5_453f53240663" localSheetId="5" hidden="1">#REF!</definedName>
    <definedName name="TB9220c386_ef23_4079_8fe5_453f53240663" hidden="1">#REF!</definedName>
    <definedName name="TB9228fe07_8302_4766_a680_6c7537204fab" localSheetId="5" hidden="1">#REF!</definedName>
    <definedName name="TB9228fe07_8302_4766_a680_6c7537204fab" hidden="1">#REF!</definedName>
    <definedName name="TB923a5f37_ff09_4c89_b4bc_056f1a5e25b0" localSheetId="5" hidden="1">#REF!</definedName>
    <definedName name="TB923a5f37_ff09_4c89_b4bc_056f1a5e25b0" hidden="1">#REF!</definedName>
    <definedName name="TB9243e457_a6cb_4d28_8990_1a690f6eb675" localSheetId="5" hidden="1">#REF!</definedName>
    <definedName name="TB9243e457_a6cb_4d28_8990_1a690f6eb675" hidden="1">#REF!</definedName>
    <definedName name="TB92665b5d_75de_433c_aed3_db42939f7a9f" localSheetId="5" hidden="1">#REF!</definedName>
    <definedName name="TB92665b5d_75de_433c_aed3_db42939f7a9f" hidden="1">#REF!</definedName>
    <definedName name="TB926f0850_73e4_4766_913e_06885bf967d9" localSheetId="5" hidden="1">#REF!</definedName>
    <definedName name="TB926f0850_73e4_4766_913e_06885bf967d9" hidden="1">#REF!</definedName>
    <definedName name="TB92741504_5342_4a84_8a55_a11e89fe50a8" localSheetId="5" hidden="1">#REF!</definedName>
    <definedName name="TB92741504_5342_4a84_8a55_a11e89fe50a8" hidden="1">#REF!</definedName>
    <definedName name="TB92766373_9c0b_4232_8c1a_e070eb570318" localSheetId="5" hidden="1">#REF!</definedName>
    <definedName name="TB92766373_9c0b_4232_8c1a_e070eb570318" hidden="1">#REF!</definedName>
    <definedName name="TB92850b1a_decb_468a_a736_82c937705573" localSheetId="5" hidden="1">#REF!</definedName>
    <definedName name="TB92850b1a_decb_468a_a736_82c937705573" hidden="1">#REF!</definedName>
    <definedName name="TB92879302_795f_47a5_820e_dfe3d4682d19" localSheetId="5" hidden="1">#REF!</definedName>
    <definedName name="TB92879302_795f_47a5_820e_dfe3d4682d19" hidden="1">#REF!</definedName>
    <definedName name="TB928afaf4_c777_471f_b1c9_088150d6a120" localSheetId="5" hidden="1">#REF!</definedName>
    <definedName name="TB928afaf4_c777_471f_b1c9_088150d6a120" hidden="1">#REF!</definedName>
    <definedName name="TB928e2c8a_9741_4ded_8ec3_f33557b04115" localSheetId="5" hidden="1">#REF!</definedName>
    <definedName name="TB928e2c8a_9741_4ded_8ec3_f33557b04115" hidden="1">#REF!</definedName>
    <definedName name="TB92a0c285_86e1_49fd_81a8_f7ffb18192bd" localSheetId="5" hidden="1">#REF!</definedName>
    <definedName name="TB92a0c285_86e1_49fd_81a8_f7ffb18192bd" hidden="1">#REF!</definedName>
    <definedName name="TB92a9da07_b3ea_4d1e_b51e_b5aafc403e75" localSheetId="5" hidden="1">#REF!</definedName>
    <definedName name="TB92a9da07_b3ea_4d1e_b51e_b5aafc403e75" hidden="1">#REF!</definedName>
    <definedName name="TB92afe898_31cc_4f1f_92e4_0512b6e6580b" localSheetId="5" hidden="1">#REF!</definedName>
    <definedName name="TB92afe898_31cc_4f1f_92e4_0512b6e6580b" hidden="1">#REF!</definedName>
    <definedName name="TB92b2ec54_b816_4ac7_b216_4809d226ab5f" localSheetId="5" hidden="1">#REF!</definedName>
    <definedName name="TB92b2ec54_b816_4ac7_b216_4809d226ab5f" hidden="1">#REF!</definedName>
    <definedName name="TB92b3de7b_e7ca_43d4_9740_dc938b367dbc" localSheetId="5" hidden="1">#REF!</definedName>
    <definedName name="TB92b3de7b_e7ca_43d4_9740_dc938b367dbc" hidden="1">#REF!</definedName>
    <definedName name="TB92c6bc74_4dd7_4ced_8242_49eb9515adaa" localSheetId="5" hidden="1">#REF!</definedName>
    <definedName name="TB92c6bc74_4dd7_4ced_8242_49eb9515adaa" hidden="1">#REF!</definedName>
    <definedName name="TB92d6e357_a4dd_49e0_a78b_8f57e30142df" localSheetId="5" hidden="1">#REF!</definedName>
    <definedName name="TB92d6e357_a4dd_49e0_a78b_8f57e30142df" hidden="1">#REF!</definedName>
    <definedName name="TB92f2e95c_c685_47eb_a71c_31f424177255" localSheetId="5" hidden="1">#REF!</definedName>
    <definedName name="TB92f2e95c_c685_47eb_a71c_31f424177255" hidden="1">#REF!</definedName>
    <definedName name="TB92f30130_ba28_4b52_be2f_877f1979b520" localSheetId="5" hidden="1">#REF!</definedName>
    <definedName name="TB92f30130_ba28_4b52_be2f_877f1979b520" hidden="1">#REF!</definedName>
    <definedName name="TB92f34851_b894_4183_b8df_9bd63acc7b9f" localSheetId="5" hidden="1">#REF!</definedName>
    <definedName name="TB92f34851_b894_4183_b8df_9bd63acc7b9f" hidden="1">#REF!</definedName>
    <definedName name="TB92fa0693_757a_4c69_be7f_e02c7491b86d" localSheetId="5" hidden="1">#REF!</definedName>
    <definedName name="TB92fa0693_757a_4c69_be7f_e02c7491b86d" hidden="1">#REF!</definedName>
    <definedName name="TB92fe64ab_b913_49ee_9c55_4a600c7871d7" localSheetId="5" hidden="1">#REF!</definedName>
    <definedName name="TB92fe64ab_b913_49ee_9c55_4a600c7871d7" hidden="1">#REF!</definedName>
    <definedName name="TB92ff8360_3d74_420a_a067_da5d055eb4ca" localSheetId="5" hidden="1">#REF!</definedName>
    <definedName name="TB92ff8360_3d74_420a_a067_da5d055eb4ca" hidden="1">#REF!</definedName>
    <definedName name="TB9300e1db_787f_4548_afbe_4d0e3d7f5f5a" localSheetId="5" hidden="1">#REF!</definedName>
    <definedName name="TB9300e1db_787f_4548_afbe_4d0e3d7f5f5a" hidden="1">#REF!</definedName>
    <definedName name="TB930dae91_bff2_4664_92d8_d981e420819e" localSheetId="5" hidden="1">#REF!</definedName>
    <definedName name="TB930dae91_bff2_4664_92d8_d981e420819e" hidden="1">#REF!</definedName>
    <definedName name="TB9310526d_3cd3_4ef3_97fd_8ba65fda0146" localSheetId="5" hidden="1">#REF!</definedName>
    <definedName name="TB9310526d_3cd3_4ef3_97fd_8ba65fda0146" hidden="1">#REF!</definedName>
    <definedName name="TB93126b5b_ae4c_44c7_9122_fdacf32a85bc" localSheetId="5" hidden="1">#REF!</definedName>
    <definedName name="TB93126b5b_ae4c_44c7_9122_fdacf32a85bc" hidden="1">#REF!</definedName>
    <definedName name="TB931aa7be_1687_4216_b627_fec4a10587f6" localSheetId="5" hidden="1">#REF!</definedName>
    <definedName name="TB931aa7be_1687_4216_b627_fec4a10587f6" hidden="1">#REF!</definedName>
    <definedName name="TB931cf93c_bf6a_47bd_b33f_78c7739498c8" localSheetId="5" hidden="1">#REF!</definedName>
    <definedName name="TB931cf93c_bf6a_47bd_b33f_78c7739498c8" hidden="1">#REF!</definedName>
    <definedName name="TB93308bb5_cf8e_4e18_a5e5_3ae8ec8164ce" localSheetId="5" hidden="1">#REF!</definedName>
    <definedName name="TB93308bb5_cf8e_4e18_a5e5_3ae8ec8164ce" hidden="1">#REF!</definedName>
    <definedName name="TB93342d9f_76f7_4aec_af13_cb5381696ac7" localSheetId="5" hidden="1">#REF!</definedName>
    <definedName name="TB93342d9f_76f7_4aec_af13_cb5381696ac7" hidden="1">#REF!</definedName>
    <definedName name="TB933c7383_b770_4af5_af6d_c276a222d246" localSheetId="5" hidden="1">#REF!</definedName>
    <definedName name="TB933c7383_b770_4af5_af6d_c276a222d246" hidden="1">#REF!</definedName>
    <definedName name="TB9347dcef_699d_4118_b96a_f0d6b0f27bc7" localSheetId="5" hidden="1">#REF!</definedName>
    <definedName name="TB9347dcef_699d_4118_b96a_f0d6b0f27bc7" hidden="1">#REF!</definedName>
    <definedName name="TB93581c0b_8f71_4220_b8e6_47b950a8a92c" localSheetId="5" hidden="1">#REF!</definedName>
    <definedName name="TB93581c0b_8f71_4220_b8e6_47b950a8a92c" hidden="1">#REF!</definedName>
    <definedName name="TB935bbff2_81e7_4d61_8ee4_39807cc5c5b9" localSheetId="5" hidden="1">#REF!</definedName>
    <definedName name="TB935bbff2_81e7_4d61_8ee4_39807cc5c5b9" hidden="1">#REF!</definedName>
    <definedName name="TB9362310e_6320_4775_bf56_cf28976560db" localSheetId="5" hidden="1">#REF!</definedName>
    <definedName name="TB9362310e_6320_4775_bf56_cf28976560db" hidden="1">#REF!</definedName>
    <definedName name="TB936819d9_953c_406d_96b8_8d06f7674a55" localSheetId="5" hidden="1">#REF!</definedName>
    <definedName name="TB936819d9_953c_406d_96b8_8d06f7674a55" hidden="1">#REF!</definedName>
    <definedName name="TB936c272f_3674_430a_856f_032cce61c1d5" localSheetId="5" hidden="1">#REF!</definedName>
    <definedName name="TB936c272f_3674_430a_856f_032cce61c1d5" hidden="1">#REF!</definedName>
    <definedName name="TB9371a305_246d_446c_b5af_971c3f27cec3" localSheetId="5" hidden="1">#REF!</definedName>
    <definedName name="TB9371a305_246d_446c_b5af_971c3f27cec3" hidden="1">#REF!</definedName>
    <definedName name="TB9390b167_797d_43e0_a9ac_dc3b9953565f" localSheetId="5" hidden="1">#REF!</definedName>
    <definedName name="TB9390b167_797d_43e0_a9ac_dc3b9953565f" hidden="1">#REF!</definedName>
    <definedName name="TB939687dd_fc6e_46f4_9a9b_afc733694eb6" localSheetId="5" hidden="1">#REF!</definedName>
    <definedName name="TB939687dd_fc6e_46f4_9a9b_afc733694eb6" hidden="1">#REF!</definedName>
    <definedName name="TB9398cf45_d12c_48ec_856e_b723dcd9e779" localSheetId="5" hidden="1">#REF!</definedName>
    <definedName name="TB9398cf45_d12c_48ec_856e_b723dcd9e779" hidden="1">#REF!</definedName>
    <definedName name="TB93ab0090_deea_4d17_8788_1ba8cd242991" localSheetId="5" hidden="1">#REF!</definedName>
    <definedName name="TB93ab0090_deea_4d17_8788_1ba8cd242991" hidden="1">#REF!</definedName>
    <definedName name="TB93ade28d_c00c_4f83_ad99_79f33f60fabf" localSheetId="5" hidden="1">#REF!</definedName>
    <definedName name="TB93ade28d_c00c_4f83_ad99_79f33f60fabf" hidden="1">#REF!</definedName>
    <definedName name="TB93b75bb5_07fa_404f_9b8e_6e9c42c2d538" localSheetId="5" hidden="1">#REF!</definedName>
    <definedName name="TB93b75bb5_07fa_404f_9b8e_6e9c42c2d538" hidden="1">#REF!</definedName>
    <definedName name="TB93bcd490_ee4f_485d_bd22_9c6dcc1fda60" localSheetId="5" hidden="1">#REF!</definedName>
    <definedName name="TB93bcd490_ee4f_485d_bd22_9c6dcc1fda60" hidden="1">#REF!</definedName>
    <definedName name="TB93ca8807_68c1_48ed_8e70_9a57b12210ce" localSheetId="5" hidden="1">#REF!</definedName>
    <definedName name="TB93ca8807_68c1_48ed_8e70_9a57b12210ce" hidden="1">#REF!</definedName>
    <definedName name="TB93ceb3fd_a5a1_4596_9e1c_69dc98a76809" localSheetId="5" hidden="1">#REF!</definedName>
    <definedName name="TB93ceb3fd_a5a1_4596_9e1c_69dc98a76809" hidden="1">#REF!</definedName>
    <definedName name="TB93da0c01_13f3_4d4d_8609_8105984fc076" localSheetId="5" hidden="1">#REF!</definedName>
    <definedName name="TB93da0c01_13f3_4d4d_8609_8105984fc076" hidden="1">#REF!</definedName>
    <definedName name="TB93e85fc3_2e0d_4ca1_8170_83114cb3d236" localSheetId="5" hidden="1">#REF!</definedName>
    <definedName name="TB93e85fc3_2e0d_4ca1_8170_83114cb3d236" hidden="1">#REF!</definedName>
    <definedName name="TB93f72309_17f0_49a2_a9a6_9d250f9acac9" localSheetId="5" hidden="1">#REF!</definedName>
    <definedName name="TB93f72309_17f0_49a2_a9a6_9d250f9acac9" hidden="1">#REF!</definedName>
    <definedName name="TB93f752f8_511a_4b73_8a0e_68148dfbb45b" localSheetId="5" hidden="1">#REF!</definedName>
    <definedName name="TB93f752f8_511a_4b73_8a0e_68148dfbb45b" hidden="1">#REF!</definedName>
    <definedName name="TB9401b39c_9754_4fde_95d8_29f5da46f972" localSheetId="5" hidden="1">#REF!</definedName>
    <definedName name="TB9401b39c_9754_4fde_95d8_29f5da46f972" hidden="1">#REF!</definedName>
    <definedName name="TB9419fef5_b7ee_4e14_9804_946a2a766000" localSheetId="5" hidden="1">#REF!</definedName>
    <definedName name="TB9419fef5_b7ee_4e14_9804_946a2a766000" hidden="1">#REF!</definedName>
    <definedName name="TB941ab8bb_67db_446b_a901_76ddcd9cadf0" localSheetId="5" hidden="1">#REF!</definedName>
    <definedName name="TB941ab8bb_67db_446b_a901_76ddcd9cadf0" hidden="1">#REF!</definedName>
    <definedName name="TB942822ec_e935_4640_9f20_3885d34e1ee6" localSheetId="5" hidden="1">#REF!</definedName>
    <definedName name="TB942822ec_e935_4640_9f20_3885d34e1ee6" hidden="1">#REF!</definedName>
    <definedName name="TB942b475e_2c6f_44d3_89a0_1c797a1c13e8" localSheetId="5" hidden="1">#REF!</definedName>
    <definedName name="TB942b475e_2c6f_44d3_89a0_1c797a1c13e8" hidden="1">#REF!</definedName>
    <definedName name="TB9430bf15_e30a_48ca_95ef_baedf23d382c" localSheetId="5" hidden="1">#REF!</definedName>
    <definedName name="TB9430bf15_e30a_48ca_95ef_baedf23d382c" hidden="1">#REF!</definedName>
    <definedName name="TB943dac6b_43e7_4812_8c70_a669f58bedaa" localSheetId="5" hidden="1">#REF!</definedName>
    <definedName name="TB943dac6b_43e7_4812_8c70_a669f58bedaa" hidden="1">#REF!</definedName>
    <definedName name="TB9440b67d_cbc9_4a5f_8375_d77178533f81" localSheetId="5" hidden="1">#REF!</definedName>
    <definedName name="TB9440b67d_cbc9_4a5f_8375_d77178533f81" hidden="1">#REF!</definedName>
    <definedName name="TB9441389e_14fa_4545_8874_4d15091abe38" localSheetId="5" hidden="1">#REF!</definedName>
    <definedName name="TB9441389e_14fa_4545_8874_4d15091abe38" hidden="1">#REF!</definedName>
    <definedName name="TB9445d27d_3453_4faa_b6d8_4755c6bcb719" localSheetId="5" hidden="1">#REF!</definedName>
    <definedName name="TB9445d27d_3453_4faa_b6d8_4755c6bcb719" hidden="1">#REF!</definedName>
    <definedName name="TB9446e714_6eec_43d3_bcd5_773bb2fac6f9" localSheetId="5" hidden="1">#REF!</definedName>
    <definedName name="TB9446e714_6eec_43d3_bcd5_773bb2fac6f9" hidden="1">#REF!</definedName>
    <definedName name="TB944bfdc8_1639_4207_85ab_dee9c77ddcc8" localSheetId="5" hidden="1">#REF!</definedName>
    <definedName name="TB944bfdc8_1639_4207_85ab_dee9c77ddcc8" hidden="1">#REF!</definedName>
    <definedName name="TB9456b8cf_f743_4edf_a88d_3eb28d4065d4" localSheetId="5" hidden="1">#REF!</definedName>
    <definedName name="TB9456b8cf_f743_4edf_a88d_3eb28d4065d4" hidden="1">#REF!</definedName>
    <definedName name="TB946b6506_7d4e_47cb_b860_71323d438819" localSheetId="5" hidden="1">#REF!</definedName>
    <definedName name="TB946b6506_7d4e_47cb_b860_71323d438819" hidden="1">#REF!</definedName>
    <definedName name="TB947af37e_78bd_4842_a350_9f38b90928b1" localSheetId="5" hidden="1">#REF!</definedName>
    <definedName name="TB947af37e_78bd_4842_a350_9f38b90928b1" hidden="1">#REF!</definedName>
    <definedName name="TB947d127d_4972_4853_a0e3_e07e193da044" localSheetId="5" hidden="1">#REF!</definedName>
    <definedName name="TB947d127d_4972_4853_a0e3_e07e193da044" hidden="1">#REF!</definedName>
    <definedName name="TB947dcbe3_37ae_43ae_9e83_610e7cc71717" localSheetId="5" hidden="1">#REF!</definedName>
    <definedName name="TB947dcbe3_37ae_43ae_9e83_610e7cc71717" hidden="1">#REF!</definedName>
    <definedName name="TB9485c9ff_f49b_48d1_a41a_e202f0c6441e" localSheetId="5" hidden="1">#REF!</definedName>
    <definedName name="TB9485c9ff_f49b_48d1_a41a_e202f0c6441e" hidden="1">#REF!</definedName>
    <definedName name="TB94897e63_a917_4971_8c99_9900a204f0b2" localSheetId="5" hidden="1">#REF!</definedName>
    <definedName name="TB94897e63_a917_4971_8c99_9900a204f0b2" hidden="1">#REF!</definedName>
    <definedName name="TB948d4c35_1dd2_4717_81ba_b03b32533e5b" localSheetId="5" hidden="1">#REF!</definedName>
    <definedName name="TB948d4c35_1dd2_4717_81ba_b03b32533e5b" hidden="1">#REF!</definedName>
    <definedName name="TB9498860b_b3a3_40c7_b77a_20786663013f" localSheetId="5" hidden="1">#REF!</definedName>
    <definedName name="TB9498860b_b3a3_40c7_b77a_20786663013f" hidden="1">#REF!</definedName>
    <definedName name="TB949b727b_7212_44d5_adca_ba557da8d24c" localSheetId="5" hidden="1">#REF!</definedName>
    <definedName name="TB949b727b_7212_44d5_adca_ba557da8d24c" hidden="1">#REF!</definedName>
    <definedName name="TB949ebc7d_38a5_476b_891c_0af64eb03b7d" localSheetId="5" hidden="1">#REF!</definedName>
    <definedName name="TB949ebc7d_38a5_476b_891c_0af64eb03b7d" hidden="1">#REF!</definedName>
    <definedName name="TB94a032ba_cd51_4f03_bb0b_4d2232f93fbd" localSheetId="5" hidden="1">#REF!</definedName>
    <definedName name="TB94a032ba_cd51_4f03_bb0b_4d2232f93fbd" hidden="1">#REF!</definedName>
    <definedName name="TB94bf4b8d_f4a7_42a9_b098_d3dc5d6408b7" localSheetId="5" hidden="1">#REF!</definedName>
    <definedName name="TB94bf4b8d_f4a7_42a9_b098_d3dc5d6408b7" hidden="1">#REF!</definedName>
    <definedName name="TB94c8c9f0_199a_4dce_ade5_312681987e1a" localSheetId="5" hidden="1">#REF!</definedName>
    <definedName name="TB94c8c9f0_199a_4dce_ade5_312681987e1a" hidden="1">#REF!</definedName>
    <definedName name="TB94caf090_7cf0_4c2e_a1a3_21a7005ab951" localSheetId="5" hidden="1">#REF!</definedName>
    <definedName name="TB94caf090_7cf0_4c2e_a1a3_21a7005ab951" hidden="1">#REF!</definedName>
    <definedName name="TB94e0bc77_1efd_4c5d_bca8_a09f6b8a7901" localSheetId="5" hidden="1">#REF!</definedName>
    <definedName name="TB94e0bc77_1efd_4c5d_bca8_a09f6b8a7901" hidden="1">#REF!</definedName>
    <definedName name="TB94e22d59_9708_492e_99a5_40996f61cb69" localSheetId="5" hidden="1">#REF!</definedName>
    <definedName name="TB94e22d59_9708_492e_99a5_40996f61cb69" hidden="1">#REF!</definedName>
    <definedName name="TB94e4828e_441d_4c39_a698_c09ed01f8a7e" localSheetId="5" hidden="1">#REF!</definedName>
    <definedName name="TB94e4828e_441d_4c39_a698_c09ed01f8a7e" hidden="1">#REF!</definedName>
    <definedName name="TB94e76b1a_94e7_4ea0_9934_7aafb49aa47a" localSheetId="5" hidden="1">#REF!</definedName>
    <definedName name="TB94e76b1a_94e7_4ea0_9934_7aafb49aa47a" hidden="1">#REF!</definedName>
    <definedName name="TB94e8344a_f1d6_4035_81ab_19c1e63782cf" localSheetId="5" hidden="1">#REF!</definedName>
    <definedName name="TB94e8344a_f1d6_4035_81ab_19c1e63782cf" hidden="1">#REF!</definedName>
    <definedName name="TB94ea8542_6712_43c5_ac30_c538eefea5bf" localSheetId="5" hidden="1">#REF!</definedName>
    <definedName name="TB94ea8542_6712_43c5_ac30_c538eefea5bf" hidden="1">#REF!</definedName>
    <definedName name="TB94eae01e_e28b_4eb2_b704_1d50f8376f3f" localSheetId="5" hidden="1">#REF!</definedName>
    <definedName name="TB94eae01e_e28b_4eb2_b704_1d50f8376f3f" hidden="1">#REF!</definedName>
    <definedName name="TB94edb6cc_566b_4a0c_bde5_e6155b2c06d3" localSheetId="5" hidden="1">#REF!</definedName>
    <definedName name="TB94edb6cc_566b_4a0c_bde5_e6155b2c06d3" hidden="1">#REF!</definedName>
    <definedName name="TB94ef0e60_9b86_45bc_996c_7da7cb66b5d3" localSheetId="5" hidden="1">#REF!</definedName>
    <definedName name="TB94ef0e60_9b86_45bc_996c_7da7cb66b5d3" hidden="1">#REF!</definedName>
    <definedName name="TB94ff548b_d5cd_4aab_9b5e_031317e0cd3d" localSheetId="5" hidden="1">#REF!</definedName>
    <definedName name="TB94ff548b_d5cd_4aab_9b5e_031317e0cd3d" hidden="1">#REF!</definedName>
    <definedName name="TB9514100c_db91_49f9_9caf_bf1f2f2e6eb5" localSheetId="5" hidden="1">#REF!</definedName>
    <definedName name="TB9514100c_db91_49f9_9caf_bf1f2f2e6eb5" hidden="1">#REF!</definedName>
    <definedName name="TB95151d90_f662_45fb_b869_9ce720cfbdf6" localSheetId="5" hidden="1">#REF!</definedName>
    <definedName name="TB95151d90_f662_45fb_b869_9ce720cfbdf6" hidden="1">#REF!</definedName>
    <definedName name="TB9516f2c7_22c4_40d2_8821_7abd233edf49" localSheetId="5" hidden="1">#REF!</definedName>
    <definedName name="TB9516f2c7_22c4_40d2_8821_7abd233edf49" hidden="1">#REF!</definedName>
    <definedName name="TB952cc8a1_3040_4824_9071_251ef2c50342" localSheetId="5" hidden="1">#REF!</definedName>
    <definedName name="TB952cc8a1_3040_4824_9071_251ef2c50342" hidden="1">#REF!</definedName>
    <definedName name="TB952ce160_746b_400a_a7df_8cea47b247f1" localSheetId="5" hidden="1">#REF!</definedName>
    <definedName name="TB952ce160_746b_400a_a7df_8cea47b247f1" hidden="1">#REF!</definedName>
    <definedName name="TB953f93ed_2df4_4f13_8833_7b18c9a3d47b" localSheetId="5" hidden="1">#REF!</definedName>
    <definedName name="TB953f93ed_2df4_4f13_8833_7b18c9a3d47b" hidden="1">#REF!</definedName>
    <definedName name="TB954184b9_ad68_48b2_8755_a2e2c91b1024" localSheetId="5" hidden="1">#REF!</definedName>
    <definedName name="TB954184b9_ad68_48b2_8755_a2e2c91b1024" hidden="1">#REF!</definedName>
    <definedName name="TB95458f86_61b8_4f3f_bf21_fc0e14ba2887" localSheetId="5" hidden="1">#REF!</definedName>
    <definedName name="TB95458f86_61b8_4f3f_bf21_fc0e14ba2887" hidden="1">#REF!</definedName>
    <definedName name="TB95521e8b_394b_4292_9c53_89b2778d8a5b" localSheetId="5" hidden="1">#REF!</definedName>
    <definedName name="TB95521e8b_394b_4292_9c53_89b2778d8a5b" hidden="1">#REF!</definedName>
    <definedName name="TB95524b7c_7343_4308_8b22_c9d0a8f08b3b" localSheetId="5" hidden="1">#REF!</definedName>
    <definedName name="TB95524b7c_7343_4308_8b22_c9d0a8f08b3b" hidden="1">#REF!</definedName>
    <definedName name="TB955b2fc6_b6ea_4a21_8255_b436ecf9ec54" localSheetId="5" hidden="1">#REF!</definedName>
    <definedName name="TB955b2fc6_b6ea_4a21_8255_b436ecf9ec54" hidden="1">#REF!</definedName>
    <definedName name="TB9560c3bd_0256_466e_b963_3ea0a04c0d02" localSheetId="5" hidden="1">#REF!</definedName>
    <definedName name="TB9560c3bd_0256_466e_b963_3ea0a04c0d02" hidden="1">#REF!</definedName>
    <definedName name="TB956d6481_30dc_435a_9f0d_d93d093473ff" localSheetId="5" hidden="1">#REF!</definedName>
    <definedName name="TB956d6481_30dc_435a_9f0d_d93d093473ff" hidden="1">#REF!</definedName>
    <definedName name="TB956f27bd_2408_415a_bc71_7f9b1b8b1327" localSheetId="5" hidden="1">#REF!</definedName>
    <definedName name="TB956f27bd_2408_415a_bc71_7f9b1b8b1327" hidden="1">#REF!</definedName>
    <definedName name="TB956fc095_239d_49b5_af63_4d164b21f604" localSheetId="5" hidden="1">#REF!</definedName>
    <definedName name="TB956fc095_239d_49b5_af63_4d164b21f604" hidden="1">#REF!</definedName>
    <definedName name="TB957102ef_6989_48b3_a09b_d87bfd84bd02" localSheetId="5" hidden="1">#REF!</definedName>
    <definedName name="TB957102ef_6989_48b3_a09b_d87bfd84bd02" hidden="1">#REF!</definedName>
    <definedName name="TB958437a6_4e97_49ee_9822_2a12fa9ee917" localSheetId="5" hidden="1">#REF!</definedName>
    <definedName name="TB958437a6_4e97_49ee_9822_2a12fa9ee917" hidden="1">#REF!</definedName>
    <definedName name="TB95a1d6c3_c2b6_4d53_9ab1_3daac2410069" localSheetId="5" hidden="1">#REF!</definedName>
    <definedName name="TB95a1d6c3_c2b6_4d53_9ab1_3daac2410069" hidden="1">#REF!</definedName>
    <definedName name="TB95aa65fc_d176_4510_b38f_b9443449f323" localSheetId="5" hidden="1">#REF!</definedName>
    <definedName name="TB95aa65fc_d176_4510_b38f_b9443449f323" hidden="1">#REF!</definedName>
    <definedName name="TB95afec97_444f_4229_9589_417ebf9f00c9" localSheetId="5" hidden="1">#REF!</definedName>
    <definedName name="TB95afec97_444f_4229_9589_417ebf9f00c9" hidden="1">#REF!</definedName>
    <definedName name="TB95bca1f8_5a4d_4e99_a3b5_06df4ca9209a" localSheetId="5" hidden="1">#REF!</definedName>
    <definedName name="TB95bca1f8_5a4d_4e99_a3b5_06df4ca9209a" hidden="1">#REF!</definedName>
    <definedName name="TB95bcaf90_eb0f_4506_8f4b_0eeeadb9f113" localSheetId="5" hidden="1">#REF!</definedName>
    <definedName name="TB95bcaf90_eb0f_4506_8f4b_0eeeadb9f113" hidden="1">#REF!</definedName>
    <definedName name="TB95cef750_a13d_4898_963c_1232c4692186" localSheetId="5" hidden="1">#REF!</definedName>
    <definedName name="TB95cef750_a13d_4898_963c_1232c4692186" hidden="1">#REF!</definedName>
    <definedName name="TB95cfe407_84c1_4f9e_b72c_55db3108a6ae" localSheetId="5" hidden="1">#REF!</definedName>
    <definedName name="TB95cfe407_84c1_4f9e_b72c_55db3108a6ae" hidden="1">#REF!</definedName>
    <definedName name="TB95df3f80_1575_4098_a078_1c2028299e85" localSheetId="5" hidden="1">#REF!</definedName>
    <definedName name="TB95df3f80_1575_4098_a078_1c2028299e85" hidden="1">#REF!</definedName>
    <definedName name="TB95e04202_9533_4b0f_8cc5_00d252e4bdbe" localSheetId="5" hidden="1">#REF!</definedName>
    <definedName name="TB95e04202_9533_4b0f_8cc5_00d252e4bdbe" hidden="1">#REF!</definedName>
    <definedName name="TB95e6ca1c_6dbd_4a12_9403_c0491442076c" localSheetId="5" hidden="1">#REF!</definedName>
    <definedName name="TB95e6ca1c_6dbd_4a12_9403_c0491442076c" hidden="1">#REF!</definedName>
    <definedName name="TB95ea56f7_90fc_4859_8902_9c0fe4d22110" localSheetId="5" hidden="1">#REF!</definedName>
    <definedName name="TB95ea56f7_90fc_4859_8902_9c0fe4d22110" hidden="1">#REF!</definedName>
    <definedName name="TB95ec99bd_55a3_40d9_a63a_716bfd211878" localSheetId="5" hidden="1">#REF!</definedName>
    <definedName name="TB95ec99bd_55a3_40d9_a63a_716bfd211878" hidden="1">#REF!</definedName>
    <definedName name="TB960c80f1_1253_4f21_9f30_512895195b0f" localSheetId="5" hidden="1">#REF!</definedName>
    <definedName name="TB960c80f1_1253_4f21_9f30_512895195b0f" hidden="1">#REF!</definedName>
    <definedName name="TB961ee233_1355_4028_abad_328ccaaef287" localSheetId="5" hidden="1">#REF!</definedName>
    <definedName name="TB961ee233_1355_4028_abad_328ccaaef287" hidden="1">#REF!</definedName>
    <definedName name="TB9624b2ce_30aa_4fab_a2c3_d178dff27180" localSheetId="5" hidden="1">#REF!</definedName>
    <definedName name="TB9624b2ce_30aa_4fab_a2c3_d178dff27180" hidden="1">#REF!</definedName>
    <definedName name="TB9628d8e6_990f_4cf6_ba68_ec0de783524f" localSheetId="5" hidden="1">#REF!</definedName>
    <definedName name="TB9628d8e6_990f_4cf6_ba68_ec0de783524f" hidden="1">#REF!</definedName>
    <definedName name="TB962ad848_e3ca_4814_a7fc_478f6a2a2169" localSheetId="5" hidden="1">#REF!</definedName>
    <definedName name="TB962ad848_e3ca_4814_a7fc_478f6a2a2169" hidden="1">#REF!</definedName>
    <definedName name="TB962b4c0e_c45c_48ea_8b2d_a5227bf049fa" localSheetId="5" hidden="1">#REF!</definedName>
    <definedName name="TB962b4c0e_c45c_48ea_8b2d_a5227bf049fa" hidden="1">#REF!</definedName>
    <definedName name="TB96362268_de3c_456e_9662_a884479efcf9" localSheetId="5" hidden="1">#REF!</definedName>
    <definedName name="TB96362268_de3c_456e_9662_a884479efcf9" hidden="1">#REF!</definedName>
    <definedName name="TB9643941b_4abe_456c_bbfa_17c2b605362e" localSheetId="5" hidden="1">#REF!</definedName>
    <definedName name="TB9643941b_4abe_456c_bbfa_17c2b605362e" hidden="1">#REF!</definedName>
    <definedName name="TB9654bb3f_8f18_4c68_bdae_6e223ebb4955" localSheetId="5" hidden="1">#REF!</definedName>
    <definedName name="TB9654bb3f_8f18_4c68_bdae_6e223ebb4955" hidden="1">#REF!</definedName>
    <definedName name="TB9659db24_6b0c_4796_b971_eec60d56b2fe" localSheetId="5" hidden="1">#REF!</definedName>
    <definedName name="TB9659db24_6b0c_4796_b971_eec60d56b2fe" hidden="1">#REF!</definedName>
    <definedName name="TB965cf9d2_3ecd_43fd_9c69_eb908399f5b0" localSheetId="5" hidden="1">#REF!</definedName>
    <definedName name="TB965cf9d2_3ecd_43fd_9c69_eb908399f5b0" hidden="1">#REF!</definedName>
    <definedName name="TB9676fed0_66c0_4b3e_9107_502d8178155f" localSheetId="5" hidden="1">#REF!</definedName>
    <definedName name="TB9676fed0_66c0_4b3e_9107_502d8178155f" hidden="1">#REF!</definedName>
    <definedName name="TB967c4be9_a922_4a72_83cf_95b914938b78" localSheetId="5" hidden="1">#REF!</definedName>
    <definedName name="TB967c4be9_a922_4a72_83cf_95b914938b78" hidden="1">#REF!</definedName>
    <definedName name="TB967dc546_b2bd_48cc_b6e5_388c8bb7f966" localSheetId="5" hidden="1">#REF!</definedName>
    <definedName name="TB967dc546_b2bd_48cc_b6e5_388c8bb7f966" hidden="1">#REF!</definedName>
    <definedName name="TB96832826_1306_4040_b007_718dcaaac27f" localSheetId="5" hidden="1">#REF!</definedName>
    <definedName name="TB96832826_1306_4040_b007_718dcaaac27f" hidden="1">#REF!</definedName>
    <definedName name="TB9684be3d_5146_43f7_b8a3_aa31eb14e5b2" localSheetId="5" hidden="1">#REF!</definedName>
    <definedName name="TB9684be3d_5146_43f7_b8a3_aa31eb14e5b2" hidden="1">#REF!</definedName>
    <definedName name="TB9688c7b3_89ff_48a5_abef_24b170188e42" localSheetId="5" hidden="1">#REF!</definedName>
    <definedName name="TB9688c7b3_89ff_48a5_abef_24b170188e42" hidden="1">#REF!</definedName>
    <definedName name="TB968b1143_dff0_4e35_b9db_8e6f8bf49a70" localSheetId="5" hidden="1">#REF!</definedName>
    <definedName name="TB968b1143_dff0_4e35_b9db_8e6f8bf49a70" hidden="1">#REF!</definedName>
    <definedName name="TB968c057a_873e_403f_877e_d988e6a3e95b" localSheetId="5" hidden="1">#REF!</definedName>
    <definedName name="TB968c057a_873e_403f_877e_d988e6a3e95b" hidden="1">#REF!</definedName>
    <definedName name="TB968c44ed_ac02_4771_bf7d_7b39fc6fe9bd" localSheetId="5" hidden="1">#REF!</definedName>
    <definedName name="TB968c44ed_ac02_4771_bf7d_7b39fc6fe9bd" hidden="1">#REF!</definedName>
    <definedName name="TB968d35a9_e2ba_46fe_b33a_b96533e761dd" localSheetId="5" hidden="1">#REF!</definedName>
    <definedName name="TB968d35a9_e2ba_46fe_b33a_b96533e761dd" hidden="1">#REF!</definedName>
    <definedName name="TB968daa79_652d_469f_9133_de4cac6dcee7" localSheetId="5" hidden="1">#REF!</definedName>
    <definedName name="TB968daa79_652d_469f_9133_de4cac6dcee7" hidden="1">#REF!</definedName>
    <definedName name="TB96958dd5_066c_4a28_b900_85eb4c6ae4da" localSheetId="5" hidden="1">#REF!</definedName>
    <definedName name="TB96958dd5_066c_4a28_b900_85eb4c6ae4da" hidden="1">#REF!</definedName>
    <definedName name="TB969cc2b3_5174_46e4_9777_22db254fe2eb" localSheetId="5" hidden="1">#REF!</definedName>
    <definedName name="TB969cc2b3_5174_46e4_9777_22db254fe2eb" hidden="1">#REF!</definedName>
    <definedName name="TB96a03239_6371_4ea1_8d48_964f66998a84" localSheetId="5" hidden="1">#REF!</definedName>
    <definedName name="TB96a03239_6371_4ea1_8d48_964f66998a84" hidden="1">#REF!</definedName>
    <definedName name="TB96a9795c_e333_430f_81c6_0b7f6e4332a1" localSheetId="5" hidden="1">#REF!</definedName>
    <definedName name="TB96a9795c_e333_430f_81c6_0b7f6e4332a1" hidden="1">#REF!</definedName>
    <definedName name="TB96ac3a82_c2c6_4f53_90be_46c43815e67b" localSheetId="5" hidden="1">#REF!</definedName>
    <definedName name="TB96ac3a82_c2c6_4f53_90be_46c43815e67b" hidden="1">#REF!</definedName>
    <definedName name="TB96acfd28_a351_4b38_8e26_5c2fa59b7b3d" localSheetId="5" hidden="1">#REF!</definedName>
    <definedName name="TB96acfd28_a351_4b38_8e26_5c2fa59b7b3d" hidden="1">#REF!</definedName>
    <definedName name="TB96ae2813_f7f3_475e_9eb2_84a95fbb762a" localSheetId="5" hidden="1">#REF!</definedName>
    <definedName name="TB96ae2813_f7f3_475e_9eb2_84a95fbb762a" hidden="1">#REF!</definedName>
    <definedName name="TB96b1fc02_5acb_4430_911f_33437a1a0469" localSheetId="5" hidden="1">#REF!</definedName>
    <definedName name="TB96b1fc02_5acb_4430_911f_33437a1a0469" hidden="1">#REF!</definedName>
    <definedName name="TB96c96958_d2e6_45c2_819e_7c37df51295e" localSheetId="5" hidden="1">#REF!</definedName>
    <definedName name="TB96c96958_d2e6_45c2_819e_7c37df51295e" hidden="1">#REF!</definedName>
    <definedName name="TB96ca9214_1246_45db_ba60_fbe2dbc474da" localSheetId="5" hidden="1">#REF!</definedName>
    <definedName name="TB96ca9214_1246_45db_ba60_fbe2dbc474da" hidden="1">#REF!</definedName>
    <definedName name="TB96cb1919_7171_4304_b23a_c0fd16d250fc" localSheetId="5" hidden="1">#REF!</definedName>
    <definedName name="TB96cb1919_7171_4304_b23a_c0fd16d250fc" hidden="1">#REF!</definedName>
    <definedName name="TB96d99556_d28c_45ca_b26d_5a443ff0a8c5" localSheetId="5" hidden="1">#REF!</definedName>
    <definedName name="TB96d99556_d28c_45ca_b26d_5a443ff0a8c5" hidden="1">#REF!</definedName>
    <definedName name="TB96dac50b_2089_4f8e_8312_f5e81e409282" localSheetId="5" hidden="1">#REF!</definedName>
    <definedName name="TB96dac50b_2089_4f8e_8312_f5e81e409282" hidden="1">#REF!</definedName>
    <definedName name="TB96e1736e_be74_457a_9aad_0e966d5d94e0" localSheetId="5" hidden="1">#REF!</definedName>
    <definedName name="TB96e1736e_be74_457a_9aad_0e966d5d94e0" hidden="1">#REF!</definedName>
    <definedName name="TB96e3b1ad_64bc_4733_a10c_2ddb1d93865c" localSheetId="5" hidden="1">#REF!</definedName>
    <definedName name="TB96e3b1ad_64bc_4733_a10c_2ddb1d93865c" hidden="1">#REF!</definedName>
    <definedName name="TB96e9874c_86b0_4d94_8117_1e4f6f1bdc6a" localSheetId="5" hidden="1">#REF!</definedName>
    <definedName name="TB96e9874c_86b0_4d94_8117_1e4f6f1bdc6a" hidden="1">#REF!</definedName>
    <definedName name="TB96ea05af_4c27_447a_919f_b0f20e8b7986" localSheetId="5" hidden="1">#REF!</definedName>
    <definedName name="TB96ea05af_4c27_447a_919f_b0f20e8b7986" hidden="1">#REF!</definedName>
    <definedName name="TB96fadd4f_4e89_4d61_83fa_1e82b97ddb43" localSheetId="5" hidden="1">#REF!</definedName>
    <definedName name="TB96fadd4f_4e89_4d61_83fa_1e82b97ddb43" hidden="1">#REF!</definedName>
    <definedName name="TB96fb46af_00b7_4fc8_93c7_98b938178583" localSheetId="5" hidden="1">#REF!</definedName>
    <definedName name="TB96fb46af_00b7_4fc8_93c7_98b938178583" hidden="1">#REF!</definedName>
    <definedName name="TB97031e4f_ba58_4c91_ac9f_ff2bf17af2ac" localSheetId="5" hidden="1">#REF!</definedName>
    <definedName name="TB97031e4f_ba58_4c91_ac9f_ff2bf17af2ac" hidden="1">#REF!</definedName>
    <definedName name="TB9707c2c3_f5a2_4a31_b75f_74fdbbd43369" localSheetId="5" hidden="1">#REF!</definedName>
    <definedName name="TB9707c2c3_f5a2_4a31_b75f_74fdbbd43369" hidden="1">#REF!</definedName>
    <definedName name="TB970e5a6e_2a4f_4fc5_91a9_32f4979c0005" localSheetId="5" hidden="1">#REF!</definedName>
    <definedName name="TB970e5a6e_2a4f_4fc5_91a9_32f4979c0005" hidden="1">#REF!</definedName>
    <definedName name="TB97207211_42e1_4702_8a9b_88e9be3e77c6" localSheetId="5" hidden="1">#REF!</definedName>
    <definedName name="TB97207211_42e1_4702_8a9b_88e9be3e77c6" hidden="1">#REF!</definedName>
    <definedName name="TB972644a0_a602_4ee9_bcbb_ed82eae42a1a" localSheetId="5" hidden="1">#REF!</definedName>
    <definedName name="TB972644a0_a602_4ee9_bcbb_ed82eae42a1a" hidden="1">#REF!</definedName>
    <definedName name="TB972b4ce2_2fb1_465c_bb32_3ec404c1f8a0" localSheetId="5" hidden="1">#REF!</definedName>
    <definedName name="TB972b4ce2_2fb1_465c_bb32_3ec404c1f8a0" hidden="1">#REF!</definedName>
    <definedName name="TB972c8860_3dc1_41b3_b8d4_8f1ecbd594ad" localSheetId="5" hidden="1">#REF!</definedName>
    <definedName name="TB972c8860_3dc1_41b3_b8d4_8f1ecbd594ad" hidden="1">#REF!</definedName>
    <definedName name="TB9732f300_a68f_426b_bb8c_cba0e21559da" localSheetId="5" hidden="1">#REF!</definedName>
    <definedName name="TB9732f300_a68f_426b_bb8c_cba0e21559da" hidden="1">#REF!</definedName>
    <definedName name="TB9737201c_bcbb_47ba_b6de_87410c8f85c9" localSheetId="5" hidden="1">#REF!</definedName>
    <definedName name="TB9737201c_bcbb_47ba_b6de_87410c8f85c9" hidden="1">#REF!</definedName>
    <definedName name="TB974b3696_56a0_4a97_b878_b8cea2f3f483" localSheetId="5" hidden="1">#REF!</definedName>
    <definedName name="TB974b3696_56a0_4a97_b878_b8cea2f3f483" hidden="1">#REF!</definedName>
    <definedName name="TB9754eeb1_873e_400f_b30f_2f21fb4f6123" localSheetId="5" hidden="1">#REF!</definedName>
    <definedName name="TB9754eeb1_873e_400f_b30f_2f21fb4f6123" hidden="1">#REF!</definedName>
    <definedName name="TB975e573b_2aa8_45dd_82b6_acea10decf22" localSheetId="5" hidden="1">#REF!</definedName>
    <definedName name="TB975e573b_2aa8_45dd_82b6_acea10decf22" hidden="1">#REF!</definedName>
    <definedName name="TB976ef882_2ee8_441b_a905_c4524bd9766e" localSheetId="5" hidden="1">#REF!</definedName>
    <definedName name="TB976ef882_2ee8_441b_a905_c4524bd9766e" hidden="1">#REF!</definedName>
    <definedName name="TB979398c8_fcc6_4532_b8ab_c041a1e48a9f" localSheetId="5" hidden="1">#REF!</definedName>
    <definedName name="TB979398c8_fcc6_4532_b8ab_c041a1e48a9f" hidden="1">#REF!</definedName>
    <definedName name="TB97a15b3c_4b95_4dd0_87a7_4ea8335ccbf6" localSheetId="5" hidden="1">#REF!</definedName>
    <definedName name="TB97a15b3c_4b95_4dd0_87a7_4ea8335ccbf6" hidden="1">#REF!</definedName>
    <definedName name="TB97a23e12_5e68_44cc_a758_0121d633870d" localSheetId="5" hidden="1">#REF!</definedName>
    <definedName name="TB97a23e12_5e68_44cc_a758_0121d633870d" hidden="1">#REF!</definedName>
    <definedName name="TB97abfff0_6626_4739_b34f_3486d054b72f" localSheetId="5" hidden="1">#REF!</definedName>
    <definedName name="TB97abfff0_6626_4739_b34f_3486d054b72f" hidden="1">#REF!</definedName>
    <definedName name="TB97acfd9d_08d6_44a0_8b08_312647768d1f" localSheetId="5" hidden="1">#REF!</definedName>
    <definedName name="TB97acfd9d_08d6_44a0_8b08_312647768d1f" hidden="1">#REF!</definedName>
    <definedName name="TB97ca299d_b10e_4d0b_9dce_5d547eecc8f3" localSheetId="5" hidden="1">#REF!</definedName>
    <definedName name="TB97ca299d_b10e_4d0b_9dce_5d547eecc8f3" hidden="1">#REF!</definedName>
    <definedName name="TB97cb73d1_9943_458d_858e_8ff5d4565c65" localSheetId="5" hidden="1">#REF!</definedName>
    <definedName name="TB97cb73d1_9943_458d_858e_8ff5d4565c65" hidden="1">#REF!</definedName>
    <definedName name="TB97d15d5a_c958_4c0e_9bfd_caba253a2d83" localSheetId="5" hidden="1">#REF!</definedName>
    <definedName name="TB97d15d5a_c958_4c0e_9bfd_caba253a2d83" hidden="1">#REF!</definedName>
    <definedName name="TB97e86a66_1cf8_4639_a25b_58c4eae79dad" localSheetId="5" hidden="1">#REF!</definedName>
    <definedName name="TB97e86a66_1cf8_4639_a25b_58c4eae79dad" hidden="1">#REF!</definedName>
    <definedName name="TB97e908ac_def5_4f14_8ae7_923a5d5c32e9" localSheetId="5" hidden="1">#REF!</definedName>
    <definedName name="TB97e908ac_def5_4f14_8ae7_923a5d5c32e9" hidden="1">#REF!</definedName>
    <definedName name="TB97ef5014_71b7_40a0_8852_0215d57d174d" localSheetId="5" hidden="1">#REF!</definedName>
    <definedName name="TB97ef5014_71b7_40a0_8852_0215d57d174d" hidden="1">#REF!</definedName>
    <definedName name="TB97efe31f_2dc8_4f04_a2e3_a94a2df23288" localSheetId="5" hidden="1">#REF!</definedName>
    <definedName name="TB97efe31f_2dc8_4f04_a2e3_a94a2df23288" hidden="1">#REF!</definedName>
    <definedName name="TB9804605a_fde7_40ce_8bbf_5e2cce151d6a" localSheetId="5" hidden="1">#REF!</definedName>
    <definedName name="TB9804605a_fde7_40ce_8bbf_5e2cce151d6a" hidden="1">#REF!</definedName>
    <definedName name="TB9804c997_8a58_45b5_ad6d_e462ee5abf15" localSheetId="5" hidden="1">#REF!</definedName>
    <definedName name="TB9804c997_8a58_45b5_ad6d_e462ee5abf15" hidden="1">#REF!</definedName>
    <definedName name="TB98184e04_a1e5_458f_b1db_c4fd41b5069d" localSheetId="5" hidden="1">#REF!</definedName>
    <definedName name="TB98184e04_a1e5_458f_b1db_c4fd41b5069d" hidden="1">#REF!</definedName>
    <definedName name="TB981dd220_0411_4410_802c_88cf3607d63e" localSheetId="5" hidden="1">#REF!</definedName>
    <definedName name="TB981dd220_0411_4410_802c_88cf3607d63e" hidden="1">#REF!</definedName>
    <definedName name="TB981f0e9e_da00_450b_a768_d20e463220b1" localSheetId="5" hidden="1">#REF!</definedName>
    <definedName name="TB981f0e9e_da00_450b_a768_d20e463220b1" hidden="1">#REF!</definedName>
    <definedName name="TB9826c499_b85b_4c77_ade4_b3e8d51b76b5" localSheetId="5" hidden="1">#REF!</definedName>
    <definedName name="TB9826c499_b85b_4c77_ade4_b3e8d51b76b5" hidden="1">#REF!</definedName>
    <definedName name="TB9826e69f_fc6b_43c1_a555_47d29fdfd2b7" localSheetId="5" hidden="1">#REF!</definedName>
    <definedName name="TB9826e69f_fc6b_43c1_a555_47d29fdfd2b7" hidden="1">#REF!</definedName>
    <definedName name="TB982be6da_5d80_453c_8bdf_4dbf8a11cc62" localSheetId="5" hidden="1">#REF!</definedName>
    <definedName name="TB982be6da_5d80_453c_8bdf_4dbf8a11cc62" hidden="1">#REF!</definedName>
    <definedName name="TB9850a72d_71d6_4b55_b897_3d94c22b091c" localSheetId="5" hidden="1">#REF!</definedName>
    <definedName name="TB9850a72d_71d6_4b55_b897_3d94c22b091c" hidden="1">#REF!</definedName>
    <definedName name="TB9856b5ea_2e84_43ce_a4cf_1c6d1bfb3023" localSheetId="5" hidden="1">#REF!</definedName>
    <definedName name="TB9856b5ea_2e84_43ce_a4cf_1c6d1bfb3023" hidden="1">#REF!</definedName>
    <definedName name="TB985b43d5_fa67_48a1_bb3e_2fa7f494f6e2" localSheetId="5" hidden="1">#REF!</definedName>
    <definedName name="TB985b43d5_fa67_48a1_bb3e_2fa7f494f6e2" hidden="1">#REF!</definedName>
    <definedName name="TB985c1c76_c704_40b2_8b19_0cc08544306c" localSheetId="5" hidden="1">#REF!</definedName>
    <definedName name="TB985c1c76_c704_40b2_8b19_0cc08544306c" hidden="1">#REF!</definedName>
    <definedName name="TB985d645b_7b9a_4e61_bcb5_2347e8a4fa67" localSheetId="5" hidden="1">#REF!</definedName>
    <definedName name="TB985d645b_7b9a_4e61_bcb5_2347e8a4fa67" hidden="1">#REF!</definedName>
    <definedName name="TB986d56b5_e35c_4d7c_91b7_3e14c7f6bd11" localSheetId="5" hidden="1">#REF!</definedName>
    <definedName name="TB986d56b5_e35c_4d7c_91b7_3e14c7f6bd11" hidden="1">#REF!</definedName>
    <definedName name="TB9871be1d_e2f8_484a_9e44_d0e778370e7c" localSheetId="5" hidden="1">#REF!</definedName>
    <definedName name="TB9871be1d_e2f8_484a_9e44_d0e778370e7c" hidden="1">#REF!</definedName>
    <definedName name="TB988af881_b34a_4880_aab1_6699583a5e2d" localSheetId="5" hidden="1">#REF!</definedName>
    <definedName name="TB988af881_b34a_4880_aab1_6699583a5e2d" hidden="1">#REF!</definedName>
    <definedName name="TB98934a56_1524_4464_a56d_1d4604ee28ab" localSheetId="5" hidden="1">#REF!</definedName>
    <definedName name="TB98934a56_1524_4464_a56d_1d4604ee28ab" hidden="1">#REF!</definedName>
    <definedName name="TB989a2d85_0be6_4d94_a577_40d6e39228cc" localSheetId="5" hidden="1">#REF!</definedName>
    <definedName name="TB989a2d85_0be6_4d94_a577_40d6e39228cc" hidden="1">#REF!</definedName>
    <definedName name="TB989a4b44_2846_4440_a0ae_ddddfb05f5e8" localSheetId="5" hidden="1">#REF!</definedName>
    <definedName name="TB989a4b44_2846_4440_a0ae_ddddfb05f5e8" hidden="1">#REF!</definedName>
    <definedName name="TB98a89e6a_ce77_4795_b836_381aa07c28f9" localSheetId="5" hidden="1">#REF!</definedName>
    <definedName name="TB98a89e6a_ce77_4795_b836_381aa07c28f9" hidden="1">#REF!</definedName>
    <definedName name="TB98d72d87_47ac_47c8_ae48_8c16f89be8a6" localSheetId="5" hidden="1">#REF!</definedName>
    <definedName name="TB98d72d87_47ac_47c8_ae48_8c16f89be8a6" hidden="1">#REF!</definedName>
    <definedName name="TB98ed1dc7_3cf1_4b03_8d73_9e2c06e35665" localSheetId="5" hidden="1">#REF!</definedName>
    <definedName name="TB98ed1dc7_3cf1_4b03_8d73_9e2c06e35665" hidden="1">#REF!</definedName>
    <definedName name="TB98f0656f_b8e1_4367_b144_202b38a97bde" localSheetId="5" hidden="1">#REF!</definedName>
    <definedName name="TB98f0656f_b8e1_4367_b144_202b38a97bde" hidden="1">#REF!</definedName>
    <definedName name="TB98f563cb_310d_4532_8321_65f9cdd27eb0" localSheetId="5" hidden="1">#REF!</definedName>
    <definedName name="TB98f563cb_310d_4532_8321_65f9cdd27eb0" hidden="1">#REF!</definedName>
    <definedName name="TB98f59a05_69e3_4ae9_9105_0d088ceb406c" localSheetId="5" hidden="1">#REF!</definedName>
    <definedName name="TB98f59a05_69e3_4ae9_9105_0d088ceb406c" hidden="1">#REF!</definedName>
    <definedName name="TB99002b13_8ee0_409a_ae35_81d3e971b2cd" localSheetId="5" hidden="1">#REF!</definedName>
    <definedName name="TB99002b13_8ee0_409a_ae35_81d3e971b2cd" hidden="1">#REF!</definedName>
    <definedName name="TB99019929_157a_4704_a8a5_ea4462509adb" localSheetId="5" hidden="1">#REF!</definedName>
    <definedName name="TB99019929_157a_4704_a8a5_ea4462509adb" hidden="1">#REF!</definedName>
    <definedName name="TB99033e35_8097_442d_9900_31b0a97fc49f" localSheetId="5" hidden="1">#REF!</definedName>
    <definedName name="TB99033e35_8097_442d_9900_31b0a97fc49f" hidden="1">#REF!</definedName>
    <definedName name="TB99187cda_bc43_4f85_b819_7f3f24c0a654" localSheetId="5" hidden="1">#REF!</definedName>
    <definedName name="TB99187cda_bc43_4f85_b819_7f3f24c0a654" hidden="1">#REF!</definedName>
    <definedName name="TB991d6252_5a49_407e_b1a7_cd63097c879b" localSheetId="5" hidden="1">#REF!</definedName>
    <definedName name="TB991d6252_5a49_407e_b1a7_cd63097c879b" hidden="1">#REF!</definedName>
    <definedName name="TB991d67e2_0f24_4491_9ff9_28bca6ed082b" localSheetId="5" hidden="1">#REF!</definedName>
    <definedName name="TB991d67e2_0f24_4491_9ff9_28bca6ed082b" hidden="1">#REF!</definedName>
    <definedName name="TB99221acf_7652_44da_8c02_21f1d3bfad64" localSheetId="5" hidden="1">#REF!</definedName>
    <definedName name="TB99221acf_7652_44da_8c02_21f1d3bfad64" hidden="1">#REF!</definedName>
    <definedName name="TB9925405c_176c_4d9c_9750_d80d4494d822" localSheetId="5" hidden="1">#REF!</definedName>
    <definedName name="TB9925405c_176c_4d9c_9750_d80d4494d822" hidden="1">#REF!</definedName>
    <definedName name="TB9927eecd_58cb_4091_b212_85465449eb47" localSheetId="5" hidden="1">#REF!</definedName>
    <definedName name="TB9927eecd_58cb_4091_b212_85465449eb47" hidden="1">#REF!</definedName>
    <definedName name="TB992f252d_65a5_4aa6_9cbc_87fa9ff52e85" localSheetId="5" hidden="1">#REF!</definedName>
    <definedName name="TB992f252d_65a5_4aa6_9cbc_87fa9ff52e85" hidden="1">#REF!</definedName>
    <definedName name="TB993089d2_b64a_46cd_9ea2_74c9df74e0f1" localSheetId="5" hidden="1">#REF!</definedName>
    <definedName name="TB993089d2_b64a_46cd_9ea2_74c9df74e0f1" hidden="1">#REF!</definedName>
    <definedName name="TB9933a61b_2153_4e36_a427_06870a6544fe" localSheetId="5" hidden="1">#REF!</definedName>
    <definedName name="TB9933a61b_2153_4e36_a427_06870a6544fe" hidden="1">#REF!</definedName>
    <definedName name="TB9938bde7_0ef5_48d5_a4f1_4ed441561dcd" localSheetId="5" hidden="1">#REF!</definedName>
    <definedName name="TB9938bde7_0ef5_48d5_a4f1_4ed441561dcd" hidden="1">#REF!</definedName>
    <definedName name="TB994af56f_e482_49d3_a462_b98c25c4eb28" localSheetId="5" hidden="1">#REF!</definedName>
    <definedName name="TB994af56f_e482_49d3_a462_b98c25c4eb28" hidden="1">#REF!</definedName>
    <definedName name="TB9965e7f1_6179_4af6_9feb_bd79ac81b973" localSheetId="5" hidden="1">#REF!</definedName>
    <definedName name="TB9965e7f1_6179_4af6_9feb_bd79ac81b973" hidden="1">#REF!</definedName>
    <definedName name="TB99722338_f4f5_46c7_b6e7_f3c92774d3ca" localSheetId="5" hidden="1">#REF!</definedName>
    <definedName name="TB99722338_f4f5_46c7_b6e7_f3c92774d3ca" hidden="1">#REF!</definedName>
    <definedName name="TB99743aa6_66f6_4912_bedf_06f93b212afc" localSheetId="5" hidden="1">#REF!</definedName>
    <definedName name="TB99743aa6_66f6_4912_bedf_06f93b212afc" hidden="1">#REF!</definedName>
    <definedName name="TB9984011d_c836_446c_a19b_c33b73dbefe6" localSheetId="5" hidden="1">#REF!</definedName>
    <definedName name="TB9984011d_c836_446c_a19b_c33b73dbefe6" hidden="1">#REF!</definedName>
    <definedName name="TB999034da_4857_4a61_bebc_e1a2f6f1a5e6" localSheetId="5" hidden="1">#REF!</definedName>
    <definedName name="TB999034da_4857_4a61_bebc_e1a2f6f1a5e6" hidden="1">#REF!</definedName>
    <definedName name="TB99933ddf_a252_4802_b36d_29093ac1e445" localSheetId="5" hidden="1">#REF!</definedName>
    <definedName name="TB99933ddf_a252_4802_b36d_29093ac1e445" hidden="1">#REF!</definedName>
    <definedName name="TB99976f02_3181_419c_9c7c_fd6761451924" localSheetId="5" hidden="1">#REF!</definedName>
    <definedName name="TB99976f02_3181_419c_9c7c_fd6761451924" hidden="1">#REF!</definedName>
    <definedName name="TB999d822c_394d_4a46_b60d_a98b6f1d6e1b" localSheetId="5" hidden="1">#REF!</definedName>
    <definedName name="TB999d822c_394d_4a46_b60d_a98b6f1d6e1b" hidden="1">#REF!</definedName>
    <definedName name="TB99a3a8c2_801b_4003_9f52_1529a809ecd9" localSheetId="5" hidden="1">#REF!</definedName>
    <definedName name="TB99a3a8c2_801b_4003_9f52_1529a809ecd9" hidden="1">#REF!</definedName>
    <definedName name="TB99b02deb_57c1_4524_9ec1_e699c1c58314" localSheetId="5" hidden="1">#REF!</definedName>
    <definedName name="TB99b02deb_57c1_4524_9ec1_e699c1c58314" hidden="1">#REF!</definedName>
    <definedName name="TB99b55fee_1af6_4eb6_b735_cfee29e6e0c8" localSheetId="5" hidden="1">#REF!</definedName>
    <definedName name="TB99b55fee_1af6_4eb6_b735_cfee29e6e0c8" hidden="1">#REF!</definedName>
    <definedName name="TB99c23014_5bbf_4491_908e_f64769b9ec44" localSheetId="5" hidden="1">#REF!</definedName>
    <definedName name="TB99c23014_5bbf_4491_908e_f64769b9ec44" hidden="1">#REF!</definedName>
    <definedName name="TB99c372ee_ea94_471d_a994_6309ddd741ca" localSheetId="5" hidden="1">#REF!</definedName>
    <definedName name="TB99c372ee_ea94_471d_a994_6309ddd741ca" hidden="1">#REF!</definedName>
    <definedName name="TB99cbd34e_d291_44ba_bf56_ce127650a73b" localSheetId="5" hidden="1">#REF!</definedName>
    <definedName name="TB99cbd34e_d291_44ba_bf56_ce127650a73b" hidden="1">#REF!</definedName>
    <definedName name="TB99d11c5e_75d3_4446_9a23_724d72bb772e" localSheetId="5" hidden="1">#REF!</definedName>
    <definedName name="TB99d11c5e_75d3_4446_9a23_724d72bb772e" hidden="1">#REF!</definedName>
    <definedName name="TB99d4d95f_c75a_4aa6_8607_20b8de904f70" localSheetId="5" hidden="1">#REF!</definedName>
    <definedName name="TB99d4d95f_c75a_4aa6_8607_20b8de904f70" hidden="1">#REF!</definedName>
    <definedName name="TB99d5d1a4_0c66_4f9f_be99_1de101094598" localSheetId="5" hidden="1">#REF!</definedName>
    <definedName name="TB99d5d1a4_0c66_4f9f_be99_1de101094598" hidden="1">#REF!</definedName>
    <definedName name="TB99d9dbd7_1cb2_4447_b6c5_abaa90410e66" localSheetId="5" hidden="1">#REF!</definedName>
    <definedName name="TB99d9dbd7_1cb2_4447_b6c5_abaa90410e66" hidden="1">#REF!</definedName>
    <definedName name="TB99e4b373_3d38_4fdc_8532_8a385075ba83" localSheetId="5" hidden="1">#REF!</definedName>
    <definedName name="TB99e4b373_3d38_4fdc_8532_8a385075ba83" hidden="1">#REF!</definedName>
    <definedName name="TB99e53eb1_16c9_427a_bee9_2d1f249d0090" localSheetId="5" hidden="1">#REF!</definedName>
    <definedName name="TB99e53eb1_16c9_427a_bee9_2d1f249d0090" hidden="1">#REF!</definedName>
    <definedName name="TB99f81cd6_9472_400d_8fb3_b68cbb29459e" localSheetId="5" hidden="1">#REF!</definedName>
    <definedName name="TB99f81cd6_9472_400d_8fb3_b68cbb29459e" hidden="1">#REF!</definedName>
    <definedName name="TB99fd7993_fa19_4892_95cd_b989bd429e54" localSheetId="5" hidden="1">#REF!</definedName>
    <definedName name="TB99fd7993_fa19_4892_95cd_b989bd429e54" hidden="1">#REF!</definedName>
    <definedName name="TB9a032428_0237_484f_8bba_08710fc79514" localSheetId="5" hidden="1">#REF!</definedName>
    <definedName name="TB9a032428_0237_484f_8bba_08710fc79514" hidden="1">#REF!</definedName>
    <definedName name="TB9a03e84d_733d_4405_a0a9_598c84a9f51f" localSheetId="5" hidden="1">#REF!</definedName>
    <definedName name="TB9a03e84d_733d_4405_a0a9_598c84a9f51f" hidden="1">#REF!</definedName>
    <definedName name="TB9a24be18_30d6_4512_a99a_05f23edf0ec6" localSheetId="5" hidden="1">#REF!</definedName>
    <definedName name="TB9a24be18_30d6_4512_a99a_05f23edf0ec6" hidden="1">#REF!</definedName>
    <definedName name="TB9a2b9cfc_3b1e_4499_ad05_386bc2200eab" localSheetId="5" hidden="1">#REF!</definedName>
    <definedName name="TB9a2b9cfc_3b1e_4499_ad05_386bc2200eab" hidden="1">#REF!</definedName>
    <definedName name="TB9a32be69_cb4a_45e3_896a_3163c994ae69" localSheetId="5" hidden="1">#REF!</definedName>
    <definedName name="TB9a32be69_cb4a_45e3_896a_3163c994ae69" hidden="1">#REF!</definedName>
    <definedName name="TB9a4a7e4c_485c_451f_a7cb_51b1c3688e1e" localSheetId="5" hidden="1">#REF!</definedName>
    <definedName name="TB9a4a7e4c_485c_451f_a7cb_51b1c3688e1e" hidden="1">#REF!</definedName>
    <definedName name="TB9a5c74e0_7f4a_499f_99a5_1bc08f70e6f9" localSheetId="5" hidden="1">#REF!</definedName>
    <definedName name="TB9a5c74e0_7f4a_499f_99a5_1bc08f70e6f9" hidden="1">#REF!</definedName>
    <definedName name="TB9a63a168_9d37_4b8e_a797_bec7ae8b8fd1" localSheetId="5" hidden="1">#REF!</definedName>
    <definedName name="TB9a63a168_9d37_4b8e_a797_bec7ae8b8fd1" hidden="1">#REF!</definedName>
    <definedName name="TB9a699c0a_f86b_49e5_81de_0ffe9d6c947f" localSheetId="5" hidden="1">#REF!</definedName>
    <definedName name="TB9a699c0a_f86b_49e5_81de_0ffe9d6c947f" hidden="1">#REF!</definedName>
    <definedName name="TB9a770dd6_9570_4567_b064_9a06b8b4c45c" localSheetId="5" hidden="1">#REF!</definedName>
    <definedName name="TB9a770dd6_9570_4567_b064_9a06b8b4c45c" hidden="1">#REF!</definedName>
    <definedName name="TB9a780bb9_0d8c_4742_b951_d2e80936b9f3" localSheetId="5" hidden="1">#REF!</definedName>
    <definedName name="TB9a780bb9_0d8c_4742_b951_d2e80936b9f3" hidden="1">#REF!</definedName>
    <definedName name="TB9a918a68_88c0_4460_9bf5_25628ee98014" localSheetId="5" hidden="1">#REF!</definedName>
    <definedName name="TB9a918a68_88c0_4460_9bf5_25628ee98014" hidden="1">#REF!</definedName>
    <definedName name="TB9a9bf2e2_0131_416c_bc5d_758ccb9bfaed" localSheetId="5" hidden="1">#REF!</definedName>
    <definedName name="TB9a9bf2e2_0131_416c_bc5d_758ccb9bfaed" hidden="1">#REF!</definedName>
    <definedName name="TB9ab0d097_553c_479e_91e7_35a328015d33" localSheetId="5" hidden="1">#REF!</definedName>
    <definedName name="TB9ab0d097_553c_479e_91e7_35a328015d33" hidden="1">#REF!</definedName>
    <definedName name="TB9ab2258b_65fa_4dd7_bfae_933def9026a6" localSheetId="5" hidden="1">#REF!</definedName>
    <definedName name="TB9ab2258b_65fa_4dd7_bfae_933def9026a6" hidden="1">#REF!</definedName>
    <definedName name="TB9ab22f43_7aea_424c_a336_49cc2a6271f5" localSheetId="5" hidden="1">#REF!</definedName>
    <definedName name="TB9ab22f43_7aea_424c_a336_49cc2a6271f5" hidden="1">#REF!</definedName>
    <definedName name="TB9ab5cfe6_5863_4fbc_979c_067a5fe0cfe3" localSheetId="5" hidden="1">#REF!</definedName>
    <definedName name="TB9ab5cfe6_5863_4fbc_979c_067a5fe0cfe3" hidden="1">#REF!</definedName>
    <definedName name="TB9acf6eee_b923_46e6_b1fe_e4fd70113f72" localSheetId="5" hidden="1">#REF!</definedName>
    <definedName name="TB9acf6eee_b923_46e6_b1fe_e4fd70113f72" hidden="1">#REF!</definedName>
    <definedName name="TB9ad0f1cf_8731_42a4_846a_4f659fd7f50f" localSheetId="5" hidden="1">#REF!</definedName>
    <definedName name="TB9ad0f1cf_8731_42a4_846a_4f659fd7f50f" hidden="1">#REF!</definedName>
    <definedName name="TB9ae02821_c048_4e4f_81b5_6f01e3cdf06c" localSheetId="5" hidden="1">#REF!</definedName>
    <definedName name="TB9ae02821_c048_4e4f_81b5_6f01e3cdf06c" hidden="1">#REF!</definedName>
    <definedName name="TB9aebdc2a_049f_424f_99ab_c606212c97ea" localSheetId="5" hidden="1">#REF!</definedName>
    <definedName name="TB9aebdc2a_049f_424f_99ab_c606212c97ea" hidden="1">#REF!</definedName>
    <definedName name="TB9aeda55f_2849_4349_b5a3_bc70fc1f5336" localSheetId="5" hidden="1">#REF!</definedName>
    <definedName name="TB9aeda55f_2849_4349_b5a3_bc70fc1f5336" hidden="1">#REF!</definedName>
    <definedName name="TB9afc5fce_7a3a_4983_bee3_c08310d303b6" localSheetId="5" hidden="1">#REF!</definedName>
    <definedName name="TB9afc5fce_7a3a_4983_bee3_c08310d303b6" hidden="1">#REF!</definedName>
    <definedName name="TB9afd5f0a_90b5_454b_ab0f_b2b964110cf4" localSheetId="5" hidden="1">#REF!</definedName>
    <definedName name="TB9afd5f0a_90b5_454b_ab0f_b2b964110cf4" hidden="1">#REF!</definedName>
    <definedName name="TB9b09d519_eae0_403a_9e53_a67bdbf79173" localSheetId="5" hidden="1">#REF!</definedName>
    <definedName name="TB9b09d519_eae0_403a_9e53_a67bdbf79173" hidden="1">#REF!</definedName>
    <definedName name="TB9b14909b_065d_436f_92b4_f72f5c302901" localSheetId="5" hidden="1">#REF!</definedName>
    <definedName name="TB9b14909b_065d_436f_92b4_f72f5c302901" hidden="1">#REF!</definedName>
    <definedName name="TB9b149da0_aba3_4295_92c3_7453a97321d1" localSheetId="5" hidden="1">#REF!</definedName>
    <definedName name="TB9b149da0_aba3_4295_92c3_7453a97321d1" hidden="1">#REF!</definedName>
    <definedName name="TB9b1974a4_5f63_4faa_8add_564dbf5ce432" localSheetId="5" hidden="1">#REF!</definedName>
    <definedName name="TB9b1974a4_5f63_4faa_8add_564dbf5ce432" hidden="1">#REF!</definedName>
    <definedName name="TB9b2e240e_1dd8_446d_aab6_c60a4c7b6da1" localSheetId="5" hidden="1">#REF!</definedName>
    <definedName name="TB9b2e240e_1dd8_446d_aab6_c60a4c7b6da1" hidden="1">#REF!</definedName>
    <definedName name="TB9b53f38d_3647_41a3_a544_3905436683d2" localSheetId="5" hidden="1">#REF!</definedName>
    <definedName name="TB9b53f38d_3647_41a3_a544_3905436683d2" hidden="1">#REF!</definedName>
    <definedName name="TB9b801568_8897_475f_9730_7a86d1cdb5d4" localSheetId="5" hidden="1">#REF!</definedName>
    <definedName name="TB9b801568_8897_475f_9730_7a86d1cdb5d4" hidden="1">#REF!</definedName>
    <definedName name="TB9b803b3c_d0bb_49d1_ad9f_480b68dcea18" localSheetId="5" hidden="1">#REF!</definedName>
    <definedName name="TB9b803b3c_d0bb_49d1_ad9f_480b68dcea18" hidden="1">#REF!</definedName>
    <definedName name="TB9b86d35b_a330_4a9f_a77b_1c6e457ccb46" localSheetId="5" hidden="1">#REF!</definedName>
    <definedName name="TB9b86d35b_a330_4a9f_a77b_1c6e457ccb46" hidden="1">#REF!</definedName>
    <definedName name="TB9b93d528_7dd5_4899_bcbf_998d6921d0e6" localSheetId="5" hidden="1">#REF!</definedName>
    <definedName name="TB9b93d528_7dd5_4899_bcbf_998d6921d0e6" hidden="1">#REF!</definedName>
    <definedName name="TB9bacf57a_648d_4ab5_be92_8403ea8545b8" localSheetId="5" hidden="1">#REF!</definedName>
    <definedName name="TB9bacf57a_648d_4ab5_be92_8403ea8545b8" hidden="1">#REF!</definedName>
    <definedName name="TB9baff13c_e9dd_485f_958a_8bde6468b11e" localSheetId="5" hidden="1">#REF!</definedName>
    <definedName name="TB9baff13c_e9dd_485f_958a_8bde6468b11e" hidden="1">#REF!</definedName>
    <definedName name="TB9bb94362_3f5f_4229_bacd_d7f4d67816d9" localSheetId="5" hidden="1">#REF!</definedName>
    <definedName name="TB9bb94362_3f5f_4229_bacd_d7f4d67816d9" hidden="1">#REF!</definedName>
    <definedName name="TB9bbd28af_462e_4cdd_9da0_b01b2c5f57ca" localSheetId="5" hidden="1">#REF!</definedName>
    <definedName name="TB9bbd28af_462e_4cdd_9da0_b01b2c5f57ca" hidden="1">#REF!</definedName>
    <definedName name="TB9bbedfb0_ce83_4adc_9647_56e31477e072" localSheetId="5" hidden="1">#REF!</definedName>
    <definedName name="TB9bbedfb0_ce83_4adc_9647_56e31477e072" hidden="1">#REF!</definedName>
    <definedName name="TB9bccc952_f33a_4433_aa0c_a4eeb804c3c6" localSheetId="5" hidden="1">#REF!</definedName>
    <definedName name="TB9bccc952_f33a_4433_aa0c_a4eeb804c3c6" hidden="1">#REF!</definedName>
    <definedName name="TB9be40a61_05b5_46fa_aded_6d5502582bff" localSheetId="5" hidden="1">#REF!</definedName>
    <definedName name="TB9be40a61_05b5_46fa_aded_6d5502582bff" hidden="1">#REF!</definedName>
    <definedName name="TB9bf58c28_8efe_4670_9072_7f1f0e64be46" localSheetId="5" hidden="1">#REF!</definedName>
    <definedName name="TB9bf58c28_8efe_4670_9072_7f1f0e64be46" hidden="1">#REF!</definedName>
    <definedName name="TB9bf9e6ce_cccf_478e_a9e3_2052b1e2e567" localSheetId="5" hidden="1">#REF!</definedName>
    <definedName name="TB9bf9e6ce_cccf_478e_a9e3_2052b1e2e567" hidden="1">#REF!</definedName>
    <definedName name="TB9bfbb9f3_9e76_4734_9572_71a70efcaf36" localSheetId="5" hidden="1">#REF!</definedName>
    <definedName name="TB9bfbb9f3_9e76_4734_9572_71a70efcaf36" hidden="1">#REF!</definedName>
    <definedName name="TB9bfdc277_4ced_4203_9064_97193a2251ac" localSheetId="5" hidden="1">#REF!</definedName>
    <definedName name="TB9bfdc277_4ced_4203_9064_97193a2251ac" hidden="1">#REF!</definedName>
    <definedName name="TB9c02aae8_31bd_48d2_97a7_3eb658affaa3" localSheetId="5" hidden="1">#REF!</definedName>
    <definedName name="TB9c02aae8_31bd_48d2_97a7_3eb658affaa3" hidden="1">#REF!</definedName>
    <definedName name="TB9c1669f3_8ad3_4d4a_9722_20ceb4b950a5" localSheetId="5" hidden="1">#REF!</definedName>
    <definedName name="TB9c1669f3_8ad3_4d4a_9722_20ceb4b950a5" hidden="1">#REF!</definedName>
    <definedName name="TB9c183b2a_7e4f_4371_b3ef_13d7846b509e" localSheetId="5" hidden="1">#REF!</definedName>
    <definedName name="TB9c183b2a_7e4f_4371_b3ef_13d7846b509e" hidden="1">#REF!</definedName>
    <definedName name="TB9c1b2cf6_31a7_4671_a20e_90e0b5f942b2" localSheetId="5" hidden="1">#REF!</definedName>
    <definedName name="TB9c1b2cf6_31a7_4671_a20e_90e0b5f942b2" hidden="1">#REF!</definedName>
    <definedName name="TB9c1d03d2_b246_42ec_b873_9bbe0bd5a456" localSheetId="5" hidden="1">#REF!</definedName>
    <definedName name="TB9c1d03d2_b246_42ec_b873_9bbe0bd5a456" hidden="1">#REF!</definedName>
    <definedName name="TB9c1e49ec_09e4_430b_9e55_153253fc3922" localSheetId="5" hidden="1">#REF!</definedName>
    <definedName name="TB9c1e49ec_09e4_430b_9e55_153253fc3922" hidden="1">#REF!</definedName>
    <definedName name="TB9c277755_dfdd_4584_b3d3_ac210bf8db87" localSheetId="5" hidden="1">#REF!</definedName>
    <definedName name="TB9c277755_dfdd_4584_b3d3_ac210bf8db87" hidden="1">#REF!</definedName>
    <definedName name="TB9c27b57b_ac80_4ec1_97ea_3d770dfbbe85" localSheetId="5" hidden="1">#REF!</definedName>
    <definedName name="TB9c27b57b_ac80_4ec1_97ea_3d770dfbbe85" hidden="1">#REF!</definedName>
    <definedName name="TB9c35c953_1ab8_4188_aee4_b982de5e749f" localSheetId="5" hidden="1">#REF!</definedName>
    <definedName name="TB9c35c953_1ab8_4188_aee4_b982de5e749f" hidden="1">#REF!</definedName>
    <definedName name="TB9c3ebb38_1877_4813_818f_1d7cd66e8154" localSheetId="5" hidden="1">#REF!</definedName>
    <definedName name="TB9c3ebb38_1877_4813_818f_1d7cd66e8154" hidden="1">#REF!</definedName>
    <definedName name="TB9c3feb96_bdfe_4634_8e97_61ad2271d36c" localSheetId="5" hidden="1">#REF!</definedName>
    <definedName name="TB9c3feb96_bdfe_4634_8e97_61ad2271d36c" hidden="1">#REF!</definedName>
    <definedName name="TB9c43db07_3e03_4103_b8dc_0cf644b4ad98" localSheetId="5" hidden="1">#REF!</definedName>
    <definedName name="TB9c43db07_3e03_4103_b8dc_0cf644b4ad98" hidden="1">#REF!</definedName>
    <definedName name="TB9c46be7d_6a26_4f95_88e3_b98e819f18e9" localSheetId="5" hidden="1">#REF!</definedName>
    <definedName name="TB9c46be7d_6a26_4f95_88e3_b98e819f18e9" hidden="1">#REF!</definedName>
    <definedName name="TB9c4c5806_1e2e_4122_b512_0893994528b2" localSheetId="5" hidden="1">#REF!</definedName>
    <definedName name="TB9c4c5806_1e2e_4122_b512_0893994528b2" hidden="1">#REF!</definedName>
    <definedName name="TB9c4ce07d_5439_44ed_a076_5ae5105ac991" localSheetId="5" hidden="1">#REF!</definedName>
    <definedName name="TB9c4ce07d_5439_44ed_a076_5ae5105ac991" hidden="1">#REF!</definedName>
    <definedName name="TB9c68a97e_415a_4578_8993_7e9edbc1a507" localSheetId="5" hidden="1">#REF!</definedName>
    <definedName name="TB9c68a97e_415a_4578_8993_7e9edbc1a507" hidden="1">#REF!</definedName>
    <definedName name="TB9c79d224_786d_42e4_b4c6_8e9f9701a971" localSheetId="5" hidden="1">#REF!</definedName>
    <definedName name="TB9c79d224_786d_42e4_b4c6_8e9f9701a971" hidden="1">#REF!</definedName>
    <definedName name="TB9c7fc6d4_0cd4_4d18_bd4e_dba2fdb4ccf5" localSheetId="5" hidden="1">#REF!</definedName>
    <definedName name="TB9c7fc6d4_0cd4_4d18_bd4e_dba2fdb4ccf5" hidden="1">#REF!</definedName>
    <definedName name="TB9c8d02db_8fbd_437f_be9b_879ee9214ddf" localSheetId="5" hidden="1">#REF!</definedName>
    <definedName name="TB9c8d02db_8fbd_437f_be9b_879ee9214ddf" hidden="1">#REF!</definedName>
    <definedName name="TB9c90f5e1_8162_46ab_968f_b6a543c5c093" localSheetId="5" hidden="1">#REF!</definedName>
    <definedName name="TB9c90f5e1_8162_46ab_968f_b6a543c5c093" hidden="1">#REF!</definedName>
    <definedName name="TB9c95aa7b_7c4e_42e8_aba1_ce6f35f0159b" localSheetId="5" hidden="1">#REF!</definedName>
    <definedName name="TB9c95aa7b_7c4e_42e8_aba1_ce6f35f0159b" hidden="1">#REF!</definedName>
    <definedName name="TB9c96503d_cbcf_4bd6_8e6c_ceaa8316a185" localSheetId="5" hidden="1">#REF!</definedName>
    <definedName name="TB9c96503d_cbcf_4bd6_8e6c_ceaa8316a185" hidden="1">#REF!</definedName>
    <definedName name="TB9c999c25_d067_45a3_b312_94f8d1d7f02b" localSheetId="5" hidden="1">#REF!</definedName>
    <definedName name="TB9c999c25_d067_45a3_b312_94f8d1d7f02b" hidden="1">#REF!</definedName>
    <definedName name="TB9cacf68d_355e_4398_8e6d_9d069c51cfff" localSheetId="5" hidden="1">#REF!</definedName>
    <definedName name="TB9cacf68d_355e_4398_8e6d_9d069c51cfff" hidden="1">#REF!</definedName>
    <definedName name="TB9cb3e23a_3497_4fea_ab49_dbaad54ddac1" localSheetId="5" hidden="1">#REF!</definedName>
    <definedName name="TB9cb3e23a_3497_4fea_ab49_dbaad54ddac1" hidden="1">#REF!</definedName>
    <definedName name="TB9cb4cb51_9fc9_45a4_b1b7_38db5de61631" localSheetId="5" hidden="1">#REF!</definedName>
    <definedName name="TB9cb4cb51_9fc9_45a4_b1b7_38db5de61631" hidden="1">#REF!</definedName>
    <definedName name="TB9cb73f08_6142_4cc0_b2ae_f310aac0ac2b" localSheetId="5" hidden="1">#REF!</definedName>
    <definedName name="TB9cb73f08_6142_4cc0_b2ae_f310aac0ac2b" hidden="1">#REF!</definedName>
    <definedName name="TB9cbcbb69_8d21_4f7b_924a_52398b109452" localSheetId="5" hidden="1">#REF!</definedName>
    <definedName name="TB9cbcbb69_8d21_4f7b_924a_52398b109452" hidden="1">#REF!</definedName>
    <definedName name="TB9cda6741_bcd5_420f_a1bf_f2af67365af0" localSheetId="5" hidden="1">#REF!</definedName>
    <definedName name="TB9cda6741_bcd5_420f_a1bf_f2af67365af0" hidden="1">#REF!</definedName>
    <definedName name="TB9ce0766c_dadb_435e_861f_22006f57c1ab" localSheetId="5" hidden="1">#REF!</definedName>
    <definedName name="TB9ce0766c_dadb_435e_861f_22006f57c1ab" hidden="1">#REF!</definedName>
    <definedName name="TB9cf07933_6610_42d4_af5d_090166a7482a" localSheetId="5" hidden="1">#REF!</definedName>
    <definedName name="TB9cf07933_6610_42d4_af5d_090166a7482a" hidden="1">#REF!</definedName>
    <definedName name="TB9d02f4bd_a633_4cd8_994b_4f24ed217e6d" localSheetId="5" hidden="1">#REF!</definedName>
    <definedName name="TB9d02f4bd_a633_4cd8_994b_4f24ed217e6d" hidden="1">#REF!</definedName>
    <definedName name="TB9d05d100_bce8_43b5_aa3e_2646979eb028" localSheetId="5" hidden="1">#REF!</definedName>
    <definedName name="TB9d05d100_bce8_43b5_aa3e_2646979eb028" hidden="1">#REF!</definedName>
    <definedName name="TB9d10b3ee_2162_4798_8921_28f7938dc68b" localSheetId="5" hidden="1">#REF!</definedName>
    <definedName name="TB9d10b3ee_2162_4798_8921_28f7938dc68b" hidden="1">#REF!</definedName>
    <definedName name="TB9d1267b3_45d9_47fd_87e1_2d868469d61b" localSheetId="5" hidden="1">#REF!</definedName>
    <definedName name="TB9d1267b3_45d9_47fd_87e1_2d868469d61b" hidden="1">#REF!</definedName>
    <definedName name="TB9d1d0412_f30b_430f_8888_be27d708f282" localSheetId="5" hidden="1">#REF!</definedName>
    <definedName name="TB9d1d0412_f30b_430f_8888_be27d708f282" hidden="1">#REF!</definedName>
    <definedName name="TB9d204df6_179a_47b1_a9ce_e943829a2910" localSheetId="5" hidden="1">#REF!</definedName>
    <definedName name="TB9d204df6_179a_47b1_a9ce_e943829a2910" hidden="1">#REF!</definedName>
    <definedName name="TB9d23133f_5efb_4a28_87fb_eeba8d8a069d" localSheetId="5" hidden="1">#REF!</definedName>
    <definedName name="TB9d23133f_5efb_4a28_87fb_eeba8d8a069d" hidden="1">#REF!</definedName>
    <definedName name="TB9d27a74d_201d_439d_a0be_6b088c18198d" localSheetId="5" hidden="1">#REF!</definedName>
    <definedName name="TB9d27a74d_201d_439d_a0be_6b088c18198d" hidden="1">#REF!</definedName>
    <definedName name="TB9d2d1cc2_8bea_4f20_a0a5_1b6b1e7ec6b8" localSheetId="5" hidden="1">#REF!</definedName>
    <definedName name="TB9d2d1cc2_8bea_4f20_a0a5_1b6b1e7ec6b8" hidden="1">#REF!</definedName>
    <definedName name="TB9d3f1780_8f98_4bd6_8713_90326e7a9f20" localSheetId="5" hidden="1">#REF!</definedName>
    <definedName name="TB9d3f1780_8f98_4bd6_8713_90326e7a9f20" hidden="1">#REF!</definedName>
    <definedName name="TB9d470bd1_a975_499e_902d_5451b8a4234f" localSheetId="5" hidden="1">#REF!</definedName>
    <definedName name="TB9d470bd1_a975_499e_902d_5451b8a4234f" hidden="1">#REF!</definedName>
    <definedName name="TB9d52d761_b12d_42a0_9521_2f694661c4a6" localSheetId="5" hidden="1">#REF!</definedName>
    <definedName name="TB9d52d761_b12d_42a0_9521_2f694661c4a6" hidden="1">#REF!</definedName>
    <definedName name="TB9d53468d_a36c_4394_a8af_629b87a77dd7" localSheetId="5" hidden="1">#REF!</definedName>
    <definedName name="TB9d53468d_a36c_4394_a8af_629b87a77dd7" hidden="1">#REF!</definedName>
    <definedName name="TB9d563613_2389_4695_b4a6_4792a5f71006" localSheetId="5" hidden="1">#REF!</definedName>
    <definedName name="TB9d563613_2389_4695_b4a6_4792a5f71006" hidden="1">#REF!</definedName>
    <definedName name="TB9d613d65_72f1_4ddc_a6aa_4c83b2523ff7" localSheetId="5" hidden="1">#REF!</definedName>
    <definedName name="TB9d613d65_72f1_4ddc_a6aa_4c83b2523ff7" hidden="1">#REF!</definedName>
    <definedName name="TB9d626f47_60cf_4cb5_be43_52fb401d7df9" localSheetId="5" hidden="1">#REF!</definedName>
    <definedName name="TB9d626f47_60cf_4cb5_be43_52fb401d7df9" hidden="1">#REF!</definedName>
    <definedName name="TB9d70ac34_4846_4c5d_841c_5718dd3e15bc" localSheetId="5" hidden="1">#REF!</definedName>
    <definedName name="TB9d70ac34_4846_4c5d_841c_5718dd3e15bc" hidden="1">#REF!</definedName>
    <definedName name="TB9d70e9a1_f6ff_4229_8df5_4a46b050e482" localSheetId="5" hidden="1">#REF!</definedName>
    <definedName name="TB9d70e9a1_f6ff_4229_8df5_4a46b050e482" hidden="1">#REF!</definedName>
    <definedName name="TB9d7bc2eb_8dca_429d_a7c6_33682bb52584" localSheetId="5" hidden="1">#REF!</definedName>
    <definedName name="TB9d7bc2eb_8dca_429d_a7c6_33682bb52584" hidden="1">#REF!</definedName>
    <definedName name="TB9d8b74b2_4179_4721_9b9d_4b829ef6d916" localSheetId="5" hidden="1">#REF!</definedName>
    <definedName name="TB9d8b74b2_4179_4721_9b9d_4b829ef6d916" hidden="1">#REF!</definedName>
    <definedName name="TB9d8ba662_1293_4c30_bc42_aea0ec880aab" localSheetId="5" hidden="1">#REF!</definedName>
    <definedName name="TB9d8ba662_1293_4c30_bc42_aea0ec880aab" hidden="1">#REF!</definedName>
    <definedName name="TB9d8e85f8_ade2_4686_aede_257884adaf97" localSheetId="5" hidden="1">#REF!</definedName>
    <definedName name="TB9d8e85f8_ade2_4686_aede_257884adaf97" hidden="1">#REF!</definedName>
    <definedName name="TB9d94b08d_5013_4fad_9a19_4f5bf52f02be" localSheetId="5" hidden="1">#REF!</definedName>
    <definedName name="TB9d94b08d_5013_4fad_9a19_4f5bf52f02be" hidden="1">#REF!</definedName>
    <definedName name="TB9d9785e8_0439_4ed8_b012_b4b73e9041a1" localSheetId="5" hidden="1">#REF!</definedName>
    <definedName name="TB9d9785e8_0439_4ed8_b012_b4b73e9041a1" hidden="1">#REF!</definedName>
    <definedName name="TB9daf1ca9_9fc9_40ba_b055_edbac5a188ac" localSheetId="5" hidden="1">#REF!</definedName>
    <definedName name="TB9daf1ca9_9fc9_40ba_b055_edbac5a188ac" hidden="1">#REF!</definedName>
    <definedName name="TB9db0d178_6a2c_47b2_81f9_b054266a18e8" localSheetId="5" hidden="1">#REF!</definedName>
    <definedName name="TB9db0d178_6a2c_47b2_81f9_b054266a18e8" hidden="1">#REF!</definedName>
    <definedName name="TB9db8b626_ef6e_4cdd_98dd_c632188fdbd9" localSheetId="5" hidden="1">#REF!</definedName>
    <definedName name="TB9db8b626_ef6e_4cdd_98dd_c632188fdbd9" hidden="1">#REF!</definedName>
    <definedName name="TB9db8feb5_eb78_4c40_85bb_0a1d9bdfb8d5" localSheetId="5" hidden="1">#REF!</definedName>
    <definedName name="TB9db8feb5_eb78_4c40_85bb_0a1d9bdfb8d5" hidden="1">#REF!</definedName>
    <definedName name="TB9ddb027d_164f_4835_8a5e_dce21dfbc799" localSheetId="5" hidden="1">#REF!</definedName>
    <definedName name="TB9ddb027d_164f_4835_8a5e_dce21dfbc799" hidden="1">#REF!</definedName>
    <definedName name="TB9ddcbe3c_512f_4cd4_a4d0_61cdef18788b" localSheetId="5" hidden="1">#REF!</definedName>
    <definedName name="TB9ddcbe3c_512f_4cd4_a4d0_61cdef18788b" hidden="1">#REF!</definedName>
    <definedName name="TB9ddd9a05_a515_4251_aaf0_b74b47a795c3" localSheetId="5" hidden="1">#REF!</definedName>
    <definedName name="TB9ddd9a05_a515_4251_aaf0_b74b47a795c3" hidden="1">#REF!</definedName>
    <definedName name="TB9de2fd71_c78b_4a34_a8a8_a5e3feb2e264" localSheetId="5" hidden="1">#REF!</definedName>
    <definedName name="TB9de2fd71_c78b_4a34_a8a8_a5e3feb2e264" hidden="1">#REF!</definedName>
    <definedName name="TB9de6b0a0_a9c3_44d6_89b9_cfb749996522" localSheetId="5" hidden="1">#REF!</definedName>
    <definedName name="TB9de6b0a0_a9c3_44d6_89b9_cfb749996522" hidden="1">#REF!</definedName>
    <definedName name="TB9deea657_5d76_411f_9bcc_70ed4056d2a5" localSheetId="5" hidden="1">#REF!</definedName>
    <definedName name="TB9deea657_5d76_411f_9bcc_70ed4056d2a5" hidden="1">#REF!</definedName>
    <definedName name="TB9dff4511_2fc3_4b87_b26a_c532917e90c7" localSheetId="5" hidden="1">#REF!</definedName>
    <definedName name="TB9dff4511_2fc3_4b87_b26a_c532917e90c7" hidden="1">#REF!</definedName>
    <definedName name="TB9e1776db_faea_4311_9cf5_28e9e17b9d48" localSheetId="5" hidden="1">#REF!</definedName>
    <definedName name="TB9e1776db_faea_4311_9cf5_28e9e17b9d48" hidden="1">#REF!</definedName>
    <definedName name="TB9e2091e1_35d7_486c_8e61_5f6938a262a0" localSheetId="5" hidden="1">#REF!</definedName>
    <definedName name="TB9e2091e1_35d7_486c_8e61_5f6938a262a0" hidden="1">#REF!</definedName>
    <definedName name="TB9e3b699a_dc64_4dcb_850d_3280a2687818" localSheetId="5" hidden="1">#REF!</definedName>
    <definedName name="TB9e3b699a_dc64_4dcb_850d_3280a2687818" hidden="1">#REF!</definedName>
    <definedName name="TB9e41756b_2d74_4657_bc13_a117c0789e0a" localSheetId="5" hidden="1">#REF!</definedName>
    <definedName name="TB9e41756b_2d74_4657_bc13_a117c0789e0a" hidden="1">#REF!</definedName>
    <definedName name="TB9e4286ad_8aeb_4abb_8f65_a15e031d72e7" localSheetId="5" hidden="1">#REF!</definedName>
    <definedName name="TB9e4286ad_8aeb_4abb_8f65_a15e031d72e7" hidden="1">#REF!</definedName>
    <definedName name="TB9e4a61c8_fe0f_49cd_ad98_34025aa698d7" localSheetId="5" hidden="1">#REF!</definedName>
    <definedName name="TB9e4a61c8_fe0f_49cd_ad98_34025aa698d7" hidden="1">#REF!</definedName>
    <definedName name="TB9e689e47_652e_488f_aab2_bca252882d76" localSheetId="5" hidden="1">#REF!</definedName>
    <definedName name="TB9e689e47_652e_488f_aab2_bca252882d76" hidden="1">#REF!</definedName>
    <definedName name="TB9e6b340a_fe82_402c_aef0_910adc69cb86" localSheetId="5" hidden="1">#REF!</definedName>
    <definedName name="TB9e6b340a_fe82_402c_aef0_910adc69cb86" hidden="1">#REF!</definedName>
    <definedName name="TB9e745986_b9cf_4bfa_8231_15fb675fe969" localSheetId="5" hidden="1">#REF!</definedName>
    <definedName name="TB9e745986_b9cf_4bfa_8231_15fb675fe969" hidden="1">#REF!</definedName>
    <definedName name="TB9e7f1706_52a2_4a98_80a4_59b4702d1138" localSheetId="5" hidden="1">#REF!</definedName>
    <definedName name="TB9e7f1706_52a2_4a98_80a4_59b4702d1138" hidden="1">#REF!</definedName>
    <definedName name="TB9e88d8c1_da11_471a_9c4a_bf8dc7e2e7f9" localSheetId="5" hidden="1">#REF!</definedName>
    <definedName name="TB9e88d8c1_da11_471a_9c4a_bf8dc7e2e7f9" hidden="1">#REF!</definedName>
    <definedName name="TB9e90767f_6fae_41fe_944c_17cd00ab48f4" localSheetId="5" hidden="1">#REF!</definedName>
    <definedName name="TB9e90767f_6fae_41fe_944c_17cd00ab48f4" hidden="1">#REF!</definedName>
    <definedName name="TB9e95be33_9492_4e52_b3df_dd36f3947eb8" localSheetId="5" hidden="1">#REF!</definedName>
    <definedName name="TB9e95be33_9492_4e52_b3df_dd36f3947eb8" hidden="1">#REF!</definedName>
    <definedName name="TB9e97997f_a8e5_41fe_99cb_5f5073e14b90" localSheetId="5" hidden="1">#REF!</definedName>
    <definedName name="TB9e97997f_a8e5_41fe_99cb_5f5073e14b90" hidden="1">#REF!</definedName>
    <definedName name="TB9e9cd46c_0010_4dbf_90e5_2f36419d8719" localSheetId="5" hidden="1">#REF!</definedName>
    <definedName name="TB9e9cd46c_0010_4dbf_90e5_2f36419d8719" hidden="1">#REF!</definedName>
    <definedName name="TB9ea34333_78b5_4ff7_9eb0_4a5fe7f47a24" localSheetId="5" hidden="1">#REF!</definedName>
    <definedName name="TB9ea34333_78b5_4ff7_9eb0_4a5fe7f47a24" hidden="1">#REF!</definedName>
    <definedName name="TB9ea70af1_7f2b_47d1_bb36_d0f72c51c113" localSheetId="5" hidden="1">#REF!</definedName>
    <definedName name="TB9ea70af1_7f2b_47d1_bb36_d0f72c51c113" hidden="1">#REF!</definedName>
    <definedName name="TB9eade576_a439_47b0_ada1_c81990e90bf1" localSheetId="5" hidden="1">#REF!</definedName>
    <definedName name="TB9eade576_a439_47b0_ada1_c81990e90bf1" hidden="1">#REF!</definedName>
    <definedName name="TB9eb42581_2500_4e61_8747_a4238eddef11" localSheetId="5" hidden="1">#REF!</definedName>
    <definedName name="TB9eb42581_2500_4e61_8747_a4238eddef11" hidden="1">#REF!</definedName>
    <definedName name="TB9eb6567b_39d8_4aa5_ac1f_2519da88f3f6" localSheetId="5" hidden="1">#REF!</definedName>
    <definedName name="TB9eb6567b_39d8_4aa5_ac1f_2519da88f3f6" hidden="1">#REF!</definedName>
    <definedName name="TB9ebfde48_df25_4b92_87f3_d57a335e818a" localSheetId="5" hidden="1">#REF!</definedName>
    <definedName name="TB9ebfde48_df25_4b92_87f3_d57a335e818a" hidden="1">#REF!</definedName>
    <definedName name="TB9ecbb9fb_e10c_496b_ae6e_cc6d86227f64" localSheetId="5" hidden="1">#REF!</definedName>
    <definedName name="TB9ecbb9fb_e10c_496b_ae6e_cc6d86227f64" hidden="1">#REF!</definedName>
    <definedName name="TB9ece230a_2b0b_49c1_ae38_ceadceb2b3d0" localSheetId="5" hidden="1">#REF!</definedName>
    <definedName name="TB9ece230a_2b0b_49c1_ae38_ceadceb2b3d0" hidden="1">#REF!</definedName>
    <definedName name="TB9ee96a09_9ed6_47d8_9e45_cef35480963a" localSheetId="5" hidden="1">#REF!</definedName>
    <definedName name="TB9ee96a09_9ed6_47d8_9e45_cef35480963a" hidden="1">#REF!</definedName>
    <definedName name="TB9efaec0f_31c3_4f1c_a524_716a33589e47" localSheetId="5" hidden="1">#REF!</definedName>
    <definedName name="TB9efaec0f_31c3_4f1c_a524_716a33589e47" hidden="1">#REF!</definedName>
    <definedName name="TB9eff3e10_bec5_4188_b21d_77e134c5cbdd" localSheetId="5" hidden="1">#REF!</definedName>
    <definedName name="TB9eff3e10_bec5_4188_b21d_77e134c5cbdd" hidden="1">#REF!</definedName>
    <definedName name="TB9f04f5fe_4084_4fa2_a0b5_8d40d1eab458" localSheetId="5" hidden="1">#REF!</definedName>
    <definedName name="TB9f04f5fe_4084_4fa2_a0b5_8d40d1eab458" hidden="1">#REF!</definedName>
    <definedName name="TB9f086979_b6f5_4a01_99d2_89277eb0d0e1" localSheetId="5" hidden="1">#REF!</definedName>
    <definedName name="TB9f086979_b6f5_4a01_99d2_89277eb0d0e1" hidden="1">#REF!</definedName>
    <definedName name="TB9f2a5a66_7b99_483b_a2c7_6151f29b21ae" localSheetId="5" hidden="1">#REF!</definedName>
    <definedName name="TB9f2a5a66_7b99_483b_a2c7_6151f29b21ae" hidden="1">#REF!</definedName>
    <definedName name="TB9f34d6d4_a726_442a_8189_30d89fa20d68" localSheetId="5" hidden="1">#REF!</definedName>
    <definedName name="TB9f34d6d4_a726_442a_8189_30d89fa20d68" hidden="1">#REF!</definedName>
    <definedName name="TB9f3b0d04_04f3_486f_8c03_b7ec1259ee7a" localSheetId="5" hidden="1">#REF!</definedName>
    <definedName name="TB9f3b0d04_04f3_486f_8c03_b7ec1259ee7a" hidden="1">#REF!</definedName>
    <definedName name="TB9f3edc6f_cf47_4200_9e28_cb15a2e1b5aa" localSheetId="5" hidden="1">#REF!</definedName>
    <definedName name="TB9f3edc6f_cf47_4200_9e28_cb15a2e1b5aa" hidden="1">#REF!</definedName>
    <definedName name="TB9f4290b4_811d_4f34_8ece_1c972c9bd759" localSheetId="5" hidden="1">#REF!</definedName>
    <definedName name="TB9f4290b4_811d_4f34_8ece_1c972c9bd759" hidden="1">#REF!</definedName>
    <definedName name="TB9f43306f_8f63_424c_bb8f_55858470a7c6" localSheetId="5" hidden="1">#REF!</definedName>
    <definedName name="TB9f43306f_8f63_424c_bb8f_55858470a7c6" hidden="1">#REF!</definedName>
    <definedName name="TB9f4d3a00_cdb1_438c_97cd_72abb44dc816" localSheetId="5" hidden="1">#REF!</definedName>
    <definedName name="TB9f4d3a00_cdb1_438c_97cd_72abb44dc816" hidden="1">#REF!</definedName>
    <definedName name="TB9f59d92a_3e5d_4b3b_8cf6_b4d296bfa112" localSheetId="5" hidden="1">#REF!</definedName>
    <definedName name="TB9f59d92a_3e5d_4b3b_8cf6_b4d296bfa112" hidden="1">#REF!</definedName>
    <definedName name="TB9f61dc61_0a33_4ce0_81ce_df845637f0a9" localSheetId="5" hidden="1">#REF!</definedName>
    <definedName name="TB9f61dc61_0a33_4ce0_81ce_df845637f0a9" hidden="1">#REF!</definedName>
    <definedName name="TB9f70c759_a87b_4df8_b8a8_2abc5d230579" localSheetId="5" hidden="1">#REF!</definedName>
    <definedName name="TB9f70c759_a87b_4df8_b8a8_2abc5d230579" hidden="1">#REF!</definedName>
    <definedName name="TB9f7ad76d_528a_4c1f_8c3c_80dcdd2b4574" localSheetId="5" hidden="1">#REF!</definedName>
    <definedName name="TB9f7ad76d_528a_4c1f_8c3c_80dcdd2b4574" hidden="1">#REF!</definedName>
    <definedName name="TB9f7eb6d4_1541_4bb3_ad53_ad5de93a666c" localSheetId="5" hidden="1">#REF!</definedName>
    <definedName name="TB9f7eb6d4_1541_4bb3_ad53_ad5de93a666c" hidden="1">#REF!</definedName>
    <definedName name="TB9f8331bf_34d3_4940_9767_a0b71eb78cc2" localSheetId="5" hidden="1">#REF!</definedName>
    <definedName name="TB9f8331bf_34d3_4940_9767_a0b71eb78cc2" hidden="1">#REF!</definedName>
    <definedName name="TB9f8793ef_2f0e_48c0_ad2a_a091ed6beeb2" localSheetId="5" hidden="1">#REF!</definedName>
    <definedName name="TB9f8793ef_2f0e_48c0_ad2a_a091ed6beeb2" hidden="1">#REF!</definedName>
    <definedName name="TB9f87d0d1_48a9_47e1_b8f0_e4f0ae8dbbef" localSheetId="5" hidden="1">#REF!</definedName>
    <definedName name="TB9f87d0d1_48a9_47e1_b8f0_e4f0ae8dbbef" hidden="1">#REF!</definedName>
    <definedName name="TB9f90d418_09fa_439e_a7ff_1eedc7488681" localSheetId="5" hidden="1">#REF!</definedName>
    <definedName name="TB9f90d418_09fa_439e_a7ff_1eedc7488681" hidden="1">#REF!</definedName>
    <definedName name="TB9f95bc32_9c32_4203_bf5a_7c93352481d5" localSheetId="5" hidden="1">#REF!</definedName>
    <definedName name="TB9f95bc32_9c32_4203_bf5a_7c93352481d5" hidden="1">#REF!</definedName>
    <definedName name="TB9fa0b720_b0bc_4403_a54e_d66aad89133c" localSheetId="5" hidden="1">#REF!</definedName>
    <definedName name="TB9fa0b720_b0bc_4403_a54e_d66aad89133c" hidden="1">#REF!</definedName>
    <definedName name="TB9fa91064_2f3a_490c_888c_272b41b4e088" localSheetId="5" hidden="1">#REF!</definedName>
    <definedName name="TB9fa91064_2f3a_490c_888c_272b41b4e088" hidden="1">#REF!</definedName>
    <definedName name="TB9faa0f7c_6d18_4421_9961_39a930f60920" localSheetId="5" hidden="1">#REF!</definedName>
    <definedName name="TB9faa0f7c_6d18_4421_9961_39a930f60920" hidden="1">#REF!</definedName>
    <definedName name="TB9fb458b0_bfaf_43b3_91b0_4aa94bcc6e0c" localSheetId="5" hidden="1">#REF!</definedName>
    <definedName name="TB9fb458b0_bfaf_43b3_91b0_4aa94bcc6e0c" hidden="1">#REF!</definedName>
    <definedName name="TB9fbe1d32_ed7e_435e_a98b_2faca4b42205" localSheetId="5" hidden="1">#REF!</definedName>
    <definedName name="TB9fbe1d32_ed7e_435e_a98b_2faca4b42205" hidden="1">#REF!</definedName>
    <definedName name="TB9fd73c91_8384_4a63_a681_df4c78cdb7c8" localSheetId="5" hidden="1">#REF!</definedName>
    <definedName name="TB9fd73c91_8384_4a63_a681_df4c78cdb7c8" hidden="1">#REF!</definedName>
    <definedName name="TB9fe80fab_ef5b_43e4_87b8_6dfacf2fcfa3" localSheetId="5" hidden="1">#REF!</definedName>
    <definedName name="TB9fe80fab_ef5b_43e4_87b8_6dfacf2fcfa3" hidden="1">#REF!</definedName>
    <definedName name="TB9fea559b_25aa_4fd5_82af_17139bd70545" localSheetId="5" hidden="1">#REF!</definedName>
    <definedName name="TB9fea559b_25aa_4fd5_82af_17139bd70545" hidden="1">#REF!</definedName>
    <definedName name="TB9fefd5b9_efc8_42a9_9694_421770eaa661" localSheetId="5" hidden="1">#REF!</definedName>
    <definedName name="TB9fefd5b9_efc8_42a9_9694_421770eaa661" hidden="1">#REF!</definedName>
    <definedName name="TB9ff0b4a4_a4ed_4430_9342_180c0be9d027" localSheetId="5" hidden="1">#REF!</definedName>
    <definedName name="TB9ff0b4a4_a4ed_4430_9342_180c0be9d027" hidden="1">#REF!</definedName>
    <definedName name="TB9ff5993b_fd7e_4d19_bd5d_716e685365e0" localSheetId="5" hidden="1">#REF!</definedName>
    <definedName name="TB9ff5993b_fd7e_4d19_bd5d_716e685365e0" hidden="1">#REF!</definedName>
    <definedName name="TB9ff99436_f2df_4150_9409_6dbbf8515c41" localSheetId="5" hidden="1">#REF!</definedName>
    <definedName name="TB9ff99436_f2df_4150_9409_6dbbf8515c41" hidden="1">#REF!</definedName>
    <definedName name="TB9ffee247_5212_4153_89c3_fe42457e0f79" localSheetId="5" hidden="1">#REF!</definedName>
    <definedName name="TB9ffee247_5212_4153_89c3_fe42457e0f79" hidden="1">#REF!</definedName>
    <definedName name="TBa0067307_2fab_444d_a987_6b1e722e7943" localSheetId="5" hidden="1">#REF!</definedName>
    <definedName name="TBa0067307_2fab_444d_a987_6b1e722e7943" hidden="1">#REF!</definedName>
    <definedName name="TBa009f001_2b70_4ee2_8e26_1dba68eab1cb" localSheetId="5" hidden="1">#REF!</definedName>
    <definedName name="TBa009f001_2b70_4ee2_8e26_1dba68eab1cb" hidden="1">#REF!</definedName>
    <definedName name="TBa00adf69_f7e4_4aee_b404_375e70200f3e" localSheetId="5" hidden="1">#REF!</definedName>
    <definedName name="TBa00adf69_f7e4_4aee_b404_375e70200f3e" hidden="1">#REF!</definedName>
    <definedName name="TBa00b743c_2d10_451a_8a75_950f2ed0e03d" localSheetId="5" hidden="1">#REF!</definedName>
    <definedName name="TBa00b743c_2d10_451a_8a75_950f2ed0e03d" hidden="1">#REF!</definedName>
    <definedName name="TBa00bd61a_e2bb_4faa_a267_d5235d1a5b27" localSheetId="5" hidden="1">#REF!</definedName>
    <definedName name="TBa00bd61a_e2bb_4faa_a267_d5235d1a5b27" hidden="1">#REF!</definedName>
    <definedName name="TBa018f8ef_080d_4fae_8c35_b6ed6206b3da" localSheetId="5" hidden="1">#REF!</definedName>
    <definedName name="TBa018f8ef_080d_4fae_8c35_b6ed6206b3da" hidden="1">#REF!</definedName>
    <definedName name="TBa021aaae_d222_43bb_b88f_b47f8e69174a" localSheetId="5" hidden="1">#REF!</definedName>
    <definedName name="TBa021aaae_d222_43bb_b88f_b47f8e69174a" hidden="1">#REF!</definedName>
    <definedName name="TBa024a20d_00e1_47f6_9a2b_c756c00205c5" localSheetId="5" hidden="1">#REF!</definedName>
    <definedName name="TBa024a20d_00e1_47f6_9a2b_c756c00205c5" hidden="1">#REF!</definedName>
    <definedName name="TBa031205d_2a07_46b9_8dc6_a39d9260e7d3" localSheetId="5" hidden="1">#REF!</definedName>
    <definedName name="TBa031205d_2a07_46b9_8dc6_a39d9260e7d3" hidden="1">#REF!</definedName>
    <definedName name="TBa0363bb6_ec0a_4e99_8086_d91e0b872b86" localSheetId="5" hidden="1">#REF!</definedName>
    <definedName name="TBa0363bb6_ec0a_4e99_8086_d91e0b872b86" hidden="1">#REF!</definedName>
    <definedName name="TBa0384092_c417_4e1b_b36f_713ae8ad3750" localSheetId="5" hidden="1">#REF!</definedName>
    <definedName name="TBa0384092_c417_4e1b_b36f_713ae8ad3750" hidden="1">#REF!</definedName>
    <definedName name="TBa039c62e_f6ef_414e_a33b_a2636f74c595" localSheetId="5" hidden="1">#REF!</definedName>
    <definedName name="TBa039c62e_f6ef_414e_a33b_a2636f74c595" hidden="1">#REF!</definedName>
    <definedName name="TBa043cec0_43ca_40ec_9ca0_3b5e1181ecc1" localSheetId="5" hidden="1">#REF!</definedName>
    <definedName name="TBa043cec0_43ca_40ec_9ca0_3b5e1181ecc1" hidden="1">#REF!</definedName>
    <definedName name="TBa0464e45_4997_48b0_b70f_452e7bf2e7e5" localSheetId="5" hidden="1">#REF!</definedName>
    <definedName name="TBa0464e45_4997_48b0_b70f_452e7bf2e7e5" hidden="1">#REF!</definedName>
    <definedName name="TBa0603deb_a0d7_4d8f_a4ed_fe1ba3dcbcf1" localSheetId="5" hidden="1">#REF!</definedName>
    <definedName name="TBa0603deb_a0d7_4d8f_a4ed_fe1ba3dcbcf1" hidden="1">#REF!</definedName>
    <definedName name="TBa0675a5a_d21b_42e0_9bfc_1e2cf48789b2" localSheetId="5" hidden="1">#REF!</definedName>
    <definedName name="TBa0675a5a_d21b_42e0_9bfc_1e2cf48789b2" hidden="1">#REF!</definedName>
    <definedName name="TBa067f859_4376_48b9_8d11_770ed836d709" localSheetId="5" hidden="1">#REF!</definedName>
    <definedName name="TBa067f859_4376_48b9_8d11_770ed836d709" hidden="1">#REF!</definedName>
    <definedName name="TBa06efaba_e729_440d_aac0_8f44f89b3d20" localSheetId="5" hidden="1">#REF!</definedName>
    <definedName name="TBa06efaba_e729_440d_aac0_8f44f89b3d20" hidden="1">#REF!</definedName>
    <definedName name="TBa06fa497_8615_42ea_9d50_5feeda2df998" localSheetId="5" hidden="1">#REF!</definedName>
    <definedName name="TBa06fa497_8615_42ea_9d50_5feeda2df998" hidden="1">#REF!</definedName>
    <definedName name="TBa08e38ae_9057_4e18_ad2a_f81619941858" localSheetId="5" hidden="1">#REF!</definedName>
    <definedName name="TBa08e38ae_9057_4e18_ad2a_f81619941858" hidden="1">#REF!</definedName>
    <definedName name="TBa0944824_6a60_43ff_8986_61600ae5b2c4" localSheetId="5" hidden="1">#REF!</definedName>
    <definedName name="TBa0944824_6a60_43ff_8986_61600ae5b2c4" hidden="1">#REF!</definedName>
    <definedName name="TBa0b385cb_20a6_4525_b7f1_087f482a958e" localSheetId="5" hidden="1">#REF!</definedName>
    <definedName name="TBa0b385cb_20a6_4525_b7f1_087f482a958e" hidden="1">#REF!</definedName>
    <definedName name="TBa0b8629f_7b10_4553_ac46_dabe98495f0b" localSheetId="5" hidden="1">#REF!</definedName>
    <definedName name="TBa0b8629f_7b10_4553_ac46_dabe98495f0b" hidden="1">#REF!</definedName>
    <definedName name="TBa0b9adcb_af5d_4680_b2d8_567352902230" localSheetId="5" hidden="1">#REF!</definedName>
    <definedName name="TBa0b9adcb_af5d_4680_b2d8_567352902230" hidden="1">#REF!</definedName>
    <definedName name="TBa0bf5b90_8f5f_4e2e_8543_ac9c2d9b9518" localSheetId="5" hidden="1">#REF!</definedName>
    <definedName name="TBa0bf5b90_8f5f_4e2e_8543_ac9c2d9b9518" hidden="1">#REF!</definedName>
    <definedName name="TBa0c38324_574b_4002_a2fc_113f24f3c767" localSheetId="5" hidden="1">#REF!</definedName>
    <definedName name="TBa0c38324_574b_4002_a2fc_113f24f3c767" hidden="1">#REF!</definedName>
    <definedName name="TBa0d4f22f_52ed_47a8_8e19_5297e5836182" localSheetId="5" hidden="1">#REF!</definedName>
    <definedName name="TBa0d4f22f_52ed_47a8_8e19_5297e5836182" hidden="1">#REF!</definedName>
    <definedName name="TBa0db6f27_9426_4602_8172_f970e224b51c" localSheetId="5" hidden="1">#REF!</definedName>
    <definedName name="TBa0db6f27_9426_4602_8172_f970e224b51c" hidden="1">#REF!</definedName>
    <definedName name="TBa0ddd3ae_906c_45be_ad14_9cb9c46bb7fd" localSheetId="5" hidden="1">#REF!</definedName>
    <definedName name="TBa0ddd3ae_906c_45be_ad14_9cb9c46bb7fd" hidden="1">#REF!</definedName>
    <definedName name="TBa0e62bb8_8fe9_4d32_9f09_95366dfb3b6a" localSheetId="5" hidden="1">#REF!</definedName>
    <definedName name="TBa0e62bb8_8fe9_4d32_9f09_95366dfb3b6a" hidden="1">#REF!</definedName>
    <definedName name="TBa0eb118a_b2bd_44cb_b6d0_94abf6a837d7" localSheetId="5" hidden="1">#REF!</definedName>
    <definedName name="TBa0eb118a_b2bd_44cb_b6d0_94abf6a837d7" hidden="1">#REF!</definedName>
    <definedName name="TBa0efe5a2_5575_42e2_bc19_f79a7d48264a" localSheetId="5" hidden="1">#REF!</definedName>
    <definedName name="TBa0efe5a2_5575_42e2_bc19_f79a7d48264a" hidden="1">#REF!</definedName>
    <definedName name="TBa100ff07_3534_4b6a_9840_cb7265aefd39" localSheetId="5" hidden="1">#REF!</definedName>
    <definedName name="TBa100ff07_3534_4b6a_9840_cb7265aefd39" hidden="1">#REF!</definedName>
    <definedName name="TBa103eb34_eb77_4709_8d89_56194a90e0db" localSheetId="5" hidden="1">#REF!</definedName>
    <definedName name="TBa103eb34_eb77_4709_8d89_56194a90e0db" hidden="1">#REF!</definedName>
    <definedName name="TBa10a57dc_a06f_4c55_8d6a_89278bcaab12" localSheetId="5" hidden="1">#REF!</definedName>
    <definedName name="TBa10a57dc_a06f_4c55_8d6a_89278bcaab12" hidden="1">#REF!</definedName>
    <definedName name="TBa10e175b_be3d_4865_a0ad_ec080ead3d5f" localSheetId="5" hidden="1">#REF!</definedName>
    <definedName name="TBa10e175b_be3d_4865_a0ad_ec080ead3d5f" hidden="1">#REF!</definedName>
    <definedName name="TBa10eb1bd_01a4_45ac_9f2c_4a69d675c03c" localSheetId="5" hidden="1">#REF!</definedName>
    <definedName name="TBa10eb1bd_01a4_45ac_9f2c_4a69d675c03c" hidden="1">#REF!</definedName>
    <definedName name="TBa118cc4a_6630_4c00_a69d_580bb8829a7c" localSheetId="5" hidden="1">#REF!</definedName>
    <definedName name="TBa118cc4a_6630_4c00_a69d_580bb8829a7c" hidden="1">#REF!</definedName>
    <definedName name="TBa120954b_d57f_47cd_bdc1_b83f5b6f5266" localSheetId="5" hidden="1">#REF!</definedName>
    <definedName name="TBa120954b_d57f_47cd_bdc1_b83f5b6f5266" hidden="1">#REF!</definedName>
    <definedName name="TBa1232b42_430f_40e8_93f6_430c30a1eb43" localSheetId="5" hidden="1">#REF!</definedName>
    <definedName name="TBa1232b42_430f_40e8_93f6_430c30a1eb43" hidden="1">#REF!</definedName>
    <definedName name="TBa12a6dea_167a_49b3_8109_d1822f32fb25" localSheetId="5" hidden="1">#REF!</definedName>
    <definedName name="TBa12a6dea_167a_49b3_8109_d1822f32fb25" hidden="1">#REF!</definedName>
    <definedName name="TBa13ce949_bf60_4a77_9f30_0c0a3df782d5" localSheetId="5" hidden="1">#REF!</definedName>
    <definedName name="TBa13ce949_bf60_4a77_9f30_0c0a3df782d5" hidden="1">#REF!</definedName>
    <definedName name="TBa13f9ce7_220b_43fc_9d34_56d8c23ac8da" localSheetId="5" hidden="1">#REF!</definedName>
    <definedName name="TBa13f9ce7_220b_43fc_9d34_56d8c23ac8da" hidden="1">#REF!</definedName>
    <definedName name="TBa143fe74_e98d_4954_9c6e_b1bbcd970cee" localSheetId="5" hidden="1">#REF!</definedName>
    <definedName name="TBa143fe74_e98d_4954_9c6e_b1bbcd970cee" hidden="1">#REF!</definedName>
    <definedName name="TBa1477716_21b1_4d24_a5f4_9353976c3c43" localSheetId="5" hidden="1">#REF!</definedName>
    <definedName name="TBa1477716_21b1_4d24_a5f4_9353976c3c43" hidden="1">#REF!</definedName>
    <definedName name="TBa147eb33_cb09_4fa0_ae6d_741b55665d9e" localSheetId="5" hidden="1">#REF!</definedName>
    <definedName name="TBa147eb33_cb09_4fa0_ae6d_741b55665d9e" hidden="1">#REF!</definedName>
    <definedName name="TBa14b5b28_3914_47ed_a9ff_41063870029d" localSheetId="5" hidden="1">#REF!</definedName>
    <definedName name="TBa14b5b28_3914_47ed_a9ff_41063870029d" hidden="1">#REF!</definedName>
    <definedName name="TBa15d6c1e_9b37_45e1_be85_370b4eb28bbc" localSheetId="5" hidden="1">#REF!</definedName>
    <definedName name="TBa15d6c1e_9b37_45e1_be85_370b4eb28bbc" hidden="1">#REF!</definedName>
    <definedName name="TBa15dcfe5_00cd_4610_9266_d1da9edb92da" localSheetId="5" hidden="1">#REF!</definedName>
    <definedName name="TBa15dcfe5_00cd_4610_9266_d1da9edb92da" hidden="1">#REF!</definedName>
    <definedName name="TBa17347ba_a159_42e2_8f6c_0956ea1fbff5" localSheetId="5" hidden="1">#REF!</definedName>
    <definedName name="TBa17347ba_a159_42e2_8f6c_0956ea1fbff5" hidden="1">#REF!</definedName>
    <definedName name="TBa1820964_cffa_419f_b961_40483addea10" localSheetId="5" hidden="1">#REF!</definedName>
    <definedName name="TBa1820964_cffa_419f_b961_40483addea10" hidden="1">#REF!</definedName>
    <definedName name="TBa184e816_1359_47ff_ae3a_ce487a7de253" localSheetId="5" hidden="1">#REF!</definedName>
    <definedName name="TBa184e816_1359_47ff_ae3a_ce487a7de253" hidden="1">#REF!</definedName>
    <definedName name="TBa184fd6a_f68c_4dd3_bc39_0c2071c8bd42" localSheetId="5" hidden="1">#REF!</definedName>
    <definedName name="TBa184fd6a_f68c_4dd3_bc39_0c2071c8bd42" hidden="1">#REF!</definedName>
    <definedName name="TBa190181b_9bbc_4b20_a268_355f75c4a1bd" localSheetId="5" hidden="1">#REF!</definedName>
    <definedName name="TBa190181b_9bbc_4b20_a268_355f75c4a1bd" hidden="1">#REF!</definedName>
    <definedName name="TBa193d597_78f4_4175_a9a0_986f3232fbe0" localSheetId="5" hidden="1">#REF!</definedName>
    <definedName name="TBa193d597_78f4_4175_a9a0_986f3232fbe0" hidden="1">#REF!</definedName>
    <definedName name="TBa193ee2e_092a_4093_af73_97089239cfa7" localSheetId="5" hidden="1">#REF!</definedName>
    <definedName name="TBa193ee2e_092a_4093_af73_97089239cfa7" hidden="1">#REF!</definedName>
    <definedName name="TBa197bc79_bd9d_47b9_9527_5e6bfb98a586" localSheetId="5" hidden="1">#REF!</definedName>
    <definedName name="TBa197bc79_bd9d_47b9_9527_5e6bfb98a586" hidden="1">#REF!</definedName>
    <definedName name="TBa19edb46_261a_4dfc_8dc1_c270066e0b1a" localSheetId="5" hidden="1">#REF!</definedName>
    <definedName name="TBa19edb46_261a_4dfc_8dc1_c270066e0b1a" hidden="1">#REF!</definedName>
    <definedName name="TBa1a33fbf_0123_4111_ac4c_7ac9b468f0b1" localSheetId="5" hidden="1">#REF!</definedName>
    <definedName name="TBa1a33fbf_0123_4111_ac4c_7ac9b468f0b1" hidden="1">#REF!</definedName>
    <definedName name="TBa1b1cd9a_2b38_4561_ad95_351a9fc2458e" localSheetId="5" hidden="1">#REF!</definedName>
    <definedName name="TBa1b1cd9a_2b38_4561_ad95_351a9fc2458e" hidden="1">#REF!</definedName>
    <definedName name="TBa1d458d8_fbe2_4f7c_8332_d6bf27cec1f0" localSheetId="5" hidden="1">#REF!</definedName>
    <definedName name="TBa1d458d8_fbe2_4f7c_8332_d6bf27cec1f0" hidden="1">#REF!</definedName>
    <definedName name="TBa1e9da4a_89d3_4e58_8878_1c69670ae521" localSheetId="5" hidden="1">#REF!</definedName>
    <definedName name="TBa1e9da4a_89d3_4e58_8878_1c69670ae521" hidden="1">#REF!</definedName>
    <definedName name="TBa1f0986d_ed2f_487a_9870_3cddf50bc6ab" localSheetId="5" hidden="1">#REF!</definedName>
    <definedName name="TBa1f0986d_ed2f_487a_9870_3cddf50bc6ab" hidden="1">#REF!</definedName>
    <definedName name="TBa1fd326f_b0b1_48d0_a715_1687b695d58e" localSheetId="5" hidden="1">#REF!</definedName>
    <definedName name="TBa1fd326f_b0b1_48d0_a715_1687b695d58e" hidden="1">#REF!</definedName>
    <definedName name="TBa1fd4670_dea2_46fa_b616_711602f8ef2c" localSheetId="5" hidden="1">#REF!</definedName>
    <definedName name="TBa1fd4670_dea2_46fa_b616_711602f8ef2c" hidden="1">#REF!</definedName>
    <definedName name="TBa1ffcaab_97ce_4e49_b7e8_2995fea738f9" localSheetId="5" hidden="1">#REF!</definedName>
    <definedName name="TBa1ffcaab_97ce_4e49_b7e8_2995fea738f9" hidden="1">#REF!</definedName>
    <definedName name="TBa2041912_c385_4e97_9087_8e53c9a017e1" localSheetId="5" hidden="1">#REF!</definedName>
    <definedName name="TBa2041912_c385_4e97_9087_8e53c9a017e1" hidden="1">#REF!</definedName>
    <definedName name="TBa2106129_9220_485f_8e74_10e37fc95de0" localSheetId="5" hidden="1">#REF!</definedName>
    <definedName name="TBa2106129_9220_485f_8e74_10e37fc95de0" hidden="1">#REF!</definedName>
    <definedName name="TBa2129464_92d2_4545_9671_560d5cae8bcf" localSheetId="5" hidden="1">#REF!</definedName>
    <definedName name="TBa2129464_92d2_4545_9671_560d5cae8bcf" hidden="1">#REF!</definedName>
    <definedName name="TBa2221343_a020_4a24_bd84_cc2b67a966bf" localSheetId="5" hidden="1">#REF!</definedName>
    <definedName name="TBa2221343_a020_4a24_bd84_cc2b67a966bf" hidden="1">#REF!</definedName>
    <definedName name="TBa2297315_e499_444b_a10e_c63d7820fe1a" localSheetId="5" hidden="1">#REF!</definedName>
    <definedName name="TBa2297315_e499_444b_a10e_c63d7820fe1a" hidden="1">#REF!</definedName>
    <definedName name="TBa23e30ac_5d72_41e8_ac16_fe957c5f124e" localSheetId="5" hidden="1">#REF!</definedName>
    <definedName name="TBa23e30ac_5d72_41e8_ac16_fe957c5f124e" hidden="1">#REF!</definedName>
    <definedName name="TBa24368ba_dc0b_415e_8d07_e2313ce1ebd6" localSheetId="5" hidden="1">#REF!</definedName>
    <definedName name="TBa24368ba_dc0b_415e_8d07_e2313ce1ebd6" hidden="1">#REF!</definedName>
    <definedName name="TBa2582b66_335f_4da2_b83c_661a85aa0b29" localSheetId="5" hidden="1">#REF!</definedName>
    <definedName name="TBa2582b66_335f_4da2_b83c_661a85aa0b29" hidden="1">#REF!</definedName>
    <definedName name="TBa25f0b69_b9b5_4a8f_8eab_49d1d5a3b5a4" localSheetId="5" hidden="1">#REF!</definedName>
    <definedName name="TBa25f0b69_b9b5_4a8f_8eab_49d1d5a3b5a4" hidden="1">#REF!</definedName>
    <definedName name="TBa2620ae5_5ab3_4a0e_84ef_2502b88ac66e" localSheetId="5" hidden="1">#REF!</definedName>
    <definedName name="TBa2620ae5_5ab3_4a0e_84ef_2502b88ac66e" hidden="1">#REF!</definedName>
    <definedName name="TBa2629023_39cc_4ede_8881_e2a30e40eac9" localSheetId="5" hidden="1">#REF!</definedName>
    <definedName name="TBa2629023_39cc_4ede_8881_e2a30e40eac9" hidden="1">#REF!</definedName>
    <definedName name="TBa267a3ef_2566_4b7a_87f5_057bbd6aa92f" localSheetId="5" hidden="1">#REF!</definedName>
    <definedName name="TBa267a3ef_2566_4b7a_87f5_057bbd6aa92f" hidden="1">#REF!</definedName>
    <definedName name="TBa268383f_97c1_49cf_ba34_89eabd53b115" localSheetId="5" hidden="1">#REF!</definedName>
    <definedName name="TBa268383f_97c1_49cf_ba34_89eabd53b115" hidden="1">#REF!</definedName>
    <definedName name="TBa2734920_83c6_43ba_8385_93d3135c6992" localSheetId="5" hidden="1">#REF!</definedName>
    <definedName name="TBa2734920_83c6_43ba_8385_93d3135c6992" hidden="1">#REF!</definedName>
    <definedName name="TBa277c2be_97ff_4c01_b07d_2fc3d2ad86b9" localSheetId="5" hidden="1">#REF!</definedName>
    <definedName name="TBa277c2be_97ff_4c01_b07d_2fc3d2ad86b9" hidden="1">#REF!</definedName>
    <definedName name="TBa27c3f45_38d6_4931_bdf4_4ec4991a513c" localSheetId="5" hidden="1">#REF!</definedName>
    <definedName name="TBa27c3f45_38d6_4931_bdf4_4ec4991a513c" hidden="1">#REF!</definedName>
    <definedName name="TBa286d59b_46ab_4420_b3c3_62326dc6763c" localSheetId="5" hidden="1">#REF!</definedName>
    <definedName name="TBa286d59b_46ab_4420_b3c3_62326dc6763c" hidden="1">#REF!</definedName>
    <definedName name="TBa28b0244_9202_4357_a798_261e4be0d9dd" localSheetId="5" hidden="1">#REF!</definedName>
    <definedName name="TBa28b0244_9202_4357_a798_261e4be0d9dd" hidden="1">#REF!</definedName>
    <definedName name="TBa28c7e6b_18cc_4fa0_ab7c_da9281e138ad" localSheetId="5" hidden="1">#REF!</definedName>
    <definedName name="TBa28c7e6b_18cc_4fa0_ab7c_da9281e138ad" hidden="1">#REF!</definedName>
    <definedName name="TBa28dbceb_7bf1_4f69_a04e_fceb08890209" localSheetId="5" hidden="1">#REF!</definedName>
    <definedName name="TBa28dbceb_7bf1_4f69_a04e_fceb08890209" hidden="1">#REF!</definedName>
    <definedName name="TBa291afaf_c4fe_489b_a21e_9544bbfe3a27" localSheetId="5" hidden="1">#REF!</definedName>
    <definedName name="TBa291afaf_c4fe_489b_a21e_9544bbfe3a27" hidden="1">#REF!</definedName>
    <definedName name="TBa29507bc_b1cd_4ab9_aef4_d6c986e90679" localSheetId="5" hidden="1">#REF!</definedName>
    <definedName name="TBa29507bc_b1cd_4ab9_aef4_d6c986e90679" hidden="1">#REF!</definedName>
    <definedName name="TBa29863c4_3047_4e76_9f16_a445347528a4" localSheetId="5" hidden="1">#REF!</definedName>
    <definedName name="TBa29863c4_3047_4e76_9f16_a445347528a4" hidden="1">#REF!</definedName>
    <definedName name="TBa2a75242_f163_49a9_a9df_506e06a6050a" localSheetId="5" hidden="1">#REF!</definedName>
    <definedName name="TBa2a75242_f163_49a9_a9df_506e06a6050a" hidden="1">#REF!</definedName>
    <definedName name="TBa2a8d66b_db10_402c_ab23_c15a61dd57ef" localSheetId="5" hidden="1">#REF!</definedName>
    <definedName name="TBa2a8d66b_db10_402c_ab23_c15a61dd57ef" hidden="1">#REF!</definedName>
    <definedName name="TBa2a9d101_7d60_43f7_8428_7aaa1953783a" localSheetId="5" hidden="1">#REF!</definedName>
    <definedName name="TBa2a9d101_7d60_43f7_8428_7aaa1953783a" hidden="1">#REF!</definedName>
    <definedName name="TBa2be025d_4eba_471a_a4ad_3e715c30d219" localSheetId="5" hidden="1">#REF!</definedName>
    <definedName name="TBa2be025d_4eba_471a_a4ad_3e715c30d219" hidden="1">#REF!</definedName>
    <definedName name="TBa2db5f22_933e_4e45_8810_5309474da73d" localSheetId="5" hidden="1">#REF!</definedName>
    <definedName name="TBa2db5f22_933e_4e45_8810_5309474da73d" hidden="1">#REF!</definedName>
    <definedName name="TBa2ecf3bf_58a5_4819_ac51_8123649ed966" localSheetId="5" hidden="1">#REF!</definedName>
    <definedName name="TBa2ecf3bf_58a5_4819_ac51_8123649ed966" hidden="1">#REF!</definedName>
    <definedName name="TBa2efc89e_fc79_4a11_bfd0_4714c95584c9" localSheetId="5" hidden="1">#REF!</definedName>
    <definedName name="TBa2efc89e_fc79_4a11_bfd0_4714c95584c9" hidden="1">#REF!</definedName>
    <definedName name="TBa30987ad_4bf2_41a7_b867_3bda8787a672" localSheetId="5" hidden="1">#REF!</definedName>
    <definedName name="TBa30987ad_4bf2_41a7_b867_3bda8787a672" hidden="1">#REF!</definedName>
    <definedName name="TBa30ee060_c242_4526_9473_30dd23a23fca" localSheetId="5" hidden="1">#REF!</definedName>
    <definedName name="TBa30ee060_c242_4526_9473_30dd23a23fca" hidden="1">#REF!</definedName>
    <definedName name="TBa30f14bd_0c41_4e08_979c_e1f83debce29" localSheetId="5" hidden="1">#REF!</definedName>
    <definedName name="TBa30f14bd_0c41_4e08_979c_e1f83debce29" hidden="1">#REF!</definedName>
    <definedName name="TBa329ed9f_91e6_47f2_b6b7_25e77769eec7" localSheetId="5" hidden="1">#REF!</definedName>
    <definedName name="TBa329ed9f_91e6_47f2_b6b7_25e77769eec7" hidden="1">#REF!</definedName>
    <definedName name="TBa335af1f_9b10_4050_88a4_966346a9da8c" localSheetId="5" hidden="1">#REF!</definedName>
    <definedName name="TBa335af1f_9b10_4050_88a4_966346a9da8c" hidden="1">#REF!</definedName>
    <definedName name="TBa33838ae_784e_4c56_9e28_6c2164fecc97" localSheetId="5" hidden="1">#REF!</definedName>
    <definedName name="TBa33838ae_784e_4c56_9e28_6c2164fecc97" hidden="1">#REF!</definedName>
    <definedName name="TBa339581a_3450_464e_9982_93109a6031c9" localSheetId="5" hidden="1">#REF!</definedName>
    <definedName name="TBa339581a_3450_464e_9982_93109a6031c9" hidden="1">#REF!</definedName>
    <definedName name="TBa34613e0_3aa6_4198_9aa7_4a29ddea04a8" localSheetId="5" hidden="1">#REF!</definedName>
    <definedName name="TBa34613e0_3aa6_4198_9aa7_4a29ddea04a8" hidden="1">#REF!</definedName>
    <definedName name="TBa34dd97e_2f34_4018_9d1e_85d60b1da2db" localSheetId="5" hidden="1">#REF!</definedName>
    <definedName name="TBa34dd97e_2f34_4018_9d1e_85d60b1da2db" hidden="1">#REF!</definedName>
    <definedName name="TBa3573c57_1096_4103_8fe0_d51c4063e624" localSheetId="5" hidden="1">#REF!</definedName>
    <definedName name="TBa3573c57_1096_4103_8fe0_d51c4063e624" hidden="1">#REF!</definedName>
    <definedName name="TBa35e5c2f_6f30_45e8_bdca_25afefff454f" localSheetId="5" hidden="1">#REF!</definedName>
    <definedName name="TBa35e5c2f_6f30_45e8_bdca_25afefff454f" hidden="1">#REF!</definedName>
    <definedName name="TBa3606ca7_a952_44d5_a0c7_240de664414d" localSheetId="5" hidden="1">#REF!</definedName>
    <definedName name="TBa3606ca7_a952_44d5_a0c7_240de664414d" hidden="1">#REF!</definedName>
    <definedName name="TBa36422cd_2560_4f02_9c3f_003295e09902" localSheetId="5" hidden="1">#REF!</definedName>
    <definedName name="TBa36422cd_2560_4f02_9c3f_003295e09902" hidden="1">#REF!</definedName>
    <definedName name="TBa368ef7f_4bab_4b48_9c03_25e47c70ca7e" localSheetId="5" hidden="1">#REF!</definedName>
    <definedName name="TBa368ef7f_4bab_4b48_9c03_25e47c70ca7e" hidden="1">#REF!</definedName>
    <definedName name="TBa36df7dd_e8fd_46ac_aa10_e41baa197ea5" localSheetId="5" hidden="1">#REF!</definedName>
    <definedName name="TBa36df7dd_e8fd_46ac_aa10_e41baa197ea5" hidden="1">#REF!</definedName>
    <definedName name="TBa38f2fa9_783d_4985_930f_51debcc5eafc" localSheetId="5" hidden="1">#REF!</definedName>
    <definedName name="TBa38f2fa9_783d_4985_930f_51debcc5eafc" hidden="1">#REF!</definedName>
    <definedName name="TBa39099cf_9d58_4d62_acd5_dc6567fcd878" localSheetId="5" hidden="1">#REF!</definedName>
    <definedName name="TBa39099cf_9d58_4d62_acd5_dc6567fcd878" hidden="1">#REF!</definedName>
    <definedName name="TBa3abed4b_1f6d_4491_b9ac_ae0ef5308c14" localSheetId="5" hidden="1">#REF!</definedName>
    <definedName name="TBa3abed4b_1f6d_4491_b9ac_ae0ef5308c14" hidden="1">#REF!</definedName>
    <definedName name="TBa3c112fc_0a86_464a_874d_2cc5eb07eba7" localSheetId="5" hidden="1">#REF!</definedName>
    <definedName name="TBa3c112fc_0a86_464a_874d_2cc5eb07eba7" hidden="1">#REF!</definedName>
    <definedName name="TBa3c255ec_12d9_4f8c_95b5_0c81732afe4b" localSheetId="5" hidden="1">#REF!</definedName>
    <definedName name="TBa3c255ec_12d9_4f8c_95b5_0c81732afe4b" hidden="1">#REF!</definedName>
    <definedName name="TBa3c35935_faeb_4e74_89b6_22296b9d8b52" localSheetId="5" hidden="1">#REF!</definedName>
    <definedName name="TBa3c35935_faeb_4e74_89b6_22296b9d8b52" hidden="1">#REF!</definedName>
    <definedName name="TBa3c5d0c1_8ec6_4623_8f42_f3751cf1db88" localSheetId="5" hidden="1">#REF!</definedName>
    <definedName name="TBa3c5d0c1_8ec6_4623_8f42_f3751cf1db88" hidden="1">#REF!</definedName>
    <definedName name="TBa3d88140_5a2a_4c9a_8807_29816da00a6f" localSheetId="5" hidden="1">#REF!</definedName>
    <definedName name="TBa3d88140_5a2a_4c9a_8807_29816da00a6f" hidden="1">#REF!</definedName>
    <definedName name="TBa3dfca12_166c_4c47_b0e1_25fec9e14f6f" localSheetId="5" hidden="1">#REF!</definedName>
    <definedName name="TBa3dfca12_166c_4c47_b0e1_25fec9e14f6f" hidden="1">#REF!</definedName>
    <definedName name="TBa3eed47b_ddbb_43d7_a997_7fecc10d707f" localSheetId="5" hidden="1">#REF!</definedName>
    <definedName name="TBa3eed47b_ddbb_43d7_a997_7fecc10d707f" hidden="1">#REF!</definedName>
    <definedName name="TBa3f670bd_8aef_4a5a_9ca8_3c51dd2d0457" localSheetId="5" hidden="1">#REF!</definedName>
    <definedName name="TBa3f670bd_8aef_4a5a_9ca8_3c51dd2d0457" hidden="1">#REF!</definedName>
    <definedName name="TBa3fb5b66_77da_460f_9575_17232f698c09" localSheetId="5" hidden="1">#REF!</definedName>
    <definedName name="TBa3fb5b66_77da_460f_9575_17232f698c09" hidden="1">#REF!</definedName>
    <definedName name="TBa403eeb3_f133_4dfc_9419_e18a1163c069" localSheetId="5" hidden="1">#REF!</definedName>
    <definedName name="TBa403eeb3_f133_4dfc_9419_e18a1163c069" hidden="1">#REF!</definedName>
    <definedName name="TBa418093c_5637_440c_b96c_24c5537ed1ec" localSheetId="5" hidden="1">#REF!</definedName>
    <definedName name="TBa418093c_5637_440c_b96c_24c5537ed1ec" hidden="1">#REF!</definedName>
    <definedName name="TBa41b2bc8_ec5b_4568_a7b6_9500ed33c4ea" localSheetId="5" hidden="1">#REF!</definedName>
    <definedName name="TBa41b2bc8_ec5b_4568_a7b6_9500ed33c4ea" hidden="1">#REF!</definedName>
    <definedName name="TBa41d0493_0033_4bc3_83de_e6b6e452b440" localSheetId="5" hidden="1">#REF!</definedName>
    <definedName name="TBa41d0493_0033_4bc3_83de_e6b6e452b440" hidden="1">#REF!</definedName>
    <definedName name="TBa4394017_192e_4871_a7e2_2ba73f646f29" localSheetId="5" hidden="1">#REF!</definedName>
    <definedName name="TBa4394017_192e_4871_a7e2_2ba73f646f29" hidden="1">#REF!</definedName>
    <definedName name="TBa43f1b60_6955_42ec_aadc_adba4a670dca" localSheetId="5" hidden="1">#REF!</definedName>
    <definedName name="TBa43f1b60_6955_42ec_aadc_adba4a670dca" hidden="1">#REF!</definedName>
    <definedName name="TBa450a652_edd8_457c_b58d_871ddf1c61e8" localSheetId="5" hidden="1">#REF!</definedName>
    <definedName name="TBa450a652_edd8_457c_b58d_871ddf1c61e8" hidden="1">#REF!</definedName>
    <definedName name="TBa455ed4d_a38b_4e3a_b75d_9c762c5e3a4d" localSheetId="5" hidden="1">#REF!</definedName>
    <definedName name="TBa455ed4d_a38b_4e3a_b75d_9c762c5e3a4d" hidden="1">#REF!</definedName>
    <definedName name="TBa456d5d0_b1af_467b_902c_e02cdd8b622b" localSheetId="5" hidden="1">#REF!</definedName>
    <definedName name="TBa456d5d0_b1af_467b_902c_e02cdd8b622b" hidden="1">#REF!</definedName>
    <definedName name="TBa463c039_6505_4d7c_9774_cf54ab5514d0" localSheetId="5" hidden="1">#REF!</definedName>
    <definedName name="TBa463c039_6505_4d7c_9774_cf54ab5514d0" hidden="1">#REF!</definedName>
    <definedName name="TBa46525f8_6051_4328_89a6_8b71aeb228e2" localSheetId="5" hidden="1">#REF!</definedName>
    <definedName name="TBa46525f8_6051_4328_89a6_8b71aeb228e2" hidden="1">#REF!</definedName>
    <definedName name="TBa4765a57_69f9_4134_8e28_e7a9b52dc7b9" localSheetId="5" hidden="1">#REF!</definedName>
    <definedName name="TBa4765a57_69f9_4134_8e28_e7a9b52dc7b9" hidden="1">#REF!</definedName>
    <definedName name="TBa48056d1_1278_4a78_8aed_f6b39e8ecc04" localSheetId="5" hidden="1">#REF!</definedName>
    <definedName name="TBa48056d1_1278_4a78_8aed_f6b39e8ecc04" hidden="1">#REF!</definedName>
    <definedName name="TBa485f101_dca5_4866_8505_758a95e1b0c2" localSheetId="5" hidden="1">#REF!</definedName>
    <definedName name="TBa485f101_dca5_4866_8505_758a95e1b0c2" hidden="1">#REF!</definedName>
    <definedName name="TBa48a1d87_dd28_4c1c_a775_049f9ff991e4" localSheetId="5" hidden="1">#REF!</definedName>
    <definedName name="TBa48a1d87_dd28_4c1c_a775_049f9ff991e4" hidden="1">#REF!</definedName>
    <definedName name="TBa48add79_6ce0_42a4_be94_c8e556b5fa3f" localSheetId="5" hidden="1">#REF!</definedName>
    <definedName name="TBa48add79_6ce0_42a4_be94_c8e556b5fa3f" hidden="1">#REF!</definedName>
    <definedName name="TBa4921c0b_966f_43d3_ae5b_33acaab2245e" localSheetId="5" hidden="1">#REF!</definedName>
    <definedName name="TBa4921c0b_966f_43d3_ae5b_33acaab2245e" hidden="1">#REF!</definedName>
    <definedName name="TBa496d69c_843e_470b_b721_c40b282ccfe9" localSheetId="5" hidden="1">#REF!</definedName>
    <definedName name="TBa496d69c_843e_470b_b721_c40b282ccfe9" hidden="1">#REF!</definedName>
    <definedName name="TBa4a1b344_5579_431b_bf0c_f631ccad31a4" localSheetId="5" hidden="1">#REF!</definedName>
    <definedName name="TBa4a1b344_5579_431b_bf0c_f631ccad31a4" hidden="1">#REF!</definedName>
    <definedName name="TBa4b131bb_ca01_4e0f_9999_6d351c330c8f" localSheetId="5" hidden="1">#REF!</definedName>
    <definedName name="TBa4b131bb_ca01_4e0f_9999_6d351c330c8f" hidden="1">#REF!</definedName>
    <definedName name="TBa4e4af56_74ec_4b68_a855_eaf7bb680e89" localSheetId="5" hidden="1">#REF!</definedName>
    <definedName name="TBa4e4af56_74ec_4b68_a855_eaf7bb680e89" hidden="1">#REF!</definedName>
    <definedName name="TBa4eb9ad9_05a9_47a5_8c13_a37db1c96c99" localSheetId="5" hidden="1">#REF!</definedName>
    <definedName name="TBa4eb9ad9_05a9_47a5_8c13_a37db1c96c99" hidden="1">#REF!</definedName>
    <definedName name="TBa4edbf9f_6c9e_492f_bbcd_9a57a84c785d" localSheetId="5" hidden="1">#REF!</definedName>
    <definedName name="TBa4edbf9f_6c9e_492f_bbcd_9a57a84c785d" hidden="1">#REF!</definedName>
    <definedName name="TBa4f3864c_0b13_44da_baf5_ba2c000ca1f7" localSheetId="5" hidden="1">#REF!</definedName>
    <definedName name="TBa4f3864c_0b13_44da_baf5_ba2c000ca1f7" hidden="1">#REF!</definedName>
    <definedName name="TBa4f3b9da_efd5_4e91_8819_8c6863174810" localSheetId="5" hidden="1">#REF!</definedName>
    <definedName name="TBa4f3b9da_efd5_4e91_8819_8c6863174810" hidden="1">#REF!</definedName>
    <definedName name="TBa50cef9f_af91_4338_81e9_cee449afda61" localSheetId="5" hidden="1">#REF!</definedName>
    <definedName name="TBa50cef9f_af91_4338_81e9_cee449afda61" hidden="1">#REF!</definedName>
    <definedName name="TBa5149e76_3670_4ed3_aae5_3a83150d85e4" localSheetId="5" hidden="1">#REF!</definedName>
    <definedName name="TBa5149e76_3670_4ed3_aae5_3a83150d85e4" hidden="1">#REF!</definedName>
    <definedName name="TBa523882a_9c82_4cab_8130_0c5bdf50fa56" localSheetId="5" hidden="1">#REF!</definedName>
    <definedName name="TBa523882a_9c82_4cab_8130_0c5bdf50fa56" hidden="1">#REF!</definedName>
    <definedName name="TBa52817be_1291_48d1_bec0_8de03efc1f3a" localSheetId="5" hidden="1">#REF!</definedName>
    <definedName name="TBa52817be_1291_48d1_bec0_8de03efc1f3a" hidden="1">#REF!</definedName>
    <definedName name="TBa5281e70_b28e_4524_a90b_70b2e4a71229" localSheetId="5" hidden="1">#REF!</definedName>
    <definedName name="TBa5281e70_b28e_4524_a90b_70b2e4a71229" hidden="1">#REF!</definedName>
    <definedName name="TBa5284044_4ee1_40f8_9d64_d59bd0cea4ee" localSheetId="5" hidden="1">#REF!</definedName>
    <definedName name="TBa5284044_4ee1_40f8_9d64_d59bd0cea4ee" hidden="1">#REF!</definedName>
    <definedName name="TBa530f975_671e_4390_901f_e59df9d3c0a3" localSheetId="5" hidden="1">#REF!</definedName>
    <definedName name="TBa530f975_671e_4390_901f_e59df9d3c0a3" hidden="1">#REF!</definedName>
    <definedName name="TBa534c44a_2692_4daf_9c1c_458034d0ec40" localSheetId="5" hidden="1">#REF!</definedName>
    <definedName name="TBa534c44a_2692_4daf_9c1c_458034d0ec40" hidden="1">#REF!</definedName>
    <definedName name="TBa537a0d2_84c9_476b_8fa3_33916ce2426c" localSheetId="5" hidden="1">#REF!</definedName>
    <definedName name="TBa537a0d2_84c9_476b_8fa3_33916ce2426c" hidden="1">#REF!</definedName>
    <definedName name="TBa563bf13_f6cc_41ef_be11_39acaa3ca3ce" localSheetId="5" hidden="1">#REF!</definedName>
    <definedName name="TBa563bf13_f6cc_41ef_be11_39acaa3ca3ce" hidden="1">#REF!</definedName>
    <definedName name="TBa567b6e2_4f4d_4987_b54a_2e6adf647a0b" localSheetId="5" hidden="1">#REF!</definedName>
    <definedName name="TBa567b6e2_4f4d_4987_b54a_2e6adf647a0b" hidden="1">#REF!</definedName>
    <definedName name="TBa56f01bf_4f4d_4d81_a51f_b63d3b0c9ef5" localSheetId="5" hidden="1">#REF!</definedName>
    <definedName name="TBa56f01bf_4f4d_4d81_a51f_b63d3b0c9ef5" hidden="1">#REF!</definedName>
    <definedName name="TBa5722cc3_ce57_4d97_a2a0_906bcad88aec" localSheetId="5" hidden="1">#REF!</definedName>
    <definedName name="TBa5722cc3_ce57_4d97_a2a0_906bcad88aec" hidden="1">#REF!</definedName>
    <definedName name="TBa5730531_225f_4ed2_b6ab_ee3ec755f230" localSheetId="5" hidden="1">#REF!</definedName>
    <definedName name="TBa5730531_225f_4ed2_b6ab_ee3ec755f230" hidden="1">#REF!</definedName>
    <definedName name="TBa589ceed_44b3_4af9_92d5_abe336dc0aaf" localSheetId="5" hidden="1">#REF!</definedName>
    <definedName name="TBa589ceed_44b3_4af9_92d5_abe336dc0aaf" hidden="1">#REF!</definedName>
    <definedName name="TBa58a34da_9869_4752_9928_863bcdc65276" localSheetId="5" hidden="1">#REF!</definedName>
    <definedName name="TBa58a34da_9869_4752_9928_863bcdc65276" hidden="1">#REF!</definedName>
    <definedName name="TBa58c597e_e9e4_4974_bb63_7a3deeceb815" localSheetId="5" hidden="1">#REF!</definedName>
    <definedName name="TBa58c597e_e9e4_4974_bb63_7a3deeceb815" hidden="1">#REF!</definedName>
    <definedName name="TBa58efce2_a098_4459_8a53_5d9d5fcc56ca" localSheetId="5" hidden="1">#REF!</definedName>
    <definedName name="TBa58efce2_a098_4459_8a53_5d9d5fcc56ca" hidden="1">#REF!</definedName>
    <definedName name="TBa593fe99_9b2b_4529_9849_bb1de0297ae5" localSheetId="5" hidden="1">#REF!</definedName>
    <definedName name="TBa593fe99_9b2b_4529_9849_bb1de0297ae5" hidden="1">#REF!</definedName>
    <definedName name="TBa59bc8c0_b020_45a6_93b7_2a00e3e48bad" localSheetId="5" hidden="1">#REF!</definedName>
    <definedName name="TBa59bc8c0_b020_45a6_93b7_2a00e3e48bad" hidden="1">#REF!</definedName>
    <definedName name="TBa5a11bdd_f8f7_4860_ad6d_1fe0577477cd" localSheetId="5" hidden="1">#REF!</definedName>
    <definedName name="TBa5a11bdd_f8f7_4860_ad6d_1fe0577477cd" hidden="1">#REF!</definedName>
    <definedName name="TBa5a74c57_6b8c_4891_97db_efa5cfd8a9c8" localSheetId="5" hidden="1">#REF!</definedName>
    <definedName name="TBa5a74c57_6b8c_4891_97db_efa5cfd8a9c8" hidden="1">#REF!</definedName>
    <definedName name="TBa5a7fa4a_43ea_4778_aabf_e56234a95edc" localSheetId="5" hidden="1">#REF!</definedName>
    <definedName name="TBa5a7fa4a_43ea_4778_aabf_e56234a95edc" hidden="1">#REF!</definedName>
    <definedName name="TBa5afc4b8_d3a4_46c5_82ec_432a5a34af57" localSheetId="5" hidden="1">#REF!</definedName>
    <definedName name="TBa5afc4b8_d3a4_46c5_82ec_432a5a34af57" hidden="1">#REF!</definedName>
    <definedName name="TBa5c19248_d328_4e00_bae9_0218a73c1d74" localSheetId="5" hidden="1">#REF!</definedName>
    <definedName name="TBa5c19248_d328_4e00_bae9_0218a73c1d74" hidden="1">#REF!</definedName>
    <definedName name="TBa5d1c9cd_5355_44ca_8a41_89672487d0e1" localSheetId="5" hidden="1">#REF!</definedName>
    <definedName name="TBa5d1c9cd_5355_44ca_8a41_89672487d0e1" hidden="1">#REF!</definedName>
    <definedName name="TBa5dd2b8c_0441_41e0_8898_5c9cad904967" localSheetId="5" hidden="1">#REF!</definedName>
    <definedName name="TBa5dd2b8c_0441_41e0_8898_5c9cad904967" hidden="1">#REF!</definedName>
    <definedName name="TBa5ddbd36_6db0_4953_9e55_5c5ece51c60e" localSheetId="5" hidden="1">#REF!</definedName>
    <definedName name="TBa5ddbd36_6db0_4953_9e55_5c5ece51c60e" hidden="1">#REF!</definedName>
    <definedName name="TBa5fc4f6a_5d55_4527_941c_b92a29ad9641" localSheetId="5" hidden="1">#REF!</definedName>
    <definedName name="TBa5fc4f6a_5d55_4527_941c_b92a29ad9641" hidden="1">#REF!</definedName>
    <definedName name="TBa600158e_f834_494f_8d18_7f1e4483e946" localSheetId="5" hidden="1">#REF!</definedName>
    <definedName name="TBa600158e_f834_494f_8d18_7f1e4483e946" hidden="1">#REF!</definedName>
    <definedName name="TBa601364e_c6c9_46d8_bd7f_85dd4844fcf5" localSheetId="5" hidden="1">#REF!</definedName>
    <definedName name="TBa601364e_c6c9_46d8_bd7f_85dd4844fcf5" hidden="1">#REF!</definedName>
    <definedName name="TBa601ba1b_3fe2_4027_b1aa_d9d7f827409f" localSheetId="5" hidden="1">#REF!</definedName>
    <definedName name="TBa601ba1b_3fe2_4027_b1aa_d9d7f827409f" hidden="1">#REF!</definedName>
    <definedName name="TBa60888a3_0ad6_4ea4_8851_6a3b392e7e59" localSheetId="5" hidden="1">#REF!</definedName>
    <definedName name="TBa60888a3_0ad6_4ea4_8851_6a3b392e7e59" hidden="1">#REF!</definedName>
    <definedName name="TBa62451f0_6df8_4255_9929_efa287899dda" localSheetId="5" hidden="1">#REF!</definedName>
    <definedName name="TBa62451f0_6df8_4255_9929_efa287899dda" hidden="1">#REF!</definedName>
    <definedName name="TBa62b5e2f_e319_4a03_88ca_5ec3563cc4b4" localSheetId="5" hidden="1">#REF!</definedName>
    <definedName name="TBa62b5e2f_e319_4a03_88ca_5ec3563cc4b4" hidden="1">#REF!</definedName>
    <definedName name="TBa63defc1_3c4a_4d0e_833b_a353130bc69a" localSheetId="5" hidden="1">#REF!</definedName>
    <definedName name="TBa63defc1_3c4a_4d0e_833b_a353130bc69a" hidden="1">#REF!</definedName>
    <definedName name="TBa63e7cc7_9ee7_44cf_b008_5e9f55e571ec" localSheetId="5" hidden="1">#REF!</definedName>
    <definedName name="TBa63e7cc7_9ee7_44cf_b008_5e9f55e571ec" hidden="1">#REF!</definedName>
    <definedName name="TBa64102e4_ee30_481f_804a_35879f61a092" localSheetId="5" hidden="1">#REF!</definedName>
    <definedName name="TBa64102e4_ee30_481f_804a_35879f61a092" hidden="1">#REF!</definedName>
    <definedName name="TBa653ee82_e022_4691_8d82_ee6e616091a9" localSheetId="5" hidden="1">#REF!</definedName>
    <definedName name="TBa653ee82_e022_4691_8d82_ee6e616091a9" hidden="1">#REF!</definedName>
    <definedName name="TBa667e008_a898_4c22_9853_cba7873cc9dd" localSheetId="5" hidden="1">#REF!</definedName>
    <definedName name="TBa667e008_a898_4c22_9853_cba7873cc9dd" hidden="1">#REF!</definedName>
    <definedName name="TBa68331d6_d1e0_4dd0_8540_91abf4529ae1" localSheetId="5" hidden="1">#REF!</definedName>
    <definedName name="TBa68331d6_d1e0_4dd0_8540_91abf4529ae1" hidden="1">#REF!</definedName>
    <definedName name="TBa6875730_47c5_4fec_a211_6b8c97c11650" localSheetId="5" hidden="1">#REF!</definedName>
    <definedName name="TBa6875730_47c5_4fec_a211_6b8c97c11650" hidden="1">#REF!</definedName>
    <definedName name="TBa6a083e6_9817_4372_80d8_7e51e5c37631" localSheetId="5" hidden="1">#REF!</definedName>
    <definedName name="TBa6a083e6_9817_4372_80d8_7e51e5c37631" hidden="1">#REF!</definedName>
    <definedName name="TBa6b7375f_27a7_43c9_8200_a36129eaf0a7" localSheetId="5" hidden="1">#REF!</definedName>
    <definedName name="TBa6b7375f_27a7_43c9_8200_a36129eaf0a7" hidden="1">#REF!</definedName>
    <definedName name="TBa6b75bad_8ea0_4eae_86eb_fdb7ad857ff9" localSheetId="5" hidden="1">#REF!</definedName>
    <definedName name="TBa6b75bad_8ea0_4eae_86eb_fdb7ad857ff9" hidden="1">#REF!</definedName>
    <definedName name="TBa6ba6d20_2f36_4edd_9eb8_bff9058bb892" localSheetId="5" hidden="1">#REF!</definedName>
    <definedName name="TBa6ba6d20_2f36_4edd_9eb8_bff9058bb892" hidden="1">#REF!</definedName>
    <definedName name="TBa6d1038d_f9de_4558_9965_dad5ad468bf4" localSheetId="5" hidden="1">#REF!</definedName>
    <definedName name="TBa6d1038d_f9de_4558_9965_dad5ad468bf4" hidden="1">#REF!</definedName>
    <definedName name="TBa6d3ac78_d33b_49d9_8a7d_1013a3253a1f" localSheetId="5" hidden="1">#REF!</definedName>
    <definedName name="TBa6d3ac78_d33b_49d9_8a7d_1013a3253a1f" hidden="1">#REF!</definedName>
    <definedName name="TBa6e2e4c4_73d5_4452_bf3b_b950ec9b3933" localSheetId="5" hidden="1">#REF!</definedName>
    <definedName name="TBa6e2e4c4_73d5_4452_bf3b_b950ec9b3933" hidden="1">#REF!</definedName>
    <definedName name="TBa6eb0d18_8f28_4a61_982d_fa0dd23a0d4a" localSheetId="5" hidden="1">#REF!</definedName>
    <definedName name="TBa6eb0d18_8f28_4a61_982d_fa0dd23a0d4a" hidden="1">#REF!</definedName>
    <definedName name="TBa6ecdc8c_2072_4770_9cc4_3ab7d44a4e52" localSheetId="5" hidden="1">#REF!</definedName>
    <definedName name="TBa6ecdc8c_2072_4770_9cc4_3ab7d44a4e52" hidden="1">#REF!</definedName>
    <definedName name="TBa6f9a539_40b4_45b7_a4ec_8f1cd4407eeb" localSheetId="5" hidden="1">#REF!</definedName>
    <definedName name="TBa6f9a539_40b4_45b7_a4ec_8f1cd4407eeb" hidden="1">#REF!</definedName>
    <definedName name="TBa6f9e211_ed9b_46dd_8196_ea44f8787885" localSheetId="5" hidden="1">#REF!</definedName>
    <definedName name="TBa6f9e211_ed9b_46dd_8196_ea44f8787885" hidden="1">#REF!</definedName>
    <definedName name="TBa6f9ff04_0643_4887_9def_58dba93b4ae8" localSheetId="5" hidden="1">#REF!</definedName>
    <definedName name="TBa6f9ff04_0643_4887_9def_58dba93b4ae8" hidden="1">#REF!</definedName>
    <definedName name="TBa7106c9d_467d_4ce1_aeec_1ff06082ab95" localSheetId="5" hidden="1">#REF!</definedName>
    <definedName name="TBa7106c9d_467d_4ce1_aeec_1ff06082ab95" hidden="1">#REF!</definedName>
    <definedName name="TBa71e5585_6dd2_4bd4_9235_d2e791b8360e" localSheetId="5" hidden="1">#REF!</definedName>
    <definedName name="TBa71e5585_6dd2_4bd4_9235_d2e791b8360e" hidden="1">#REF!</definedName>
    <definedName name="TBa73474e5_7855_4dda_9dff_3c2356b3c5ee" localSheetId="5" hidden="1">#REF!</definedName>
    <definedName name="TBa73474e5_7855_4dda_9dff_3c2356b3c5ee" hidden="1">#REF!</definedName>
    <definedName name="TBa738e93e_d756_4562_81d3_60741e3002f2" localSheetId="5" hidden="1">#REF!</definedName>
    <definedName name="TBa738e93e_d756_4562_81d3_60741e3002f2" hidden="1">#REF!</definedName>
    <definedName name="TBa743b1cc_3574_43cb_838f_7b031ffba5f8" localSheetId="5" hidden="1">#REF!</definedName>
    <definedName name="TBa743b1cc_3574_43cb_838f_7b031ffba5f8" hidden="1">#REF!</definedName>
    <definedName name="TBa7491860_ef98_40c9_a819_53f4872ca838" localSheetId="5" hidden="1">#REF!</definedName>
    <definedName name="TBa7491860_ef98_40c9_a819_53f4872ca838" hidden="1">#REF!</definedName>
    <definedName name="TBa76b0086_8571_47d4_85dc_bf42bde46c38" localSheetId="5" hidden="1">#REF!</definedName>
    <definedName name="TBa76b0086_8571_47d4_85dc_bf42bde46c38" hidden="1">#REF!</definedName>
    <definedName name="TBa76ba965_358d_424b_af37_4eb7bde47b6c" localSheetId="5" hidden="1">#REF!</definedName>
    <definedName name="TBa76ba965_358d_424b_af37_4eb7bde47b6c" hidden="1">#REF!</definedName>
    <definedName name="TBa7783f81_c14b_423a_9110_8dbc8b528d6c" localSheetId="5" hidden="1">#REF!</definedName>
    <definedName name="TBa7783f81_c14b_423a_9110_8dbc8b528d6c" hidden="1">#REF!</definedName>
    <definedName name="TBa77b8378_7a99_4182_9319_b689289fa0a0" localSheetId="5" hidden="1">#REF!</definedName>
    <definedName name="TBa77b8378_7a99_4182_9319_b689289fa0a0" hidden="1">#REF!</definedName>
    <definedName name="TBa79d00fb_537e_439d_94db_6ee85b3af08a" localSheetId="5" hidden="1">#REF!</definedName>
    <definedName name="TBa79d00fb_537e_439d_94db_6ee85b3af08a" hidden="1">#REF!</definedName>
    <definedName name="TBa79e6635_dc5f_47de_bf13_f08656353af4" localSheetId="5" hidden="1">#REF!</definedName>
    <definedName name="TBa79e6635_dc5f_47de_bf13_f08656353af4" hidden="1">#REF!</definedName>
    <definedName name="TBa7a94a98_ef60_42ad_90cc_f595fbca1c09" localSheetId="5" hidden="1">#REF!</definedName>
    <definedName name="TBa7a94a98_ef60_42ad_90cc_f595fbca1c09" hidden="1">#REF!</definedName>
    <definedName name="TBa7aa10da_d4a4_4e5e_9470_e8950852b6db" localSheetId="5" hidden="1">#REF!</definedName>
    <definedName name="TBa7aa10da_d4a4_4e5e_9470_e8950852b6db" hidden="1">#REF!</definedName>
    <definedName name="TBa7b9bdec_eef4_4b43_9e8a_cb026209f7ee" localSheetId="5" hidden="1">#REF!</definedName>
    <definedName name="TBa7b9bdec_eef4_4b43_9e8a_cb026209f7ee" hidden="1">#REF!</definedName>
    <definedName name="TBa7ba4f84_9537_492c_9825_7e36a8e1d83b" localSheetId="5" hidden="1">#REF!</definedName>
    <definedName name="TBa7ba4f84_9537_492c_9825_7e36a8e1d83b" hidden="1">#REF!</definedName>
    <definedName name="TBa7be1be0_b051_42da_8082_ef7ab2d2c009" localSheetId="5" hidden="1">#REF!</definedName>
    <definedName name="TBa7be1be0_b051_42da_8082_ef7ab2d2c009" hidden="1">#REF!</definedName>
    <definedName name="TBa7c9f100_d66d_4ad5_8924_2bf9f80997c2" localSheetId="5" hidden="1">#REF!</definedName>
    <definedName name="TBa7c9f100_d66d_4ad5_8924_2bf9f80997c2" hidden="1">#REF!</definedName>
    <definedName name="TBa7db0ede_8b99_41c4_9dcc_ba0ed82f36ae" localSheetId="5" hidden="1">#REF!</definedName>
    <definedName name="TBa7db0ede_8b99_41c4_9dcc_ba0ed82f36ae" hidden="1">#REF!</definedName>
    <definedName name="TBa7df4808_9f96_4553_a7e7_4549070e0173" localSheetId="5" hidden="1">#REF!</definedName>
    <definedName name="TBa7df4808_9f96_4553_a7e7_4549070e0173" hidden="1">#REF!</definedName>
    <definedName name="TBa7e96b23_1f51_4c2f_beba_c67ebc8ea3dc" localSheetId="5" hidden="1">#REF!</definedName>
    <definedName name="TBa7e96b23_1f51_4c2f_beba_c67ebc8ea3dc" hidden="1">#REF!</definedName>
    <definedName name="TBa7ecb1bf_17cc_4bfb_9df4_d716332633e4" localSheetId="5" hidden="1">#REF!</definedName>
    <definedName name="TBa7ecb1bf_17cc_4bfb_9df4_d716332633e4" hidden="1">#REF!</definedName>
    <definedName name="TBa7f4f761_7315_4e51_bf96_5bf4ee5b0248" localSheetId="5" hidden="1">#REF!</definedName>
    <definedName name="TBa7f4f761_7315_4e51_bf96_5bf4ee5b0248" hidden="1">#REF!</definedName>
    <definedName name="TBa7fae2c0_ad81_4c57_9f84_2d4f03ea77b0" localSheetId="5" hidden="1">#REF!</definedName>
    <definedName name="TBa7fae2c0_ad81_4c57_9f84_2d4f03ea77b0" hidden="1">#REF!</definedName>
    <definedName name="TBa8091331_2a51_4d29_82fe_e56e78324dcb" localSheetId="5" hidden="1">#REF!</definedName>
    <definedName name="TBa8091331_2a51_4d29_82fe_e56e78324dcb" hidden="1">#REF!</definedName>
    <definedName name="TBa81b7c51_892d_451c_a218_370c91d701f0" localSheetId="5" hidden="1">#REF!</definedName>
    <definedName name="TBa81b7c51_892d_451c_a218_370c91d701f0" hidden="1">#REF!</definedName>
    <definedName name="TBa81d2e30_e184_4a17_93ad_1c4535ec704e" localSheetId="5" hidden="1">#REF!</definedName>
    <definedName name="TBa81d2e30_e184_4a17_93ad_1c4535ec704e" hidden="1">#REF!</definedName>
    <definedName name="TBa81e0f7b_7da2_4b8e_b553_04387766b8b2" localSheetId="5" hidden="1">#REF!</definedName>
    <definedName name="TBa81e0f7b_7da2_4b8e_b553_04387766b8b2" hidden="1">#REF!</definedName>
    <definedName name="TBa81ec042_dc5a_48ce_8ae8_332cef3db019" localSheetId="5" hidden="1">#REF!</definedName>
    <definedName name="TBa81ec042_dc5a_48ce_8ae8_332cef3db019" hidden="1">#REF!</definedName>
    <definedName name="TBa82140b0_e9e9_4ebc_9939_60d9a85279b7" localSheetId="5" hidden="1">#REF!</definedName>
    <definedName name="TBa82140b0_e9e9_4ebc_9939_60d9a85279b7" hidden="1">#REF!</definedName>
    <definedName name="TBa82e7143_5311_4b7d_ac01_5f1fcd88318c" localSheetId="5" hidden="1">#REF!</definedName>
    <definedName name="TBa82e7143_5311_4b7d_ac01_5f1fcd88318c" hidden="1">#REF!</definedName>
    <definedName name="TBa836660c_994d_4692_be65_7d491eeb5f54" localSheetId="5" hidden="1">#REF!</definedName>
    <definedName name="TBa836660c_994d_4692_be65_7d491eeb5f54" hidden="1">#REF!</definedName>
    <definedName name="TBa837115b_fe6a_4cc1_8cfb_c572088458e9" localSheetId="5" hidden="1">#REF!</definedName>
    <definedName name="TBa837115b_fe6a_4cc1_8cfb_c572088458e9" hidden="1">#REF!</definedName>
    <definedName name="TBa83998aa_5cb1_4b7d_8189_73fdecfc3b37" localSheetId="5" hidden="1">#REF!</definedName>
    <definedName name="TBa83998aa_5cb1_4b7d_8189_73fdecfc3b37" hidden="1">#REF!</definedName>
    <definedName name="TBa839f9fe_5d5b_429c_83f4_745511287d05" localSheetId="5" hidden="1">#REF!</definedName>
    <definedName name="TBa839f9fe_5d5b_429c_83f4_745511287d05" hidden="1">#REF!</definedName>
    <definedName name="TBa8470683_2fac_46be_8019_3554a69ccc26" localSheetId="5" hidden="1">#REF!</definedName>
    <definedName name="TBa8470683_2fac_46be_8019_3554a69ccc26" hidden="1">#REF!</definedName>
    <definedName name="TBa84bf7ce_03b2_4d18_8475_e81bae6268a0" localSheetId="5" hidden="1">#REF!</definedName>
    <definedName name="TBa84bf7ce_03b2_4d18_8475_e81bae6268a0" hidden="1">#REF!</definedName>
    <definedName name="TBa851e0dc_a479_4026_a5a5_54b7a9ec94a0" localSheetId="5" hidden="1">#REF!</definedName>
    <definedName name="TBa851e0dc_a479_4026_a5a5_54b7a9ec94a0" hidden="1">#REF!</definedName>
    <definedName name="TBa8615ce5_1db5_47a4_a011_9124b4a7d4a5" localSheetId="5" hidden="1">#REF!</definedName>
    <definedName name="TBa8615ce5_1db5_47a4_a011_9124b4a7d4a5" hidden="1">#REF!</definedName>
    <definedName name="TBa868b2bf_c261_4f9c_b0a7_e9891d33bfc1" localSheetId="5" hidden="1">#REF!</definedName>
    <definedName name="TBa868b2bf_c261_4f9c_b0a7_e9891d33bfc1" hidden="1">#REF!</definedName>
    <definedName name="TBa86f764c_33ac_4c0f_b03b_81a429475c75" localSheetId="5" hidden="1">#REF!</definedName>
    <definedName name="TBa86f764c_33ac_4c0f_b03b_81a429475c75" hidden="1">#REF!</definedName>
    <definedName name="TBa8782f12_6605_4a81_a4ba_dc30bb84f0d7" localSheetId="5" hidden="1">#REF!</definedName>
    <definedName name="TBa8782f12_6605_4a81_a4ba_dc30bb84f0d7" hidden="1">#REF!</definedName>
    <definedName name="TBa878e9e4_a0b3_4f4f_9c06_152e1098e13f" localSheetId="5" hidden="1">#REF!</definedName>
    <definedName name="TBa878e9e4_a0b3_4f4f_9c06_152e1098e13f" hidden="1">#REF!</definedName>
    <definedName name="TBa8897f21_31c9_48be_b496_7c8d1d32c6e8" localSheetId="5" hidden="1">#REF!</definedName>
    <definedName name="TBa8897f21_31c9_48be_b496_7c8d1d32c6e8" hidden="1">#REF!</definedName>
    <definedName name="TBa88c29fb_ced0_444d_bd60_208481f8b5f8" localSheetId="5" hidden="1">#REF!</definedName>
    <definedName name="TBa88c29fb_ced0_444d_bd60_208481f8b5f8" hidden="1">#REF!</definedName>
    <definedName name="TBa88eecc9_990f_4da2_ba08_ed76324b92d2" localSheetId="5" hidden="1">#REF!</definedName>
    <definedName name="TBa88eecc9_990f_4da2_ba08_ed76324b92d2" hidden="1">#REF!</definedName>
    <definedName name="TBa89f01af_55ed_4f5e_8274_493d47e5baa2" localSheetId="5" hidden="1">#REF!</definedName>
    <definedName name="TBa89f01af_55ed_4f5e_8274_493d47e5baa2" hidden="1">#REF!</definedName>
    <definedName name="TBa8a4f385_97f3_4ed9_bd91_5b7ab94f4774" localSheetId="5" hidden="1">#REF!</definedName>
    <definedName name="TBa8a4f385_97f3_4ed9_bd91_5b7ab94f4774" hidden="1">#REF!</definedName>
    <definedName name="TBa8a5d413_d2a0_4141_8fe9_2e1d4ccf7c10" localSheetId="5" hidden="1">#REF!</definedName>
    <definedName name="TBa8a5d413_d2a0_4141_8fe9_2e1d4ccf7c10" hidden="1">#REF!</definedName>
    <definedName name="TBa8aa508b_96de_4fab_84bb_f6fd5b0f57a1" localSheetId="5" hidden="1">#REF!</definedName>
    <definedName name="TBa8aa508b_96de_4fab_84bb_f6fd5b0f57a1" hidden="1">#REF!</definedName>
    <definedName name="TBa8abecc4_15bc_4067_a481_2b8da6777fbd" localSheetId="5" hidden="1">#REF!</definedName>
    <definedName name="TBa8abecc4_15bc_4067_a481_2b8da6777fbd" hidden="1">#REF!</definedName>
    <definedName name="TBa8b741d2_82f0_4aed_ae19_4c514fd78935" localSheetId="5" hidden="1">#REF!</definedName>
    <definedName name="TBa8b741d2_82f0_4aed_ae19_4c514fd78935" hidden="1">#REF!</definedName>
    <definedName name="TBa8c24d04_df44_47cc_9a2b_06d33281d2d7" localSheetId="5" hidden="1">#REF!</definedName>
    <definedName name="TBa8c24d04_df44_47cc_9a2b_06d33281d2d7" hidden="1">#REF!</definedName>
    <definedName name="TBa8c52239_0433_420a_85fe_3e85455e16c7" localSheetId="5" hidden="1">#REF!</definedName>
    <definedName name="TBa8c52239_0433_420a_85fe_3e85455e16c7" hidden="1">#REF!</definedName>
    <definedName name="TBa8cf43f5_1323_402e_874f_093cfa850ce6" localSheetId="5" hidden="1">#REF!</definedName>
    <definedName name="TBa8cf43f5_1323_402e_874f_093cfa850ce6" hidden="1">#REF!</definedName>
    <definedName name="TBa8d6b4c6_a158_4eb3_8494_bcd696278704" localSheetId="5" hidden="1">#REF!</definedName>
    <definedName name="TBa8d6b4c6_a158_4eb3_8494_bcd696278704" hidden="1">#REF!</definedName>
    <definedName name="TBa8f9ce02_60e5_4783_84e5_6ebf188e353a" localSheetId="5" hidden="1">#REF!</definedName>
    <definedName name="TBa8f9ce02_60e5_4783_84e5_6ebf188e353a" hidden="1">#REF!</definedName>
    <definedName name="TBa8fbfe0e_af60_40ea_a565_669b5ed7e59c" localSheetId="5" hidden="1">#REF!</definedName>
    <definedName name="TBa8fbfe0e_af60_40ea_a565_669b5ed7e59c" hidden="1">#REF!</definedName>
    <definedName name="TBa9266318_cdcc_4963_ae4d_76f69f5ee892" localSheetId="5" hidden="1">#REF!</definedName>
    <definedName name="TBa9266318_cdcc_4963_ae4d_76f69f5ee892" hidden="1">#REF!</definedName>
    <definedName name="TBa9276361_01da_4270_8b4b_780ec4bb82ac" localSheetId="5" hidden="1">#REF!</definedName>
    <definedName name="TBa9276361_01da_4270_8b4b_780ec4bb82ac" hidden="1">#REF!</definedName>
    <definedName name="TBa92c35bf_b79f_4810_a8d1_1b7f38ac0951" localSheetId="5" hidden="1">#REF!</definedName>
    <definedName name="TBa92c35bf_b79f_4810_a8d1_1b7f38ac0951" hidden="1">#REF!</definedName>
    <definedName name="TBa931b2fa_f51f_4632_9dbc_acf7f61de4c3" localSheetId="5" hidden="1">#REF!</definedName>
    <definedName name="TBa931b2fa_f51f_4632_9dbc_acf7f61de4c3" hidden="1">#REF!</definedName>
    <definedName name="TBa937bc9a_08d5_4f24_8c4b_4ae9986a0a85" localSheetId="5" hidden="1">#REF!</definedName>
    <definedName name="TBa937bc9a_08d5_4f24_8c4b_4ae9986a0a85" hidden="1">#REF!</definedName>
    <definedName name="TBa93e7f44_286e_4c67_8cdd_352c03ac2335" localSheetId="5" hidden="1">#REF!</definedName>
    <definedName name="TBa93e7f44_286e_4c67_8cdd_352c03ac2335" hidden="1">#REF!</definedName>
    <definedName name="TBa93f6f3f_40d5_41e4_85ce_3403af5657f1" localSheetId="5" hidden="1">#REF!</definedName>
    <definedName name="TBa93f6f3f_40d5_41e4_85ce_3403af5657f1" hidden="1">#REF!</definedName>
    <definedName name="TBa94dcc8b_fa62_41a1_aaff_834decf93233" localSheetId="5" hidden="1">#REF!</definedName>
    <definedName name="TBa94dcc8b_fa62_41a1_aaff_834decf93233" hidden="1">#REF!</definedName>
    <definedName name="TBa95c05a6_3ec2_4a46_a836_3c89775e9ef3" localSheetId="5" hidden="1">#REF!</definedName>
    <definedName name="TBa95c05a6_3ec2_4a46_a836_3c89775e9ef3" hidden="1">#REF!</definedName>
    <definedName name="TBa95c0b65_d242_488d_bf9d_39f29269ec62" localSheetId="5" hidden="1">#REF!</definedName>
    <definedName name="TBa95c0b65_d242_488d_bf9d_39f29269ec62" hidden="1">#REF!</definedName>
    <definedName name="TBa95e7a33_49b3_4bed_9bbb_b0bf8d2c331c" localSheetId="5" hidden="1">#REF!</definedName>
    <definedName name="TBa95e7a33_49b3_4bed_9bbb_b0bf8d2c331c" hidden="1">#REF!</definedName>
    <definedName name="TBa95f1569_6fed_4bed_ab03_0d3e6210aec6" localSheetId="5" hidden="1">#REF!</definedName>
    <definedName name="TBa95f1569_6fed_4bed_ab03_0d3e6210aec6" hidden="1">#REF!</definedName>
    <definedName name="TBa96278cb_b3cc_4bc8_b1d7_2e0125a2b2b6" localSheetId="5" hidden="1">#REF!</definedName>
    <definedName name="TBa96278cb_b3cc_4bc8_b1d7_2e0125a2b2b6" hidden="1">#REF!</definedName>
    <definedName name="TBa966fffb_1fd7_422b_8ef1_87accfc5bf9e" localSheetId="5" hidden="1">#REF!</definedName>
    <definedName name="TBa966fffb_1fd7_422b_8ef1_87accfc5bf9e" hidden="1">#REF!</definedName>
    <definedName name="TBa969face_b718_4182_af56_e665f7b6dff7" localSheetId="5" hidden="1">#REF!</definedName>
    <definedName name="TBa969face_b718_4182_af56_e665f7b6dff7" hidden="1">#REF!</definedName>
    <definedName name="TBa96a32bb_a558_4cc8_8a49_5537a84f6949" localSheetId="5" hidden="1">#REF!</definedName>
    <definedName name="TBa96a32bb_a558_4cc8_8a49_5537a84f6949" hidden="1">#REF!</definedName>
    <definedName name="TBa96cc0c8_2d9c_4ef4_ba4c_a8606dc92a7d" localSheetId="5" hidden="1">#REF!</definedName>
    <definedName name="TBa96cc0c8_2d9c_4ef4_ba4c_a8606dc92a7d" hidden="1">#REF!</definedName>
    <definedName name="TBa97c4736_ea6e_4c72_bea9_87ef1954bf6d" localSheetId="5" hidden="1">#REF!</definedName>
    <definedName name="TBa97c4736_ea6e_4c72_bea9_87ef1954bf6d" hidden="1">#REF!</definedName>
    <definedName name="TBa97d2eea_1108_4b8a_a0fb_4806e5311411" localSheetId="5" hidden="1">#REF!</definedName>
    <definedName name="TBa97d2eea_1108_4b8a_a0fb_4806e5311411" hidden="1">#REF!</definedName>
    <definedName name="TBa97d9dd1_7bac_4dbb_b236_942f18f2fc19" localSheetId="5" hidden="1">#REF!</definedName>
    <definedName name="TBa97d9dd1_7bac_4dbb_b236_942f18f2fc19" hidden="1">#REF!</definedName>
    <definedName name="TBa97e8042_1e03_4de8_8dd6_d7f68cf286c6" localSheetId="5" hidden="1">#REF!</definedName>
    <definedName name="TBa97e8042_1e03_4de8_8dd6_d7f68cf286c6" hidden="1">#REF!</definedName>
    <definedName name="TBa98ad55e_d732_4bbb_a9f4_7cd817d7a2a8" localSheetId="5" hidden="1">#REF!</definedName>
    <definedName name="TBa98ad55e_d732_4bbb_a9f4_7cd817d7a2a8" hidden="1">#REF!</definedName>
    <definedName name="TBa99a16b2_cd34_48ba_ada4_9be821c9f05f" localSheetId="5" hidden="1">#REF!</definedName>
    <definedName name="TBa99a16b2_cd34_48ba_ada4_9be821c9f05f" hidden="1">#REF!</definedName>
    <definedName name="TBa99c5c6c_59f9_4800_bf19_9d4cc0d15dba" localSheetId="5" hidden="1">#REF!</definedName>
    <definedName name="TBa99c5c6c_59f9_4800_bf19_9d4cc0d15dba" hidden="1">#REF!</definedName>
    <definedName name="TBa9a0d5a8_e26f_42cd_aff9_1958975336f7" localSheetId="5" hidden="1">#REF!</definedName>
    <definedName name="TBa9a0d5a8_e26f_42cd_aff9_1958975336f7" hidden="1">#REF!</definedName>
    <definedName name="TBa9a12f88_e03e_47a4_86bb_515cbd36c22b" localSheetId="5" hidden="1">#REF!</definedName>
    <definedName name="TBa9a12f88_e03e_47a4_86bb_515cbd36c22b" hidden="1">#REF!</definedName>
    <definedName name="TBa9ad8fd7_9d66_4432_afba_dbefc4c22296" localSheetId="5" hidden="1">#REF!</definedName>
    <definedName name="TBa9ad8fd7_9d66_4432_afba_dbefc4c22296" hidden="1">#REF!</definedName>
    <definedName name="TBa9af4dad_cbbb_40e9_a50b_f90ab532e572" localSheetId="5" hidden="1">#REF!</definedName>
    <definedName name="TBa9af4dad_cbbb_40e9_a50b_f90ab532e572" hidden="1">#REF!</definedName>
    <definedName name="TBa9b22a69_af0e_4687_b45c_88d100b9d005" localSheetId="5" hidden="1">#REF!</definedName>
    <definedName name="TBa9b22a69_af0e_4687_b45c_88d100b9d005" hidden="1">#REF!</definedName>
    <definedName name="TBa9c6067f_92ad_4ce9_bc3a_ee7339773a80" localSheetId="5" hidden="1">#REF!</definedName>
    <definedName name="TBa9c6067f_92ad_4ce9_bc3a_ee7339773a80" hidden="1">#REF!</definedName>
    <definedName name="TBa9ce0400_b7eb_4049_83ac_f15b60b8e428" localSheetId="5" hidden="1">#REF!</definedName>
    <definedName name="TBa9ce0400_b7eb_4049_83ac_f15b60b8e428" hidden="1">#REF!</definedName>
    <definedName name="TBa9d1e736_2690_4f25_bb37_c0c3491e7813" localSheetId="5" hidden="1">#REF!</definedName>
    <definedName name="TBa9d1e736_2690_4f25_bb37_c0c3491e7813" hidden="1">#REF!</definedName>
    <definedName name="TBa9df1d20_a997_44e1_bba6_5a469df9d108" localSheetId="5" hidden="1">#REF!</definedName>
    <definedName name="TBa9df1d20_a997_44e1_bba6_5a469df9d108" hidden="1">#REF!</definedName>
    <definedName name="TBa9eaa98c_9f65_4944_a139_ca7ac18ed86c" localSheetId="5" hidden="1">#REF!</definedName>
    <definedName name="TBa9eaa98c_9f65_4944_a139_ca7ac18ed86c" hidden="1">#REF!</definedName>
    <definedName name="TBa9eabd4b_65ba_49e0_a286_8a8d2a066f60" localSheetId="5" hidden="1">#REF!</definedName>
    <definedName name="TBa9eabd4b_65ba_49e0_a286_8a8d2a066f60" hidden="1">#REF!</definedName>
    <definedName name="TBa9f9c2b5_ee9b_44a1_9372_442c90d555b9" localSheetId="5" hidden="1">#REF!</definedName>
    <definedName name="TBa9f9c2b5_ee9b_44a1_9372_442c90d555b9" hidden="1">#REF!</definedName>
    <definedName name="TBa9fa50e6_99ba_4ea0_ae5e_b5434e9734f8" localSheetId="5" hidden="1">#REF!</definedName>
    <definedName name="TBa9fa50e6_99ba_4ea0_ae5e_b5434e9734f8" hidden="1">#REF!</definedName>
    <definedName name="TBaa018a3e_50c0_4e7d_8897_4c1df6dd2de5" localSheetId="5" hidden="1">#REF!</definedName>
    <definedName name="TBaa018a3e_50c0_4e7d_8897_4c1df6dd2de5" hidden="1">#REF!</definedName>
    <definedName name="TBaa0df137_6ad9_4cec_9fe6_ce767af659ef" localSheetId="5" hidden="1">#REF!</definedName>
    <definedName name="TBaa0df137_6ad9_4cec_9fe6_ce767af659ef" hidden="1">#REF!</definedName>
    <definedName name="TBaa0e30d9_528f_412a_ac60_b47db7287902" localSheetId="5" hidden="1">#REF!</definedName>
    <definedName name="TBaa0e30d9_528f_412a_ac60_b47db7287902" hidden="1">#REF!</definedName>
    <definedName name="TBaa11cfb4_5b41_440e_8ec7_042c41e4882e" localSheetId="5" hidden="1">#REF!</definedName>
    <definedName name="TBaa11cfb4_5b41_440e_8ec7_042c41e4882e" hidden="1">#REF!</definedName>
    <definedName name="TBaa1518e5_fac3_4942_80f0_197c84f52d40" localSheetId="5" hidden="1">#REF!</definedName>
    <definedName name="TBaa1518e5_fac3_4942_80f0_197c84f52d40" hidden="1">#REF!</definedName>
    <definedName name="TBaa1ffdc4_36db_4065_adab_c7a1c058fbbc" localSheetId="5" hidden="1">#REF!</definedName>
    <definedName name="TBaa1ffdc4_36db_4065_adab_c7a1c058fbbc" hidden="1">#REF!</definedName>
    <definedName name="TBaa2c495b_3f75_4064_829d_4dbc4d9179a5" localSheetId="5" hidden="1">#REF!</definedName>
    <definedName name="TBaa2c495b_3f75_4064_829d_4dbc4d9179a5" hidden="1">#REF!</definedName>
    <definedName name="TBaa379124_043f_4753_a4a6_e7a9d61d72e1" localSheetId="5" hidden="1">#REF!</definedName>
    <definedName name="TBaa379124_043f_4753_a4a6_e7a9d61d72e1" hidden="1">#REF!</definedName>
    <definedName name="TBaa40a72f_0288_4199_a0e7_8340a808331f" localSheetId="5" hidden="1">#REF!</definedName>
    <definedName name="TBaa40a72f_0288_4199_a0e7_8340a808331f" hidden="1">#REF!</definedName>
    <definedName name="TBaa45e3fd_ceff_4f12_92f5_7340b5acf1da" localSheetId="5" hidden="1">#REF!</definedName>
    <definedName name="TBaa45e3fd_ceff_4f12_92f5_7340b5acf1da" hidden="1">#REF!</definedName>
    <definedName name="TBaa478fe5_80fb_40d5_9327_bd990ca40cef" localSheetId="5" hidden="1">#REF!</definedName>
    <definedName name="TBaa478fe5_80fb_40d5_9327_bd990ca40cef" hidden="1">#REF!</definedName>
    <definedName name="TBaa49d05f_8435_4d63_9f2c_d13ff8823c67" localSheetId="5" hidden="1">#REF!</definedName>
    <definedName name="TBaa49d05f_8435_4d63_9f2c_d13ff8823c67" hidden="1">#REF!</definedName>
    <definedName name="TBaa5b1489_7612_4bcb_a161_fd5c0d21109a" localSheetId="5" hidden="1">#REF!</definedName>
    <definedName name="TBaa5b1489_7612_4bcb_a161_fd5c0d21109a" hidden="1">#REF!</definedName>
    <definedName name="TBaa601391_175b_472a_8ed8_769e9b3e2039" localSheetId="5" hidden="1">#REF!</definedName>
    <definedName name="TBaa601391_175b_472a_8ed8_769e9b3e2039" hidden="1">#REF!</definedName>
    <definedName name="TBaa6064e8_dad4_4bd2_a982_388a37b8c5cf" localSheetId="5" hidden="1">#REF!</definedName>
    <definedName name="TBaa6064e8_dad4_4bd2_a982_388a37b8c5cf" hidden="1">#REF!</definedName>
    <definedName name="TBaa6cd367_eaf4_4c0f_b6dd_3dc261194a7a" localSheetId="5" hidden="1">#REF!</definedName>
    <definedName name="TBaa6cd367_eaf4_4c0f_b6dd_3dc261194a7a" hidden="1">#REF!</definedName>
    <definedName name="TBaa70fe50_c9c9_4674_9c22_5a90d3af111e" localSheetId="5" hidden="1">#REF!</definedName>
    <definedName name="TBaa70fe50_c9c9_4674_9c22_5a90d3af111e" hidden="1">#REF!</definedName>
    <definedName name="TBaa720249_a9e0_4e99_8d42_39b5d1e85611" localSheetId="5" hidden="1">#REF!</definedName>
    <definedName name="TBaa720249_a9e0_4e99_8d42_39b5d1e85611" hidden="1">#REF!</definedName>
    <definedName name="TBaa74b357_af23_459d_b573_db3b39a45446" localSheetId="5" hidden="1">#REF!</definedName>
    <definedName name="TBaa74b357_af23_459d_b573_db3b39a45446" hidden="1">#REF!</definedName>
    <definedName name="TBaa829925_a64a_49cc_bd4d_ff0e95500b01" localSheetId="5" hidden="1">#REF!</definedName>
    <definedName name="TBaa829925_a64a_49cc_bd4d_ff0e95500b01" hidden="1">#REF!</definedName>
    <definedName name="TBaa873ced_c6a6_4a43_9782_5a645c10d977" localSheetId="5" hidden="1">#REF!</definedName>
    <definedName name="TBaa873ced_c6a6_4a43_9782_5a645c10d977" hidden="1">#REF!</definedName>
    <definedName name="TBaa8b140a_a38a_479e_96ea_ab703e0b64a7" localSheetId="5" hidden="1">#REF!</definedName>
    <definedName name="TBaa8b140a_a38a_479e_96ea_ab703e0b64a7" hidden="1">#REF!</definedName>
    <definedName name="TBaa9fd964_03e9_4561_baee_ebdf386e66be" localSheetId="5" hidden="1">#REF!</definedName>
    <definedName name="TBaa9fd964_03e9_4561_baee_ebdf386e66be" hidden="1">#REF!</definedName>
    <definedName name="TBaaa64e65_3364_4d2f_8dc3_cb1ae5a77423" localSheetId="5" hidden="1">#REF!</definedName>
    <definedName name="TBaaa64e65_3364_4d2f_8dc3_cb1ae5a77423" hidden="1">#REF!</definedName>
    <definedName name="TBaaa8e78d_308c_4681_846f_a802762c95ae" localSheetId="5" hidden="1">#REF!</definedName>
    <definedName name="TBaaa8e78d_308c_4681_846f_a802762c95ae" hidden="1">#REF!</definedName>
    <definedName name="TBaaadab6d_3a96_4bc8_9a07_4ece55b5252c" localSheetId="5" hidden="1">#REF!</definedName>
    <definedName name="TBaaadab6d_3a96_4bc8_9a07_4ece55b5252c" hidden="1">#REF!</definedName>
    <definedName name="TBaabde2f7_41d2_472c_b8bc_dbaa9630034c" localSheetId="5" hidden="1">#REF!</definedName>
    <definedName name="TBaabde2f7_41d2_472c_b8bc_dbaa9630034c" hidden="1">#REF!</definedName>
    <definedName name="TBaac0dbde_0fa4_49a8_86cf_cf47b85957fb" localSheetId="5" hidden="1">#REF!</definedName>
    <definedName name="TBaac0dbde_0fa4_49a8_86cf_cf47b85957fb" hidden="1">#REF!</definedName>
    <definedName name="TBaac9e6b0_0054_40d7_b723_81e4ceeb15b5" localSheetId="5" hidden="1">#REF!</definedName>
    <definedName name="TBaac9e6b0_0054_40d7_b723_81e4ceeb15b5" hidden="1">#REF!</definedName>
    <definedName name="TBaac9f375_b650_4a36_b1f5_dff542378aba" localSheetId="5" hidden="1">#REF!</definedName>
    <definedName name="TBaac9f375_b650_4a36_b1f5_dff542378aba" hidden="1">#REF!</definedName>
    <definedName name="TBaacf0e6a_9ed9_45d0_a7da_2d85df79d236" localSheetId="5" hidden="1">#REF!</definedName>
    <definedName name="TBaacf0e6a_9ed9_45d0_a7da_2d85df79d236" hidden="1">#REF!</definedName>
    <definedName name="TBaad003f6_36d3_4634_af60_bbd85c9ed86b" localSheetId="5" hidden="1">#REF!</definedName>
    <definedName name="TBaad003f6_36d3_4634_af60_bbd85c9ed86b" hidden="1">#REF!</definedName>
    <definedName name="TBaad85370_b5f3_4b82_a2cc_58d106b49944" localSheetId="5" hidden="1">#REF!</definedName>
    <definedName name="TBaad85370_b5f3_4b82_a2cc_58d106b49944" hidden="1">#REF!</definedName>
    <definedName name="TBaae069d6_6981_4a9b_9dcf_da3d368acd05" localSheetId="5" hidden="1">#REF!</definedName>
    <definedName name="TBaae069d6_6981_4a9b_9dcf_da3d368acd05" hidden="1">#REF!</definedName>
    <definedName name="TBaae774c6_20f6_4805_aef0_746a600119bf" localSheetId="5" hidden="1">#REF!</definedName>
    <definedName name="TBaae774c6_20f6_4805_aef0_746a600119bf" hidden="1">#REF!</definedName>
    <definedName name="TBab0a1bd5_fc2b_4331_8d41_3dfb9463788b" localSheetId="5" hidden="1">#REF!</definedName>
    <definedName name="TBab0a1bd5_fc2b_4331_8d41_3dfb9463788b" hidden="1">#REF!</definedName>
    <definedName name="TBab0bd814_bf41_432b_a2b5_95e5eaa785e6" localSheetId="5" hidden="1">#REF!</definedName>
    <definedName name="TBab0bd814_bf41_432b_a2b5_95e5eaa785e6" hidden="1">#REF!</definedName>
    <definedName name="TBab111af3_80ae_4a9a_abc1_6d18cdd78910" localSheetId="5" hidden="1">#REF!</definedName>
    <definedName name="TBab111af3_80ae_4a9a_abc1_6d18cdd78910" hidden="1">#REF!</definedName>
    <definedName name="TBab149957_09f0_4d6a_ac06_c914de57fcc0" localSheetId="5" hidden="1">#REF!</definedName>
    <definedName name="TBab149957_09f0_4d6a_ac06_c914de57fcc0" hidden="1">#REF!</definedName>
    <definedName name="TBab1c7296_5565_4f8a_9464_ed4338401a7d" localSheetId="5" hidden="1">#REF!</definedName>
    <definedName name="TBab1c7296_5565_4f8a_9464_ed4338401a7d" hidden="1">#REF!</definedName>
    <definedName name="TBab23896c_c7e5_4090_99b1_0566b56355b3" localSheetId="5" hidden="1">#REF!</definedName>
    <definedName name="TBab23896c_c7e5_4090_99b1_0566b56355b3" hidden="1">#REF!</definedName>
    <definedName name="TBab39a323_e764_4797_9495_0999bd56040b" localSheetId="5" hidden="1">#REF!</definedName>
    <definedName name="TBab39a323_e764_4797_9495_0999bd56040b" hidden="1">#REF!</definedName>
    <definedName name="TBab3dc001_38c9_4c09_a582_bd7e2ccc7f39" localSheetId="5" hidden="1">#REF!</definedName>
    <definedName name="TBab3dc001_38c9_4c09_a582_bd7e2ccc7f39" hidden="1">#REF!</definedName>
    <definedName name="TBab423318_5c10_4164_a28a_58355745ab97" localSheetId="5" hidden="1">#REF!</definedName>
    <definedName name="TBab423318_5c10_4164_a28a_58355745ab97" hidden="1">#REF!</definedName>
    <definedName name="TBab5befcd_46e9_4f0d_a19c_703e7e4ef26f" localSheetId="5" hidden="1">#REF!</definedName>
    <definedName name="TBab5befcd_46e9_4f0d_a19c_703e7e4ef26f" hidden="1">#REF!</definedName>
    <definedName name="TBab616d2e_cd92_4b44_9284_57f8b7a2c940" localSheetId="5" hidden="1">#REF!</definedName>
    <definedName name="TBab616d2e_cd92_4b44_9284_57f8b7a2c940" hidden="1">#REF!</definedName>
    <definedName name="TBab6388b0_562a_49be_b1d6_12943b0f5f00" localSheetId="5" hidden="1">#REF!</definedName>
    <definedName name="TBab6388b0_562a_49be_b1d6_12943b0f5f00" hidden="1">#REF!</definedName>
    <definedName name="TBab6c875f_3191_421d_9a8d_539ca489eadd" localSheetId="5" hidden="1">#REF!</definedName>
    <definedName name="TBab6c875f_3191_421d_9a8d_539ca489eadd" hidden="1">#REF!</definedName>
    <definedName name="TBab71d2b4_d977_4ae7_a62d_3172d23b8bd2" localSheetId="5" hidden="1">#REF!</definedName>
    <definedName name="TBab71d2b4_d977_4ae7_a62d_3172d23b8bd2" hidden="1">#REF!</definedName>
    <definedName name="TBab724f43_af1a_479e_b429_183ac446be45" localSheetId="5" hidden="1">#REF!</definedName>
    <definedName name="TBab724f43_af1a_479e_b429_183ac446be45" hidden="1">#REF!</definedName>
    <definedName name="TBab8cf733_9b17_4747_b231_7a15fc56d5d0" localSheetId="5" hidden="1">#REF!</definedName>
    <definedName name="TBab8cf733_9b17_4747_b231_7a15fc56d5d0" hidden="1">#REF!</definedName>
    <definedName name="TBab98c175_e0a8_444d_87aa_a8afe6a02d31" localSheetId="5" hidden="1">#REF!</definedName>
    <definedName name="TBab98c175_e0a8_444d_87aa_a8afe6a02d31" hidden="1">#REF!</definedName>
    <definedName name="TBaba90db5_5978_4bf4_ab13_cbe85804f24e" localSheetId="5" hidden="1">#REF!</definedName>
    <definedName name="TBaba90db5_5978_4bf4_ab13_cbe85804f24e" hidden="1">#REF!</definedName>
    <definedName name="TBabab6542_5ced_4af5_9264_57843ddbba57" localSheetId="5" hidden="1">#REF!</definedName>
    <definedName name="TBabab6542_5ced_4af5_9264_57843ddbba57" hidden="1">#REF!</definedName>
    <definedName name="TBabbea3c1_43f0_4cf7_9d0d_dff2fba2af14" localSheetId="5" hidden="1">#REF!</definedName>
    <definedName name="TBabbea3c1_43f0_4cf7_9d0d_dff2fba2af14" hidden="1">#REF!</definedName>
    <definedName name="TBabc33717_d272_416c_a1e1_d79ff5bccd93" localSheetId="5" hidden="1">#REF!</definedName>
    <definedName name="TBabc33717_d272_416c_a1e1_d79ff5bccd93" hidden="1">#REF!</definedName>
    <definedName name="TBabc60dcf_508b_46ad_a23d_cd183470901a" localSheetId="5" hidden="1">#REF!</definedName>
    <definedName name="TBabc60dcf_508b_46ad_a23d_cd183470901a" hidden="1">#REF!</definedName>
    <definedName name="TBabcf8acf_7d09_4abd_bc7b_6b8ef5c302a4" localSheetId="5" hidden="1">#REF!</definedName>
    <definedName name="TBabcf8acf_7d09_4abd_bc7b_6b8ef5c302a4" hidden="1">#REF!</definedName>
    <definedName name="TBabd16978_1560_4a50_b1fa_81d8da7887c9" localSheetId="5" hidden="1">#REF!</definedName>
    <definedName name="TBabd16978_1560_4a50_b1fa_81d8da7887c9" hidden="1">#REF!</definedName>
    <definedName name="TBabd17c11_76e0_4a21_af5e_ebc540fd0a1b" localSheetId="5" hidden="1">#REF!</definedName>
    <definedName name="TBabd17c11_76e0_4a21_af5e_ebc540fd0a1b" hidden="1">#REF!</definedName>
    <definedName name="TBabd6b141_4c45_41f8_8222_4c80b8d06cac" localSheetId="5" hidden="1">#REF!</definedName>
    <definedName name="TBabd6b141_4c45_41f8_8222_4c80b8d06cac" hidden="1">#REF!</definedName>
    <definedName name="TBabd809a5_2b35_496f_ba39_09a76b88e2b1" localSheetId="5" hidden="1">#REF!</definedName>
    <definedName name="TBabd809a5_2b35_496f_ba39_09a76b88e2b1" hidden="1">#REF!</definedName>
    <definedName name="TBabdca8e9_94b9_4a8b_8f64_95854de8662d" localSheetId="5" hidden="1">#REF!</definedName>
    <definedName name="TBabdca8e9_94b9_4a8b_8f64_95854de8662d" hidden="1">#REF!</definedName>
    <definedName name="TBabea6f64_3a2c_41ec_95aa_89e787f670e8" localSheetId="5" hidden="1">#REF!</definedName>
    <definedName name="TBabea6f64_3a2c_41ec_95aa_89e787f670e8" hidden="1">#REF!</definedName>
    <definedName name="TBabf82fc6_f5c2_475f_b38d_96ccada57de9" localSheetId="5" hidden="1">#REF!</definedName>
    <definedName name="TBabf82fc6_f5c2_475f_b38d_96ccada57de9" hidden="1">#REF!</definedName>
    <definedName name="TBabf8ac64_2ffe_4c43_995b_a6715afefe20" localSheetId="5" hidden="1">#REF!</definedName>
    <definedName name="TBabf8ac64_2ffe_4c43_995b_a6715afefe20" hidden="1">#REF!</definedName>
    <definedName name="TBabff441e_ea46_4fec_bbbc_a59c2b22bf2a" localSheetId="5" hidden="1">#REF!</definedName>
    <definedName name="TBabff441e_ea46_4fec_bbbc_a59c2b22bf2a" hidden="1">#REF!</definedName>
    <definedName name="TBac09ef9e_f6ba_4b24_bdd2_fb6410ab9ccb" localSheetId="5" hidden="1">#REF!</definedName>
    <definedName name="TBac09ef9e_f6ba_4b24_bdd2_fb6410ab9ccb" hidden="1">#REF!</definedName>
    <definedName name="TBac117fe1_9378_428d_aa6b_bb1ed393ba21" localSheetId="5" hidden="1">#REF!</definedName>
    <definedName name="TBac117fe1_9378_428d_aa6b_bb1ed393ba21" hidden="1">#REF!</definedName>
    <definedName name="TBac1c5fe9_b733_4b42_a841_7355dbd6042a" localSheetId="5" hidden="1">#REF!</definedName>
    <definedName name="TBac1c5fe9_b733_4b42_a841_7355dbd6042a" hidden="1">#REF!</definedName>
    <definedName name="TBac1de184_f031_4798_93fb_386509a73292" localSheetId="5" hidden="1">#REF!</definedName>
    <definedName name="TBac1de184_f031_4798_93fb_386509a73292" hidden="1">#REF!</definedName>
    <definedName name="TBac254e12_c16d_46db_89ab_221dd7a82699" localSheetId="5" hidden="1">#REF!</definedName>
    <definedName name="TBac254e12_c16d_46db_89ab_221dd7a82699" hidden="1">#REF!</definedName>
    <definedName name="TBac254e47_fe70_4fac_be5e_e5961ced6b08" localSheetId="5" hidden="1">#REF!</definedName>
    <definedName name="TBac254e47_fe70_4fac_be5e_e5961ced6b08" hidden="1">#REF!</definedName>
    <definedName name="TBac257abd_5595_4ad2_abbe_45877142c71d" localSheetId="5" hidden="1">#REF!</definedName>
    <definedName name="TBac257abd_5595_4ad2_abbe_45877142c71d" hidden="1">#REF!</definedName>
    <definedName name="TBac2fb117_fd4e_4aae_b1f5_bc08805fb8d3" localSheetId="5" hidden="1">#REF!</definedName>
    <definedName name="TBac2fb117_fd4e_4aae_b1f5_bc08805fb8d3" hidden="1">#REF!</definedName>
    <definedName name="TBac3826b4_9574_4f2e_a26f_aabb78abf2a8" localSheetId="5" hidden="1">#REF!</definedName>
    <definedName name="TBac3826b4_9574_4f2e_a26f_aabb78abf2a8" hidden="1">#REF!</definedName>
    <definedName name="TBac399ee7_7630_44c9_9279_459a6047e59b" localSheetId="5" hidden="1">#REF!</definedName>
    <definedName name="TBac399ee7_7630_44c9_9279_459a6047e59b" hidden="1">#REF!</definedName>
    <definedName name="TBac442b19_05fe_40af_9b78_af40433f3fdb" localSheetId="5" hidden="1">#REF!</definedName>
    <definedName name="TBac442b19_05fe_40af_9b78_af40433f3fdb" hidden="1">#REF!</definedName>
    <definedName name="TBac46bdcd_21ef_43ce_a9ec_5687a7e2265f" localSheetId="5" hidden="1">#REF!</definedName>
    <definedName name="TBac46bdcd_21ef_43ce_a9ec_5687a7e2265f" hidden="1">#REF!</definedName>
    <definedName name="TBac476c91_1d21_4f35_a700_bfa33defaed3" localSheetId="5" hidden="1">#REF!</definedName>
    <definedName name="TBac476c91_1d21_4f35_a700_bfa33defaed3" hidden="1">#REF!</definedName>
    <definedName name="TBac56d4eb_97eb_4e10_babc_b8722c509cc1" localSheetId="5" hidden="1">#REF!</definedName>
    <definedName name="TBac56d4eb_97eb_4e10_babc_b8722c509cc1" hidden="1">#REF!</definedName>
    <definedName name="TBac63c326_19fe_48bb_b57e_aaba0173dd8a" localSheetId="5" hidden="1">#REF!</definedName>
    <definedName name="TBac63c326_19fe_48bb_b57e_aaba0173dd8a" hidden="1">#REF!</definedName>
    <definedName name="TBac6dbca2_ad32_4814_8855_d6c44c0e8471" localSheetId="5" hidden="1">#REF!</definedName>
    <definedName name="TBac6dbca2_ad32_4814_8855_d6c44c0e8471" hidden="1">#REF!</definedName>
    <definedName name="TBac73c790_a53b_4b16_81d7_2c110fe1dccd" localSheetId="5" hidden="1">#REF!</definedName>
    <definedName name="TBac73c790_a53b_4b16_81d7_2c110fe1dccd" hidden="1">#REF!</definedName>
    <definedName name="TBac75e6c4_fc76_4918_b701_053a2ce86b34" localSheetId="5" hidden="1">#REF!</definedName>
    <definedName name="TBac75e6c4_fc76_4918_b701_053a2ce86b34" hidden="1">#REF!</definedName>
    <definedName name="TBac79fad4_093f_44e6_b64d_20b404481507" localSheetId="5" hidden="1">#REF!</definedName>
    <definedName name="TBac79fad4_093f_44e6_b64d_20b404481507" hidden="1">#REF!</definedName>
    <definedName name="TBac7d91b9_9eee_4576_816e_aa1379436b40" localSheetId="5" hidden="1">#REF!</definedName>
    <definedName name="TBac7d91b9_9eee_4576_816e_aa1379436b40" hidden="1">#REF!</definedName>
    <definedName name="TBac7ee0ab_bf86_40e8_9778_02bfb11ee1f7" localSheetId="5" hidden="1">#REF!</definedName>
    <definedName name="TBac7ee0ab_bf86_40e8_9778_02bfb11ee1f7" hidden="1">#REF!</definedName>
    <definedName name="TBac8320cf_a0b1_42f7_92f1_51796154db8f" localSheetId="5" hidden="1">#REF!</definedName>
    <definedName name="TBac8320cf_a0b1_42f7_92f1_51796154db8f" hidden="1">#REF!</definedName>
    <definedName name="TBac91650a_ee5c_4bb8_80a8_45a9de0a8c09" localSheetId="5" hidden="1">#REF!</definedName>
    <definedName name="TBac91650a_ee5c_4bb8_80a8_45a9de0a8c09" hidden="1">#REF!</definedName>
    <definedName name="TBaca10449_9937_4a60_8ea6_56d2f0ffcb74" localSheetId="5" hidden="1">#REF!</definedName>
    <definedName name="TBaca10449_9937_4a60_8ea6_56d2f0ffcb74" hidden="1">#REF!</definedName>
    <definedName name="TBacbea4ab_5b0a_4df1_b03e_01c0106a8625" localSheetId="5" hidden="1">#REF!</definedName>
    <definedName name="TBacbea4ab_5b0a_4df1_b03e_01c0106a8625" hidden="1">#REF!</definedName>
    <definedName name="TBacc28679_03e4_40bb_8a3e_5ad65eb1708b" localSheetId="5" hidden="1">#REF!</definedName>
    <definedName name="TBacc28679_03e4_40bb_8a3e_5ad65eb1708b" hidden="1">#REF!</definedName>
    <definedName name="TBacdee780_c118_47bb_a55d_b79f7a2e8989" localSheetId="5" hidden="1">#REF!</definedName>
    <definedName name="TBacdee780_c118_47bb_a55d_b79f7a2e8989" hidden="1">#REF!</definedName>
    <definedName name="TBace0585a_f334_4d2e_951f_3bb25eefd38d" localSheetId="5" hidden="1">#REF!</definedName>
    <definedName name="TBace0585a_f334_4d2e_951f_3bb25eefd38d" hidden="1">#REF!</definedName>
    <definedName name="TBace8ba23_93f1_4182_9f36_89b2151f1ca2" localSheetId="5" hidden="1">#REF!</definedName>
    <definedName name="TBace8ba23_93f1_4182_9f36_89b2151f1ca2" hidden="1">#REF!</definedName>
    <definedName name="TBacf128c7_bcbf_45b4_80db_62da9e6b8a66" localSheetId="5" hidden="1">#REF!</definedName>
    <definedName name="TBacf128c7_bcbf_45b4_80db_62da9e6b8a66" hidden="1">#REF!</definedName>
    <definedName name="TBacf4818e_1357_4b85_8d1a_d61572b9d6c7" localSheetId="5" hidden="1">#REF!</definedName>
    <definedName name="TBacf4818e_1357_4b85_8d1a_d61572b9d6c7" hidden="1">#REF!</definedName>
    <definedName name="TBacf5394f_db08_4c67_95a5_ac139478ab77" localSheetId="5" hidden="1">#REF!</definedName>
    <definedName name="TBacf5394f_db08_4c67_95a5_ac139478ab77" hidden="1">#REF!</definedName>
    <definedName name="TBacfd735d_d350_42fa_91a3_ed31d5d76c4e" localSheetId="5" hidden="1">#REF!</definedName>
    <definedName name="TBacfd735d_d350_42fa_91a3_ed31d5d76c4e" hidden="1">#REF!</definedName>
    <definedName name="TBad0a75b4_8ceb_4096_aebf_f4fcf75998c6" localSheetId="5" hidden="1">#REF!</definedName>
    <definedName name="TBad0a75b4_8ceb_4096_aebf_f4fcf75998c6" hidden="1">#REF!</definedName>
    <definedName name="TBad1aa9c0_7b7f_4c9d_b27f_d9f82b191a60" localSheetId="5" hidden="1">#REF!</definedName>
    <definedName name="TBad1aa9c0_7b7f_4c9d_b27f_d9f82b191a60" hidden="1">#REF!</definedName>
    <definedName name="TBad21c492_13d9_4786_9475_d999f1dadfe9" localSheetId="5" hidden="1">#REF!</definedName>
    <definedName name="TBad21c492_13d9_4786_9475_d999f1dadfe9" hidden="1">#REF!</definedName>
    <definedName name="TBad358e37_98bb_49af_a6d8_fc92ca0d71fb" localSheetId="5" hidden="1">#REF!</definedName>
    <definedName name="TBad358e37_98bb_49af_a6d8_fc92ca0d71fb" hidden="1">#REF!</definedName>
    <definedName name="TBad3a2d05_ca1a_4996_b8e9_0186ec9a4985" localSheetId="5" hidden="1">#REF!</definedName>
    <definedName name="TBad3a2d05_ca1a_4996_b8e9_0186ec9a4985" hidden="1">#REF!</definedName>
    <definedName name="TBad3e0059_9b06_462b_9b1b_e3ac49d04e69" localSheetId="5" hidden="1">#REF!</definedName>
    <definedName name="TBad3e0059_9b06_462b_9b1b_e3ac49d04e69" hidden="1">#REF!</definedName>
    <definedName name="TBad425a83_fb60_46b6_bcd6_31e1bf180f23" localSheetId="5" hidden="1">#REF!</definedName>
    <definedName name="TBad425a83_fb60_46b6_bcd6_31e1bf180f23" hidden="1">#REF!</definedName>
    <definedName name="TBad50af78_32a9_4196_a715_c6c053984c3d" localSheetId="5" hidden="1">#REF!</definedName>
    <definedName name="TBad50af78_32a9_4196_a715_c6c053984c3d" hidden="1">#REF!</definedName>
    <definedName name="TBad7839da_135e_466c_aae2_521154660e86" localSheetId="5" hidden="1">#REF!</definedName>
    <definedName name="TBad7839da_135e_466c_aae2_521154660e86" hidden="1">#REF!</definedName>
    <definedName name="TBad88886d_81b1_449b_a1a8_6fe404cc1cd1" localSheetId="5" hidden="1">#REF!</definedName>
    <definedName name="TBad88886d_81b1_449b_a1a8_6fe404cc1cd1" hidden="1">#REF!</definedName>
    <definedName name="TBad954e76_fab5_4a1d_b8e1_41e1a04cd98c" localSheetId="5" hidden="1">#REF!</definedName>
    <definedName name="TBad954e76_fab5_4a1d_b8e1_41e1a04cd98c" hidden="1">#REF!</definedName>
    <definedName name="TBad983f5a_389f_4196_819f_e01f657912f8" localSheetId="5" hidden="1">#REF!</definedName>
    <definedName name="TBad983f5a_389f_4196_819f_e01f657912f8" hidden="1">#REF!</definedName>
    <definedName name="TBada0e2e1_4788_43b1_9350_2fdce30a8fd9" localSheetId="5" hidden="1">#REF!</definedName>
    <definedName name="TBada0e2e1_4788_43b1_9350_2fdce30a8fd9" hidden="1">#REF!</definedName>
    <definedName name="TBada78be6_40c4_42ab_9330_338bca06a541" localSheetId="5" hidden="1">#REF!</definedName>
    <definedName name="TBada78be6_40c4_42ab_9330_338bca06a541" hidden="1">#REF!</definedName>
    <definedName name="TBadaff796_8a9e_4664_9072_7e09635ceff7" localSheetId="5" hidden="1">#REF!</definedName>
    <definedName name="TBadaff796_8a9e_4664_9072_7e09635ceff7" hidden="1">#REF!</definedName>
    <definedName name="TBadce14e6_3cd3_4559_a076_bf76b2f38f96" localSheetId="5" hidden="1">#REF!</definedName>
    <definedName name="TBadce14e6_3cd3_4559_a076_bf76b2f38f96" hidden="1">#REF!</definedName>
    <definedName name="TBadd05758_42ca_4c83_9242_f80a714c8c7d" localSheetId="5" hidden="1">#REF!</definedName>
    <definedName name="TBadd05758_42ca_4c83_9242_f80a714c8c7d" hidden="1">#REF!</definedName>
    <definedName name="TBadd927b6_2a28_4b38_a330_663c5533ef66" localSheetId="5" hidden="1">#REF!</definedName>
    <definedName name="TBadd927b6_2a28_4b38_a330_663c5533ef66" hidden="1">#REF!</definedName>
    <definedName name="TBaddcd512_b748_41e9_8c0a_c2bc09ffb3bc" localSheetId="5" hidden="1">#REF!</definedName>
    <definedName name="TBaddcd512_b748_41e9_8c0a_c2bc09ffb3bc" hidden="1">#REF!</definedName>
    <definedName name="TBade0b5c0_c22a_444e_a1c1_0d462f8f8d1d" localSheetId="5" hidden="1">#REF!</definedName>
    <definedName name="TBade0b5c0_c22a_444e_a1c1_0d462f8f8d1d" hidden="1">#REF!</definedName>
    <definedName name="TBaded746a_8608_41a8_ac1e_06d98a3f0b64" localSheetId="5" hidden="1">#REF!</definedName>
    <definedName name="TBaded746a_8608_41a8_ac1e_06d98a3f0b64" hidden="1">#REF!</definedName>
    <definedName name="TBadf8c464_9b54_46d2_aa3e_b37df519096a" localSheetId="5" hidden="1">#REF!</definedName>
    <definedName name="TBadf8c464_9b54_46d2_aa3e_b37df519096a" hidden="1">#REF!</definedName>
    <definedName name="TBae01427c_0628_4d9f_890a_9ffb40eeaf84" localSheetId="5" hidden="1">#REF!</definedName>
    <definedName name="TBae01427c_0628_4d9f_890a_9ffb40eeaf84" hidden="1">#REF!</definedName>
    <definedName name="TBae1a77ff_0a7f_49cd_b0d7_f913c2ab83f0" localSheetId="5" hidden="1">#REF!</definedName>
    <definedName name="TBae1a77ff_0a7f_49cd_b0d7_f913c2ab83f0" hidden="1">#REF!</definedName>
    <definedName name="TBae241b23_5d1d_4afa_b101_b1efe9fd4e92" localSheetId="5" hidden="1">#REF!</definedName>
    <definedName name="TBae241b23_5d1d_4afa_b101_b1efe9fd4e92" hidden="1">#REF!</definedName>
    <definedName name="TBae24c1b8_b9dd_46c6_b4f9_c67bac15266a" localSheetId="5" hidden="1">#REF!</definedName>
    <definedName name="TBae24c1b8_b9dd_46c6_b4f9_c67bac15266a" hidden="1">#REF!</definedName>
    <definedName name="TBae2f0739_32a0_4ac7_9cc4_221bd592a73e" localSheetId="5" hidden="1">#REF!</definedName>
    <definedName name="TBae2f0739_32a0_4ac7_9cc4_221bd592a73e" hidden="1">#REF!</definedName>
    <definedName name="TBae5166a3_3a80_4e2a_b59e_a4b3296fb1e0" localSheetId="5" hidden="1">#REF!</definedName>
    <definedName name="TBae5166a3_3a80_4e2a_b59e_a4b3296fb1e0" hidden="1">#REF!</definedName>
    <definedName name="TBae53d362_6ea0_4c87_908d_6eb16278c0f6" localSheetId="5" hidden="1">#REF!</definedName>
    <definedName name="TBae53d362_6ea0_4c87_908d_6eb16278c0f6" hidden="1">#REF!</definedName>
    <definedName name="TBae5468b8_64ce_4098_964c_f31a6e7a93a7" localSheetId="5" hidden="1">#REF!</definedName>
    <definedName name="TBae5468b8_64ce_4098_964c_f31a6e7a93a7" hidden="1">#REF!</definedName>
    <definedName name="TBae5a69f9_e4b2_41e5_8479_71978a7ad745" localSheetId="5" hidden="1">#REF!</definedName>
    <definedName name="TBae5a69f9_e4b2_41e5_8479_71978a7ad745" hidden="1">#REF!</definedName>
    <definedName name="TBae61e675_4dda_468d_8279_5b15b589e6cf" localSheetId="5" hidden="1">#REF!</definedName>
    <definedName name="TBae61e675_4dda_468d_8279_5b15b589e6cf" hidden="1">#REF!</definedName>
    <definedName name="TBae6a1514_924d_4ad3_aeb1_74edd39fc187" localSheetId="5" hidden="1">#REF!</definedName>
    <definedName name="TBae6a1514_924d_4ad3_aeb1_74edd39fc187" hidden="1">#REF!</definedName>
    <definedName name="TBae6c85b6_0f94_4267_90b2_1aa525b4ac3d" localSheetId="5" hidden="1">#REF!</definedName>
    <definedName name="TBae6c85b6_0f94_4267_90b2_1aa525b4ac3d" hidden="1">#REF!</definedName>
    <definedName name="TBae7e3087_4778_4217_8f82_2d74bb12aa89" localSheetId="5" hidden="1">#REF!</definedName>
    <definedName name="TBae7e3087_4778_4217_8f82_2d74bb12aa89" hidden="1">#REF!</definedName>
    <definedName name="TBae88990a_5a81_459b_be4b_6825905bcab8" localSheetId="5" hidden="1">#REF!</definedName>
    <definedName name="TBae88990a_5a81_459b_be4b_6825905bcab8" hidden="1">#REF!</definedName>
    <definedName name="TBae9a4b92_4960_4709_85fd_8e2c3f499f98" localSheetId="5" hidden="1">#REF!</definedName>
    <definedName name="TBae9a4b92_4960_4709_85fd_8e2c3f499f98" hidden="1">#REF!</definedName>
    <definedName name="TBaeab308b_a626_4c40_bf9c_e18a8ac1f5e4" localSheetId="5" hidden="1">#REF!</definedName>
    <definedName name="TBaeab308b_a626_4c40_bf9c_e18a8ac1f5e4" hidden="1">#REF!</definedName>
    <definedName name="TBaeae1b30_79f2_4553_ac15_d325710067fa" localSheetId="5" hidden="1">#REF!</definedName>
    <definedName name="TBaeae1b30_79f2_4553_ac15_d325710067fa" hidden="1">#REF!</definedName>
    <definedName name="TBaebcb264_289b_4a2f_ab69_4096547a7844" localSheetId="5" hidden="1">#REF!</definedName>
    <definedName name="TBaebcb264_289b_4a2f_ab69_4096547a7844" hidden="1">#REF!</definedName>
    <definedName name="TBaec7e236_1541_4134_8700_b44e08f80916" localSheetId="5" hidden="1">#REF!</definedName>
    <definedName name="TBaec7e236_1541_4134_8700_b44e08f80916" hidden="1">#REF!</definedName>
    <definedName name="TBaec905d2_4dd6_4719_b28a_86182924249a" localSheetId="5" hidden="1">#REF!</definedName>
    <definedName name="TBaec905d2_4dd6_4719_b28a_86182924249a" hidden="1">#REF!</definedName>
    <definedName name="TBaedb6620_d47a_4ed0_b95d_3533a084591c" localSheetId="5" hidden="1">#REF!</definedName>
    <definedName name="TBaedb6620_d47a_4ed0_b95d_3533a084591c" hidden="1">#REF!</definedName>
    <definedName name="TBaef65540_899d_4f06_9241_9497bdb514ae" localSheetId="5" hidden="1">#REF!</definedName>
    <definedName name="TBaef65540_899d_4f06_9241_9497bdb514ae" hidden="1">#REF!</definedName>
    <definedName name="TBaef97d47_39b8_46db_9465_088074f9c86c" localSheetId="5" hidden="1">#REF!</definedName>
    <definedName name="TBaef97d47_39b8_46db_9465_088074f9c86c" hidden="1">#REF!</definedName>
    <definedName name="TBaefbbd87_e89b_44c0_a6be_4f3d64d48374" localSheetId="5" hidden="1">#REF!</definedName>
    <definedName name="TBaefbbd87_e89b_44c0_a6be_4f3d64d48374" hidden="1">#REF!</definedName>
    <definedName name="TBaf049650_e39e_46a8_a585_55e936fce82a" localSheetId="5" hidden="1">#REF!</definedName>
    <definedName name="TBaf049650_e39e_46a8_a585_55e936fce82a" hidden="1">#REF!</definedName>
    <definedName name="TBaf0773c5_21f3_46cb_938e_c4a589e9af5a" localSheetId="5" hidden="1">#REF!</definedName>
    <definedName name="TBaf0773c5_21f3_46cb_938e_c4a589e9af5a" hidden="1">#REF!</definedName>
    <definedName name="TBaf0fcea7_ed45_41a7_a748_abae91b531df" localSheetId="5" hidden="1">#REF!</definedName>
    <definedName name="TBaf0fcea7_ed45_41a7_a748_abae91b531df" hidden="1">#REF!</definedName>
    <definedName name="TBaf224520_36ec_4d18_91c2_2797230fb560" localSheetId="5" hidden="1">#REF!</definedName>
    <definedName name="TBaf224520_36ec_4d18_91c2_2797230fb560" hidden="1">#REF!</definedName>
    <definedName name="TBaf25d0a4_c489_4186_ae82_ea9f95a08680" localSheetId="5" hidden="1">#REF!</definedName>
    <definedName name="TBaf25d0a4_c489_4186_ae82_ea9f95a08680" hidden="1">#REF!</definedName>
    <definedName name="TBaf2b0d81_469d_42fe_b575_aece246a1eac" localSheetId="5" hidden="1">#REF!</definedName>
    <definedName name="TBaf2b0d81_469d_42fe_b575_aece246a1eac" hidden="1">#REF!</definedName>
    <definedName name="TBaf3ee6eb_659b_48d1_85e4_2e4700f128e9" localSheetId="5" hidden="1">#REF!</definedName>
    <definedName name="TBaf3ee6eb_659b_48d1_85e4_2e4700f128e9" hidden="1">#REF!</definedName>
    <definedName name="TBaf3faebf_1c86_4fbc_a8fa_bb6c1122570c" localSheetId="5" hidden="1">#REF!</definedName>
    <definedName name="TBaf3faebf_1c86_4fbc_a8fa_bb6c1122570c" hidden="1">#REF!</definedName>
    <definedName name="TBaf47e543_8ab8_42ce_8cb1_f26915138d7a" localSheetId="5" hidden="1">#REF!</definedName>
    <definedName name="TBaf47e543_8ab8_42ce_8cb1_f26915138d7a" hidden="1">#REF!</definedName>
    <definedName name="TBaf580514_aa1c_4c2f_9840_244af61538c7" localSheetId="5" hidden="1">#REF!</definedName>
    <definedName name="TBaf580514_aa1c_4c2f_9840_244af61538c7" hidden="1">#REF!</definedName>
    <definedName name="TBaf58d75a_b18a_44e2_9aa2_a06778e49251" localSheetId="5" hidden="1">#REF!</definedName>
    <definedName name="TBaf58d75a_b18a_44e2_9aa2_a06778e49251" hidden="1">#REF!</definedName>
    <definedName name="TBaf5d619d_bc72_479d_ac22_acfeb5bf72a6" localSheetId="5" hidden="1">#REF!</definedName>
    <definedName name="TBaf5d619d_bc72_479d_ac22_acfeb5bf72a6" hidden="1">#REF!</definedName>
    <definedName name="TBaf615be9_e275_4d0a_80f9_e27a2a15b3f1" localSheetId="5" hidden="1">#REF!</definedName>
    <definedName name="TBaf615be9_e275_4d0a_80f9_e27a2a15b3f1" hidden="1">#REF!</definedName>
    <definedName name="TBaf627e5e_c6b4_48a1_9619_13809b1780c2" localSheetId="5" hidden="1">#REF!</definedName>
    <definedName name="TBaf627e5e_c6b4_48a1_9619_13809b1780c2" hidden="1">#REF!</definedName>
    <definedName name="TBaf75e074_562f_4350_846a_f757dd54f66c" localSheetId="5" hidden="1">#REF!</definedName>
    <definedName name="TBaf75e074_562f_4350_846a_f757dd54f66c" hidden="1">#REF!</definedName>
    <definedName name="TBaf7a1bab_8d76_46c1_b9af_904489216656" localSheetId="5" hidden="1">#REF!</definedName>
    <definedName name="TBaf7a1bab_8d76_46c1_b9af_904489216656" hidden="1">#REF!</definedName>
    <definedName name="TBaf7a95d0_b3c5_47c2_9581_ea439810bd9a" localSheetId="5" hidden="1">#REF!</definedName>
    <definedName name="TBaf7a95d0_b3c5_47c2_9581_ea439810bd9a" hidden="1">#REF!</definedName>
    <definedName name="TBaf869a54_8ac5_427c_bf99_8bbf8796b5c0" localSheetId="5" hidden="1">#REF!</definedName>
    <definedName name="TBaf869a54_8ac5_427c_bf99_8bbf8796b5c0" hidden="1">#REF!</definedName>
    <definedName name="TBaf86d25a_e3a1_40e1_8ffd_3727f88dd32c" localSheetId="5" hidden="1">#REF!</definedName>
    <definedName name="TBaf86d25a_e3a1_40e1_8ffd_3727f88dd32c" hidden="1">#REF!</definedName>
    <definedName name="TBaf87e9dc_cbc7_49f7_a617_ecb7fa96056a" localSheetId="5" hidden="1">#REF!</definedName>
    <definedName name="TBaf87e9dc_cbc7_49f7_a617_ecb7fa96056a" hidden="1">#REF!</definedName>
    <definedName name="TBaf8b8c70_fbb7_4079_952f_213c73b95720" localSheetId="5" hidden="1">#REF!</definedName>
    <definedName name="TBaf8b8c70_fbb7_4079_952f_213c73b95720" hidden="1">#REF!</definedName>
    <definedName name="TBaf95d7d1_d573_4e2c_a5e7_cd8592a302e4" localSheetId="5" hidden="1">#REF!</definedName>
    <definedName name="TBaf95d7d1_d573_4e2c_a5e7_cd8592a302e4" hidden="1">#REF!</definedName>
    <definedName name="TBaf9cc072_0591_412d_a0df_73ca70b499e4" localSheetId="5" hidden="1">#REF!</definedName>
    <definedName name="TBaf9cc072_0591_412d_a0df_73ca70b499e4" hidden="1">#REF!</definedName>
    <definedName name="TBafa73eb7_1c82_42e8_b0ee_fa02ff5c2e8e" localSheetId="5" hidden="1">#REF!</definedName>
    <definedName name="TBafa73eb7_1c82_42e8_b0ee_fa02ff5c2e8e" hidden="1">#REF!</definedName>
    <definedName name="TBafae651d_fd26_463f_b511_f1aab84cb45e" localSheetId="5" hidden="1">#REF!</definedName>
    <definedName name="TBafae651d_fd26_463f_b511_f1aab84cb45e" hidden="1">#REF!</definedName>
    <definedName name="TBafb112da_f92b_4260_a818_7ccd51f7f048" localSheetId="5" hidden="1">#REF!</definedName>
    <definedName name="TBafb112da_f92b_4260_a818_7ccd51f7f048" hidden="1">#REF!</definedName>
    <definedName name="TBafc6ccff_390c_4a99_ba5d_23e25dd51c67" localSheetId="5" hidden="1">#REF!</definedName>
    <definedName name="TBafc6ccff_390c_4a99_ba5d_23e25dd51c67" hidden="1">#REF!</definedName>
    <definedName name="TBafcbedf5_dc54_4690_979a_168447c63cd2" localSheetId="5" hidden="1">#REF!</definedName>
    <definedName name="TBafcbedf5_dc54_4690_979a_168447c63cd2" hidden="1">#REF!</definedName>
    <definedName name="TBafdb55c1_8078_45e9_bfb9_b43c2ff5499d" localSheetId="5" hidden="1">#REF!</definedName>
    <definedName name="TBafdb55c1_8078_45e9_bfb9_b43c2ff5499d" hidden="1">#REF!</definedName>
    <definedName name="TBafdf5207_067a_4c26_a51d_04276a6a63b2" localSheetId="5" hidden="1">#REF!</definedName>
    <definedName name="TBafdf5207_067a_4c26_a51d_04276a6a63b2" hidden="1">#REF!</definedName>
    <definedName name="TBafe19dd1_41af_49ff_a96e_882ec4185008" localSheetId="5" hidden="1">#REF!</definedName>
    <definedName name="TBafe19dd1_41af_49ff_a96e_882ec4185008" hidden="1">#REF!</definedName>
    <definedName name="TBafe65268_9b9b_4ab7_8b89_8c001dcfa71f" localSheetId="5" hidden="1">#REF!</definedName>
    <definedName name="TBafe65268_9b9b_4ab7_8b89_8c001dcfa71f" hidden="1">#REF!</definedName>
    <definedName name="TBafef81d7_93bf_4e36_ba03_beda41bea9cb" localSheetId="5" hidden="1">#REF!</definedName>
    <definedName name="TBafef81d7_93bf_4e36_ba03_beda41bea9cb" hidden="1">#REF!</definedName>
    <definedName name="TBaff04898_e9bb_4068_8e7e_8c86d4435963" localSheetId="5" hidden="1">#REF!</definedName>
    <definedName name="TBaff04898_e9bb_4068_8e7e_8c86d4435963" hidden="1">#REF!</definedName>
    <definedName name="TBb00815e4_9af7_43f2_aaca_44db060ab999" localSheetId="5" hidden="1">#REF!</definedName>
    <definedName name="TBb00815e4_9af7_43f2_aaca_44db060ab999" hidden="1">#REF!</definedName>
    <definedName name="TBb00d36a0_f521_4250_8023_934fe9d7b638" localSheetId="5" hidden="1">#REF!</definedName>
    <definedName name="TBb00d36a0_f521_4250_8023_934fe9d7b638" hidden="1">#REF!</definedName>
    <definedName name="TBb0293792_6be3_4427_bafa_215f4650d831" localSheetId="5" hidden="1">#REF!</definedName>
    <definedName name="TBb0293792_6be3_4427_bafa_215f4650d831" hidden="1">#REF!</definedName>
    <definedName name="TBb02a6996_9e6d_48ce_9e97_15100ac96613" localSheetId="5" hidden="1">#REF!</definedName>
    <definedName name="TBb02a6996_9e6d_48ce_9e97_15100ac96613" hidden="1">#REF!</definedName>
    <definedName name="TBb0354384_893c_4fbf_b41d_05eb61f8be8b" localSheetId="5" hidden="1">#REF!</definedName>
    <definedName name="TBb0354384_893c_4fbf_b41d_05eb61f8be8b" hidden="1">#REF!</definedName>
    <definedName name="TBb0389ce5_d5d3_41e7_9471_a0ec8b07e702" localSheetId="5" hidden="1">#REF!</definedName>
    <definedName name="TBb0389ce5_d5d3_41e7_9471_a0ec8b07e702" hidden="1">#REF!</definedName>
    <definedName name="TBb03db9e8_836d_4202_a4dd_3c6d803fcb7e" localSheetId="5" hidden="1">#REF!</definedName>
    <definedName name="TBb03db9e8_836d_4202_a4dd_3c6d803fcb7e" hidden="1">#REF!</definedName>
    <definedName name="TBb03f11a6_a8f3_46fb_8814_6629bd426687" localSheetId="5" hidden="1">#REF!</definedName>
    <definedName name="TBb03f11a6_a8f3_46fb_8814_6629bd426687" hidden="1">#REF!</definedName>
    <definedName name="TBb050612d_e49d_4c6a_9471_01c79b412a98" localSheetId="5" hidden="1">#REF!</definedName>
    <definedName name="TBb050612d_e49d_4c6a_9471_01c79b412a98" hidden="1">#REF!</definedName>
    <definedName name="TBb0570b78_5ab3_4210_9dee_2d9323fa3478" localSheetId="5" hidden="1">#REF!</definedName>
    <definedName name="TBb0570b78_5ab3_4210_9dee_2d9323fa3478" hidden="1">#REF!</definedName>
    <definedName name="TBb05f47e2_1242_4f68_aa3a_a88ee1695396" localSheetId="5" hidden="1">#REF!</definedName>
    <definedName name="TBb05f47e2_1242_4f68_aa3a_a88ee1695396" hidden="1">#REF!</definedName>
    <definedName name="TBb060a28b_8f0c_4a4b_8bad_8f6f2cc49de8" localSheetId="5" hidden="1">#REF!</definedName>
    <definedName name="TBb060a28b_8f0c_4a4b_8bad_8f6f2cc49de8" hidden="1">#REF!</definedName>
    <definedName name="TBb0689734_63b3_451e_91e4_f1e24cf6889b" localSheetId="5" hidden="1">#REF!</definedName>
    <definedName name="TBb0689734_63b3_451e_91e4_f1e24cf6889b" hidden="1">#REF!</definedName>
    <definedName name="TBb06f9c15_09f0_4776_bfff_141320095a06" localSheetId="5" hidden="1">#REF!</definedName>
    <definedName name="TBb06f9c15_09f0_4776_bfff_141320095a06" hidden="1">#REF!</definedName>
    <definedName name="TBb073ef0b_49f3_4fbc_9aae_ae66c4d4fa94" localSheetId="5" hidden="1">#REF!</definedName>
    <definedName name="TBb073ef0b_49f3_4fbc_9aae_ae66c4d4fa94" hidden="1">#REF!</definedName>
    <definedName name="TBb079a021_5f5a_47f4_b704_d2f55e65b186" localSheetId="5" hidden="1">#REF!</definedName>
    <definedName name="TBb079a021_5f5a_47f4_b704_d2f55e65b186" hidden="1">#REF!</definedName>
    <definedName name="TBb07dffc8_a7c7_4bd8_a6f6_d47a2f6b1ec1" localSheetId="5" hidden="1">#REF!</definedName>
    <definedName name="TBb07dffc8_a7c7_4bd8_a6f6_d47a2f6b1ec1" hidden="1">#REF!</definedName>
    <definedName name="TBb080d564_0570_49c1_aa3a_80bcb2e045f5" localSheetId="5" hidden="1">#REF!</definedName>
    <definedName name="TBb080d564_0570_49c1_aa3a_80bcb2e045f5" hidden="1">#REF!</definedName>
    <definedName name="TBb0837377_fcec_4ef8_80c5_127b5583508b" localSheetId="5" hidden="1">#REF!</definedName>
    <definedName name="TBb0837377_fcec_4ef8_80c5_127b5583508b" hidden="1">#REF!</definedName>
    <definedName name="TBb084f296_36eb_4535_9b2e_5fb276bfd1f1" localSheetId="5" hidden="1">#REF!</definedName>
    <definedName name="TBb084f296_36eb_4535_9b2e_5fb276bfd1f1" hidden="1">#REF!</definedName>
    <definedName name="TBb086274a_e681_449c_9367_b6e25001df46" localSheetId="5" hidden="1">#REF!</definedName>
    <definedName name="TBb086274a_e681_449c_9367_b6e25001df46" hidden="1">#REF!</definedName>
    <definedName name="TBb0917866_e5a9_44c8_900a_46e9ac9f168c" localSheetId="5" hidden="1">#REF!</definedName>
    <definedName name="TBb0917866_e5a9_44c8_900a_46e9ac9f168c" hidden="1">#REF!</definedName>
    <definedName name="TBb0ac073f_b0e6_425e_a6e7_812a8b3a7eb8" localSheetId="5" hidden="1">#REF!</definedName>
    <definedName name="TBb0ac073f_b0e6_425e_a6e7_812a8b3a7eb8" hidden="1">#REF!</definedName>
    <definedName name="TBb0b9fa33_6953_41fb_9182_ea520cd08b7d" localSheetId="5" hidden="1">#REF!</definedName>
    <definedName name="TBb0b9fa33_6953_41fb_9182_ea520cd08b7d" hidden="1">#REF!</definedName>
    <definedName name="TBb0ba18d9_8abd_4b5d_b104_c44a94b4ebcc" localSheetId="5" hidden="1">#REF!</definedName>
    <definedName name="TBb0ba18d9_8abd_4b5d_b104_c44a94b4ebcc" hidden="1">#REF!</definedName>
    <definedName name="TBb0c112e4_ad31_409e_a29c_74287a7a0975" localSheetId="5" hidden="1">#REF!</definedName>
    <definedName name="TBb0c112e4_ad31_409e_a29c_74287a7a0975" hidden="1">#REF!</definedName>
    <definedName name="TBb0cd9d6e_b432_43cb_9874_5eb25ad805a7" localSheetId="5" hidden="1">#REF!</definedName>
    <definedName name="TBb0cd9d6e_b432_43cb_9874_5eb25ad805a7" hidden="1">#REF!</definedName>
    <definedName name="TBb0d1fbd9_ac8f_4ebc_b198_987be9ae26ff" localSheetId="5" hidden="1">#REF!</definedName>
    <definedName name="TBb0d1fbd9_ac8f_4ebc_b198_987be9ae26ff" hidden="1">#REF!</definedName>
    <definedName name="TBb0d3f507_b7b6_41d7_bcee_d9564d862fac" localSheetId="5" hidden="1">#REF!</definedName>
    <definedName name="TBb0d3f507_b7b6_41d7_bcee_d9564d862fac" hidden="1">#REF!</definedName>
    <definedName name="TBb0f0499a_982f_483d_b477_fc64ec135162" localSheetId="5" hidden="1">#REF!</definedName>
    <definedName name="TBb0f0499a_982f_483d_b477_fc64ec135162" hidden="1">#REF!</definedName>
    <definedName name="TBb0f0abc0_17aa_4668_b789_e38fda5f53be" localSheetId="5" hidden="1">#REF!</definedName>
    <definedName name="TBb0f0abc0_17aa_4668_b789_e38fda5f53be" hidden="1">#REF!</definedName>
    <definedName name="TBb0f515f8_064c_4e7c_a15c_23e147fb03df" localSheetId="5" hidden="1">#REF!</definedName>
    <definedName name="TBb0f515f8_064c_4e7c_a15c_23e147fb03df" hidden="1">#REF!</definedName>
    <definedName name="TBb1093f23_02f4_4d09_a1ab_18777189f0ab" localSheetId="5" hidden="1">#REF!</definedName>
    <definedName name="TBb1093f23_02f4_4d09_a1ab_18777189f0ab" hidden="1">#REF!</definedName>
    <definedName name="TBb10e3207_be1e_4a99_a2b3_f505d4937885" localSheetId="5" hidden="1">#REF!</definedName>
    <definedName name="TBb10e3207_be1e_4a99_a2b3_f505d4937885" hidden="1">#REF!</definedName>
    <definedName name="TBb10e58b0_4949_4ce5_8b4e_405b77cbd9e5" localSheetId="5" hidden="1">#REF!</definedName>
    <definedName name="TBb10e58b0_4949_4ce5_8b4e_405b77cbd9e5" hidden="1">#REF!</definedName>
    <definedName name="TBb1109800_a497_45b6_9c3a_b4b2ae35f9b6" localSheetId="5" hidden="1">#REF!</definedName>
    <definedName name="TBb1109800_a497_45b6_9c3a_b4b2ae35f9b6" hidden="1">#REF!</definedName>
    <definedName name="TBb1216bd4_d917_44c3_b971_04b3acf33319" localSheetId="5" hidden="1">#REF!</definedName>
    <definedName name="TBb1216bd4_d917_44c3_b971_04b3acf33319" hidden="1">#REF!</definedName>
    <definedName name="TBb121b4a0_9eb4_449d_9721_139adfe2d247" localSheetId="5" hidden="1">#REF!</definedName>
    <definedName name="TBb121b4a0_9eb4_449d_9721_139adfe2d247" hidden="1">#REF!</definedName>
    <definedName name="TBb129cb47_a410_4168_bd35_707b14f44bbf" localSheetId="5" hidden="1">#REF!</definedName>
    <definedName name="TBb129cb47_a410_4168_bd35_707b14f44bbf" hidden="1">#REF!</definedName>
    <definedName name="TBb138ea23_026f_498d_9c09_d6cf60ad23b0" localSheetId="5" hidden="1">#REF!</definedName>
    <definedName name="TBb138ea23_026f_498d_9c09_d6cf60ad23b0" hidden="1">#REF!</definedName>
    <definedName name="TBb13de944_2bc3_409b_86ea_686613f8dd43" localSheetId="5" hidden="1">#REF!</definedName>
    <definedName name="TBb13de944_2bc3_409b_86ea_686613f8dd43" hidden="1">#REF!</definedName>
    <definedName name="TBb1451d2d_84c5_427e_adf6_144ba991c2d7" localSheetId="5" hidden="1">#REF!</definedName>
    <definedName name="TBb1451d2d_84c5_427e_adf6_144ba991c2d7" hidden="1">#REF!</definedName>
    <definedName name="TBb158a188_504f_4345_833e_99a299331885" localSheetId="5" hidden="1">#REF!</definedName>
    <definedName name="TBb158a188_504f_4345_833e_99a299331885" hidden="1">#REF!</definedName>
    <definedName name="TBb158e684_e3e8_4df5_a49a_70bb7ec9dd27" localSheetId="5" hidden="1">#REF!</definedName>
    <definedName name="TBb158e684_e3e8_4df5_a49a_70bb7ec9dd27" hidden="1">#REF!</definedName>
    <definedName name="TBb15e392d_9d23_4018_978d_b6b558a79491" localSheetId="5" hidden="1">#REF!</definedName>
    <definedName name="TBb15e392d_9d23_4018_978d_b6b558a79491" hidden="1">#REF!</definedName>
    <definedName name="TBb17af951_94fa_4f09_ba02_123cdd19bf8d" localSheetId="5" hidden="1">#REF!</definedName>
    <definedName name="TBb17af951_94fa_4f09_ba02_123cdd19bf8d" hidden="1">#REF!</definedName>
    <definedName name="TBb180d5ec_337b_4c17_b739_4b472ba39147" localSheetId="5" hidden="1">#REF!</definedName>
    <definedName name="TBb180d5ec_337b_4c17_b739_4b472ba39147" hidden="1">#REF!</definedName>
    <definedName name="TBb198e042_b6c4_45ec_be58_a8d0e1bc9f0b" localSheetId="5" hidden="1">#REF!</definedName>
    <definedName name="TBb198e042_b6c4_45ec_be58_a8d0e1bc9f0b" hidden="1">#REF!</definedName>
    <definedName name="TBb1acba85_5b07_4786_8cc7_b56b8da4102e" localSheetId="5" hidden="1">#REF!</definedName>
    <definedName name="TBb1acba85_5b07_4786_8cc7_b56b8da4102e" hidden="1">#REF!</definedName>
    <definedName name="TBb1bb73b8_e917_435c_9751_9842c4c3b724" localSheetId="5" hidden="1">#REF!</definedName>
    <definedName name="TBb1bb73b8_e917_435c_9751_9842c4c3b724" hidden="1">#REF!</definedName>
    <definedName name="TBb1c00233_d7fd_4051_a551_ceb66576309e" localSheetId="5" hidden="1">#REF!</definedName>
    <definedName name="TBb1c00233_d7fd_4051_a551_ceb66576309e" hidden="1">#REF!</definedName>
    <definedName name="TBb1ddc6e1_ddf8_4a0e_89ef_d569244aa0a3" localSheetId="5" hidden="1">#REF!</definedName>
    <definedName name="TBb1ddc6e1_ddf8_4a0e_89ef_d569244aa0a3" hidden="1">#REF!</definedName>
    <definedName name="TBb1ea4bc3_f965_4fa0_be48_b7b70d05a226" localSheetId="5" hidden="1">#REF!</definedName>
    <definedName name="TBb1ea4bc3_f965_4fa0_be48_b7b70d05a226" hidden="1">#REF!</definedName>
    <definedName name="TBb1eb168a_d9bb_4122_bbbf_599ff07ee562" localSheetId="5" hidden="1">#REF!</definedName>
    <definedName name="TBb1eb168a_d9bb_4122_bbbf_599ff07ee562" hidden="1">#REF!</definedName>
    <definedName name="TBb1ed9b2c_ec1b_4d54_b49e_38567071d441" localSheetId="5" hidden="1">#REF!</definedName>
    <definedName name="TBb1ed9b2c_ec1b_4d54_b49e_38567071d441" hidden="1">#REF!</definedName>
    <definedName name="TBb1fff3d9_dab6_4593_84ae_7596aa4b790e" localSheetId="5" hidden="1">#REF!</definedName>
    <definedName name="TBb1fff3d9_dab6_4593_84ae_7596aa4b790e" hidden="1">#REF!</definedName>
    <definedName name="TBb2068e4f_2543_4e86_9368_c6b786eed447" localSheetId="5" hidden="1">#REF!</definedName>
    <definedName name="TBb2068e4f_2543_4e86_9368_c6b786eed447" hidden="1">#REF!</definedName>
    <definedName name="TBb20b541c_b643_4a47_984e_f190956f0c64" localSheetId="5" hidden="1">#REF!</definedName>
    <definedName name="TBb20b541c_b643_4a47_984e_f190956f0c64" hidden="1">#REF!</definedName>
    <definedName name="TBb226d8ab_c704_49b8_92fa_ac4fd60d9ef4" localSheetId="5" hidden="1">#REF!</definedName>
    <definedName name="TBb226d8ab_c704_49b8_92fa_ac4fd60d9ef4" hidden="1">#REF!</definedName>
    <definedName name="TBb2288fda_a9cd_42a8_b323_795c01259933" localSheetId="5" hidden="1">#REF!</definedName>
    <definedName name="TBb2288fda_a9cd_42a8_b323_795c01259933" hidden="1">#REF!</definedName>
    <definedName name="TBb23fb045_f47c_48c1_8236_bfc936ff5828" localSheetId="5" hidden="1">#REF!</definedName>
    <definedName name="TBb23fb045_f47c_48c1_8236_bfc936ff5828" hidden="1">#REF!</definedName>
    <definedName name="TBb24080a8_2cd3_4ff6_bb1b_773b74856816" localSheetId="5" hidden="1">#REF!</definedName>
    <definedName name="TBb24080a8_2cd3_4ff6_bb1b_773b74856816" hidden="1">#REF!</definedName>
    <definedName name="TBb2416ab4_95ed_46d1_8183_b195402e1ee2" localSheetId="5" hidden="1">#REF!</definedName>
    <definedName name="TBb2416ab4_95ed_46d1_8183_b195402e1ee2" hidden="1">#REF!</definedName>
    <definedName name="TBb24ee9f7_9269_4f92_86f8_7502836fcff0" localSheetId="5" hidden="1">#REF!</definedName>
    <definedName name="TBb24ee9f7_9269_4f92_86f8_7502836fcff0" hidden="1">#REF!</definedName>
    <definedName name="TBb2585cd3_8be5_4748_9324_b16edb709700" localSheetId="5" hidden="1">#REF!</definedName>
    <definedName name="TBb2585cd3_8be5_4748_9324_b16edb709700" hidden="1">#REF!</definedName>
    <definedName name="TBb26cca0a_e4fa_4fcb_8450_bdea3e80cdd9" localSheetId="5" hidden="1">#REF!</definedName>
    <definedName name="TBb26cca0a_e4fa_4fcb_8450_bdea3e80cdd9" hidden="1">#REF!</definedName>
    <definedName name="TBb2783b7c_85ce_4efa_9b7a_958e0c155ee6" localSheetId="5" hidden="1">#REF!</definedName>
    <definedName name="TBb2783b7c_85ce_4efa_9b7a_958e0c155ee6" hidden="1">#REF!</definedName>
    <definedName name="TBb292de03_57e1_4962_97c2_8f2d49de4787" localSheetId="5" hidden="1">#REF!</definedName>
    <definedName name="TBb292de03_57e1_4962_97c2_8f2d49de4787" hidden="1">#REF!</definedName>
    <definedName name="TBb2968c5e_b1e4_4c61_8b21_f0e1bcb9a0f1" localSheetId="5" hidden="1">#REF!</definedName>
    <definedName name="TBb2968c5e_b1e4_4c61_8b21_f0e1bcb9a0f1" hidden="1">#REF!</definedName>
    <definedName name="TBb29cdeac_f3bf_4abe_85db_e154ca5d4ad4" localSheetId="5" hidden="1">#REF!</definedName>
    <definedName name="TBb29cdeac_f3bf_4abe_85db_e154ca5d4ad4" hidden="1">#REF!</definedName>
    <definedName name="TBb2a66d48_f24f_4efa_a641_bac726be8099" localSheetId="5" hidden="1">#REF!</definedName>
    <definedName name="TBb2a66d48_f24f_4efa_a641_bac726be8099" hidden="1">#REF!</definedName>
    <definedName name="TBb2b1ed7e_5f06_45d6_afd4_996014f73e8b" localSheetId="5" hidden="1">#REF!</definedName>
    <definedName name="TBb2b1ed7e_5f06_45d6_afd4_996014f73e8b" hidden="1">#REF!</definedName>
    <definedName name="TBb2bef5fc_b564_48ba_b11b_c6b1918e2fe7" localSheetId="5" hidden="1">#REF!</definedName>
    <definedName name="TBb2bef5fc_b564_48ba_b11b_c6b1918e2fe7" hidden="1">#REF!</definedName>
    <definedName name="TBb2c15229_c6f5_468a_ba2b_e9d2073c905e" localSheetId="5" hidden="1">#REF!</definedName>
    <definedName name="TBb2c15229_c6f5_468a_ba2b_e9d2073c905e" hidden="1">#REF!</definedName>
    <definedName name="TBb2c1d981_42bd_4cd3_a4f8_121c4383bc27" localSheetId="5" hidden="1">#REF!</definedName>
    <definedName name="TBb2c1d981_42bd_4cd3_a4f8_121c4383bc27" hidden="1">#REF!</definedName>
    <definedName name="TBb2cadc60_dd31_4f34_a824_fb7dbe9acc7e" localSheetId="5" hidden="1">#REF!</definedName>
    <definedName name="TBb2cadc60_dd31_4f34_a824_fb7dbe9acc7e" hidden="1">#REF!</definedName>
    <definedName name="TBb2cc0e6c_2f46_4514_b7d4_581b043604a2" localSheetId="5" hidden="1">#REF!</definedName>
    <definedName name="TBb2cc0e6c_2f46_4514_b7d4_581b043604a2" hidden="1">#REF!</definedName>
    <definedName name="TBb2ccf97d_9ab5_4bd7_9481_94813eccaa12" localSheetId="5" hidden="1">#REF!</definedName>
    <definedName name="TBb2ccf97d_9ab5_4bd7_9481_94813eccaa12" hidden="1">#REF!</definedName>
    <definedName name="TBb2eb3d68_6c68_4522_b2ac_514c91760658" localSheetId="5" hidden="1">#REF!</definedName>
    <definedName name="TBb2eb3d68_6c68_4522_b2ac_514c91760658" hidden="1">#REF!</definedName>
    <definedName name="TBb3071a8a_08f4_4a9d_96d9_f9dd75c7b0f1" localSheetId="5" hidden="1">#REF!</definedName>
    <definedName name="TBb3071a8a_08f4_4a9d_96d9_f9dd75c7b0f1" hidden="1">#REF!</definedName>
    <definedName name="TBb30b731b_be49_4f06_a6f3_8c432e902125" localSheetId="5" hidden="1">#REF!</definedName>
    <definedName name="TBb30b731b_be49_4f06_a6f3_8c432e902125" hidden="1">#REF!</definedName>
    <definedName name="TBb30f2e05_e142_4752_906c_73ecc415f9ff" localSheetId="5" hidden="1">#REF!</definedName>
    <definedName name="TBb30f2e05_e142_4752_906c_73ecc415f9ff" hidden="1">#REF!</definedName>
    <definedName name="TBb314af4d_327f_4324_a639_f2b922c12df4" localSheetId="5" hidden="1">#REF!</definedName>
    <definedName name="TBb314af4d_327f_4324_a639_f2b922c12df4" hidden="1">#REF!</definedName>
    <definedName name="TBb314f6e0_3d6b_4674_ac19_68c4f18ac8c8" localSheetId="5" hidden="1">#REF!</definedName>
    <definedName name="TBb314f6e0_3d6b_4674_ac19_68c4f18ac8c8" hidden="1">#REF!</definedName>
    <definedName name="TBb33a64db_a4b3_4a72_a0eb_9eec4c225c41" localSheetId="5" hidden="1">#REF!</definedName>
    <definedName name="TBb33a64db_a4b3_4a72_a0eb_9eec4c225c41" hidden="1">#REF!</definedName>
    <definedName name="TBb35882d9_7f6c_4fe2_8fb1_0568dfc35317" localSheetId="5" hidden="1">#REF!</definedName>
    <definedName name="TBb35882d9_7f6c_4fe2_8fb1_0568dfc35317" hidden="1">#REF!</definedName>
    <definedName name="TBb358a7bf_0931_4ae2_886a_e34a03da3eeb" localSheetId="5" hidden="1">#REF!</definedName>
    <definedName name="TBb358a7bf_0931_4ae2_886a_e34a03da3eeb" hidden="1">#REF!</definedName>
    <definedName name="TBb35e853a_52be_4ae5_bfcc_3a1687a59069" localSheetId="5" hidden="1">#REF!</definedName>
    <definedName name="TBb35e853a_52be_4ae5_bfcc_3a1687a59069" hidden="1">#REF!</definedName>
    <definedName name="TBb3692c20_0a34_4c80_bae5_be8bcb153aaa" localSheetId="5" hidden="1">#REF!</definedName>
    <definedName name="TBb3692c20_0a34_4c80_bae5_be8bcb153aaa" hidden="1">#REF!</definedName>
    <definedName name="TBb36c97f9_9ce7_4e6b_b19f_0de333ef9e8d" localSheetId="5" hidden="1">#REF!</definedName>
    <definedName name="TBb36c97f9_9ce7_4e6b_b19f_0de333ef9e8d" hidden="1">#REF!</definedName>
    <definedName name="TBb36e4e8d_bb5c_4394_9605_5a0080c93438" localSheetId="5" hidden="1">#REF!</definedName>
    <definedName name="TBb36e4e8d_bb5c_4394_9605_5a0080c93438" hidden="1">#REF!</definedName>
    <definedName name="TBb37e9edb_d685_4184_bacc_bda56df2fb13" localSheetId="5" hidden="1">#REF!</definedName>
    <definedName name="TBb37e9edb_d685_4184_bacc_bda56df2fb13" hidden="1">#REF!</definedName>
    <definedName name="TBb3888c17_334e_40b0_a61a_1b5a9489b4b8" localSheetId="5" hidden="1">#REF!</definedName>
    <definedName name="TBb3888c17_334e_40b0_a61a_1b5a9489b4b8" hidden="1">#REF!</definedName>
    <definedName name="TBb38b02be_d99f_4dc5_873d_79f2d0d63f4d" localSheetId="5" hidden="1">#REF!</definedName>
    <definedName name="TBb38b02be_d99f_4dc5_873d_79f2d0d63f4d" hidden="1">#REF!</definedName>
    <definedName name="TBb3a26fc4_dedb_4794_98f1_afd2ec6846a7" localSheetId="5" hidden="1">#REF!</definedName>
    <definedName name="TBb3a26fc4_dedb_4794_98f1_afd2ec6846a7" hidden="1">#REF!</definedName>
    <definedName name="TBb3b6f9d0_9899_494f_b9b7_4717d94c0ba7" localSheetId="5" hidden="1">#REF!</definedName>
    <definedName name="TBb3b6f9d0_9899_494f_b9b7_4717d94c0ba7" hidden="1">#REF!</definedName>
    <definedName name="TBb3bd43ed_f129_4c64_8064_b5ec97190cf6" localSheetId="5" hidden="1">#REF!</definedName>
    <definedName name="TBb3bd43ed_f129_4c64_8064_b5ec97190cf6" hidden="1">#REF!</definedName>
    <definedName name="TBb3be2643_5d63_4c54_ad5f_56de307d7bdc" localSheetId="5" hidden="1">#REF!</definedName>
    <definedName name="TBb3be2643_5d63_4c54_ad5f_56de307d7bdc" hidden="1">#REF!</definedName>
    <definedName name="TBb3beff79_ca95_4474_8047_a19d9f9ef59f" localSheetId="5" hidden="1">#REF!</definedName>
    <definedName name="TBb3beff79_ca95_4474_8047_a19d9f9ef59f" hidden="1">#REF!</definedName>
    <definedName name="TBb3c51453_93e8_4420_bbfa_a6fc0327e70e" localSheetId="5" hidden="1">#REF!</definedName>
    <definedName name="TBb3c51453_93e8_4420_bbfa_a6fc0327e70e" hidden="1">#REF!</definedName>
    <definedName name="TBb3ca6008_d171_47d8_a331_4aa23231e223" localSheetId="5" hidden="1">#REF!</definedName>
    <definedName name="TBb3ca6008_d171_47d8_a331_4aa23231e223" hidden="1">#REF!</definedName>
    <definedName name="TBb3d11a96_1a6e_432e_93ad_4d0c9f7c3e52" localSheetId="5" hidden="1">#REF!</definedName>
    <definedName name="TBb3d11a96_1a6e_432e_93ad_4d0c9f7c3e52" hidden="1">#REF!</definedName>
    <definedName name="TBb3d3218b_2fb5_4bc7_8b7d_f34e57c7a04a" localSheetId="5" hidden="1">#REF!</definedName>
    <definedName name="TBb3d3218b_2fb5_4bc7_8b7d_f34e57c7a04a" hidden="1">#REF!</definedName>
    <definedName name="TBb3f6fd7a_8f9c_43a7_9373_9c95f57e8cb7" localSheetId="5" hidden="1">#REF!</definedName>
    <definedName name="TBb3f6fd7a_8f9c_43a7_9373_9c95f57e8cb7" hidden="1">#REF!</definedName>
    <definedName name="TBb3f7826a_8f8b_4b20_a1e7_d06971e2710f" localSheetId="5" hidden="1">#REF!</definedName>
    <definedName name="TBb3f7826a_8f8b_4b20_a1e7_d06971e2710f" hidden="1">#REF!</definedName>
    <definedName name="TBb3f82ed5_7e05_434e_89cb_7602a1c6bc4d" localSheetId="5" hidden="1">#REF!</definedName>
    <definedName name="TBb3f82ed5_7e05_434e_89cb_7602a1c6bc4d" hidden="1">#REF!</definedName>
    <definedName name="TBb3f8d605_ff3e_447c_b5dd_d633f89a1f2b" localSheetId="5" hidden="1">#REF!</definedName>
    <definedName name="TBb3f8d605_ff3e_447c_b5dd_d633f89a1f2b" hidden="1">#REF!</definedName>
    <definedName name="TBb3fa147a_5ab2_498c_9246_9b8df86d49e4" localSheetId="5" hidden="1">#REF!</definedName>
    <definedName name="TBb3fa147a_5ab2_498c_9246_9b8df86d49e4" hidden="1">#REF!</definedName>
    <definedName name="TBb3fae769_ba3c_4c0e_832d_4157582e1f0c" localSheetId="5" hidden="1">#REF!</definedName>
    <definedName name="TBb3fae769_ba3c_4c0e_832d_4157582e1f0c" hidden="1">#REF!</definedName>
    <definedName name="TBb3fc150f_38ee_4630_b256_36fa985bd3a7" localSheetId="5" hidden="1">#REF!</definedName>
    <definedName name="TBb3fc150f_38ee_4630_b256_36fa985bd3a7" hidden="1">#REF!</definedName>
    <definedName name="TBb3fdadd8_d60a_4417_a9dc_388de8b00e03" localSheetId="5" hidden="1">#REF!</definedName>
    <definedName name="TBb3fdadd8_d60a_4417_a9dc_388de8b00e03" hidden="1">#REF!</definedName>
    <definedName name="TBb4086daa_1afb_4b9c_aecd_5e049fdefd16" localSheetId="5" hidden="1">#REF!</definedName>
    <definedName name="TBb4086daa_1afb_4b9c_aecd_5e049fdefd16" hidden="1">#REF!</definedName>
    <definedName name="TBb41328b1_2e3e_48f6_9cc5_a946f7de5c3a" localSheetId="5" hidden="1">#REF!</definedName>
    <definedName name="TBb41328b1_2e3e_48f6_9cc5_a946f7de5c3a" hidden="1">#REF!</definedName>
    <definedName name="TBb423cf00_a59a_4812_9c56_88a851787301" localSheetId="5" hidden="1">#REF!</definedName>
    <definedName name="TBb423cf00_a59a_4812_9c56_88a851787301" hidden="1">#REF!</definedName>
    <definedName name="TBb4273572_b60d_44f1_9670_a90cc4e7dc5a" localSheetId="5" hidden="1">#REF!</definedName>
    <definedName name="TBb4273572_b60d_44f1_9670_a90cc4e7dc5a" hidden="1">#REF!</definedName>
    <definedName name="TBb428e3fe_8cd1_44ff_bebd_78ac6bae9d26" localSheetId="5" hidden="1">#REF!</definedName>
    <definedName name="TBb428e3fe_8cd1_44ff_bebd_78ac6bae9d26" hidden="1">#REF!</definedName>
    <definedName name="TBb43236bd_1625_4e5d_a467_d190184b6e91" localSheetId="5" hidden="1">#REF!</definedName>
    <definedName name="TBb43236bd_1625_4e5d_a467_d190184b6e91" hidden="1">#REF!</definedName>
    <definedName name="TBb43656a9_dc0b_4023_a2b5_e90c9971b0b6" localSheetId="5" hidden="1">#REF!</definedName>
    <definedName name="TBb43656a9_dc0b_4023_a2b5_e90c9971b0b6" hidden="1">#REF!</definedName>
    <definedName name="TBb439b4a7_47ed_49c7_b107_68545d2c0442" localSheetId="5" hidden="1">#REF!</definedName>
    <definedName name="TBb439b4a7_47ed_49c7_b107_68545d2c0442" hidden="1">#REF!</definedName>
    <definedName name="TBb4429219_c7cd_4036_93d3_93bfe7fe4048" localSheetId="5" hidden="1">#REF!</definedName>
    <definedName name="TBb4429219_c7cd_4036_93d3_93bfe7fe4048" hidden="1">#REF!</definedName>
    <definedName name="TBb451a12b_2d38_44a4_adab_cd7d64c84f2a" localSheetId="5" hidden="1">#REF!</definedName>
    <definedName name="TBb451a12b_2d38_44a4_adab_cd7d64c84f2a" hidden="1">#REF!</definedName>
    <definedName name="TBb45cc1e6_10b7_4203_98d4_3ef416cd07c6" localSheetId="5" hidden="1">#REF!</definedName>
    <definedName name="TBb45cc1e6_10b7_4203_98d4_3ef416cd07c6" hidden="1">#REF!</definedName>
    <definedName name="TBb46113ac_7d8e_422b_bc08_f70543a722ab" localSheetId="5" hidden="1">#REF!</definedName>
    <definedName name="TBb46113ac_7d8e_422b_bc08_f70543a722ab" hidden="1">#REF!</definedName>
    <definedName name="TBb4634628_7902_4b64_9081_3ec6ede539c2" localSheetId="5" hidden="1">#REF!</definedName>
    <definedName name="TBb4634628_7902_4b64_9081_3ec6ede539c2" hidden="1">#REF!</definedName>
    <definedName name="TBb467d028_8c37_471f_a5df_8d01e20e874b" localSheetId="5" hidden="1">#REF!</definedName>
    <definedName name="TBb467d028_8c37_471f_a5df_8d01e20e874b" hidden="1">#REF!</definedName>
    <definedName name="TBb4774fa9_46bc_4d61_b09e_43b0ee6457d7" localSheetId="5" hidden="1">#REF!</definedName>
    <definedName name="TBb4774fa9_46bc_4d61_b09e_43b0ee6457d7" hidden="1">#REF!</definedName>
    <definedName name="TBb4819a09_be29_4045_88cb_c505bded2919" localSheetId="5" hidden="1">#REF!</definedName>
    <definedName name="TBb4819a09_be29_4045_88cb_c505bded2919" hidden="1">#REF!</definedName>
    <definedName name="TBb48ecf5c_5286_464a_a209_fe2b2afe2f00" localSheetId="5" hidden="1">#REF!</definedName>
    <definedName name="TBb48ecf5c_5286_464a_a209_fe2b2afe2f00" hidden="1">#REF!</definedName>
    <definedName name="TBb490327c_2a46_4b17_9362_60e51bf4a5ac" localSheetId="5" hidden="1">#REF!</definedName>
    <definedName name="TBb490327c_2a46_4b17_9362_60e51bf4a5ac" hidden="1">#REF!</definedName>
    <definedName name="TBb4912911_29d8_4b63_9f32_2c661f99a368" localSheetId="5" hidden="1">#REF!</definedName>
    <definedName name="TBb4912911_29d8_4b63_9f32_2c661f99a368" hidden="1">#REF!</definedName>
    <definedName name="TBb4928fac_7d1b_40e7_8951_2004b9328da2" localSheetId="5" hidden="1">#REF!</definedName>
    <definedName name="TBb4928fac_7d1b_40e7_8951_2004b9328da2" hidden="1">#REF!</definedName>
    <definedName name="TBb492df18_7506_4130_b592_e603214b0e89" localSheetId="5" hidden="1">#REF!</definedName>
    <definedName name="TBb492df18_7506_4130_b592_e603214b0e89" hidden="1">#REF!</definedName>
    <definedName name="TBb49bf62d_b56c_45c3_8c5a_b23c9b4b72db" localSheetId="5" hidden="1">#REF!</definedName>
    <definedName name="TBb49bf62d_b56c_45c3_8c5a_b23c9b4b72db" hidden="1">#REF!</definedName>
    <definedName name="TBb49e6774_1fe7_489d_8c62_6fe4980bb1e7" localSheetId="5" hidden="1">#REF!</definedName>
    <definedName name="TBb49e6774_1fe7_489d_8c62_6fe4980bb1e7" hidden="1">#REF!</definedName>
    <definedName name="TBb49e8abe_ea15_48ee_ade4_94c00a608392" localSheetId="5" hidden="1">#REF!</definedName>
    <definedName name="TBb49e8abe_ea15_48ee_ade4_94c00a608392" hidden="1">#REF!</definedName>
    <definedName name="TBb49eb255_4dd6_4628_84d2_d8a5662282df" localSheetId="5" hidden="1">#REF!</definedName>
    <definedName name="TBb49eb255_4dd6_4628_84d2_d8a5662282df" hidden="1">#REF!</definedName>
    <definedName name="TBb4a4e03a_d356_4d73_8192_f44b5bcd60c5" localSheetId="5" hidden="1">#REF!</definedName>
    <definedName name="TBb4a4e03a_d356_4d73_8192_f44b5bcd60c5" hidden="1">#REF!</definedName>
    <definedName name="TBb4ab7f64_ee95_4241_bdd6_573ae993203b" localSheetId="5" hidden="1">#REF!</definedName>
    <definedName name="TBb4ab7f64_ee95_4241_bdd6_573ae993203b" hidden="1">#REF!</definedName>
    <definedName name="TBb4ac4aa4_6d03_45ff_9c9d_41539ea725e5" localSheetId="5" hidden="1">#REF!</definedName>
    <definedName name="TBb4ac4aa4_6d03_45ff_9c9d_41539ea725e5" hidden="1">#REF!</definedName>
    <definedName name="TBb4b645fe_62ef_42af_bd65_83a40d8554f9" localSheetId="5" hidden="1">#REF!</definedName>
    <definedName name="TBb4b645fe_62ef_42af_bd65_83a40d8554f9" hidden="1">#REF!</definedName>
    <definedName name="TBb4be824a_f797_42de_b457_a993895232c4" localSheetId="5" hidden="1">#REF!</definedName>
    <definedName name="TBb4be824a_f797_42de_b457_a993895232c4" hidden="1">#REF!</definedName>
    <definedName name="TBb4c68c97_7b01_49e0_af8b_e08c9932be15" localSheetId="5" hidden="1">#REF!</definedName>
    <definedName name="TBb4c68c97_7b01_49e0_af8b_e08c9932be15" hidden="1">#REF!</definedName>
    <definedName name="TBb4ddb413_b596_4355_a99d_bfb779ac43c1" localSheetId="5" hidden="1">#REF!</definedName>
    <definedName name="TBb4ddb413_b596_4355_a99d_bfb779ac43c1" hidden="1">#REF!</definedName>
    <definedName name="TBb4f0676d_a5c4_4208_bd4c_cb7018e61b64" localSheetId="5" hidden="1">#REF!</definedName>
    <definedName name="TBb4f0676d_a5c4_4208_bd4c_cb7018e61b64" hidden="1">#REF!</definedName>
    <definedName name="TBb505a202_c10d_40d5_8d66_a6285d7c0bd5" localSheetId="5" hidden="1">#REF!</definedName>
    <definedName name="TBb505a202_c10d_40d5_8d66_a6285d7c0bd5" hidden="1">#REF!</definedName>
    <definedName name="TBb512c2fc_e1ed_4604_84ee_abadd00ea02f" localSheetId="5" hidden="1">#REF!</definedName>
    <definedName name="TBb512c2fc_e1ed_4604_84ee_abadd00ea02f" hidden="1">#REF!</definedName>
    <definedName name="TBb51b377e_4385_431c_a8bc_504603575471" localSheetId="5" hidden="1">#REF!</definedName>
    <definedName name="TBb51b377e_4385_431c_a8bc_504603575471" hidden="1">#REF!</definedName>
    <definedName name="TBb52602b3_3514_4f51_8187_3ef7291b49d6" localSheetId="5" hidden="1">#REF!</definedName>
    <definedName name="TBb52602b3_3514_4f51_8187_3ef7291b49d6" hidden="1">#REF!</definedName>
    <definedName name="TBb52d0fb0_18d2_4ee1_98ac_3ad6c73d606a" localSheetId="5" hidden="1">#REF!</definedName>
    <definedName name="TBb52d0fb0_18d2_4ee1_98ac_3ad6c73d606a" hidden="1">#REF!</definedName>
    <definedName name="TBb530b842_ca38_41bd_a038_51a61c856917" localSheetId="5" hidden="1">#REF!</definedName>
    <definedName name="TBb530b842_ca38_41bd_a038_51a61c856917" hidden="1">#REF!</definedName>
    <definedName name="TBb53f9924_1939_4bfe_80fe_bdcab56b1941" localSheetId="5" hidden="1">#REF!</definedName>
    <definedName name="TBb53f9924_1939_4bfe_80fe_bdcab56b1941" hidden="1">#REF!</definedName>
    <definedName name="TBb53fae10_f28d_49f3_a52c_09aba257cbb0" localSheetId="5" hidden="1">#REF!</definedName>
    <definedName name="TBb53fae10_f28d_49f3_a52c_09aba257cbb0" hidden="1">#REF!</definedName>
    <definedName name="TBb54cca61_a479_4e22_a6d9_487821c549cf" localSheetId="5" hidden="1">#REF!</definedName>
    <definedName name="TBb54cca61_a479_4e22_a6d9_487821c549cf" hidden="1">#REF!</definedName>
    <definedName name="TBb5562ca4_cc71_4eea_8bc6_f9dfda2da1b4" localSheetId="5" hidden="1">#REF!</definedName>
    <definedName name="TBb5562ca4_cc71_4eea_8bc6_f9dfda2da1b4" hidden="1">#REF!</definedName>
    <definedName name="TBb55fe993_2a8a_4246_99f9_5c0bf3e4a0b7" localSheetId="5" hidden="1">#REF!</definedName>
    <definedName name="TBb55fe993_2a8a_4246_99f9_5c0bf3e4a0b7" hidden="1">#REF!</definedName>
    <definedName name="TBb57068f9_e766_4561_8c30_7ee9a1d369a5" localSheetId="5" hidden="1">#REF!</definedName>
    <definedName name="TBb57068f9_e766_4561_8c30_7ee9a1d369a5" hidden="1">#REF!</definedName>
    <definedName name="TBb578043c_2ef8_41f1_90c6_82431cc495c6" localSheetId="5" hidden="1">#REF!</definedName>
    <definedName name="TBb578043c_2ef8_41f1_90c6_82431cc495c6" hidden="1">#REF!</definedName>
    <definedName name="TBb57e09f4_e1da_4f33_bf58_305feaa483fc" localSheetId="5" hidden="1">#REF!</definedName>
    <definedName name="TBb57e09f4_e1da_4f33_bf58_305feaa483fc" hidden="1">#REF!</definedName>
    <definedName name="TBb57e955d_338f_41ff_9dfc_91398e7204f3" localSheetId="5" hidden="1">#REF!</definedName>
    <definedName name="TBb57e955d_338f_41ff_9dfc_91398e7204f3" hidden="1">#REF!</definedName>
    <definedName name="TBb580b92f_af4b_41b4_b176_e5f1b7d51452" localSheetId="5" hidden="1">#REF!</definedName>
    <definedName name="TBb580b92f_af4b_41b4_b176_e5f1b7d51452" hidden="1">#REF!</definedName>
    <definedName name="TBb5977ef5_c3e1_444b_9b18_3c558f78dd3e" localSheetId="5" hidden="1">#REF!</definedName>
    <definedName name="TBb5977ef5_c3e1_444b_9b18_3c558f78dd3e" hidden="1">#REF!</definedName>
    <definedName name="TBb59b15d9_6c8b_42ef_844c_b3136461b4e2" localSheetId="5" hidden="1">#REF!</definedName>
    <definedName name="TBb59b15d9_6c8b_42ef_844c_b3136461b4e2" hidden="1">#REF!</definedName>
    <definedName name="TBb5b4521b_ca6c_45c8_94e6_a69f06cb4d76" localSheetId="5" hidden="1">#REF!</definedName>
    <definedName name="TBb5b4521b_ca6c_45c8_94e6_a69f06cb4d76" hidden="1">#REF!</definedName>
    <definedName name="TBb5badabc_c4e3_40fc_8412_33a17dc8c081" localSheetId="5" hidden="1">#REF!</definedName>
    <definedName name="TBb5badabc_c4e3_40fc_8412_33a17dc8c081" hidden="1">#REF!</definedName>
    <definedName name="TBb5bae5ad_295e_4d86_bd31_923e75b42ef7" localSheetId="5" hidden="1">#REF!</definedName>
    <definedName name="TBb5bae5ad_295e_4d86_bd31_923e75b42ef7" hidden="1">#REF!</definedName>
    <definedName name="TBb5bbd9c3_2b32_4132_ba12_c882df928836" localSheetId="5" hidden="1">#REF!</definedName>
    <definedName name="TBb5bbd9c3_2b32_4132_ba12_c882df928836" hidden="1">#REF!</definedName>
    <definedName name="TBb5c30e35_c598_4db4_add3_36c6809c74da" localSheetId="5" hidden="1">#REF!</definedName>
    <definedName name="TBb5c30e35_c598_4db4_add3_36c6809c74da" hidden="1">#REF!</definedName>
    <definedName name="TBb5c33ceb_d222_42d2_9edc_03314f33bb0e" localSheetId="5" hidden="1">#REF!</definedName>
    <definedName name="TBb5c33ceb_d222_42d2_9edc_03314f33bb0e" hidden="1">#REF!</definedName>
    <definedName name="TBb5cdc159_b0be_4225_bdd1_a47d69d25019" localSheetId="5" hidden="1">#REF!</definedName>
    <definedName name="TBb5cdc159_b0be_4225_bdd1_a47d69d25019" hidden="1">#REF!</definedName>
    <definedName name="TBb5e644ed_3f59_4e96_8758_ffd4c2cdb4ec" localSheetId="5" hidden="1">#REF!</definedName>
    <definedName name="TBb5e644ed_3f59_4e96_8758_ffd4c2cdb4ec" hidden="1">#REF!</definedName>
    <definedName name="TBb5e84a79_45fe_4894_a4b3_3ed27e89f3f1" localSheetId="5" hidden="1">#REF!</definedName>
    <definedName name="TBb5e84a79_45fe_4894_a4b3_3ed27e89f3f1" hidden="1">#REF!</definedName>
    <definedName name="TBb5f87293_5819_48cf_88c8_00bd0b8c1987" localSheetId="5" hidden="1">#REF!</definedName>
    <definedName name="TBb5f87293_5819_48cf_88c8_00bd0b8c1987" hidden="1">#REF!</definedName>
    <definedName name="TBb6033671_5143_48ee_82d8_984918825e7b" localSheetId="5" hidden="1">#REF!</definedName>
    <definedName name="TBb6033671_5143_48ee_82d8_984918825e7b" hidden="1">#REF!</definedName>
    <definedName name="TBb617f80f_c163_499b_b0c9_2556b81e0dbc" localSheetId="5" hidden="1">#REF!</definedName>
    <definedName name="TBb617f80f_c163_499b_b0c9_2556b81e0dbc" hidden="1">#REF!</definedName>
    <definedName name="TBb61820de_359a_435e_a474_53ba230f5a03" localSheetId="5" hidden="1">#REF!</definedName>
    <definedName name="TBb61820de_359a_435e_a474_53ba230f5a03" hidden="1">#REF!</definedName>
    <definedName name="TBb6198e8b_a089_406e_9f8b_313e317ddc75" localSheetId="5" hidden="1">#REF!</definedName>
    <definedName name="TBb6198e8b_a089_406e_9f8b_313e317ddc75" hidden="1">#REF!</definedName>
    <definedName name="TBb619e677_cdc2_4faa_b113_f786e339f9ad" localSheetId="5" hidden="1">#REF!</definedName>
    <definedName name="TBb619e677_cdc2_4faa_b113_f786e339f9ad" hidden="1">#REF!</definedName>
    <definedName name="TBb61fadbb_b83d_4fa6_8aea_1296e96a0128" localSheetId="5" hidden="1">#REF!</definedName>
    <definedName name="TBb61fadbb_b83d_4fa6_8aea_1296e96a0128" hidden="1">#REF!</definedName>
    <definedName name="TBb6242fb5_6f5b_40a9_832e_de60f9e797c5" localSheetId="5" hidden="1">#REF!</definedName>
    <definedName name="TBb6242fb5_6f5b_40a9_832e_de60f9e797c5" hidden="1">#REF!</definedName>
    <definedName name="TBb626febc_aef4_4d78_bdd5_4047a12b54ec" localSheetId="5" hidden="1">#REF!</definedName>
    <definedName name="TBb626febc_aef4_4d78_bdd5_4047a12b54ec" hidden="1">#REF!</definedName>
    <definedName name="TBb63751f1_928b_4cf7_bf4d_be1c6caaec86" localSheetId="5" hidden="1">#REF!</definedName>
    <definedName name="TBb63751f1_928b_4cf7_bf4d_be1c6caaec86" hidden="1">#REF!</definedName>
    <definedName name="TBb63b3dcb_2c33_454d_bd8a_eb0c61592bb3" localSheetId="5" hidden="1">#REF!</definedName>
    <definedName name="TBb63b3dcb_2c33_454d_bd8a_eb0c61592bb3" hidden="1">#REF!</definedName>
    <definedName name="TBb63cd7fc_28de_4bbb_9fd4_5bb2d58d98a6" localSheetId="5" hidden="1">#REF!</definedName>
    <definedName name="TBb63cd7fc_28de_4bbb_9fd4_5bb2d58d98a6" hidden="1">#REF!</definedName>
    <definedName name="TBb6421282_24d4_4638_8afc_5104bced63cf" localSheetId="5" hidden="1">#REF!</definedName>
    <definedName name="TBb6421282_24d4_4638_8afc_5104bced63cf" hidden="1">#REF!</definedName>
    <definedName name="TBb6437c42_3d93_41e1_a99e_0ba6d0eb06b8" localSheetId="5" hidden="1">#REF!</definedName>
    <definedName name="TBb6437c42_3d93_41e1_a99e_0ba6d0eb06b8" hidden="1">#REF!</definedName>
    <definedName name="TBb649bfa5_d5c9_41fd_9ec7_f4ac38f8a289" localSheetId="5" hidden="1">#REF!</definedName>
    <definedName name="TBb649bfa5_d5c9_41fd_9ec7_f4ac38f8a289" hidden="1">#REF!</definedName>
    <definedName name="TBb651fdf7_2ada_4789_9921_e4714e178e18" localSheetId="5" hidden="1">#REF!</definedName>
    <definedName name="TBb651fdf7_2ada_4789_9921_e4714e178e18" hidden="1">#REF!</definedName>
    <definedName name="TBb659fbb8_9f75_4bd9_a115_bc1cad1584cd" localSheetId="5" hidden="1">#REF!</definedName>
    <definedName name="TBb659fbb8_9f75_4bd9_a115_bc1cad1584cd" hidden="1">#REF!</definedName>
    <definedName name="TBb661bbf2_69a3_4781_a205_aa8ae4b3f3f1" localSheetId="5" hidden="1">#REF!</definedName>
    <definedName name="TBb661bbf2_69a3_4781_a205_aa8ae4b3f3f1" hidden="1">#REF!</definedName>
    <definedName name="TBb66ae5cc_26b3_45e9_b8b4_a4279e9a03fa" localSheetId="5" hidden="1">#REF!</definedName>
    <definedName name="TBb66ae5cc_26b3_45e9_b8b4_a4279e9a03fa" hidden="1">#REF!</definedName>
    <definedName name="TBb66cbdfd_1577_44a5_bfc0_c2cff22a1481" localSheetId="5" hidden="1">#REF!</definedName>
    <definedName name="TBb66cbdfd_1577_44a5_bfc0_c2cff22a1481" hidden="1">#REF!</definedName>
    <definedName name="TBb66e4c15_5b84_4905_a7f6_ea8f0b28ecf4" localSheetId="5" hidden="1">#REF!</definedName>
    <definedName name="TBb66e4c15_5b84_4905_a7f6_ea8f0b28ecf4" hidden="1">#REF!</definedName>
    <definedName name="TBb6835d0b_897d_44af_ad15_2d3c0401236e" localSheetId="5" hidden="1">#REF!</definedName>
    <definedName name="TBb6835d0b_897d_44af_ad15_2d3c0401236e" hidden="1">#REF!</definedName>
    <definedName name="TBb68542ee_cc27_4a2d_8d20_46eb84d760f8" localSheetId="5" hidden="1">#REF!</definedName>
    <definedName name="TBb68542ee_cc27_4a2d_8d20_46eb84d760f8" hidden="1">#REF!</definedName>
    <definedName name="TBb68d85ef_5f37_4db3_84fc_e92be228fc0d" localSheetId="5" hidden="1">#REF!</definedName>
    <definedName name="TBb68d85ef_5f37_4db3_84fc_e92be228fc0d" hidden="1">#REF!</definedName>
    <definedName name="TBb6a88d20_0eec_47fd_b5e8_cf2ddf9c1260" localSheetId="5" hidden="1">#REF!</definedName>
    <definedName name="TBb6a88d20_0eec_47fd_b5e8_cf2ddf9c1260" hidden="1">#REF!</definedName>
    <definedName name="TBb6a93704_edf9_4e17_b8fe_bb55a7b59103" localSheetId="5" hidden="1">#REF!</definedName>
    <definedName name="TBb6a93704_edf9_4e17_b8fe_bb55a7b59103" hidden="1">#REF!</definedName>
    <definedName name="TBb6c13280_3c58_4e33_8610_0a5c8e42a562" localSheetId="5" hidden="1">#REF!</definedName>
    <definedName name="TBb6c13280_3c58_4e33_8610_0a5c8e42a562" hidden="1">#REF!</definedName>
    <definedName name="TBb6c22883_e9d8_42ba_b75c_e28cefd72680" localSheetId="5" hidden="1">#REF!</definedName>
    <definedName name="TBb6c22883_e9d8_42ba_b75c_e28cefd72680" hidden="1">#REF!</definedName>
    <definedName name="TBb6caa8d3_44c6_4dfa_aa6f_e4372641d165" localSheetId="5" hidden="1">#REF!</definedName>
    <definedName name="TBb6caa8d3_44c6_4dfa_aa6f_e4372641d165" hidden="1">#REF!</definedName>
    <definedName name="TBb6dbe6d3_6644_489d_915f_e6f9b336ac5a" localSheetId="5" hidden="1">#REF!</definedName>
    <definedName name="TBb6dbe6d3_6644_489d_915f_e6f9b336ac5a" hidden="1">#REF!</definedName>
    <definedName name="TBb6dfe34e_07ef_4570_92b6_d4dbad1a4c2a" localSheetId="5" hidden="1">#REF!</definedName>
    <definedName name="TBb6dfe34e_07ef_4570_92b6_d4dbad1a4c2a" hidden="1">#REF!</definedName>
    <definedName name="TBb6f75248_f265_430a_adb8_dc99f48f1e69" localSheetId="5" hidden="1">#REF!</definedName>
    <definedName name="TBb6f75248_f265_430a_adb8_dc99f48f1e69" hidden="1">#REF!</definedName>
    <definedName name="TBb6f76649_fd5a_4c15_9398_bb7d427fc48c" localSheetId="5" hidden="1">#REF!</definedName>
    <definedName name="TBb6f76649_fd5a_4c15_9398_bb7d427fc48c" hidden="1">#REF!</definedName>
    <definedName name="TBb708cd4f_4d1d_4fa2_929b_2ee223537237" localSheetId="5" hidden="1">#REF!</definedName>
    <definedName name="TBb708cd4f_4d1d_4fa2_929b_2ee223537237" hidden="1">#REF!</definedName>
    <definedName name="TBb709b19d_7b65_47e8_9cda_0a3626615716" localSheetId="5" hidden="1">#REF!</definedName>
    <definedName name="TBb709b19d_7b65_47e8_9cda_0a3626615716" hidden="1">#REF!</definedName>
    <definedName name="TBb71514ec_261d_49a3_9b4d_aa318a600002" localSheetId="5" hidden="1">#REF!</definedName>
    <definedName name="TBb71514ec_261d_49a3_9b4d_aa318a600002" hidden="1">#REF!</definedName>
    <definedName name="TBb71a7fa7_88b4_432e_a28f_1840ce11dd7c" localSheetId="5" hidden="1">#REF!</definedName>
    <definedName name="TBb71a7fa7_88b4_432e_a28f_1840ce11dd7c" hidden="1">#REF!</definedName>
    <definedName name="TBb728b6e1_45b7_4145_bd22_7047715a0b78" localSheetId="5" hidden="1">#REF!</definedName>
    <definedName name="TBb728b6e1_45b7_4145_bd22_7047715a0b78" hidden="1">#REF!</definedName>
    <definedName name="TBb731005e_51cb_440e_bf4c_5206a0879ff9" localSheetId="5" hidden="1">#REF!</definedName>
    <definedName name="TBb731005e_51cb_440e_bf4c_5206a0879ff9" hidden="1">#REF!</definedName>
    <definedName name="TBb731c0ef_955b_4871_9aea_7f4576b1f8ec" localSheetId="5" hidden="1">#REF!</definedName>
    <definedName name="TBb731c0ef_955b_4871_9aea_7f4576b1f8ec" hidden="1">#REF!</definedName>
    <definedName name="TBb733a493_1328_4a96_acbd_3762413a8d7a" localSheetId="5" hidden="1">#REF!</definedName>
    <definedName name="TBb733a493_1328_4a96_acbd_3762413a8d7a" hidden="1">#REF!</definedName>
    <definedName name="TBb73b26b3_7e10_420e_9b6f_329436ae07af" localSheetId="5" hidden="1">#REF!</definedName>
    <definedName name="TBb73b26b3_7e10_420e_9b6f_329436ae07af" hidden="1">#REF!</definedName>
    <definedName name="TBb73c6694_c37a_4b14_b74c_429b983ef7d9" localSheetId="5" hidden="1">#REF!</definedName>
    <definedName name="TBb73c6694_c37a_4b14_b74c_429b983ef7d9" hidden="1">#REF!</definedName>
    <definedName name="TBb73f8622_b5f9_4bf8_9f7d_18caa83c46b1" localSheetId="5" hidden="1">#REF!</definedName>
    <definedName name="TBb73f8622_b5f9_4bf8_9f7d_18caa83c46b1" hidden="1">#REF!</definedName>
    <definedName name="TBb743427a_9319_4f91_bf94_d1893f7b1610" localSheetId="5" hidden="1">#REF!</definedName>
    <definedName name="TBb743427a_9319_4f91_bf94_d1893f7b1610" hidden="1">#REF!</definedName>
    <definedName name="TBb74a4ae1_642d_4a63_a1b3_42a16aeb60d9" localSheetId="5" hidden="1">#REF!</definedName>
    <definedName name="TBb74a4ae1_642d_4a63_a1b3_42a16aeb60d9" hidden="1">#REF!</definedName>
    <definedName name="TBb75b24b4_a61e_489d_a267_929859b641d6" localSheetId="5" hidden="1">#REF!</definedName>
    <definedName name="TBb75b24b4_a61e_489d_a267_929859b641d6" hidden="1">#REF!</definedName>
    <definedName name="TBb76b7ee2_0bb0_48ca_94b4_ab0049f9f488" localSheetId="5" hidden="1">#REF!</definedName>
    <definedName name="TBb76b7ee2_0bb0_48ca_94b4_ab0049f9f488" hidden="1">#REF!</definedName>
    <definedName name="TBb76db197_1580_4811_a32e_4a145072f4c8" localSheetId="5" hidden="1">#REF!</definedName>
    <definedName name="TBb76db197_1580_4811_a32e_4a145072f4c8" hidden="1">#REF!</definedName>
    <definedName name="TBb7739b75_4cdc_43eb_bb7b_6ba64521c067" localSheetId="5" hidden="1">#REF!</definedName>
    <definedName name="TBb7739b75_4cdc_43eb_bb7b_6ba64521c067" hidden="1">#REF!</definedName>
    <definedName name="TBb77a8c30_a5dd_4a1b_b155_12c1d3ee732a" localSheetId="5" hidden="1">#REF!</definedName>
    <definedName name="TBb77a8c30_a5dd_4a1b_b155_12c1d3ee732a" hidden="1">#REF!</definedName>
    <definedName name="TBb7807af6_b814_409e_a6c2_319adeb3c0a6" localSheetId="5" hidden="1">#REF!</definedName>
    <definedName name="TBb7807af6_b814_409e_a6c2_319adeb3c0a6" hidden="1">#REF!</definedName>
    <definedName name="TBb783fe72_f24e_4124_b89d_134d3b07eaff" localSheetId="5" hidden="1">#REF!</definedName>
    <definedName name="TBb783fe72_f24e_4124_b89d_134d3b07eaff" hidden="1">#REF!</definedName>
    <definedName name="TBb784e226_903c_4825_a20c_39d975d3910c" localSheetId="5" hidden="1">#REF!</definedName>
    <definedName name="TBb784e226_903c_4825_a20c_39d975d3910c" hidden="1">#REF!</definedName>
    <definedName name="TBb78f50af_17f6_4e44_b920_04f983954304" localSheetId="5" hidden="1">#REF!</definedName>
    <definedName name="TBb78f50af_17f6_4e44_b920_04f983954304" hidden="1">#REF!</definedName>
    <definedName name="TBb79efc0c_f93a_48c8_8f9b_6e906a7e6baa" localSheetId="5" hidden="1">#REF!</definedName>
    <definedName name="TBb79efc0c_f93a_48c8_8f9b_6e906a7e6baa" hidden="1">#REF!</definedName>
    <definedName name="TBb7a91d69_89a9_4fa1_a54b_dc25ca805426" localSheetId="5" hidden="1">#REF!</definedName>
    <definedName name="TBb7a91d69_89a9_4fa1_a54b_dc25ca805426" hidden="1">#REF!</definedName>
    <definedName name="TBb7b24515_915a_48b9_83ee_a93f887f8d2a" localSheetId="5" hidden="1">#REF!</definedName>
    <definedName name="TBb7b24515_915a_48b9_83ee_a93f887f8d2a" hidden="1">#REF!</definedName>
    <definedName name="TBb7b965f6_5791_4249_a891_15d4f72e2085" localSheetId="5" hidden="1">#REF!</definedName>
    <definedName name="TBb7b965f6_5791_4249_a891_15d4f72e2085" hidden="1">#REF!</definedName>
    <definedName name="TBb7b977af_a073_48f2_96c3_4ba0820d291f" localSheetId="5" hidden="1">#REF!</definedName>
    <definedName name="TBb7b977af_a073_48f2_96c3_4ba0820d291f" hidden="1">#REF!</definedName>
    <definedName name="TBb7ba1d06_2759_4239_b31d_bbf8b447fda9" localSheetId="5" hidden="1">#REF!</definedName>
    <definedName name="TBb7ba1d06_2759_4239_b31d_bbf8b447fda9" hidden="1">#REF!</definedName>
    <definedName name="TBb7bb00c1_6798_46ae_b88a_ce14bb67907f" localSheetId="5" hidden="1">#REF!</definedName>
    <definedName name="TBb7bb00c1_6798_46ae_b88a_ce14bb67907f" hidden="1">#REF!</definedName>
    <definedName name="TBb7c1c564_918f_48ab_a894_2b1444cdb0bc" localSheetId="5" hidden="1">#REF!</definedName>
    <definedName name="TBb7c1c564_918f_48ab_a894_2b1444cdb0bc" hidden="1">#REF!</definedName>
    <definedName name="TBb7d2d6c6_9556_4d67_ad86_fe1556afbe51" localSheetId="5" hidden="1">#REF!</definedName>
    <definedName name="TBb7d2d6c6_9556_4d67_ad86_fe1556afbe51" hidden="1">#REF!</definedName>
    <definedName name="TBb7dc8c22_f60e_4e7f_afeb_7f4df61ca39d" localSheetId="5" hidden="1">#REF!</definedName>
    <definedName name="TBb7dc8c22_f60e_4e7f_afeb_7f4df61ca39d" hidden="1">#REF!</definedName>
    <definedName name="TBb7df5455_f1ef_4e52_a32d_c6e98b3947d6" localSheetId="5" hidden="1">#REF!</definedName>
    <definedName name="TBb7df5455_f1ef_4e52_a32d_c6e98b3947d6" hidden="1">#REF!</definedName>
    <definedName name="TBb7dfa413_6bb8_4a7b_a3e0_3f2784933f53" localSheetId="5" hidden="1">#REF!</definedName>
    <definedName name="TBb7dfa413_6bb8_4a7b_a3e0_3f2784933f53" hidden="1">#REF!</definedName>
    <definedName name="TBb7fd5e55_7200_4e58_93e0_09508c81a8e1" localSheetId="5" hidden="1">#REF!</definedName>
    <definedName name="TBb7fd5e55_7200_4e58_93e0_09508c81a8e1" hidden="1">#REF!</definedName>
    <definedName name="TBb8001995_b476_479a_8400_7ca14079c1ca" localSheetId="5" hidden="1">#REF!</definedName>
    <definedName name="TBb8001995_b476_479a_8400_7ca14079c1ca" hidden="1">#REF!</definedName>
    <definedName name="TBb8091841_fc01_4671_8986_2fcb6f229e7d" localSheetId="5" hidden="1">#REF!</definedName>
    <definedName name="TBb8091841_fc01_4671_8986_2fcb6f229e7d" hidden="1">#REF!</definedName>
    <definedName name="TBb80a459f_a6c5_4ad1_bdb2_5108f81f0aa5" localSheetId="5" hidden="1">#REF!</definedName>
    <definedName name="TBb80a459f_a6c5_4ad1_bdb2_5108f81f0aa5" hidden="1">#REF!</definedName>
    <definedName name="TBb821bf87_bd0f_48c4_8474_34d1d8d230fb" localSheetId="5" hidden="1">#REF!</definedName>
    <definedName name="TBb821bf87_bd0f_48c4_8474_34d1d8d230fb" hidden="1">#REF!</definedName>
    <definedName name="TBb82d08b6_4960_4e6a_aaf7_305981846f73" localSheetId="5" hidden="1">#REF!</definedName>
    <definedName name="TBb82d08b6_4960_4e6a_aaf7_305981846f73" hidden="1">#REF!</definedName>
    <definedName name="TBb8396e93_7b2a_41a0_9b93_2ac2ab761ae6" localSheetId="5" hidden="1">#REF!</definedName>
    <definedName name="TBb8396e93_7b2a_41a0_9b93_2ac2ab761ae6" hidden="1">#REF!</definedName>
    <definedName name="TBb83b066f_9cac_4d45_8bb1_ef858ad317b5" localSheetId="5" hidden="1">#REF!</definedName>
    <definedName name="TBb83b066f_9cac_4d45_8bb1_ef858ad317b5" hidden="1">#REF!</definedName>
    <definedName name="TBb83bc58a_85d4_475c_9a19_d7b9731be12c" localSheetId="5" hidden="1">#REF!</definedName>
    <definedName name="TBb83bc58a_85d4_475c_9a19_d7b9731be12c" hidden="1">#REF!</definedName>
    <definedName name="TBb84d6714_9050_4d1c_a8a9_12740b97e025" localSheetId="5" hidden="1">#REF!</definedName>
    <definedName name="TBb84d6714_9050_4d1c_a8a9_12740b97e025" hidden="1">#REF!</definedName>
    <definedName name="TBb8509a45_3b9a_4315_ac5a_82c4e70a230f" localSheetId="5" hidden="1">#REF!</definedName>
    <definedName name="TBb8509a45_3b9a_4315_ac5a_82c4e70a230f" hidden="1">#REF!</definedName>
    <definedName name="TBb851f48c_9a16_444c_8ff2_f5edca6cfe1a" localSheetId="5" hidden="1">#REF!</definedName>
    <definedName name="TBb851f48c_9a16_444c_8ff2_f5edca6cfe1a" hidden="1">#REF!</definedName>
    <definedName name="TBb856f262_2652_47a3_b0ba_74deb2c09740" localSheetId="5" hidden="1">#REF!</definedName>
    <definedName name="TBb856f262_2652_47a3_b0ba_74deb2c09740" hidden="1">#REF!</definedName>
    <definedName name="TBb865ea78_da26_4aca_b80d_6b27ae421c0f" localSheetId="5" hidden="1">#REF!</definedName>
    <definedName name="TBb865ea78_da26_4aca_b80d_6b27ae421c0f" hidden="1">#REF!</definedName>
    <definedName name="TBb876c299_38e7_4fdb_abe8_c7c558541104" localSheetId="5" hidden="1">#REF!</definedName>
    <definedName name="TBb876c299_38e7_4fdb_abe8_c7c558541104" hidden="1">#REF!</definedName>
    <definedName name="TBb87a5604_c57a_4456_9b8c_3d20a107a4ce" localSheetId="5" hidden="1">#REF!</definedName>
    <definedName name="TBb87a5604_c57a_4456_9b8c_3d20a107a4ce" hidden="1">#REF!</definedName>
    <definedName name="TBb88591b7_0b32_4b46_ba22_f097156518b1" localSheetId="5" hidden="1">#REF!</definedName>
    <definedName name="TBb88591b7_0b32_4b46_ba22_f097156518b1" hidden="1">#REF!</definedName>
    <definedName name="TBb88a2a93_e48a_4f9f_9587_cca0be7000ac" localSheetId="5" hidden="1">#REF!</definedName>
    <definedName name="TBb88a2a93_e48a_4f9f_9587_cca0be7000ac" hidden="1">#REF!</definedName>
    <definedName name="TBb892e852_eded_4bb6_8be5_f46cf04b2709" localSheetId="5" hidden="1">#REF!</definedName>
    <definedName name="TBb892e852_eded_4bb6_8be5_f46cf04b2709" hidden="1">#REF!</definedName>
    <definedName name="TBb89eb26d_539f_4fc4_a3a2_f03fa2e0e9a0" localSheetId="5" hidden="1">#REF!</definedName>
    <definedName name="TBb89eb26d_539f_4fc4_a3a2_f03fa2e0e9a0" hidden="1">#REF!</definedName>
    <definedName name="TBb8c7fb8d_ba3e_4787_abe1_61b034cdf065" localSheetId="5" hidden="1">#REF!</definedName>
    <definedName name="TBb8c7fb8d_ba3e_4787_abe1_61b034cdf065" hidden="1">#REF!</definedName>
    <definedName name="TBb8d7c3e8_354f_49c0_8292_0c3e1e55376f" localSheetId="5" hidden="1">#REF!</definedName>
    <definedName name="TBb8d7c3e8_354f_49c0_8292_0c3e1e55376f" hidden="1">#REF!</definedName>
    <definedName name="TBb8ef6437_14c2_4f58_a4fd_6a6238c6e16a" localSheetId="5" hidden="1">#REF!</definedName>
    <definedName name="TBb8ef6437_14c2_4f58_a4fd_6a6238c6e16a" hidden="1">#REF!</definedName>
    <definedName name="TBb8f62b36_5890_4c76_b94d_68d90be3513e" localSheetId="5" hidden="1">#REF!</definedName>
    <definedName name="TBb8f62b36_5890_4c76_b94d_68d90be3513e" hidden="1">#REF!</definedName>
    <definedName name="TBb8f65a33_ce51_493f_bcc0_20afc79cb4cb" localSheetId="5" hidden="1">#REF!</definedName>
    <definedName name="TBb8f65a33_ce51_493f_bcc0_20afc79cb4cb" hidden="1">#REF!</definedName>
    <definedName name="TBb8f9eb18_61bd_43df_b868_767c54e3b843" localSheetId="5" hidden="1">#REF!</definedName>
    <definedName name="TBb8f9eb18_61bd_43df_b868_767c54e3b843" hidden="1">#REF!</definedName>
    <definedName name="TBb8fe37ab_2926_4ff1_a92b_f07a2bc32cbc" localSheetId="5" hidden="1">#REF!</definedName>
    <definedName name="TBb8fe37ab_2926_4ff1_a92b_f07a2bc32cbc" hidden="1">#REF!</definedName>
    <definedName name="TBb9008d74_da34_4b7a_b923_94efb274d98a" localSheetId="5" hidden="1">#REF!</definedName>
    <definedName name="TBb9008d74_da34_4b7a_b923_94efb274d98a" hidden="1">#REF!</definedName>
    <definedName name="TBb900f8fc_c9a0_49d2_9a67_de1f8ff712a1" localSheetId="5" hidden="1">#REF!</definedName>
    <definedName name="TBb900f8fc_c9a0_49d2_9a67_de1f8ff712a1" hidden="1">#REF!</definedName>
    <definedName name="TBb90c62e5_3f0b_4214_8f5b_c78bfe64c0f8" localSheetId="5" hidden="1">#REF!</definedName>
    <definedName name="TBb90c62e5_3f0b_4214_8f5b_c78bfe64c0f8" hidden="1">#REF!</definedName>
    <definedName name="TBb91409f6_f664_4d0b_9ce5_39799a3a9bc6" localSheetId="5" hidden="1">#REF!</definedName>
    <definedName name="TBb91409f6_f664_4d0b_9ce5_39799a3a9bc6" hidden="1">#REF!</definedName>
    <definedName name="TBb91f99b2_6e4c_4a5e_a3dd_b27e7a3ee31d" localSheetId="5" hidden="1">#REF!</definedName>
    <definedName name="TBb91f99b2_6e4c_4a5e_a3dd_b27e7a3ee31d" hidden="1">#REF!</definedName>
    <definedName name="TBb925da50_5bb5_4768_9951_f5d93c2b47e2" localSheetId="5" hidden="1">#REF!</definedName>
    <definedName name="TBb925da50_5bb5_4768_9951_f5d93c2b47e2" hidden="1">#REF!</definedName>
    <definedName name="TBb92f7531_747e_424b_9df5_162d71420601" localSheetId="5" hidden="1">#REF!</definedName>
    <definedName name="TBb92f7531_747e_424b_9df5_162d71420601" hidden="1">#REF!</definedName>
    <definedName name="TBb931e21f_3a29_4f3e_bfb5_091c014dff7e" localSheetId="5" hidden="1">#REF!</definedName>
    <definedName name="TBb931e21f_3a29_4f3e_bfb5_091c014dff7e" hidden="1">#REF!</definedName>
    <definedName name="TBb9383cb4_eba3_49d6_913a_fb5b024e5850" localSheetId="5" hidden="1">#REF!</definedName>
    <definedName name="TBb9383cb4_eba3_49d6_913a_fb5b024e5850" hidden="1">#REF!</definedName>
    <definedName name="TBb942dad2_f23e_452c_b495_fe08010c78ae" localSheetId="5" hidden="1">#REF!</definedName>
    <definedName name="TBb942dad2_f23e_452c_b495_fe08010c78ae" hidden="1">#REF!</definedName>
    <definedName name="TBb953459d_afe6_4f45_b2e1_79ff2aac1ae2" localSheetId="5" hidden="1">#REF!</definedName>
    <definedName name="TBb953459d_afe6_4f45_b2e1_79ff2aac1ae2" hidden="1">#REF!</definedName>
    <definedName name="TBb961af74_2484_4f68_9e89_d94eea2ce5f5" localSheetId="5" hidden="1">#REF!</definedName>
    <definedName name="TBb961af74_2484_4f68_9e89_d94eea2ce5f5" hidden="1">#REF!</definedName>
    <definedName name="TBb96aeccf_b540_4659_a6ec_2f438fe9fd57" localSheetId="5" hidden="1">#REF!</definedName>
    <definedName name="TBb96aeccf_b540_4659_a6ec_2f438fe9fd57" hidden="1">#REF!</definedName>
    <definedName name="TBb975094c_0308_45d1_a862_6f33c850d68e" localSheetId="5" hidden="1">#REF!</definedName>
    <definedName name="TBb975094c_0308_45d1_a862_6f33c850d68e" hidden="1">#REF!</definedName>
    <definedName name="TBb98b0cbc_4adc_47f3_91e8_a78cf193474c" localSheetId="5" hidden="1">#REF!</definedName>
    <definedName name="TBb98b0cbc_4adc_47f3_91e8_a78cf193474c" hidden="1">#REF!</definedName>
    <definedName name="TBb995399a_f802_4575_b826_ec0fe1188bdc" localSheetId="5" hidden="1">#REF!</definedName>
    <definedName name="TBb995399a_f802_4575_b826_ec0fe1188bdc" hidden="1">#REF!</definedName>
    <definedName name="TBb999347a_7525_4973_a12a_656cef52ecba" localSheetId="5" hidden="1">#REF!</definedName>
    <definedName name="TBb999347a_7525_4973_a12a_656cef52ecba" hidden="1">#REF!</definedName>
    <definedName name="TBb9a050be_4bfe_467b_95dd_b20290b20f85" localSheetId="5" hidden="1">#REF!</definedName>
    <definedName name="TBb9a050be_4bfe_467b_95dd_b20290b20f85" hidden="1">#REF!</definedName>
    <definedName name="TBb9aff8f1_592d_420b_be08_e809ac8ae0a7" localSheetId="5" hidden="1">#REF!</definedName>
    <definedName name="TBb9aff8f1_592d_420b_be08_e809ac8ae0a7" hidden="1">#REF!</definedName>
    <definedName name="TBb9b61f51_5b35_42f7_9ebb_d909af2b1a25" localSheetId="5" hidden="1">#REF!</definedName>
    <definedName name="TBb9b61f51_5b35_42f7_9ebb_d909af2b1a25" hidden="1">#REF!</definedName>
    <definedName name="TBb9b7ba83_d5bb_40c7_bebc_df47f430b0f8" localSheetId="5" hidden="1">#REF!</definedName>
    <definedName name="TBb9b7ba83_d5bb_40c7_bebc_df47f430b0f8" hidden="1">#REF!</definedName>
    <definedName name="TBb9c07b84_b8bd_422e_a7b8_86460a2b261e" localSheetId="5" hidden="1">#REF!</definedName>
    <definedName name="TBb9c07b84_b8bd_422e_a7b8_86460a2b261e" hidden="1">#REF!</definedName>
    <definedName name="TBb9cffacb_e99d_4892_b2da_7ccb6b9dee89" localSheetId="5" hidden="1">#REF!</definedName>
    <definedName name="TBb9cffacb_e99d_4892_b2da_7ccb6b9dee89" hidden="1">#REF!</definedName>
    <definedName name="TBb9e34c8f_bc6e_48ea_b164_4cc434c016e6" localSheetId="5" hidden="1">#REF!</definedName>
    <definedName name="TBb9e34c8f_bc6e_48ea_b164_4cc434c016e6" hidden="1">#REF!</definedName>
    <definedName name="TBb9ec0f41_bdb5_4300_bf45_5944cd6d36d4" localSheetId="5" hidden="1">#REF!</definedName>
    <definedName name="TBb9ec0f41_bdb5_4300_bf45_5944cd6d36d4" hidden="1">#REF!</definedName>
    <definedName name="TBb9ed6cb6_3d69_42c5_8d0e_b7a06c172756" localSheetId="5" hidden="1">#REF!</definedName>
    <definedName name="TBb9ed6cb6_3d69_42c5_8d0e_b7a06c172756" hidden="1">#REF!</definedName>
    <definedName name="TBb9f7514e_77c0_4007_a437_3efd13c608f9" localSheetId="5" hidden="1">#REF!</definedName>
    <definedName name="TBb9f7514e_77c0_4007_a437_3efd13c608f9" hidden="1">#REF!</definedName>
    <definedName name="TBb9f7f962_31db_491a_88b3_78d8a717b5c4" localSheetId="5" hidden="1">#REF!</definedName>
    <definedName name="TBb9f7f962_31db_491a_88b3_78d8a717b5c4" hidden="1">#REF!</definedName>
    <definedName name="TBb9fcaf34_694b_4ce9_aecd_2dc5c408100c" localSheetId="5" hidden="1">#REF!</definedName>
    <definedName name="TBb9fcaf34_694b_4ce9_aecd_2dc5c408100c" hidden="1">#REF!</definedName>
    <definedName name="TBba03a091_ff93_4d60_b382_280849cfe991" localSheetId="5" hidden="1">#REF!</definedName>
    <definedName name="TBba03a091_ff93_4d60_b382_280849cfe991" hidden="1">#REF!</definedName>
    <definedName name="TBba1373c8_1913_4684_97c5_2aacf2c95db3" localSheetId="5" hidden="1">#REF!</definedName>
    <definedName name="TBba1373c8_1913_4684_97c5_2aacf2c95db3" hidden="1">#REF!</definedName>
    <definedName name="TBba17a94b_95fb_456a_ba95_934032375029" localSheetId="5" hidden="1">#REF!</definedName>
    <definedName name="TBba17a94b_95fb_456a_ba95_934032375029" hidden="1">#REF!</definedName>
    <definedName name="TBba1e17ed_6b12_4b2b_b875_6b4b61c72f70" localSheetId="5" hidden="1">#REF!</definedName>
    <definedName name="TBba1e17ed_6b12_4b2b_b875_6b4b61c72f70" hidden="1">#REF!</definedName>
    <definedName name="TBba1f2174_de0a_4e5b_91cc_8d51e67ad779" localSheetId="5" hidden="1">#REF!</definedName>
    <definedName name="TBba1f2174_de0a_4e5b_91cc_8d51e67ad779" hidden="1">#REF!</definedName>
    <definedName name="TBba35a50b_3cbe_4d5d_9e14_808282f0974d" localSheetId="5" hidden="1">#REF!</definedName>
    <definedName name="TBba35a50b_3cbe_4d5d_9e14_808282f0974d" hidden="1">#REF!</definedName>
    <definedName name="TBba4f19a4_9527_44fa_91dd_d32ee1fb3c18" localSheetId="5" hidden="1">#REF!</definedName>
    <definedName name="TBba4f19a4_9527_44fa_91dd_d32ee1fb3c18" hidden="1">#REF!</definedName>
    <definedName name="TBba541a6b_bddb_4c85_a565_101205b081f2" localSheetId="5" hidden="1">#REF!</definedName>
    <definedName name="TBba541a6b_bddb_4c85_a565_101205b081f2" hidden="1">#REF!</definedName>
    <definedName name="TBba58ff04_49f5_4506_b222_ba279f7a6266" localSheetId="5" hidden="1">#REF!</definedName>
    <definedName name="TBba58ff04_49f5_4506_b222_ba279f7a6266" hidden="1">#REF!</definedName>
    <definedName name="TBba65fd61_3e3f_410b_90dc_a3eb17f3a745" localSheetId="5" hidden="1">#REF!</definedName>
    <definedName name="TBba65fd61_3e3f_410b_90dc_a3eb17f3a745" hidden="1">#REF!</definedName>
    <definedName name="TBba7157dd_6840_4f78_b42c_28b0644d7858" localSheetId="5" hidden="1">#REF!</definedName>
    <definedName name="TBba7157dd_6840_4f78_b42c_28b0644d7858" hidden="1">#REF!</definedName>
    <definedName name="TBba724399_5ea8_44fd_8666_6b18a9b2924a" localSheetId="5" hidden="1">#REF!</definedName>
    <definedName name="TBba724399_5ea8_44fd_8666_6b18a9b2924a" hidden="1">#REF!</definedName>
    <definedName name="TBba7b0802_a37d_4b60_9aa3_d5f7a229599b" localSheetId="5" hidden="1">#REF!</definedName>
    <definedName name="TBba7b0802_a37d_4b60_9aa3_d5f7a229599b" hidden="1">#REF!</definedName>
    <definedName name="TBba7bf974_880f_4537_a689_43df6a745272" localSheetId="5" hidden="1">#REF!</definedName>
    <definedName name="TBba7bf974_880f_4537_a689_43df6a745272" hidden="1">#REF!</definedName>
    <definedName name="TBba85f60f_71f9_443c_a0d2_e19b83af3334" localSheetId="5" hidden="1">#REF!</definedName>
    <definedName name="TBba85f60f_71f9_443c_a0d2_e19b83af3334" hidden="1">#REF!</definedName>
    <definedName name="TBba8f5610_b82e_4ab2_a986_bfd442d1f7c4" localSheetId="5" hidden="1">#REF!</definedName>
    <definedName name="TBba8f5610_b82e_4ab2_a986_bfd442d1f7c4" hidden="1">#REF!</definedName>
    <definedName name="TBba929acc_e7ea_4cbf_aaf0_d3d405dc4fbf" localSheetId="5" hidden="1">#REF!</definedName>
    <definedName name="TBba929acc_e7ea_4cbf_aaf0_d3d405dc4fbf" hidden="1">#REF!</definedName>
    <definedName name="TBba94ce11_0d76_400b_8b94_bf66d526d9f9" localSheetId="5" hidden="1">#REF!</definedName>
    <definedName name="TBba94ce11_0d76_400b_8b94_bf66d526d9f9" hidden="1">#REF!</definedName>
    <definedName name="TBbaa03182_7d67_460f_b5e5_f8fb6146e985" localSheetId="5" hidden="1">#REF!</definedName>
    <definedName name="TBbaa03182_7d67_460f_b5e5_f8fb6146e985" hidden="1">#REF!</definedName>
    <definedName name="TBbaa3b142_dafe_4b91_8a34_f46bd25e4d9a" localSheetId="5" hidden="1">#REF!</definedName>
    <definedName name="TBbaa3b142_dafe_4b91_8a34_f46bd25e4d9a" hidden="1">#REF!</definedName>
    <definedName name="TBbab3ccba_ca95_4823_b49e_7c4ca79ae42f" localSheetId="5" hidden="1">#REF!</definedName>
    <definedName name="TBbab3ccba_ca95_4823_b49e_7c4ca79ae42f" hidden="1">#REF!</definedName>
    <definedName name="TBbabb870e_83f4_47f1_a081_7902e79ad2fb" localSheetId="5" hidden="1">#REF!</definedName>
    <definedName name="TBbabb870e_83f4_47f1_a081_7902e79ad2fb" hidden="1">#REF!</definedName>
    <definedName name="TBbabc13db_b9ae_492c_914f_b9c347f362cb" localSheetId="5" hidden="1">#REF!</definedName>
    <definedName name="TBbabc13db_b9ae_492c_914f_b9c347f362cb" hidden="1">#REF!</definedName>
    <definedName name="TBbabc3675_9c7d_41af_80d6_24e0b4140877" localSheetId="5" hidden="1">#REF!</definedName>
    <definedName name="TBbabc3675_9c7d_41af_80d6_24e0b4140877" hidden="1">#REF!</definedName>
    <definedName name="TBbad311f5_4f28_4666_8b32_c11aeef36b07" localSheetId="5" hidden="1">#REF!</definedName>
    <definedName name="TBbad311f5_4f28_4666_8b32_c11aeef36b07" hidden="1">#REF!</definedName>
    <definedName name="TBbada2953_12a0_46fe_bce4_176a1686b3d1" localSheetId="5" hidden="1">#REF!</definedName>
    <definedName name="TBbada2953_12a0_46fe_bce4_176a1686b3d1" hidden="1">#REF!</definedName>
    <definedName name="TBbadaf095_ac96_424c_93bd_1b38ba8cc2cc" localSheetId="5" hidden="1">#REF!</definedName>
    <definedName name="TBbadaf095_ac96_424c_93bd_1b38ba8cc2cc" hidden="1">#REF!</definedName>
    <definedName name="TBbaeb1bf5_0ef9_40bf_88b6_e005f9f6505f" localSheetId="5" hidden="1">#REF!</definedName>
    <definedName name="TBbaeb1bf5_0ef9_40bf_88b6_e005f9f6505f" hidden="1">#REF!</definedName>
    <definedName name="TBbaed98cd_807b_4e86_8c41_57ed546bfda5" localSheetId="5" hidden="1">#REF!</definedName>
    <definedName name="TBbaed98cd_807b_4e86_8c41_57ed546bfda5" hidden="1">#REF!</definedName>
    <definedName name="TBbaf33a7f_5107_4ffe_ae32_556d88be3bbf" localSheetId="5" hidden="1">#REF!</definedName>
    <definedName name="TBbaf33a7f_5107_4ffe_ae32_556d88be3bbf" hidden="1">#REF!</definedName>
    <definedName name="TBbaf87167_eb60_4956_8480_54194b15afeb" localSheetId="5" hidden="1">#REF!</definedName>
    <definedName name="TBbaf87167_eb60_4956_8480_54194b15afeb" hidden="1">#REF!</definedName>
    <definedName name="TBbb1b2e39_908e_4e26_8667_a2dc75447f42" localSheetId="5" hidden="1">#REF!</definedName>
    <definedName name="TBbb1b2e39_908e_4e26_8667_a2dc75447f42" hidden="1">#REF!</definedName>
    <definedName name="TBbb2cf6d6_7d2b_4058_a68d_315b1d20dde6" localSheetId="5" hidden="1">#REF!</definedName>
    <definedName name="TBbb2cf6d6_7d2b_4058_a68d_315b1d20dde6" hidden="1">#REF!</definedName>
    <definedName name="TBbb313307_57c0_4f57_833e_df19fe3fcccc" localSheetId="5" hidden="1">#REF!</definedName>
    <definedName name="TBbb313307_57c0_4f57_833e_df19fe3fcccc" hidden="1">#REF!</definedName>
    <definedName name="TBbb327c3e_64d3_4da8_a46b_5c6e1b0b32d4" localSheetId="5" hidden="1">#REF!</definedName>
    <definedName name="TBbb327c3e_64d3_4da8_a46b_5c6e1b0b32d4" hidden="1">#REF!</definedName>
    <definedName name="TBbb3a1941_4c65_43ea_9f14_3407bf522389" localSheetId="5" hidden="1">#REF!</definedName>
    <definedName name="TBbb3a1941_4c65_43ea_9f14_3407bf522389" hidden="1">#REF!</definedName>
    <definedName name="TBbb3aef05_51c6_4d24_8b78_f059ae6b5844" localSheetId="5" hidden="1">#REF!</definedName>
    <definedName name="TBbb3aef05_51c6_4d24_8b78_f059ae6b5844" hidden="1">#REF!</definedName>
    <definedName name="TBbb3dd785_a8c3_444f_b8c7_27f72ce02947" localSheetId="5" hidden="1">#REF!</definedName>
    <definedName name="TBbb3dd785_a8c3_444f_b8c7_27f72ce02947" hidden="1">#REF!</definedName>
    <definedName name="TBbb469ce3_bb39_4f80_ab0a_b67ecac3a57d" localSheetId="5" hidden="1">#REF!</definedName>
    <definedName name="TBbb469ce3_bb39_4f80_ab0a_b67ecac3a57d" hidden="1">#REF!</definedName>
    <definedName name="TBbb4e9139_5086_48f6_b2df_bbded297fe99" localSheetId="5" hidden="1">#REF!</definedName>
    <definedName name="TBbb4e9139_5086_48f6_b2df_bbded297fe99" hidden="1">#REF!</definedName>
    <definedName name="TBbb551ccf_4663_412a_b222_4dfc88fdff3d" localSheetId="5" hidden="1">#REF!</definedName>
    <definedName name="TBbb551ccf_4663_412a_b222_4dfc88fdff3d" hidden="1">#REF!</definedName>
    <definedName name="TBbb593b4f_d4e1_43d5_b659_a1d9953c62df" localSheetId="5" hidden="1">#REF!</definedName>
    <definedName name="TBbb593b4f_d4e1_43d5_b659_a1d9953c62df" hidden="1">#REF!</definedName>
    <definedName name="TBbb5a1aaa_c71a_491d_b9c4_cc10477b732d" localSheetId="5" hidden="1">#REF!</definedName>
    <definedName name="TBbb5a1aaa_c71a_491d_b9c4_cc10477b732d" hidden="1">#REF!</definedName>
    <definedName name="TBbb64ed32_1b83_40a3_920e_e1ce3c1c3bbe" localSheetId="5" hidden="1">#REF!</definedName>
    <definedName name="TBbb64ed32_1b83_40a3_920e_e1ce3c1c3bbe" hidden="1">#REF!</definedName>
    <definedName name="TBbb6bed26_327c_46d9_b6d1_d660a8ea0ded" localSheetId="5" hidden="1">#REF!</definedName>
    <definedName name="TBbb6bed26_327c_46d9_b6d1_d660a8ea0ded" hidden="1">#REF!</definedName>
    <definedName name="TBbb7f5dd5_1a82_4e64_9b7b_88b5668b2ddf" localSheetId="5" hidden="1">#REF!</definedName>
    <definedName name="TBbb7f5dd5_1a82_4e64_9b7b_88b5668b2ddf" hidden="1">#REF!</definedName>
    <definedName name="TBbb88ca50_9d0c_41ac_9dfc_a2930d7c845f" localSheetId="5" hidden="1">#REF!</definedName>
    <definedName name="TBbb88ca50_9d0c_41ac_9dfc_a2930d7c845f" hidden="1">#REF!</definedName>
    <definedName name="TBbb8c17dc_6e74_4535_b0b1_95d773d01ca4" localSheetId="5" hidden="1">#REF!</definedName>
    <definedName name="TBbb8c17dc_6e74_4535_b0b1_95d773d01ca4" hidden="1">#REF!</definedName>
    <definedName name="TBbb8d8388_bc52_45f1_965b_68ab5a7dc88b" localSheetId="5" hidden="1">#REF!</definedName>
    <definedName name="TBbb8d8388_bc52_45f1_965b_68ab5a7dc88b" hidden="1">#REF!</definedName>
    <definedName name="TBbba154a7_46ae_469c_b719_e954bd127d6a" localSheetId="5" hidden="1">#REF!</definedName>
    <definedName name="TBbba154a7_46ae_469c_b719_e954bd127d6a" hidden="1">#REF!</definedName>
    <definedName name="TBbba8751e_56f1_4d55_8680_18a3c4c5a24f" localSheetId="5" hidden="1">#REF!</definedName>
    <definedName name="TBbba8751e_56f1_4d55_8680_18a3c4c5a24f" hidden="1">#REF!</definedName>
    <definedName name="TBbbad3313_c044_4ba2_a2e8_89c2b66f9b78" localSheetId="5" hidden="1">#REF!</definedName>
    <definedName name="TBbbad3313_c044_4ba2_a2e8_89c2b66f9b78" hidden="1">#REF!</definedName>
    <definedName name="TBbbbb9320_15b2_4f64_955c_1cf66d6da395" localSheetId="5" hidden="1">#REF!</definedName>
    <definedName name="TBbbbb9320_15b2_4f64_955c_1cf66d6da395" hidden="1">#REF!</definedName>
    <definedName name="TBbbbbf666_0e6b_4421_aa02_1a66d4f81a1a" localSheetId="5" hidden="1">#REF!</definedName>
    <definedName name="TBbbbbf666_0e6b_4421_aa02_1a66d4f81a1a" hidden="1">#REF!</definedName>
    <definedName name="TBbbd58254_d853_436b_9e32_e2795826f88f" localSheetId="5" hidden="1">#REF!</definedName>
    <definedName name="TBbbd58254_d853_436b_9e32_e2795826f88f" hidden="1">#REF!</definedName>
    <definedName name="TBbbd91612_1513_489a_aff5_c572c3f2aca6" localSheetId="5" hidden="1">#REF!</definedName>
    <definedName name="TBbbd91612_1513_489a_aff5_c572c3f2aca6" hidden="1">#REF!</definedName>
    <definedName name="TBbbdc9a81_2775_4ff8_9422_924d3973f5be" localSheetId="5" hidden="1">#REF!</definedName>
    <definedName name="TBbbdc9a81_2775_4ff8_9422_924d3973f5be" hidden="1">#REF!</definedName>
    <definedName name="TBbbfdc304_d380_4231_9eac_dfbc535c93a8" localSheetId="5" hidden="1">#REF!</definedName>
    <definedName name="TBbbfdc304_d380_4231_9eac_dfbc535c93a8" hidden="1">#REF!</definedName>
    <definedName name="TBbc013349_eabe_4f9e_a16a_03a2fdd5e39f" localSheetId="5" hidden="1">#REF!</definedName>
    <definedName name="TBbc013349_eabe_4f9e_a16a_03a2fdd5e39f" hidden="1">#REF!</definedName>
    <definedName name="TBbc01aa4a_f48d_4700_922a_4aac7ddedbab" localSheetId="5" hidden="1">#REF!</definedName>
    <definedName name="TBbc01aa4a_f48d_4700_922a_4aac7ddedbab" hidden="1">#REF!</definedName>
    <definedName name="TBbc04e9fe_1f97_4083_8b98_4dc8ee9af7b0" localSheetId="5" hidden="1">#REF!</definedName>
    <definedName name="TBbc04e9fe_1f97_4083_8b98_4dc8ee9af7b0" hidden="1">#REF!</definedName>
    <definedName name="TBbc054494_5949_4e95_a5f0_b962d511404d" localSheetId="5" hidden="1">#REF!</definedName>
    <definedName name="TBbc054494_5949_4e95_a5f0_b962d511404d" hidden="1">#REF!</definedName>
    <definedName name="TBbc08ce50_1ee7_40e0_a16e_230e8e615f39" localSheetId="5" hidden="1">#REF!</definedName>
    <definedName name="TBbc08ce50_1ee7_40e0_a16e_230e8e615f39" hidden="1">#REF!</definedName>
    <definedName name="TBbc0e72f3_3948_4a85_a3ec_e9e436796a93" localSheetId="5" hidden="1">#REF!</definedName>
    <definedName name="TBbc0e72f3_3948_4a85_a3ec_e9e436796a93" hidden="1">#REF!</definedName>
    <definedName name="TBbc15fd81_1acc_47ca_8a49_6f5aba97cdce" localSheetId="5" hidden="1">#REF!</definedName>
    <definedName name="TBbc15fd81_1acc_47ca_8a49_6f5aba97cdce" hidden="1">#REF!</definedName>
    <definedName name="TBbc1ad38e_12a9_48c3_9d8e_2828a4dd6d41" localSheetId="5" hidden="1">#REF!</definedName>
    <definedName name="TBbc1ad38e_12a9_48c3_9d8e_2828a4dd6d41" hidden="1">#REF!</definedName>
    <definedName name="TBbc1e9225_a015_4163_b492_5bd48e3db9ff" localSheetId="5" hidden="1">#REF!</definedName>
    <definedName name="TBbc1e9225_a015_4163_b492_5bd48e3db9ff" hidden="1">#REF!</definedName>
    <definedName name="TBbc259393_b5d9_479b_b2bc_6dda1023f72b" localSheetId="5" hidden="1">#REF!</definedName>
    <definedName name="TBbc259393_b5d9_479b_b2bc_6dda1023f72b" hidden="1">#REF!</definedName>
    <definedName name="TBbc2a99ce_81fd_42c2_966f_9fca950a63be" localSheetId="5" hidden="1">#REF!</definedName>
    <definedName name="TBbc2a99ce_81fd_42c2_966f_9fca950a63be" hidden="1">#REF!</definedName>
    <definedName name="TBbc2bc0cf_77cc_4321_94c3_5f417050c862" localSheetId="5" hidden="1">#REF!</definedName>
    <definedName name="TBbc2bc0cf_77cc_4321_94c3_5f417050c862" hidden="1">#REF!</definedName>
    <definedName name="TBbc413a37_c93d_4d28_a32e_66fc94769075" localSheetId="5" hidden="1">#REF!</definedName>
    <definedName name="TBbc413a37_c93d_4d28_a32e_66fc94769075" hidden="1">#REF!</definedName>
    <definedName name="TBbc4f245a_931c_46dc_b082_d84548083c0c" localSheetId="5" hidden="1">#REF!</definedName>
    <definedName name="TBbc4f245a_931c_46dc_b082_d84548083c0c" hidden="1">#REF!</definedName>
    <definedName name="TBbc55f9d0_009d_4287_91d6_c871a9b1d9c3" localSheetId="5" hidden="1">#REF!</definedName>
    <definedName name="TBbc55f9d0_009d_4287_91d6_c871a9b1d9c3" hidden="1">#REF!</definedName>
    <definedName name="TBbc5c2e97_d8ec_4efd_8fbc_11a372263231" localSheetId="5" hidden="1">#REF!</definedName>
    <definedName name="TBbc5c2e97_d8ec_4efd_8fbc_11a372263231" hidden="1">#REF!</definedName>
    <definedName name="TBbc61e231_2db6_48b3_b052_7b63de209f10" localSheetId="5" hidden="1">#REF!</definedName>
    <definedName name="TBbc61e231_2db6_48b3_b052_7b63de209f10" hidden="1">#REF!</definedName>
    <definedName name="TBbc6901e6_eaf1_46b7_a557_696debf9670d" localSheetId="5" hidden="1">#REF!</definedName>
    <definedName name="TBbc6901e6_eaf1_46b7_a557_696debf9670d" hidden="1">#REF!</definedName>
    <definedName name="TBbc6a5477_99bb_4cbd_aeeb_453be1ea148a" localSheetId="5" hidden="1">#REF!</definedName>
    <definedName name="TBbc6a5477_99bb_4cbd_aeeb_453be1ea148a" hidden="1">#REF!</definedName>
    <definedName name="TBbc6ef210_1515_4c6f_a8de_87df9b06d212" localSheetId="5" hidden="1">#REF!</definedName>
    <definedName name="TBbc6ef210_1515_4c6f_a8de_87df9b06d212" hidden="1">#REF!</definedName>
    <definedName name="TBbc837229_7c6c_447e_bd26_272d1ef4c1d1" localSheetId="5" hidden="1">#REF!</definedName>
    <definedName name="TBbc837229_7c6c_447e_bd26_272d1ef4c1d1" hidden="1">#REF!</definedName>
    <definedName name="TBbca013b8_75e5_46a8_bb96_7fa5daa13118" localSheetId="5" hidden="1">#REF!</definedName>
    <definedName name="TBbca013b8_75e5_46a8_bb96_7fa5daa13118" hidden="1">#REF!</definedName>
    <definedName name="TBbca8b75c_1692_431a_8f0f_455cf02fb253" localSheetId="5" hidden="1">#REF!</definedName>
    <definedName name="TBbca8b75c_1692_431a_8f0f_455cf02fb253" hidden="1">#REF!</definedName>
    <definedName name="TBbca92a58_f1c6_4552_b37d_dfbc14026e3b" localSheetId="5" hidden="1">#REF!</definedName>
    <definedName name="TBbca92a58_f1c6_4552_b37d_dfbc14026e3b" hidden="1">#REF!</definedName>
    <definedName name="TBbcaa5183_2828_4962_92d1_989738bb56f8" localSheetId="5" hidden="1">#REF!</definedName>
    <definedName name="TBbcaa5183_2828_4962_92d1_989738bb56f8" hidden="1">#REF!</definedName>
    <definedName name="TBbcbaf899_1057_41f6_afaa_3a650339106d" localSheetId="5" hidden="1">#REF!</definedName>
    <definedName name="TBbcbaf899_1057_41f6_afaa_3a650339106d" hidden="1">#REF!</definedName>
    <definedName name="TBbcc0a168_4dd8_4666_a28f_feed8298309e" localSheetId="5" hidden="1">#REF!</definedName>
    <definedName name="TBbcc0a168_4dd8_4666_a28f_feed8298309e" hidden="1">#REF!</definedName>
    <definedName name="TBbcc93147_f7b5_4b4d_8a50_f8f5a98cf5d4" localSheetId="5" hidden="1">#REF!</definedName>
    <definedName name="TBbcc93147_f7b5_4b4d_8a50_f8f5a98cf5d4" hidden="1">#REF!</definedName>
    <definedName name="TBbcce0653_738a_4fe9_a235_22821d3f5b9f" localSheetId="5" hidden="1">#REF!</definedName>
    <definedName name="TBbcce0653_738a_4fe9_a235_22821d3f5b9f" hidden="1">#REF!</definedName>
    <definedName name="TBbcda0b21_a07f_4503_9a9d_2648753fd98a" localSheetId="5" hidden="1">#REF!</definedName>
    <definedName name="TBbcda0b21_a07f_4503_9a9d_2648753fd98a" hidden="1">#REF!</definedName>
    <definedName name="TBbce7beb4_7473_4f91_a12a_c25b0552a485" localSheetId="5" hidden="1">#REF!</definedName>
    <definedName name="TBbce7beb4_7473_4f91_a12a_c25b0552a485" hidden="1">#REF!</definedName>
    <definedName name="TBbcf282ca_f5a4_442c_9bc1_0a633f08edc4" localSheetId="5" hidden="1">#REF!</definedName>
    <definedName name="TBbcf282ca_f5a4_442c_9bc1_0a633f08edc4" hidden="1">#REF!</definedName>
    <definedName name="TBbcf4a57c_b3fe_4504_ac7a_be439f19e097" localSheetId="5" hidden="1">#REF!</definedName>
    <definedName name="TBbcf4a57c_b3fe_4504_ac7a_be439f19e097" hidden="1">#REF!</definedName>
    <definedName name="TBbd3afbf4_030e_4e4e_a1e2_d1085d396185" localSheetId="5" hidden="1">#REF!</definedName>
    <definedName name="TBbd3afbf4_030e_4e4e_a1e2_d1085d396185" hidden="1">#REF!</definedName>
    <definedName name="TBbd3ef775_0d83_4966_912c_b30a270998ac" localSheetId="5" hidden="1">#REF!</definedName>
    <definedName name="TBbd3ef775_0d83_4966_912c_b30a270998ac" hidden="1">#REF!</definedName>
    <definedName name="TBbd5bb3c7_3c08_423f_875a_116c80929458" localSheetId="5" hidden="1">#REF!</definedName>
    <definedName name="TBbd5bb3c7_3c08_423f_875a_116c80929458" hidden="1">#REF!</definedName>
    <definedName name="TBbd6fd1cf_45fb_42a7_9d23_820277e90dde" localSheetId="5" hidden="1">#REF!</definedName>
    <definedName name="TBbd6fd1cf_45fb_42a7_9d23_820277e90dde" hidden="1">#REF!</definedName>
    <definedName name="TBbd70d0be_86af_4272_8035_e31dd0b227b0" localSheetId="5" hidden="1">#REF!</definedName>
    <definedName name="TBbd70d0be_86af_4272_8035_e31dd0b227b0" hidden="1">#REF!</definedName>
    <definedName name="TBbd7b7a35_163b_41df_8826_3296f4a3c5ad" localSheetId="5" hidden="1">#REF!</definedName>
    <definedName name="TBbd7b7a35_163b_41df_8826_3296f4a3c5ad" hidden="1">#REF!</definedName>
    <definedName name="TBbd7b7e4a_2d05_4b77_910c_88ab8415af9d" localSheetId="5" hidden="1">#REF!</definedName>
    <definedName name="TBbd7b7e4a_2d05_4b77_910c_88ab8415af9d" hidden="1">#REF!</definedName>
    <definedName name="TBbd80b8b2_9d89_4dee_b1b0_4eaee3dc2ff6" localSheetId="5" hidden="1">#REF!</definedName>
    <definedName name="TBbd80b8b2_9d89_4dee_b1b0_4eaee3dc2ff6" hidden="1">#REF!</definedName>
    <definedName name="TBbd82fefc_af02_45e5_b2a8_2cc1c20fd21e" localSheetId="5" hidden="1">#REF!</definedName>
    <definedName name="TBbd82fefc_af02_45e5_b2a8_2cc1c20fd21e" hidden="1">#REF!</definedName>
    <definedName name="TBbd87f24c_f229_465b_8ca2_db81060a2fbf" localSheetId="5" hidden="1">#REF!</definedName>
    <definedName name="TBbd87f24c_f229_465b_8ca2_db81060a2fbf" hidden="1">#REF!</definedName>
    <definedName name="TBbd9005fd_f251_4f46_8b9c_60392638dead" localSheetId="5" hidden="1">#REF!</definedName>
    <definedName name="TBbd9005fd_f251_4f46_8b9c_60392638dead" hidden="1">#REF!</definedName>
    <definedName name="TBbd971703_3092_473f_994f_76fad9a2c4d3" localSheetId="5" hidden="1">#REF!</definedName>
    <definedName name="TBbd971703_3092_473f_994f_76fad9a2c4d3" hidden="1">#REF!</definedName>
    <definedName name="TBbd9df77e_6618_40ce_8b48_b6bfa7762e97" localSheetId="5" hidden="1">#REF!</definedName>
    <definedName name="TBbd9df77e_6618_40ce_8b48_b6bfa7762e97" hidden="1">#REF!</definedName>
    <definedName name="TBbda154d4_4b4b_4d39_abeb_8c4622448738" localSheetId="5" hidden="1">#REF!</definedName>
    <definedName name="TBbda154d4_4b4b_4d39_abeb_8c4622448738" hidden="1">#REF!</definedName>
    <definedName name="TBbda62e64_2655_4f68_922d_6d457400c2ff" localSheetId="5" hidden="1">#REF!</definedName>
    <definedName name="TBbda62e64_2655_4f68_922d_6d457400c2ff" hidden="1">#REF!</definedName>
    <definedName name="TBbdace4aa_a128_48bb_ae79_0289a140e50e" localSheetId="5" hidden="1">#REF!</definedName>
    <definedName name="TBbdace4aa_a128_48bb_ae79_0289a140e50e" hidden="1">#REF!</definedName>
    <definedName name="TBbdadbecc_676d_4dfa_9005_ad2a41b2e13a" localSheetId="5" hidden="1">#REF!</definedName>
    <definedName name="TBbdadbecc_676d_4dfa_9005_ad2a41b2e13a" hidden="1">#REF!</definedName>
    <definedName name="TBbdb31047_0296_4d25_aa36_f460a4e6c84d" localSheetId="5" hidden="1">#REF!</definedName>
    <definedName name="TBbdb31047_0296_4d25_aa36_f460a4e6c84d" hidden="1">#REF!</definedName>
    <definedName name="TBbdb7cbcd_5776_4b4a_b6e2_9e2b9ce1a519" localSheetId="5" hidden="1">#REF!</definedName>
    <definedName name="TBbdb7cbcd_5776_4b4a_b6e2_9e2b9ce1a519" hidden="1">#REF!</definedName>
    <definedName name="TBbdb8ad13_1960_4919_a321_f3292451d7f3" localSheetId="5" hidden="1">#REF!</definedName>
    <definedName name="TBbdb8ad13_1960_4919_a321_f3292451d7f3" hidden="1">#REF!</definedName>
    <definedName name="TBbdb9461a_060d_4d35_938b_4d6598b47144" localSheetId="5" hidden="1">#REF!</definedName>
    <definedName name="TBbdb9461a_060d_4d35_938b_4d6598b47144" hidden="1">#REF!</definedName>
    <definedName name="TBbdbb5d4c_175f_4e0f_b5a2_5375fa1f040d" localSheetId="5" hidden="1">#REF!</definedName>
    <definedName name="TBbdbb5d4c_175f_4e0f_b5a2_5375fa1f040d" hidden="1">#REF!</definedName>
    <definedName name="TBbdbcea0f_9d8f_4731_a52a_96769864ac9b" localSheetId="5" hidden="1">#REF!</definedName>
    <definedName name="TBbdbcea0f_9d8f_4731_a52a_96769864ac9b" hidden="1">#REF!</definedName>
    <definedName name="TBbdcbdc2a_ad55_4d69_a7ea_1e9929288ebf" localSheetId="5" hidden="1">#REF!</definedName>
    <definedName name="TBbdcbdc2a_ad55_4d69_a7ea_1e9929288ebf" hidden="1">#REF!</definedName>
    <definedName name="TBbdcbeb7e_89f4_41a5_84ab_f6262405b63c" localSheetId="5" hidden="1">#REF!</definedName>
    <definedName name="TBbdcbeb7e_89f4_41a5_84ab_f6262405b63c" hidden="1">#REF!</definedName>
    <definedName name="TBbdd552a4_b4c4_4c9c_bcc7_5897b7f19096" localSheetId="5" hidden="1">#REF!</definedName>
    <definedName name="TBbdd552a4_b4c4_4c9c_bcc7_5897b7f19096" hidden="1">#REF!</definedName>
    <definedName name="TBbdda6c5a_a160_468c_ae0a_2ba6833934d0" localSheetId="5" hidden="1">#REF!</definedName>
    <definedName name="TBbdda6c5a_a160_468c_ae0a_2ba6833934d0" hidden="1">#REF!</definedName>
    <definedName name="TBbdde146e_4cf5_4338_9cc1_9d2466e7cfec" localSheetId="5" hidden="1">#REF!</definedName>
    <definedName name="TBbdde146e_4cf5_4338_9cc1_9d2466e7cfec" hidden="1">#REF!</definedName>
    <definedName name="TBbdf8a62b_88c6_4370_8d28_3fe46189a7c1" localSheetId="5" hidden="1">#REF!</definedName>
    <definedName name="TBbdf8a62b_88c6_4370_8d28_3fe46189a7c1" hidden="1">#REF!</definedName>
    <definedName name="TBbdf8cfac_dc9e_40a1_8704_9937732ceffe" localSheetId="5" hidden="1">#REF!</definedName>
    <definedName name="TBbdf8cfac_dc9e_40a1_8704_9937732ceffe" hidden="1">#REF!</definedName>
    <definedName name="TBbdfc55b5_97ff_4c95_84c2_c30dc33ff336" localSheetId="5" hidden="1">#REF!</definedName>
    <definedName name="TBbdfc55b5_97ff_4c95_84c2_c30dc33ff336" hidden="1">#REF!</definedName>
    <definedName name="TBbdfc78da_de91_41db_8ac7_db65132020cc" localSheetId="5" hidden="1">#REF!</definedName>
    <definedName name="TBbdfc78da_de91_41db_8ac7_db65132020cc" hidden="1">#REF!</definedName>
    <definedName name="TBbe197736_10f3_4717_8f18_0cca01b68735" localSheetId="5" hidden="1">#REF!</definedName>
    <definedName name="TBbe197736_10f3_4717_8f18_0cca01b68735" hidden="1">#REF!</definedName>
    <definedName name="TBbe1aaaaa_3299_45ca_a1ec_7496afe01306" localSheetId="5" hidden="1">#REF!</definedName>
    <definedName name="TBbe1aaaaa_3299_45ca_a1ec_7496afe01306" hidden="1">#REF!</definedName>
    <definedName name="TBbe1be117_d542_44a1_a0ff_ffd8d43fb133" localSheetId="5" hidden="1">#REF!</definedName>
    <definedName name="TBbe1be117_d542_44a1_a0ff_ffd8d43fb133" hidden="1">#REF!</definedName>
    <definedName name="TBbe1d6155_8e7a_4eb6_a25f_76b15267c69a" localSheetId="5" hidden="1">#REF!</definedName>
    <definedName name="TBbe1d6155_8e7a_4eb6_a25f_76b15267c69a" hidden="1">#REF!</definedName>
    <definedName name="TBbe1f4de3_42ab_413e_9626_95b39b0d5419" localSheetId="5" hidden="1">#REF!</definedName>
    <definedName name="TBbe1f4de3_42ab_413e_9626_95b39b0d5419" hidden="1">#REF!</definedName>
    <definedName name="TBbe2f1eb9_afc3_4372_b85c_f35000b013f8" localSheetId="5" hidden="1">#REF!</definedName>
    <definedName name="TBbe2f1eb9_afc3_4372_b85c_f35000b013f8" hidden="1">#REF!</definedName>
    <definedName name="TBbe310959_ca96_4b17_92a2_18f667f87c6a" localSheetId="5" hidden="1">#REF!</definedName>
    <definedName name="TBbe310959_ca96_4b17_92a2_18f667f87c6a" hidden="1">#REF!</definedName>
    <definedName name="TBbe6246e7_cdf2_4010_a840_5935ade4a82e" localSheetId="5" hidden="1">#REF!</definedName>
    <definedName name="TBbe6246e7_cdf2_4010_a840_5935ade4a82e" hidden="1">#REF!</definedName>
    <definedName name="TBbe64cc60_14f2_42c9_b259_acbe9ff6be7a" localSheetId="5" hidden="1">#REF!</definedName>
    <definedName name="TBbe64cc60_14f2_42c9_b259_acbe9ff6be7a" hidden="1">#REF!</definedName>
    <definedName name="TBbe7fa68f_e7c7_4130_b2fa_40a47be264e3" localSheetId="5" hidden="1">#REF!</definedName>
    <definedName name="TBbe7fa68f_e7c7_4130_b2fa_40a47be264e3" hidden="1">#REF!</definedName>
    <definedName name="TBbe83dc8a_70e3_456a_90f7_505d2c60372b" localSheetId="5" hidden="1">#REF!</definedName>
    <definedName name="TBbe83dc8a_70e3_456a_90f7_505d2c60372b" hidden="1">#REF!</definedName>
    <definedName name="TBbe8a0372_9919_4943_b657_08d87b4bfca7" localSheetId="5" hidden="1">#REF!</definedName>
    <definedName name="TBbe8a0372_9919_4943_b657_08d87b4bfca7" hidden="1">#REF!</definedName>
    <definedName name="TBbe90c77d_7fa9_46cb_887b_c94a0b166e9e" localSheetId="5" hidden="1">#REF!</definedName>
    <definedName name="TBbe90c77d_7fa9_46cb_887b_c94a0b166e9e" hidden="1">#REF!</definedName>
    <definedName name="TBbe934579_1127_499d_bb9b_24ba37dfc73f" localSheetId="5" hidden="1">#REF!</definedName>
    <definedName name="TBbe934579_1127_499d_bb9b_24ba37dfc73f" hidden="1">#REF!</definedName>
    <definedName name="TBbe9f6e35_67d5_4e6b_b8be_ac819c9da1b7" localSheetId="5" hidden="1">#REF!</definedName>
    <definedName name="TBbe9f6e35_67d5_4e6b_b8be_ac819c9da1b7" hidden="1">#REF!</definedName>
    <definedName name="TBbea30549_fdb2_4e15_8ed0_6f87feb3192c" localSheetId="5" hidden="1">#REF!</definedName>
    <definedName name="TBbea30549_fdb2_4e15_8ed0_6f87feb3192c" hidden="1">#REF!</definedName>
    <definedName name="TBbebd2046_2506_4a2c_95a4_9cadb6d11ea8" localSheetId="5" hidden="1">#REF!</definedName>
    <definedName name="TBbebd2046_2506_4a2c_95a4_9cadb6d11ea8" hidden="1">#REF!</definedName>
    <definedName name="TBbec78f6e_96f0_4492_8d1c_86e9a2ab1c9d" localSheetId="5" hidden="1">#REF!</definedName>
    <definedName name="TBbec78f6e_96f0_4492_8d1c_86e9a2ab1c9d" hidden="1">#REF!</definedName>
    <definedName name="TBbec9f03c_99d5_422b_859d_cea2e77e431f" localSheetId="5" hidden="1">#REF!</definedName>
    <definedName name="TBbec9f03c_99d5_422b_859d_cea2e77e431f" hidden="1">#REF!</definedName>
    <definedName name="TBbecbb7f8_591e_4b3f_a007_6f04e9799c66" localSheetId="5" hidden="1">#REF!</definedName>
    <definedName name="TBbecbb7f8_591e_4b3f_a007_6f04e9799c66" hidden="1">#REF!</definedName>
    <definedName name="TBbed12a41_79d2_4aed_b1f7_fa390fb148f5" localSheetId="5" hidden="1">#REF!</definedName>
    <definedName name="TBbed12a41_79d2_4aed_b1f7_fa390fb148f5" hidden="1">#REF!</definedName>
    <definedName name="TBbed26fba_d684_411e_8f67_ef9e7b3857e5" localSheetId="5" hidden="1">#REF!</definedName>
    <definedName name="TBbed26fba_d684_411e_8f67_ef9e7b3857e5" hidden="1">#REF!</definedName>
    <definedName name="TBbedf87ad_269c_4558_b88e_c8a808cdd7a9" localSheetId="5" hidden="1">#REF!</definedName>
    <definedName name="TBbedf87ad_269c_4558_b88e_c8a808cdd7a9" hidden="1">#REF!</definedName>
    <definedName name="TBbee4f568_ec0c_4496_9887_e20d0cb98bb5" localSheetId="5" hidden="1">#REF!</definedName>
    <definedName name="TBbee4f568_ec0c_4496_9887_e20d0cb98bb5" hidden="1">#REF!</definedName>
    <definedName name="TBbeecbf88_e9fa_463d_9cd0_9306ea631cc2" localSheetId="5" hidden="1">#REF!</definedName>
    <definedName name="TBbeecbf88_e9fa_463d_9cd0_9306ea631cc2" hidden="1">#REF!</definedName>
    <definedName name="TBbeeddbdd_33e4_491f_bcb2_31768c91bad8" localSheetId="5" hidden="1">#REF!</definedName>
    <definedName name="TBbeeddbdd_33e4_491f_bcb2_31768c91bad8" hidden="1">#REF!</definedName>
    <definedName name="TBbef053e5_908d_4907_91fe_bd64e87e65f0" localSheetId="5" hidden="1">#REF!</definedName>
    <definedName name="TBbef053e5_908d_4907_91fe_bd64e87e65f0" hidden="1">#REF!</definedName>
    <definedName name="TBbef0af24_3f4a_48dd_af3d_5600212b2420" localSheetId="5" hidden="1">#REF!</definedName>
    <definedName name="TBbef0af24_3f4a_48dd_af3d_5600212b2420" hidden="1">#REF!</definedName>
    <definedName name="TBbefb41d7_b233_4f1b_9f57_6cc99ed90a0d" localSheetId="5" hidden="1">#REF!</definedName>
    <definedName name="TBbefb41d7_b233_4f1b_9f57_6cc99ed90a0d" hidden="1">#REF!</definedName>
    <definedName name="TBbefe4bd4_8f02_4794_a58e_e16952a2ba63" localSheetId="5" hidden="1">#REF!</definedName>
    <definedName name="TBbefe4bd4_8f02_4794_a58e_e16952a2ba63" hidden="1">#REF!</definedName>
    <definedName name="TBbf03c877_b15d_4266_befd_a56c66b278b0" localSheetId="5" hidden="1">#REF!</definedName>
    <definedName name="TBbf03c877_b15d_4266_befd_a56c66b278b0" hidden="1">#REF!</definedName>
    <definedName name="TBbf2388c6_1da2_410c_9ca7_72ad83553e04" localSheetId="5" hidden="1">#REF!</definedName>
    <definedName name="TBbf2388c6_1da2_410c_9ca7_72ad83553e04" hidden="1">#REF!</definedName>
    <definedName name="TBbf2a74b3_d7c4_4d4d_ba8d_1f4fcd02091c" localSheetId="5" hidden="1">#REF!</definedName>
    <definedName name="TBbf2a74b3_d7c4_4d4d_ba8d_1f4fcd02091c" hidden="1">#REF!</definedName>
    <definedName name="TBbf37c042_96ae_4a89_a4c7_1755aac6b2bc" localSheetId="5" hidden="1">#REF!</definedName>
    <definedName name="TBbf37c042_96ae_4a89_a4c7_1755aac6b2bc" hidden="1">#REF!</definedName>
    <definedName name="TBbf45e8da_396b_4eb6_84bd_62c4b0fe6f24" localSheetId="5" hidden="1">#REF!</definedName>
    <definedName name="TBbf45e8da_396b_4eb6_84bd_62c4b0fe6f24" hidden="1">#REF!</definedName>
    <definedName name="TBbf48fc67_6486_44a0_bd11_f41089ecaad3" localSheetId="5" hidden="1">#REF!</definedName>
    <definedName name="TBbf48fc67_6486_44a0_bd11_f41089ecaad3" hidden="1">#REF!</definedName>
    <definedName name="TBbf4c0cdc_8760_4b14_a0d9_df5ff49e30c5" localSheetId="5" hidden="1">#REF!</definedName>
    <definedName name="TBbf4c0cdc_8760_4b14_a0d9_df5ff49e30c5" hidden="1">#REF!</definedName>
    <definedName name="TBbf539f6b_5956_4f8f_9242_fc42a32de32b" localSheetId="5" hidden="1">#REF!</definedName>
    <definedName name="TBbf539f6b_5956_4f8f_9242_fc42a32de32b" hidden="1">#REF!</definedName>
    <definedName name="TBbf577f31_914c_4fce_9d60_bfc8762ac9eb" localSheetId="5" hidden="1">#REF!</definedName>
    <definedName name="TBbf577f31_914c_4fce_9d60_bfc8762ac9eb" hidden="1">#REF!</definedName>
    <definedName name="TBbf596e85_f56f_4897_99bc_700de9b346da" localSheetId="5" hidden="1">#REF!</definedName>
    <definedName name="TBbf596e85_f56f_4897_99bc_700de9b346da" hidden="1">#REF!</definedName>
    <definedName name="TBbf6fc0aa_d8dc_438f_9a9c_5d8bf427ee69" localSheetId="5" hidden="1">#REF!</definedName>
    <definedName name="TBbf6fc0aa_d8dc_438f_9a9c_5d8bf427ee69" hidden="1">#REF!</definedName>
    <definedName name="TBbf70469e_d805_43ab_97e0_1ab30f31b6af" localSheetId="5" hidden="1">#REF!</definedName>
    <definedName name="TBbf70469e_d805_43ab_97e0_1ab30f31b6af" hidden="1">#REF!</definedName>
    <definedName name="TBbf723799_f2ed_43f9_8a23_16f6903b4751" localSheetId="5" hidden="1">#REF!</definedName>
    <definedName name="TBbf723799_f2ed_43f9_8a23_16f6903b4751" hidden="1">#REF!</definedName>
    <definedName name="TBbf7a30f8_5005_4827_bf35_f2e2afc49593" localSheetId="5" hidden="1">#REF!</definedName>
    <definedName name="TBbf7a30f8_5005_4827_bf35_f2e2afc49593" hidden="1">#REF!</definedName>
    <definedName name="TBbf804fb0_601b_4db8_8931_e4d17b56dd8f" localSheetId="5" hidden="1">#REF!</definedName>
    <definedName name="TBbf804fb0_601b_4db8_8931_e4d17b56dd8f" hidden="1">#REF!</definedName>
    <definedName name="TBbf8417c1_8564_41b8_9d02_af6c64f8d1fa" localSheetId="5" hidden="1">#REF!</definedName>
    <definedName name="TBbf8417c1_8564_41b8_9d02_af6c64f8d1fa" hidden="1">#REF!</definedName>
    <definedName name="TBbf90fa1e_20c7_4c05_bc1f_473320490c4c" localSheetId="5" hidden="1">#REF!</definedName>
    <definedName name="TBbf90fa1e_20c7_4c05_bc1f_473320490c4c" hidden="1">#REF!</definedName>
    <definedName name="TBbf936e5d_5cbb_451e_9ad1_a3f26699eea1" localSheetId="5" hidden="1">#REF!</definedName>
    <definedName name="TBbf936e5d_5cbb_451e_9ad1_a3f26699eea1" hidden="1">#REF!</definedName>
    <definedName name="TBbfa27871_1809_491a_99bf_7ff09a7f2740" localSheetId="5" hidden="1">#REF!</definedName>
    <definedName name="TBbfa27871_1809_491a_99bf_7ff09a7f2740" hidden="1">#REF!</definedName>
    <definedName name="TBbfaa7e0b_581c_4aeb_96fc_5e7bd191cffa" localSheetId="5" hidden="1">#REF!</definedName>
    <definedName name="TBbfaa7e0b_581c_4aeb_96fc_5e7bd191cffa" hidden="1">#REF!</definedName>
    <definedName name="TBbfaf4a64_fb82_457b_a560_214936860d78" localSheetId="5" hidden="1">#REF!</definedName>
    <definedName name="TBbfaf4a64_fb82_457b_a560_214936860d78" hidden="1">#REF!</definedName>
    <definedName name="TBbfb0ba1b_a718_42f7_b803_57a9c8d8464e" localSheetId="5" hidden="1">#REF!</definedName>
    <definedName name="TBbfb0ba1b_a718_42f7_b803_57a9c8d8464e" hidden="1">#REF!</definedName>
    <definedName name="TBbfb12a61_af71_4582_9e81_522d50ff8010" localSheetId="5" hidden="1">#REF!</definedName>
    <definedName name="TBbfb12a61_af71_4582_9e81_522d50ff8010" hidden="1">#REF!</definedName>
    <definedName name="TBbfb2ec4a_757c_4cf1_96a8_cee01bb15a42" localSheetId="5" hidden="1">#REF!</definedName>
    <definedName name="TBbfb2ec4a_757c_4cf1_96a8_cee01bb15a42" hidden="1">#REF!</definedName>
    <definedName name="TBbfda28c9_75e9_441b_8470_a8ce8b5eba0c" localSheetId="5" hidden="1">#REF!</definedName>
    <definedName name="TBbfda28c9_75e9_441b_8470_a8ce8b5eba0c" hidden="1">#REF!</definedName>
    <definedName name="TBbfdbfe82_f044_46cc_addf_328c415008a3" localSheetId="5" hidden="1">#REF!</definedName>
    <definedName name="TBbfdbfe82_f044_46cc_addf_328c415008a3" hidden="1">#REF!</definedName>
    <definedName name="TBbfe98528_7688_4e40_82bf_69d5923bbb59" localSheetId="5" hidden="1">#REF!</definedName>
    <definedName name="TBbfe98528_7688_4e40_82bf_69d5923bbb59" hidden="1">#REF!</definedName>
    <definedName name="TBbff5187b_513d_4f53_85c8_b9bf52c36929" localSheetId="5" hidden="1">#REF!</definedName>
    <definedName name="TBbff5187b_513d_4f53_85c8_b9bf52c36929" hidden="1">#REF!</definedName>
    <definedName name="TBc0001832_9bab_4b31_8574_78456350b8cc" localSheetId="5" hidden="1">#REF!</definedName>
    <definedName name="TBc0001832_9bab_4b31_8574_78456350b8cc" hidden="1">#REF!</definedName>
    <definedName name="TBc0017c20_7b50_47f7_98a2_f6b6f68b6344" localSheetId="5" hidden="1">#REF!</definedName>
    <definedName name="TBc0017c20_7b50_47f7_98a2_f6b6f68b6344" hidden="1">#REF!</definedName>
    <definedName name="TBc0099b3c_c671_4182_9295_39cd52efeefb" localSheetId="5" hidden="1">#REF!</definedName>
    <definedName name="TBc0099b3c_c671_4182_9295_39cd52efeefb" hidden="1">#REF!</definedName>
    <definedName name="TBc00e3120_8226_48c1_a6b3_e659ca787be7" localSheetId="5" hidden="1">#REF!</definedName>
    <definedName name="TBc00e3120_8226_48c1_a6b3_e659ca787be7" hidden="1">#REF!</definedName>
    <definedName name="TBc01734df_75f1_42c4_9834_7491a41c3434" localSheetId="5" hidden="1">#REF!</definedName>
    <definedName name="TBc01734df_75f1_42c4_9834_7491a41c3434" hidden="1">#REF!</definedName>
    <definedName name="TBc01a054f_5995_4eca_a689_5400c7dc338a" localSheetId="5" hidden="1">#REF!</definedName>
    <definedName name="TBc01a054f_5995_4eca_a689_5400c7dc338a" hidden="1">#REF!</definedName>
    <definedName name="TBc01dd812_cbac_485c_9e47_90cdab89ee52" localSheetId="5" hidden="1">#REF!</definedName>
    <definedName name="TBc01dd812_cbac_485c_9e47_90cdab89ee52" hidden="1">#REF!</definedName>
    <definedName name="TBc02cf17a_f2c9_4a6b_b43d_ed33c4d20f83" localSheetId="5" hidden="1">#REF!</definedName>
    <definedName name="TBc02cf17a_f2c9_4a6b_b43d_ed33c4d20f83" hidden="1">#REF!</definedName>
    <definedName name="TBc0400d69_3991_429c_a3c1_884fbe7ea51a" localSheetId="5" hidden="1">#REF!</definedName>
    <definedName name="TBc0400d69_3991_429c_a3c1_884fbe7ea51a" hidden="1">#REF!</definedName>
    <definedName name="TBc0447800_9ac4_4cb8_a4ad_00807ef2938a" localSheetId="5" hidden="1">#REF!</definedName>
    <definedName name="TBc0447800_9ac4_4cb8_a4ad_00807ef2938a" hidden="1">#REF!</definedName>
    <definedName name="TBc05cfd09_e266_4209_b80a_825db5204138" localSheetId="5" hidden="1">#REF!</definedName>
    <definedName name="TBc05cfd09_e266_4209_b80a_825db5204138" hidden="1">#REF!</definedName>
    <definedName name="TBc0607216_9b90_4dad_b79d_528f3ecf373c" localSheetId="5" hidden="1">#REF!</definedName>
    <definedName name="TBc0607216_9b90_4dad_b79d_528f3ecf373c" hidden="1">#REF!</definedName>
    <definedName name="TBc0620273_181d_4afe_8b7a_f32eec6d4e3f" localSheetId="5" hidden="1">#REF!</definedName>
    <definedName name="TBc0620273_181d_4afe_8b7a_f32eec6d4e3f" hidden="1">#REF!</definedName>
    <definedName name="TBc0728ff6_2921_4660_8ac8_652765c63446" localSheetId="5" hidden="1">#REF!</definedName>
    <definedName name="TBc0728ff6_2921_4660_8ac8_652765c63446" hidden="1">#REF!</definedName>
    <definedName name="TBc0785098_9036_4b62_b3cb_cff4c287a25d" localSheetId="5" hidden="1">#REF!</definedName>
    <definedName name="TBc0785098_9036_4b62_b3cb_cff4c287a25d" hidden="1">#REF!</definedName>
    <definedName name="TBc079db5d_c267_419e_881a_6814befa6629" localSheetId="5" hidden="1">#REF!</definedName>
    <definedName name="TBc079db5d_c267_419e_881a_6814befa6629" hidden="1">#REF!</definedName>
    <definedName name="TBc07e3e3e_468c_4059_9e17_0fc7e93a9fe6" localSheetId="5" hidden="1">#REF!</definedName>
    <definedName name="TBc07e3e3e_468c_4059_9e17_0fc7e93a9fe6" hidden="1">#REF!</definedName>
    <definedName name="TBc08d5ec7_5850_4ae7_b07b_46a64b6f17e9" localSheetId="5" hidden="1">#REF!</definedName>
    <definedName name="TBc08d5ec7_5850_4ae7_b07b_46a64b6f17e9" hidden="1">#REF!</definedName>
    <definedName name="TBc09068e4_277c_4ab6_85aa_e73236a44b18" localSheetId="5" hidden="1">#REF!</definedName>
    <definedName name="TBc09068e4_277c_4ab6_85aa_e73236a44b18" hidden="1">#REF!</definedName>
    <definedName name="TBc0977eac_40d7_4876_b758_2205785a92a7" localSheetId="5" hidden="1">#REF!</definedName>
    <definedName name="TBc0977eac_40d7_4876_b758_2205785a92a7" hidden="1">#REF!</definedName>
    <definedName name="TBc0ad4bb0_2a24_460e_ac68_d59278cae20a" localSheetId="5" hidden="1">#REF!</definedName>
    <definedName name="TBc0ad4bb0_2a24_460e_ac68_d59278cae20a" hidden="1">#REF!</definedName>
    <definedName name="TBc0af085e_6d79_4a22_872e_39545ff02b36" localSheetId="5" hidden="1">#REF!</definedName>
    <definedName name="TBc0af085e_6d79_4a22_872e_39545ff02b36" hidden="1">#REF!</definedName>
    <definedName name="TBc0b96904_6c7c_46e7_bdc7_25251c7aec2a" localSheetId="5" hidden="1">#REF!</definedName>
    <definedName name="TBc0b96904_6c7c_46e7_bdc7_25251c7aec2a" hidden="1">#REF!</definedName>
    <definedName name="TBc0ba3469_6d27_4cc4_be93_8dea23d20faa" localSheetId="5" hidden="1">#REF!</definedName>
    <definedName name="TBc0ba3469_6d27_4cc4_be93_8dea23d20faa" hidden="1">#REF!</definedName>
    <definedName name="TBc0c67260_8b38_4fa2_b3a3_ec4af073aafd" localSheetId="5" hidden="1">#REF!</definedName>
    <definedName name="TBc0c67260_8b38_4fa2_b3a3_ec4af073aafd" hidden="1">#REF!</definedName>
    <definedName name="TBc0c88359_fc2e_4bbf_9d11_944ad5a2cdb3" localSheetId="5" hidden="1">#REF!</definedName>
    <definedName name="TBc0c88359_fc2e_4bbf_9d11_944ad5a2cdb3" hidden="1">#REF!</definedName>
    <definedName name="TBc0ce418a_7fe8_4d2c_a8e3_ac02e333753c" localSheetId="5" hidden="1">#REF!</definedName>
    <definedName name="TBc0ce418a_7fe8_4d2c_a8e3_ac02e333753c" hidden="1">#REF!</definedName>
    <definedName name="TBc0d36284_3fdb_44f6_b52a_c76eb715f9d7" localSheetId="5" hidden="1">#REF!</definedName>
    <definedName name="TBc0d36284_3fdb_44f6_b52a_c76eb715f9d7" hidden="1">#REF!</definedName>
    <definedName name="TBc0de476e_91fd_4f70_9bff_d724f29d29dd" localSheetId="5" hidden="1">#REF!</definedName>
    <definedName name="TBc0de476e_91fd_4f70_9bff_d724f29d29dd" hidden="1">#REF!</definedName>
    <definedName name="TBc0e121f9_7d3e_485d_b3bd_6ac5f7142713" localSheetId="5" hidden="1">#REF!</definedName>
    <definedName name="TBc0e121f9_7d3e_485d_b3bd_6ac5f7142713" hidden="1">#REF!</definedName>
    <definedName name="TBc0e22879_1860_46b3_8bf0_4ac8c9c8b278" localSheetId="5" hidden="1">#REF!</definedName>
    <definedName name="TBc0e22879_1860_46b3_8bf0_4ac8c9c8b278" hidden="1">#REF!</definedName>
    <definedName name="TBc0e29cb9_a22e_4b2a_a2c4_78c73d56410d" localSheetId="5" hidden="1">#REF!</definedName>
    <definedName name="TBc0e29cb9_a22e_4b2a_a2c4_78c73d56410d" hidden="1">#REF!</definedName>
    <definedName name="TBc0e93afd_ca3a_4902_b0e4_1863c809cfac" localSheetId="5" hidden="1">#REF!</definedName>
    <definedName name="TBc0e93afd_ca3a_4902_b0e4_1863c809cfac" hidden="1">#REF!</definedName>
    <definedName name="TBc0ebadd1_d4e3_4611_9a7f_41d0668d9857" localSheetId="5" hidden="1">#REF!</definedName>
    <definedName name="TBc0ebadd1_d4e3_4611_9a7f_41d0668d9857" hidden="1">#REF!</definedName>
    <definedName name="TBc0fa776e_f13e_479e_b0c7_18d9e62d30c4" localSheetId="5" hidden="1">#REF!</definedName>
    <definedName name="TBc0fa776e_f13e_479e_b0c7_18d9e62d30c4" hidden="1">#REF!</definedName>
    <definedName name="TBc1108dbe_21f2_4e1a_bb34_47adc595412f" localSheetId="5" hidden="1">#REF!</definedName>
    <definedName name="TBc1108dbe_21f2_4e1a_bb34_47adc595412f" hidden="1">#REF!</definedName>
    <definedName name="TBc11cb27a_df91_4688_8f22_736a6f4a11c0" localSheetId="5" hidden="1">#REF!</definedName>
    <definedName name="TBc11cb27a_df91_4688_8f22_736a6f4a11c0" hidden="1">#REF!</definedName>
    <definedName name="TBc124b132_3044_40c1_8965_6edc19ec1c5e" localSheetId="5" hidden="1">#REF!</definedName>
    <definedName name="TBc124b132_3044_40c1_8965_6edc19ec1c5e" hidden="1">#REF!</definedName>
    <definedName name="TBc12afe4e_1fc2_44a4_9695_6e56469cbdc4" localSheetId="5" hidden="1">#REF!</definedName>
    <definedName name="TBc12afe4e_1fc2_44a4_9695_6e56469cbdc4" hidden="1">#REF!</definedName>
    <definedName name="TBc1390321_1cd3_45c3_8a2b_fb022b661f18" localSheetId="5" hidden="1">#REF!</definedName>
    <definedName name="TBc1390321_1cd3_45c3_8a2b_fb022b661f18" hidden="1">#REF!</definedName>
    <definedName name="TBc1496179_307f_4d0d_84ff_69899788bac9" localSheetId="5" hidden="1">#REF!</definedName>
    <definedName name="TBc1496179_307f_4d0d_84ff_69899788bac9" hidden="1">#REF!</definedName>
    <definedName name="TBc156274b_eee1_47d6_bda9_190f2ad1da7c" localSheetId="5" hidden="1">#REF!</definedName>
    <definedName name="TBc156274b_eee1_47d6_bda9_190f2ad1da7c" hidden="1">#REF!</definedName>
    <definedName name="TBc1656045_e79f_4567_81fc_3422898f99e8" localSheetId="5" hidden="1">#REF!</definedName>
    <definedName name="TBc1656045_e79f_4567_81fc_3422898f99e8" hidden="1">#REF!</definedName>
    <definedName name="TBc1738127_e261_4de1_ad8a_f5f5caf4e50d" localSheetId="5" hidden="1">#REF!</definedName>
    <definedName name="TBc1738127_e261_4de1_ad8a_f5f5caf4e50d" hidden="1">#REF!</definedName>
    <definedName name="TBc17e3975_ca4d_43f4_b323_b9ebf7b0e25e" localSheetId="5" hidden="1">#REF!</definedName>
    <definedName name="TBc17e3975_ca4d_43f4_b323_b9ebf7b0e25e" hidden="1">#REF!</definedName>
    <definedName name="TBc1826998_6bcc_4191_a41d_a1891fd4f995" localSheetId="5" hidden="1">#REF!</definedName>
    <definedName name="TBc1826998_6bcc_4191_a41d_a1891fd4f995" hidden="1">#REF!</definedName>
    <definedName name="TBc18ab8aa_2fee_49b4_a133_5516eee4d505" localSheetId="5" hidden="1">#REF!</definedName>
    <definedName name="TBc18ab8aa_2fee_49b4_a133_5516eee4d505" hidden="1">#REF!</definedName>
    <definedName name="TBc1a34649_caec_4392_b75f_e5264a758821" localSheetId="5" hidden="1">#REF!</definedName>
    <definedName name="TBc1a34649_caec_4392_b75f_e5264a758821" hidden="1">#REF!</definedName>
    <definedName name="TBc1afb603_8a5f_48e1_b21f_81caf3ead0b2" localSheetId="5" hidden="1">#REF!</definedName>
    <definedName name="TBc1afb603_8a5f_48e1_b21f_81caf3ead0b2" hidden="1">#REF!</definedName>
    <definedName name="TBc1b5cfc9_e3c5_4419_91eb_bc192c274288" localSheetId="5" hidden="1">#REF!</definedName>
    <definedName name="TBc1b5cfc9_e3c5_4419_91eb_bc192c274288" hidden="1">#REF!</definedName>
    <definedName name="TBc1b7ce93_19b7_4414_8ead_32ad3417449f" localSheetId="5" hidden="1">#REF!</definedName>
    <definedName name="TBc1b7ce93_19b7_4414_8ead_32ad3417449f" hidden="1">#REF!</definedName>
    <definedName name="TBc1badb99_9abd_455f_ad9a_4d8410e172d9" localSheetId="5" hidden="1">#REF!</definedName>
    <definedName name="TBc1badb99_9abd_455f_ad9a_4d8410e172d9" hidden="1">#REF!</definedName>
    <definedName name="TBc1bc9ec9_6915_4f70_9381_8e1c6563823c" localSheetId="5" hidden="1">#REF!</definedName>
    <definedName name="TBc1bc9ec9_6915_4f70_9381_8e1c6563823c" hidden="1">#REF!</definedName>
    <definedName name="TBc1c138ad_c633_4181_ab5f_aa314531e0b8" localSheetId="5" hidden="1">#REF!</definedName>
    <definedName name="TBc1c138ad_c633_4181_ab5f_aa314531e0b8" hidden="1">#REF!</definedName>
    <definedName name="TBc1c5d47a_9399_48a4_8cd8_27ff4a1b7ff1" localSheetId="5" hidden="1">#REF!</definedName>
    <definedName name="TBc1c5d47a_9399_48a4_8cd8_27ff4a1b7ff1" hidden="1">#REF!</definedName>
    <definedName name="TBc1d18e8a_1840_41dc_8ae8_0844bc3ce8a0" localSheetId="5" hidden="1">#REF!</definedName>
    <definedName name="TBc1d18e8a_1840_41dc_8ae8_0844bc3ce8a0" hidden="1">#REF!</definedName>
    <definedName name="TBc1deaa47_ce12_4fb2_9e6c_af759e2427a9" localSheetId="5" hidden="1">#REF!</definedName>
    <definedName name="TBc1deaa47_ce12_4fb2_9e6c_af759e2427a9" hidden="1">#REF!</definedName>
    <definedName name="TBc1e6e734_c613_4a25_8340_6335cb7a4dc6" localSheetId="5" hidden="1">#REF!</definedName>
    <definedName name="TBc1e6e734_c613_4a25_8340_6335cb7a4dc6" hidden="1">#REF!</definedName>
    <definedName name="TBc1eca4d1_0fae_49af_8073_853c700b3f9f" localSheetId="5" hidden="1">#REF!</definedName>
    <definedName name="TBc1eca4d1_0fae_49af_8073_853c700b3f9f" hidden="1">#REF!</definedName>
    <definedName name="TBc1fe988b_542f_4113_a4b0_cdab0998af0e" localSheetId="5" hidden="1">#REF!</definedName>
    <definedName name="TBc1fe988b_542f_4113_a4b0_cdab0998af0e" hidden="1">#REF!</definedName>
    <definedName name="TBc1ff624d_133b_429d_a1c9_4a0d9d8e254c" localSheetId="5" hidden="1">#REF!</definedName>
    <definedName name="TBc1ff624d_133b_429d_a1c9_4a0d9d8e254c" hidden="1">#REF!</definedName>
    <definedName name="TBc203b51f_5ea9_491e_a110_13abd5109ce1" localSheetId="5" hidden="1">#REF!</definedName>
    <definedName name="TBc203b51f_5ea9_491e_a110_13abd5109ce1" hidden="1">#REF!</definedName>
    <definedName name="TBc209624f_ffaa_4856_97be_644adf0c7f4c" localSheetId="5" hidden="1">#REF!</definedName>
    <definedName name="TBc209624f_ffaa_4856_97be_644adf0c7f4c" hidden="1">#REF!</definedName>
    <definedName name="TBc20ec58d_4ca2_4436_8c14_1b3e8e2831a9" localSheetId="5" hidden="1">#REF!</definedName>
    <definedName name="TBc20ec58d_4ca2_4436_8c14_1b3e8e2831a9" hidden="1">#REF!</definedName>
    <definedName name="TBc222a2be_d2f6_4cd0_9f47_898607340407" localSheetId="5" hidden="1">#REF!</definedName>
    <definedName name="TBc222a2be_d2f6_4cd0_9f47_898607340407" hidden="1">#REF!</definedName>
    <definedName name="TBc23d4564_4b50_4a6f_9444_0f683b8ee5e0" localSheetId="5" hidden="1">#REF!</definedName>
    <definedName name="TBc23d4564_4b50_4a6f_9444_0f683b8ee5e0" hidden="1">#REF!</definedName>
    <definedName name="TBc2447794_9e82_4a71_9430_4afbfce9b543" localSheetId="5" hidden="1">#REF!</definedName>
    <definedName name="TBc2447794_9e82_4a71_9430_4afbfce9b543" hidden="1">#REF!</definedName>
    <definedName name="TBc2453d6f_4277_4d4f_9c4a_b9309c068b9a" localSheetId="5" hidden="1">#REF!</definedName>
    <definedName name="TBc2453d6f_4277_4d4f_9c4a_b9309c068b9a" hidden="1">#REF!</definedName>
    <definedName name="TBc2543480_d10e_4f81_9750_32ac455c42a6" localSheetId="5" hidden="1">#REF!</definedName>
    <definedName name="TBc2543480_d10e_4f81_9750_32ac455c42a6" hidden="1">#REF!</definedName>
    <definedName name="TBc25747ae_1796_4927_88e2_b07c08e6ac11" localSheetId="5" hidden="1">#REF!</definedName>
    <definedName name="TBc25747ae_1796_4927_88e2_b07c08e6ac11" hidden="1">#REF!</definedName>
    <definedName name="TBc25dc0e8_6077_416e_a6c9_89fe1510f39e" localSheetId="5" hidden="1">#REF!</definedName>
    <definedName name="TBc25dc0e8_6077_416e_a6c9_89fe1510f39e" hidden="1">#REF!</definedName>
    <definedName name="TBc2618b0e_4bc6_4942_b882_7eca4d52edb4" localSheetId="5" hidden="1">#REF!</definedName>
    <definedName name="TBc2618b0e_4bc6_4942_b882_7eca4d52edb4" hidden="1">#REF!</definedName>
    <definedName name="TBc2643594_3515_4115_94a3_333045ee2eb6" localSheetId="5" hidden="1">#REF!</definedName>
    <definedName name="TBc2643594_3515_4115_94a3_333045ee2eb6" hidden="1">#REF!</definedName>
    <definedName name="TBc266c0f3_e060_45c1_a445_2665ec931382" localSheetId="5" hidden="1">#REF!</definedName>
    <definedName name="TBc266c0f3_e060_45c1_a445_2665ec931382" hidden="1">#REF!</definedName>
    <definedName name="TBc2672cf4_428d_4d9b_a052_a636e01aec5e" localSheetId="5" hidden="1">#REF!</definedName>
    <definedName name="TBc2672cf4_428d_4d9b_a052_a636e01aec5e" hidden="1">#REF!</definedName>
    <definedName name="TBc2772c06_7b2d_403e_b69b_0f698d08dd6c" localSheetId="5" hidden="1">#REF!</definedName>
    <definedName name="TBc2772c06_7b2d_403e_b69b_0f698d08dd6c" hidden="1">#REF!</definedName>
    <definedName name="TBc2809de6_7348_410c_af78_60c3ef7092e4" localSheetId="5" hidden="1">#REF!</definedName>
    <definedName name="TBc2809de6_7348_410c_af78_60c3ef7092e4" hidden="1">#REF!</definedName>
    <definedName name="TBc2a07d83_5d6e_4d15_a1a9_0c166ce1f0dc" localSheetId="5" hidden="1">#REF!</definedName>
    <definedName name="TBc2a07d83_5d6e_4d15_a1a9_0c166ce1f0dc" hidden="1">#REF!</definedName>
    <definedName name="TBc2a7f30f_37df_461e_8121_25211aa621cc" localSheetId="5" hidden="1">#REF!</definedName>
    <definedName name="TBc2a7f30f_37df_461e_8121_25211aa621cc" hidden="1">#REF!</definedName>
    <definedName name="TBc2b64fa9_53c0_46f5_8c31_7d01b693c115" localSheetId="5" hidden="1">#REF!</definedName>
    <definedName name="TBc2b64fa9_53c0_46f5_8c31_7d01b693c115" hidden="1">#REF!</definedName>
    <definedName name="TBc2ba4218_c567_4bb5_8065_09d1ea7b62b6" localSheetId="5" hidden="1">#REF!</definedName>
    <definedName name="TBc2ba4218_c567_4bb5_8065_09d1ea7b62b6" hidden="1">#REF!</definedName>
    <definedName name="TBc2be9bf9_b3ea_48c8_b569_7097d67df3e5" localSheetId="5" hidden="1">#REF!</definedName>
    <definedName name="TBc2be9bf9_b3ea_48c8_b569_7097d67df3e5" hidden="1">#REF!</definedName>
    <definedName name="TBc2bfdf33_d9c1_455b_9145_12698ddc7682" localSheetId="5" hidden="1">#REF!</definedName>
    <definedName name="TBc2bfdf33_d9c1_455b_9145_12698ddc7682" hidden="1">#REF!</definedName>
    <definedName name="TBc2c0c3cd_074b_4eaf_88a5_8c0649c57d70" localSheetId="5" hidden="1">#REF!</definedName>
    <definedName name="TBc2c0c3cd_074b_4eaf_88a5_8c0649c57d70" hidden="1">#REF!</definedName>
    <definedName name="TBc2cd122c_6917_4e59_a24c_592ae340402e" localSheetId="5" hidden="1">#REF!</definedName>
    <definedName name="TBc2cd122c_6917_4e59_a24c_592ae340402e" hidden="1">#REF!</definedName>
    <definedName name="TBc2dc10b0_41a7_4f17_aff7_69387dc7e4d0" localSheetId="5" hidden="1">#REF!</definedName>
    <definedName name="TBc2dc10b0_41a7_4f17_aff7_69387dc7e4d0" hidden="1">#REF!</definedName>
    <definedName name="TBc2ddde41_711a_4d2a_813f_6b15842bea48" localSheetId="5" hidden="1">#REF!</definedName>
    <definedName name="TBc2ddde41_711a_4d2a_813f_6b15842bea48" hidden="1">#REF!</definedName>
    <definedName name="TBc2e99aa1_ce0a_4ee0_bd83_566b6287029e" localSheetId="5" hidden="1">#REF!</definedName>
    <definedName name="TBc2e99aa1_ce0a_4ee0_bd83_566b6287029e" hidden="1">#REF!</definedName>
    <definedName name="TBc2fd1469_509d_42da_a3d3_7a884a158f00" localSheetId="5" hidden="1">#REF!</definedName>
    <definedName name="TBc2fd1469_509d_42da_a3d3_7a884a158f00" hidden="1">#REF!</definedName>
    <definedName name="TBc30b9db4_619d_4efc_ac4c_43c967c63999" localSheetId="5" hidden="1">#REF!</definedName>
    <definedName name="TBc30b9db4_619d_4efc_ac4c_43c967c63999" hidden="1">#REF!</definedName>
    <definedName name="TBc30edae0_0d18_4926_84e4_1e3a269c73f5" localSheetId="5" hidden="1">#REF!</definedName>
    <definedName name="TBc30edae0_0d18_4926_84e4_1e3a269c73f5" hidden="1">#REF!</definedName>
    <definedName name="TBc3144061_a71e_4cba_bd44_96936d1ae14a" localSheetId="5" hidden="1">#REF!</definedName>
    <definedName name="TBc3144061_a71e_4cba_bd44_96936d1ae14a" hidden="1">#REF!</definedName>
    <definedName name="TBc3172c19_f2f2_452c_b365_8e53e29cb6ce" localSheetId="5" hidden="1">#REF!</definedName>
    <definedName name="TBc3172c19_f2f2_452c_b365_8e53e29cb6ce" hidden="1">#REF!</definedName>
    <definedName name="TBc3249d21_9160_4fe4_8b2d_8cffadf89fff" localSheetId="5" hidden="1">#REF!</definedName>
    <definedName name="TBc3249d21_9160_4fe4_8b2d_8cffadf89fff" hidden="1">#REF!</definedName>
    <definedName name="TBc32e0d39_25a1_4430_b7a6_1bd9da127461" localSheetId="5" hidden="1">#REF!</definedName>
    <definedName name="TBc32e0d39_25a1_4430_b7a6_1bd9da127461" hidden="1">#REF!</definedName>
    <definedName name="TBc3301ed8_e897_4929_92c3_5ae328bab4fe" localSheetId="5" hidden="1">#REF!</definedName>
    <definedName name="TBc3301ed8_e897_4929_92c3_5ae328bab4fe" hidden="1">#REF!</definedName>
    <definedName name="TBc3429311_6ce6_4aed_a95b_34ecf45a692d" localSheetId="5" hidden="1">#REF!</definedName>
    <definedName name="TBc3429311_6ce6_4aed_a95b_34ecf45a692d" hidden="1">#REF!</definedName>
    <definedName name="TBc34d9677_03f1_40f6_a51c_b415344ed0db" localSheetId="5" hidden="1">#REF!</definedName>
    <definedName name="TBc34d9677_03f1_40f6_a51c_b415344ed0db" hidden="1">#REF!</definedName>
    <definedName name="TBc3556fd5_689b_4a7a_92f0_acee4dcec4c0" localSheetId="5" hidden="1">#REF!</definedName>
    <definedName name="TBc3556fd5_689b_4a7a_92f0_acee4dcec4c0" hidden="1">#REF!</definedName>
    <definedName name="TBc3561836_c287_4aa1_99f7_8d8475f4d156" localSheetId="5" hidden="1">#REF!</definedName>
    <definedName name="TBc3561836_c287_4aa1_99f7_8d8475f4d156" hidden="1">#REF!</definedName>
    <definedName name="TBc3631e3b_5ee4_44b1_89d7_3efa940f16ce" localSheetId="5" hidden="1">#REF!</definedName>
    <definedName name="TBc3631e3b_5ee4_44b1_89d7_3efa940f16ce" hidden="1">#REF!</definedName>
    <definedName name="TBc36486ad_6e7e_45cd_be90_8dbcd8560c51" localSheetId="5" hidden="1">#REF!</definedName>
    <definedName name="TBc36486ad_6e7e_45cd_be90_8dbcd8560c51" hidden="1">#REF!</definedName>
    <definedName name="TBc36f263d_8810_48be_b865_6acca23a52ee" localSheetId="5" hidden="1">#REF!</definedName>
    <definedName name="TBc36f263d_8810_48be_b865_6acca23a52ee" hidden="1">#REF!</definedName>
    <definedName name="TBc37c9007_8936_4df9_9b56_c2a5a2a88b35" localSheetId="5" hidden="1">#REF!</definedName>
    <definedName name="TBc37c9007_8936_4df9_9b56_c2a5a2a88b35" hidden="1">#REF!</definedName>
    <definedName name="TBc3989db4_8f1e_472f_9698_8f6933fff02c" localSheetId="5" hidden="1">#REF!</definedName>
    <definedName name="TBc3989db4_8f1e_472f_9698_8f6933fff02c" hidden="1">#REF!</definedName>
    <definedName name="TBc39b879b_04a0_43e7_a829_3d17c5361db3" localSheetId="5" hidden="1">#REF!</definedName>
    <definedName name="TBc39b879b_04a0_43e7_a829_3d17c5361db3" hidden="1">#REF!</definedName>
    <definedName name="TBc3a19c0c_a1fc_41f7_8a3f_1da01019ca91" localSheetId="5" hidden="1">#REF!</definedName>
    <definedName name="TBc3a19c0c_a1fc_41f7_8a3f_1da01019ca91" hidden="1">#REF!</definedName>
    <definedName name="TBc3a77f44_c864_435e_9a9e_cdfe00a3b8d2" localSheetId="5" hidden="1">#REF!</definedName>
    <definedName name="TBc3a77f44_c864_435e_9a9e_cdfe00a3b8d2" hidden="1">#REF!</definedName>
    <definedName name="TBc3a7a518_786d_445b_9136_b151b3772b0b" localSheetId="5" hidden="1">#REF!</definedName>
    <definedName name="TBc3a7a518_786d_445b_9136_b151b3772b0b" hidden="1">#REF!</definedName>
    <definedName name="TBc3a842fe_ee1c_4659_adc7_4828f5add738" localSheetId="5" hidden="1">#REF!</definedName>
    <definedName name="TBc3a842fe_ee1c_4659_adc7_4828f5add738" hidden="1">#REF!</definedName>
    <definedName name="TBc3b6b611_322b_4232_9924_d8d12c1faad7" localSheetId="5" hidden="1">#REF!</definedName>
    <definedName name="TBc3b6b611_322b_4232_9924_d8d12c1faad7" hidden="1">#REF!</definedName>
    <definedName name="TBc3c1df5e_3f06_4cbb_b939_025b15c8e2b6" localSheetId="5" hidden="1">#REF!</definedName>
    <definedName name="TBc3c1df5e_3f06_4cbb_b939_025b15c8e2b6" hidden="1">#REF!</definedName>
    <definedName name="TBc3c2e644_7d41_4623_8816_d20538cb7f4e" localSheetId="5" hidden="1">#REF!</definedName>
    <definedName name="TBc3c2e644_7d41_4623_8816_d20538cb7f4e" hidden="1">#REF!</definedName>
    <definedName name="TBc3c4ebbf_624b_4bc4_830e_c80b5fab8594" localSheetId="5" hidden="1">#REF!</definedName>
    <definedName name="TBc3c4ebbf_624b_4bc4_830e_c80b5fab8594" hidden="1">#REF!</definedName>
    <definedName name="TBc3cde5c4_40e5_4368_9969_391259431fe2" localSheetId="5" hidden="1">#REF!</definedName>
    <definedName name="TBc3cde5c4_40e5_4368_9969_391259431fe2" hidden="1">#REF!</definedName>
    <definedName name="TBc3dca210_be42_448e_99a3_365f3326b491" localSheetId="5" hidden="1">#REF!</definedName>
    <definedName name="TBc3dca210_be42_448e_99a3_365f3326b491" hidden="1">#REF!</definedName>
    <definedName name="TBc3e3ce36_3009_4b84_bae5_a9634045d1b9" localSheetId="5" hidden="1">#REF!</definedName>
    <definedName name="TBc3e3ce36_3009_4b84_bae5_a9634045d1b9" hidden="1">#REF!</definedName>
    <definedName name="TBc3e7c094_acc7_423d_85d6_512a92571d8e" localSheetId="5" hidden="1">#REF!</definedName>
    <definedName name="TBc3e7c094_acc7_423d_85d6_512a92571d8e" hidden="1">#REF!</definedName>
    <definedName name="TBc3eb416b_613c_402f_a919_dc90da494b7d" localSheetId="5" hidden="1">#REF!</definedName>
    <definedName name="TBc3eb416b_613c_402f_a919_dc90da494b7d" hidden="1">#REF!</definedName>
    <definedName name="TBc3f098b4_7105_4746_a0dc_0952a1c58bba" localSheetId="5" hidden="1">#REF!</definedName>
    <definedName name="TBc3f098b4_7105_4746_a0dc_0952a1c58bba" hidden="1">#REF!</definedName>
    <definedName name="TBc3f15492_39fd_4fae_abed_74917a0f594a" localSheetId="5" hidden="1">#REF!</definedName>
    <definedName name="TBc3f15492_39fd_4fae_abed_74917a0f594a" hidden="1">#REF!</definedName>
    <definedName name="TBc3f5794a_a605_4d1e_abcc_3d35b3cf6e81" localSheetId="5" hidden="1">#REF!</definedName>
    <definedName name="TBc3f5794a_a605_4d1e_abcc_3d35b3cf6e81" hidden="1">#REF!</definedName>
    <definedName name="TBc40067ae_2850_48d6_acfc_e0b646648d3e" localSheetId="5" hidden="1">#REF!</definedName>
    <definedName name="TBc40067ae_2850_48d6_acfc_e0b646648d3e" hidden="1">#REF!</definedName>
    <definedName name="TBc4044651_8077_4989_adeb_656494779dc6" localSheetId="5" hidden="1">#REF!</definedName>
    <definedName name="TBc4044651_8077_4989_adeb_656494779dc6" hidden="1">#REF!</definedName>
    <definedName name="TBc407f662_fb7c_4128_b6aa_51146c9c8bcf" localSheetId="5" hidden="1">#REF!</definedName>
    <definedName name="TBc407f662_fb7c_4128_b6aa_51146c9c8bcf" hidden="1">#REF!</definedName>
    <definedName name="TBc40dbebd_ea13_4edf_a60c_a0edde785c9d" localSheetId="5" hidden="1">#REF!</definedName>
    <definedName name="TBc40dbebd_ea13_4edf_a60c_a0edde785c9d" hidden="1">#REF!</definedName>
    <definedName name="TBc40ea8ad_89b8_4c42_8f3b_8de703f51265" localSheetId="5" hidden="1">#REF!</definedName>
    <definedName name="TBc40ea8ad_89b8_4c42_8f3b_8de703f51265" hidden="1">#REF!</definedName>
    <definedName name="TBc41c4ac5_6c5e_4520_a4cc_9b9fe8ab8593" localSheetId="5" hidden="1">#REF!</definedName>
    <definedName name="TBc41c4ac5_6c5e_4520_a4cc_9b9fe8ab8593" hidden="1">#REF!</definedName>
    <definedName name="TBc41f5481_38fe_4fc6_86ac_873c4b7a272c" localSheetId="5" hidden="1">#REF!</definedName>
    <definedName name="TBc41f5481_38fe_4fc6_86ac_873c4b7a272c" hidden="1">#REF!</definedName>
    <definedName name="TBc42164e6_61e4_490e_8e25_23ccdcc2c7d5" localSheetId="5" hidden="1">#REF!</definedName>
    <definedName name="TBc42164e6_61e4_490e_8e25_23ccdcc2c7d5" hidden="1">#REF!</definedName>
    <definedName name="TBc4235de2_58e2_462c_bb68_eef09c4d70ed" localSheetId="5" hidden="1">#REF!</definedName>
    <definedName name="TBc4235de2_58e2_462c_bb68_eef09c4d70ed" hidden="1">#REF!</definedName>
    <definedName name="TBc428a2ec_7853_4aad_bb10_982ee044b387" localSheetId="5" hidden="1">#REF!</definedName>
    <definedName name="TBc428a2ec_7853_4aad_bb10_982ee044b387" hidden="1">#REF!</definedName>
    <definedName name="TBc42e5a0a_a772_4ad7_8b86_80835ef68bce" localSheetId="5" hidden="1">#REF!</definedName>
    <definedName name="TBc42e5a0a_a772_4ad7_8b86_80835ef68bce" hidden="1">#REF!</definedName>
    <definedName name="TBc438de01_61fc_4ad8_98c9_404767de3239" localSheetId="5" hidden="1">#REF!</definedName>
    <definedName name="TBc438de01_61fc_4ad8_98c9_404767de3239" hidden="1">#REF!</definedName>
    <definedName name="TBc43b2ab3_53e9_47f9_96a4_f7eb1ac39c3b" localSheetId="5" hidden="1">#REF!</definedName>
    <definedName name="TBc43b2ab3_53e9_47f9_96a4_f7eb1ac39c3b" hidden="1">#REF!</definedName>
    <definedName name="TBc44a1c1b_1aeb_4d45_bcbc_98d45bec2374" localSheetId="5" hidden="1">#REF!</definedName>
    <definedName name="TBc44a1c1b_1aeb_4d45_bcbc_98d45bec2374" hidden="1">#REF!</definedName>
    <definedName name="TBc44ef530_31fa_46ce_8be7_c5cbddf89451" localSheetId="5" hidden="1">#REF!</definedName>
    <definedName name="TBc44ef530_31fa_46ce_8be7_c5cbddf89451" hidden="1">#REF!</definedName>
    <definedName name="TBc45a1195_036e_4df7_a806_272c0747ca48" localSheetId="5" hidden="1">#REF!</definedName>
    <definedName name="TBc45a1195_036e_4df7_a806_272c0747ca48" hidden="1">#REF!</definedName>
    <definedName name="TBc46c220b_2015_4893_a9c2_cad83d647584" localSheetId="5" hidden="1">#REF!</definedName>
    <definedName name="TBc46c220b_2015_4893_a9c2_cad83d647584" hidden="1">#REF!</definedName>
    <definedName name="TBc472b84c_60c6_433d_93a7_cc782221a412" localSheetId="5" hidden="1">#REF!</definedName>
    <definedName name="TBc472b84c_60c6_433d_93a7_cc782221a412" hidden="1">#REF!</definedName>
    <definedName name="TBc4890f05_dcd1_4f6d_8ff4_bd5a64a264c7" localSheetId="5" hidden="1">#REF!</definedName>
    <definedName name="TBc4890f05_dcd1_4f6d_8ff4_bd5a64a264c7" hidden="1">#REF!</definedName>
    <definedName name="TBc48f24a1_243d_42e2_89d8_23d5a4552f59" localSheetId="5" hidden="1">#REF!</definedName>
    <definedName name="TBc48f24a1_243d_42e2_89d8_23d5a4552f59" hidden="1">#REF!</definedName>
    <definedName name="TBc49bcdb6_2127_4e5c_ac3c_912b7f037102" localSheetId="5" hidden="1">#REF!</definedName>
    <definedName name="TBc49bcdb6_2127_4e5c_ac3c_912b7f037102" hidden="1">#REF!</definedName>
    <definedName name="TBc49e121a_1a6e_42d9_91b4_54d25d27f188" localSheetId="5" hidden="1">#REF!</definedName>
    <definedName name="TBc49e121a_1a6e_42d9_91b4_54d25d27f188" hidden="1">#REF!</definedName>
    <definedName name="TBc49f5e94_bc81_46df_8daf_087d24d1d064" localSheetId="5" hidden="1">#REF!</definedName>
    <definedName name="TBc49f5e94_bc81_46df_8daf_087d24d1d064" hidden="1">#REF!</definedName>
    <definedName name="TBc4a83d36_1e88_4d8d_87ff_49feab70e88f" localSheetId="5" hidden="1">#REF!</definedName>
    <definedName name="TBc4a83d36_1e88_4d8d_87ff_49feab70e88f" hidden="1">#REF!</definedName>
    <definedName name="TBc4b34118_787d_4dbb_b2ca_89c663deedb4" localSheetId="5" hidden="1">#REF!</definedName>
    <definedName name="TBc4b34118_787d_4dbb_b2ca_89c663deedb4" hidden="1">#REF!</definedName>
    <definedName name="TBc4b47ff8_59a2_41c3_a923_92ba987120f9" localSheetId="5" hidden="1">#REF!</definedName>
    <definedName name="TBc4b47ff8_59a2_41c3_a923_92ba987120f9" hidden="1">#REF!</definedName>
    <definedName name="TBc4c1f115_c70d_4b6b_9994_c56f8b4c6fff" localSheetId="5" hidden="1">#REF!</definedName>
    <definedName name="TBc4c1f115_c70d_4b6b_9994_c56f8b4c6fff" hidden="1">#REF!</definedName>
    <definedName name="TBc4c79aeb_79e1_42e7_90fa_4052fb323413" localSheetId="5" hidden="1">#REF!</definedName>
    <definedName name="TBc4c79aeb_79e1_42e7_90fa_4052fb323413" hidden="1">#REF!</definedName>
    <definedName name="TBc4cd2708_c5d9_4eb5_9e0c_0763a08d57c3" localSheetId="5" hidden="1">#REF!</definedName>
    <definedName name="TBc4cd2708_c5d9_4eb5_9e0c_0763a08d57c3" hidden="1">#REF!</definedName>
    <definedName name="TBc4e5c323_23b6_4c8b_a3c9_50bfe99af867" localSheetId="5" hidden="1">#REF!</definedName>
    <definedName name="TBc4e5c323_23b6_4c8b_a3c9_50bfe99af867" hidden="1">#REF!</definedName>
    <definedName name="TBc4e76be2_2f67_4180_963b_f47f48381df6" localSheetId="5" hidden="1">#REF!</definedName>
    <definedName name="TBc4e76be2_2f67_4180_963b_f47f48381df6" hidden="1">#REF!</definedName>
    <definedName name="TBc4f2cf96_e027_4596_9638_086557a60391" localSheetId="5" hidden="1">#REF!</definedName>
    <definedName name="TBc4f2cf96_e027_4596_9638_086557a60391" hidden="1">#REF!</definedName>
    <definedName name="TBc4f6c535_7ea1_4e74_9735_4f43ba4838e0" localSheetId="5" hidden="1">#REF!</definedName>
    <definedName name="TBc4f6c535_7ea1_4e74_9735_4f43ba4838e0" hidden="1">#REF!</definedName>
    <definedName name="TBc5087afb_6997_4ad4_b690_dea901a73155" localSheetId="5" hidden="1">#REF!</definedName>
    <definedName name="TBc5087afb_6997_4ad4_b690_dea901a73155" hidden="1">#REF!</definedName>
    <definedName name="TBc50b102a_ce58_4764_8c3a_54c848a0f28f" localSheetId="5" hidden="1">#REF!</definedName>
    <definedName name="TBc50b102a_ce58_4764_8c3a_54c848a0f28f" hidden="1">#REF!</definedName>
    <definedName name="TBc50d6477_6649_4979_afa6_937c71de07f6" localSheetId="5" hidden="1">#REF!</definedName>
    <definedName name="TBc50d6477_6649_4979_afa6_937c71de07f6" hidden="1">#REF!</definedName>
    <definedName name="TBc51997d1_7e73_4100_b332_24fc7e044bd9" localSheetId="5" hidden="1">#REF!</definedName>
    <definedName name="TBc51997d1_7e73_4100_b332_24fc7e044bd9" hidden="1">#REF!</definedName>
    <definedName name="TBc519f15e_3b46_4092_9ae4_f3a5f03d5179" localSheetId="5" hidden="1">#REF!</definedName>
    <definedName name="TBc519f15e_3b46_4092_9ae4_f3a5f03d5179" hidden="1">#REF!</definedName>
    <definedName name="TBc52902f6_4d5d_4745_bc19_3560bf6b611f" localSheetId="5" hidden="1">#REF!</definedName>
    <definedName name="TBc52902f6_4d5d_4745_bc19_3560bf6b611f" hidden="1">#REF!</definedName>
    <definedName name="TBc52d635a_cffe_4e28_ab1e_5862553763f2" localSheetId="5" hidden="1">#REF!</definedName>
    <definedName name="TBc52d635a_cffe_4e28_ab1e_5862553763f2" hidden="1">#REF!</definedName>
    <definedName name="TBc53284cb_6066_4d9d_8c40_386fab36ec47" localSheetId="5" hidden="1">#REF!</definedName>
    <definedName name="TBc53284cb_6066_4d9d_8c40_386fab36ec47" hidden="1">#REF!</definedName>
    <definedName name="TBc5331d63_92bf_4a9d_9f72_2f795fbe3290" localSheetId="5" hidden="1">#REF!</definedName>
    <definedName name="TBc5331d63_92bf_4a9d_9f72_2f795fbe3290" hidden="1">#REF!</definedName>
    <definedName name="TBc5340226_0ad8_4e52_960f_caf4e9a92af5" localSheetId="5" hidden="1">#REF!</definedName>
    <definedName name="TBc5340226_0ad8_4e52_960f_caf4e9a92af5" hidden="1">#REF!</definedName>
    <definedName name="TBc5470bb2_e481_458b_a781_4fcee074bbc8" localSheetId="5" hidden="1">#REF!</definedName>
    <definedName name="TBc5470bb2_e481_458b_a781_4fcee074bbc8" hidden="1">#REF!</definedName>
    <definedName name="TBc54a8737_4926_48b0_a085_b87cfe81686b" localSheetId="5" hidden="1">#REF!</definedName>
    <definedName name="TBc54a8737_4926_48b0_a085_b87cfe81686b" hidden="1">#REF!</definedName>
    <definedName name="TBc5757516_9fc9_4cf9_9cf2_5568c33fa5a7" localSheetId="5" hidden="1">#REF!</definedName>
    <definedName name="TBc5757516_9fc9_4cf9_9cf2_5568c33fa5a7" hidden="1">#REF!</definedName>
    <definedName name="TBc57c54c2_82cd_4425_9564_11a06c201b1a" localSheetId="5" hidden="1">#REF!</definedName>
    <definedName name="TBc57c54c2_82cd_4425_9564_11a06c201b1a" hidden="1">#REF!</definedName>
    <definedName name="TBc584a05e_d630_43b9_8bc3_a4155d9df92d" localSheetId="5" hidden="1">#REF!</definedName>
    <definedName name="TBc584a05e_d630_43b9_8bc3_a4155d9df92d" hidden="1">#REF!</definedName>
    <definedName name="TBc58abd29_ffd4_4c7f_9eca_78f245275945" localSheetId="5" hidden="1">#REF!</definedName>
    <definedName name="TBc58abd29_ffd4_4c7f_9eca_78f245275945" hidden="1">#REF!</definedName>
    <definedName name="TBc5a5a1f5_396f_4fb1_833c_86a6829ec9a3" localSheetId="5" hidden="1">#REF!</definedName>
    <definedName name="TBc5a5a1f5_396f_4fb1_833c_86a6829ec9a3" hidden="1">#REF!</definedName>
    <definedName name="TBc5b2d5d9_d24a_4034_b867_f3dddc09a1c8" localSheetId="5" hidden="1">#REF!</definedName>
    <definedName name="TBc5b2d5d9_d24a_4034_b867_f3dddc09a1c8" hidden="1">#REF!</definedName>
    <definedName name="TBc5bef215_28de_44d7_9103_1645811eabd6" localSheetId="5" hidden="1">#REF!</definedName>
    <definedName name="TBc5bef215_28de_44d7_9103_1645811eabd6" hidden="1">#REF!</definedName>
    <definedName name="TBc5c1aeaf_cdd2_4e9d_a721_7ff408cd5366" localSheetId="5" hidden="1">#REF!</definedName>
    <definedName name="TBc5c1aeaf_cdd2_4e9d_a721_7ff408cd5366" hidden="1">#REF!</definedName>
    <definedName name="TBc5c77897_34f2_4136_9eed_1b8c13d22708" localSheetId="5" hidden="1">#REF!</definedName>
    <definedName name="TBc5c77897_34f2_4136_9eed_1b8c13d22708" hidden="1">#REF!</definedName>
    <definedName name="TBc5cd8c07_5d71_4585_8835_48e38ab5fd92" localSheetId="5" hidden="1">#REF!</definedName>
    <definedName name="TBc5cd8c07_5d71_4585_8835_48e38ab5fd92" hidden="1">#REF!</definedName>
    <definedName name="TBc5ceb975_0de6_4c12_8d91_f45e8f263e40" localSheetId="5" hidden="1">#REF!</definedName>
    <definedName name="TBc5ceb975_0de6_4c12_8d91_f45e8f263e40" hidden="1">#REF!</definedName>
    <definedName name="TBc5d966aa_7068_4a85_a64e_972d7e4579e0" localSheetId="5" hidden="1">#REF!</definedName>
    <definedName name="TBc5d966aa_7068_4a85_a64e_972d7e4579e0" hidden="1">#REF!</definedName>
    <definedName name="TBc5dfb211_e997_421d_9610_c7341159436b" localSheetId="5" hidden="1">#REF!</definedName>
    <definedName name="TBc5dfb211_e997_421d_9610_c7341159436b" hidden="1">#REF!</definedName>
    <definedName name="TBc5e66901_2ba8_4063_9d4f_d90b7e70776c" localSheetId="5" hidden="1">#REF!</definedName>
    <definedName name="TBc5e66901_2ba8_4063_9d4f_d90b7e70776c" hidden="1">#REF!</definedName>
    <definedName name="TBc604afb2_a9e3_4002_8c74_c0545bc585e3" localSheetId="5" hidden="1">#REF!</definedName>
    <definedName name="TBc604afb2_a9e3_4002_8c74_c0545bc585e3" hidden="1">#REF!</definedName>
    <definedName name="TBc60659d0_b3bf_4bc3_8080_541ed91718c1" localSheetId="5" hidden="1">#REF!</definedName>
    <definedName name="TBc60659d0_b3bf_4bc3_8080_541ed91718c1" hidden="1">#REF!</definedName>
    <definedName name="TBc61bfc98_dc4e_4876_94c3_5d15cb3f3594" localSheetId="5" hidden="1">#REF!</definedName>
    <definedName name="TBc61bfc98_dc4e_4876_94c3_5d15cb3f3594" hidden="1">#REF!</definedName>
    <definedName name="TBc6201a3f_f137_48c7_8d1d_7ac1e1bf81d2" localSheetId="5" hidden="1">#REF!</definedName>
    <definedName name="TBc6201a3f_f137_48c7_8d1d_7ac1e1bf81d2" hidden="1">#REF!</definedName>
    <definedName name="TBc623966c_9cbc_44dc_b28b_8c547f0d7ab3" localSheetId="5" hidden="1">#REF!</definedName>
    <definedName name="TBc623966c_9cbc_44dc_b28b_8c547f0d7ab3" hidden="1">#REF!</definedName>
    <definedName name="TBc639de0b_5f8c_4bba_8d84_80e469f15f01" localSheetId="5" hidden="1">#REF!</definedName>
    <definedName name="TBc639de0b_5f8c_4bba_8d84_80e469f15f01" hidden="1">#REF!</definedName>
    <definedName name="TBc6518b62_a8f6_4306_b9a7_876c4d1cdbd9" localSheetId="5" hidden="1">#REF!</definedName>
    <definedName name="TBc6518b62_a8f6_4306_b9a7_876c4d1cdbd9" hidden="1">#REF!</definedName>
    <definedName name="TBc654fd84_f713_4369_ae83_c570e2903ff1" localSheetId="5" hidden="1">#REF!</definedName>
    <definedName name="TBc654fd84_f713_4369_ae83_c570e2903ff1" hidden="1">#REF!</definedName>
    <definedName name="TBc65eddf4_d482_466c_8e75_fba7e5434420" localSheetId="5" hidden="1">#REF!</definedName>
    <definedName name="TBc65eddf4_d482_466c_8e75_fba7e5434420" hidden="1">#REF!</definedName>
    <definedName name="TBc660dc4d_1b26_4ca5_9145_dd28fa9e8204" localSheetId="5" hidden="1">#REF!</definedName>
    <definedName name="TBc660dc4d_1b26_4ca5_9145_dd28fa9e8204" hidden="1">#REF!</definedName>
    <definedName name="TBc663db68_d9f3_4015_b060_4dac2cbe5558" localSheetId="5" hidden="1">#REF!</definedName>
    <definedName name="TBc663db68_d9f3_4015_b060_4dac2cbe5558" hidden="1">#REF!</definedName>
    <definedName name="TBc6725f0d_a5fb_4a0c_93ca_a2091e394e6d" localSheetId="5" hidden="1">#REF!</definedName>
    <definedName name="TBc6725f0d_a5fb_4a0c_93ca_a2091e394e6d" hidden="1">#REF!</definedName>
    <definedName name="TBc6794c62_22d4_491d_aa96_ddfd9b2e3c61" localSheetId="5" hidden="1">#REF!</definedName>
    <definedName name="TBc6794c62_22d4_491d_aa96_ddfd9b2e3c61" hidden="1">#REF!</definedName>
    <definedName name="TBc67f6e6d_4456_4c18_b1a5_aab9cd4fec19" localSheetId="5" hidden="1">#REF!</definedName>
    <definedName name="TBc67f6e6d_4456_4c18_b1a5_aab9cd4fec19" hidden="1">#REF!</definedName>
    <definedName name="TBc6813a08_6fa7_497e_8c48_579b3697964e" localSheetId="5" hidden="1">#REF!</definedName>
    <definedName name="TBc6813a08_6fa7_497e_8c48_579b3697964e" hidden="1">#REF!</definedName>
    <definedName name="TBc683f24e_f991_439a_af31_b044b310a817" localSheetId="5" hidden="1">#REF!</definedName>
    <definedName name="TBc683f24e_f991_439a_af31_b044b310a817" hidden="1">#REF!</definedName>
    <definedName name="TBc68dbd02_afe7_4e03_8048_a43859a2874e" localSheetId="5" hidden="1">#REF!</definedName>
    <definedName name="TBc68dbd02_afe7_4e03_8048_a43859a2874e" hidden="1">#REF!</definedName>
    <definedName name="TBc69985f8_8870_4f89_a405_0410925c2838" localSheetId="5" hidden="1">#REF!</definedName>
    <definedName name="TBc69985f8_8870_4f89_a405_0410925c2838" hidden="1">#REF!</definedName>
    <definedName name="TBc69a19c4_ac7b_48a3_b8af_2df7fbbfb29c" localSheetId="5" hidden="1">#REF!</definedName>
    <definedName name="TBc69a19c4_ac7b_48a3_b8af_2df7fbbfb29c" hidden="1">#REF!</definedName>
    <definedName name="TBc69d2cae_db66_49ae_9785_7d60532dffa9" localSheetId="5" hidden="1">#REF!</definedName>
    <definedName name="TBc69d2cae_db66_49ae_9785_7d60532dffa9" hidden="1">#REF!</definedName>
    <definedName name="TBc6a4c19a_a134_4784_b85f_5ad1d976054f" localSheetId="5" hidden="1">#REF!</definedName>
    <definedName name="TBc6a4c19a_a134_4784_b85f_5ad1d976054f" hidden="1">#REF!</definedName>
    <definedName name="TBc6b0720d_dbf1_475f_bdaa_6c2bb4132ddc" localSheetId="5" hidden="1">#REF!</definedName>
    <definedName name="TBc6b0720d_dbf1_475f_bdaa_6c2bb4132ddc" hidden="1">#REF!</definedName>
    <definedName name="TBc6b108af_8069_4ee6_a702_7ecca07fe48b" localSheetId="5" hidden="1">#REF!</definedName>
    <definedName name="TBc6b108af_8069_4ee6_a702_7ecca07fe48b" hidden="1">#REF!</definedName>
    <definedName name="TBc6c010f4_c3f1_4e41_b6ef_3f93d87c79e5" localSheetId="5" hidden="1">#REF!</definedName>
    <definedName name="TBc6c010f4_c3f1_4e41_b6ef_3f93d87c79e5" hidden="1">#REF!</definedName>
    <definedName name="TBc6d9c2da_3f5a_4d0f_ba53_1e8fec5afe22" localSheetId="5" hidden="1">#REF!</definedName>
    <definedName name="TBc6d9c2da_3f5a_4d0f_ba53_1e8fec5afe22" hidden="1">#REF!</definedName>
    <definedName name="TBc6ddf3a5_4178_4dcb_894f_d191ce15ea13" localSheetId="5" hidden="1">#REF!</definedName>
    <definedName name="TBc6ddf3a5_4178_4dcb_894f_d191ce15ea13" hidden="1">#REF!</definedName>
    <definedName name="TBc6df9c05_26e5_47aa_beab_e819e61ccdcb" localSheetId="5" hidden="1">#REF!</definedName>
    <definedName name="TBc6df9c05_26e5_47aa_beab_e819e61ccdcb" hidden="1">#REF!</definedName>
    <definedName name="TBc6e0e5cf_eda2_47c3_8a42_bd5852c2442a" localSheetId="5" hidden="1">#REF!</definedName>
    <definedName name="TBc6e0e5cf_eda2_47c3_8a42_bd5852c2442a" hidden="1">#REF!</definedName>
    <definedName name="TBc6e60744_afc3_40cb_8586_e3491d7e60c4" localSheetId="5" hidden="1">#REF!</definedName>
    <definedName name="TBc6e60744_afc3_40cb_8586_e3491d7e60c4" hidden="1">#REF!</definedName>
    <definedName name="TBc6e70835_d52b_4bd9_b081_cd88a94b28fb" localSheetId="5" hidden="1">#REF!</definedName>
    <definedName name="TBc6e70835_d52b_4bd9_b081_cd88a94b28fb" hidden="1">#REF!</definedName>
    <definedName name="TBc6f22769_422d_4f89_848b_6c79783e99f8" localSheetId="5" hidden="1">#REF!</definedName>
    <definedName name="TBc6f22769_422d_4f89_848b_6c79783e99f8" hidden="1">#REF!</definedName>
    <definedName name="TBc6fca956_d0ea_42dd_882f_12630a477ee9" localSheetId="5" hidden="1">#REF!</definedName>
    <definedName name="TBc6fca956_d0ea_42dd_882f_12630a477ee9" hidden="1">#REF!</definedName>
    <definedName name="TBc6fd5240_a423_4ea8_b23f_fdc895d2e5f8" localSheetId="5" hidden="1">#REF!</definedName>
    <definedName name="TBc6fd5240_a423_4ea8_b23f_fdc895d2e5f8" hidden="1">#REF!</definedName>
    <definedName name="TBc707fee0_aea1_4f70_abe2_53a48f8a4499" localSheetId="5" hidden="1">#REF!</definedName>
    <definedName name="TBc707fee0_aea1_4f70_abe2_53a48f8a4499" hidden="1">#REF!</definedName>
    <definedName name="TBc708abe1_e0c8_4208_9259_7598fa57fe73" localSheetId="5" hidden="1">#REF!</definedName>
    <definedName name="TBc708abe1_e0c8_4208_9259_7598fa57fe73" hidden="1">#REF!</definedName>
    <definedName name="TBc70d49d9_a6f0_4da1_8c6d_5f067109c328" localSheetId="5" hidden="1">#REF!</definedName>
    <definedName name="TBc70d49d9_a6f0_4da1_8c6d_5f067109c328" hidden="1">#REF!</definedName>
    <definedName name="TBc711fc93_a1fc_43cc_a7eb_c7f2c124a554" localSheetId="5" hidden="1">#REF!</definedName>
    <definedName name="TBc711fc93_a1fc_43cc_a7eb_c7f2c124a554" hidden="1">#REF!</definedName>
    <definedName name="TBc71b60c4_6697_4152_aaec_367570adeb0b" localSheetId="5" hidden="1">#REF!</definedName>
    <definedName name="TBc71b60c4_6697_4152_aaec_367570adeb0b" hidden="1">#REF!</definedName>
    <definedName name="TBc71c2a45_83b2_48bd_981e_e8d451e9a312" localSheetId="5" hidden="1">#REF!</definedName>
    <definedName name="TBc71c2a45_83b2_48bd_981e_e8d451e9a312" hidden="1">#REF!</definedName>
    <definedName name="TBc7206733_9603_4526_8c31_bc2ce6fb9cfb" localSheetId="5" hidden="1">#REF!</definedName>
    <definedName name="TBc7206733_9603_4526_8c31_bc2ce6fb9cfb" hidden="1">#REF!</definedName>
    <definedName name="TBc73264b4_7a35_419b_b9a9_b7e15377bbc0" localSheetId="5" hidden="1">#REF!</definedName>
    <definedName name="TBc73264b4_7a35_419b_b9a9_b7e15377bbc0" hidden="1">#REF!</definedName>
    <definedName name="TBc746698c_faba_446c_a609_022674045339" localSheetId="5" hidden="1">#REF!</definedName>
    <definedName name="TBc746698c_faba_446c_a609_022674045339" hidden="1">#REF!</definedName>
    <definedName name="TBc749af70_b76a_4c55_b39d_cdbad0788861" localSheetId="5" hidden="1">#REF!</definedName>
    <definedName name="TBc749af70_b76a_4c55_b39d_cdbad0788861" hidden="1">#REF!</definedName>
    <definedName name="TBc75023ea_df8b_4234_a4fa_fd1856989b10" localSheetId="5" hidden="1">#REF!</definedName>
    <definedName name="TBc75023ea_df8b_4234_a4fa_fd1856989b10" hidden="1">#REF!</definedName>
    <definedName name="TBc752cba6_8388_4369_8271_1d60b2c51599" localSheetId="5" hidden="1">#REF!</definedName>
    <definedName name="TBc752cba6_8388_4369_8271_1d60b2c51599" hidden="1">#REF!</definedName>
    <definedName name="TBc761d594_f017_443d_96c3_b6dd071b14da" localSheetId="5" hidden="1">#REF!</definedName>
    <definedName name="TBc761d594_f017_443d_96c3_b6dd071b14da" hidden="1">#REF!</definedName>
    <definedName name="TBc76671d8_23e0_45ac_af2d_e176eb81c498" localSheetId="5" hidden="1">#REF!</definedName>
    <definedName name="TBc76671d8_23e0_45ac_af2d_e176eb81c498" hidden="1">#REF!</definedName>
    <definedName name="TBc7773103_2aba_4ac2_b58d_d6b282f3a66c" localSheetId="5" hidden="1">#REF!</definedName>
    <definedName name="TBc7773103_2aba_4ac2_b58d_d6b282f3a66c" hidden="1">#REF!</definedName>
    <definedName name="TBc780703b_0f70_441c_aa03_c48b5c8f2813" localSheetId="5" hidden="1">#REF!</definedName>
    <definedName name="TBc780703b_0f70_441c_aa03_c48b5c8f2813" hidden="1">#REF!</definedName>
    <definedName name="TBc780d393_ae30_47ba_9eac_6b525f9a4f43" localSheetId="5" hidden="1">#REF!</definedName>
    <definedName name="TBc780d393_ae30_47ba_9eac_6b525f9a4f43" hidden="1">#REF!</definedName>
    <definedName name="TBc78fe2e8_fcd4_463b_8964_ac5cbea43c46" localSheetId="5" hidden="1">#REF!</definedName>
    <definedName name="TBc78fe2e8_fcd4_463b_8964_ac5cbea43c46" hidden="1">#REF!</definedName>
    <definedName name="TBc79c7a48_1792_41f9_a50e_8921a8173171" localSheetId="5" hidden="1">#REF!</definedName>
    <definedName name="TBc79c7a48_1792_41f9_a50e_8921a8173171" hidden="1">#REF!</definedName>
    <definedName name="TBc79eebe7_8177_4546_9189_763fcb11c06f" localSheetId="5" hidden="1">#REF!</definedName>
    <definedName name="TBc79eebe7_8177_4546_9189_763fcb11c06f" hidden="1">#REF!</definedName>
    <definedName name="TBc7a01aa7_9296_42b9_a2b4_9afce0dcaa1c" localSheetId="5" hidden="1">#REF!</definedName>
    <definedName name="TBc7a01aa7_9296_42b9_a2b4_9afce0dcaa1c" hidden="1">#REF!</definedName>
    <definedName name="TBc7a3f12c_8d9d_4520_9392_d0cb95878333" localSheetId="5" hidden="1">#REF!</definedName>
    <definedName name="TBc7a3f12c_8d9d_4520_9392_d0cb95878333" hidden="1">#REF!</definedName>
    <definedName name="TBc7a80bd5_34f1_498d_9049_d768bcae0ecd" localSheetId="5" hidden="1">#REF!</definedName>
    <definedName name="TBc7a80bd5_34f1_498d_9049_d768bcae0ecd" hidden="1">#REF!</definedName>
    <definedName name="TBc7cf9773_5209_42a7_b163_ffb8d68831dc" localSheetId="5" hidden="1">#REF!</definedName>
    <definedName name="TBc7cf9773_5209_42a7_b163_ffb8d68831dc" hidden="1">#REF!</definedName>
    <definedName name="TBc7d14814_256b_4a27_9bcc_4c4ff1b7b365" localSheetId="5" hidden="1">#REF!</definedName>
    <definedName name="TBc7d14814_256b_4a27_9bcc_4c4ff1b7b365" hidden="1">#REF!</definedName>
    <definedName name="TBc7d25eec_cab8_4d45_85a0_749a687fe5dd" localSheetId="5" hidden="1">#REF!</definedName>
    <definedName name="TBc7d25eec_cab8_4d45_85a0_749a687fe5dd" hidden="1">#REF!</definedName>
    <definedName name="TBc7dfb950_bab7_404a_a6be_3bf3e17ebfa6" localSheetId="5" hidden="1">#REF!</definedName>
    <definedName name="TBc7dfb950_bab7_404a_a6be_3bf3e17ebfa6" hidden="1">#REF!</definedName>
    <definedName name="TBc7e655b3_d45c_4548_b4a9_d974f43c7710" localSheetId="5" hidden="1">#REF!</definedName>
    <definedName name="TBc7e655b3_d45c_4548_b4a9_d974f43c7710" hidden="1">#REF!</definedName>
    <definedName name="TBc7fc5001_7441_468b_85ca_dab0a65f3e1f" localSheetId="5" hidden="1">#REF!</definedName>
    <definedName name="TBc7fc5001_7441_468b_85ca_dab0a65f3e1f" hidden="1">#REF!</definedName>
    <definedName name="TBc8010107_3e0b_4fe2_ba62_c89d68432404" localSheetId="5" hidden="1">#REF!</definedName>
    <definedName name="TBc8010107_3e0b_4fe2_ba62_c89d68432404" hidden="1">#REF!</definedName>
    <definedName name="TBc80172c6_d2c0_4ea1_8a1f_c13e99f17a38" localSheetId="5" hidden="1">#REF!</definedName>
    <definedName name="TBc80172c6_d2c0_4ea1_8a1f_c13e99f17a38" hidden="1">#REF!</definedName>
    <definedName name="TBc80464f4_f676_4c48_a6df_dec1c2d8535f" localSheetId="5" hidden="1">#REF!</definedName>
    <definedName name="TBc80464f4_f676_4c48_a6df_dec1c2d8535f" hidden="1">#REF!</definedName>
    <definedName name="TBc8098084_eda5_44f3_88ea_619564e97242" localSheetId="5" hidden="1">#REF!</definedName>
    <definedName name="TBc8098084_eda5_44f3_88ea_619564e97242" hidden="1">#REF!</definedName>
    <definedName name="TBc81c429a_a7b0_4d4a_a63b_878d3a1fac55" localSheetId="5" hidden="1">#REF!</definedName>
    <definedName name="TBc81c429a_a7b0_4d4a_a63b_878d3a1fac55" hidden="1">#REF!</definedName>
    <definedName name="TBc82143f2_0687_4b04_8859_a84389466df9" localSheetId="5" hidden="1">#REF!</definedName>
    <definedName name="TBc82143f2_0687_4b04_8859_a84389466df9" hidden="1">#REF!</definedName>
    <definedName name="TBc8216b7c_04c5_4e96_a32d_db286012fac2" localSheetId="5" hidden="1">#REF!</definedName>
    <definedName name="TBc8216b7c_04c5_4e96_a32d_db286012fac2" hidden="1">#REF!</definedName>
    <definedName name="TBc825d307_ec65_4720_bfca_c03ef28436f6" localSheetId="5" hidden="1">#REF!</definedName>
    <definedName name="TBc825d307_ec65_4720_bfca_c03ef28436f6" hidden="1">#REF!</definedName>
    <definedName name="TBc8300867_f07e_4ef1_89d8_41b8d74f1b47" localSheetId="5" hidden="1">#REF!</definedName>
    <definedName name="TBc8300867_f07e_4ef1_89d8_41b8d74f1b47" hidden="1">#REF!</definedName>
    <definedName name="TBc8392972_03ac_4a73_bba0_c09526fcc95a" localSheetId="5" hidden="1">#REF!</definedName>
    <definedName name="TBc8392972_03ac_4a73_bba0_c09526fcc95a" hidden="1">#REF!</definedName>
    <definedName name="TBc84dbfd1_0bef_49d2_a698_f67856153add" localSheetId="5" hidden="1">#REF!</definedName>
    <definedName name="TBc84dbfd1_0bef_49d2_a698_f67856153add" hidden="1">#REF!</definedName>
    <definedName name="TBc85c03eb_381c_4d4e_a734_f723812f6c8b" localSheetId="5" hidden="1">#REF!</definedName>
    <definedName name="TBc85c03eb_381c_4d4e_a734_f723812f6c8b" hidden="1">#REF!</definedName>
    <definedName name="TBc861592d_c81a_4945_bb23_06a8e66ffea7" localSheetId="5" hidden="1">#REF!</definedName>
    <definedName name="TBc861592d_c81a_4945_bb23_06a8e66ffea7" hidden="1">#REF!</definedName>
    <definedName name="TBc86a4b3e_e7a2_4a83_bf61_d369abcebaf2" localSheetId="5" hidden="1">#REF!</definedName>
    <definedName name="TBc86a4b3e_e7a2_4a83_bf61_d369abcebaf2" hidden="1">#REF!</definedName>
    <definedName name="TBc86ee198_0d68_4f6f_a981_2d317b0ab9db" localSheetId="5" hidden="1">#REF!</definedName>
    <definedName name="TBc86ee198_0d68_4f6f_a981_2d317b0ab9db" hidden="1">#REF!</definedName>
    <definedName name="TBc874f601_30f5_4da9_b478_18568f0fb395" localSheetId="5" hidden="1">#REF!</definedName>
    <definedName name="TBc874f601_30f5_4da9_b478_18568f0fb395" hidden="1">#REF!</definedName>
    <definedName name="TBc87c40a1_9548_4bdf_b1d1_76bc1fbe8c51" localSheetId="5" hidden="1">#REF!</definedName>
    <definedName name="TBc87c40a1_9548_4bdf_b1d1_76bc1fbe8c51" hidden="1">#REF!</definedName>
    <definedName name="TBc88aef7b_7fe6_4d92_abce_8bb386b685de" localSheetId="5" hidden="1">#REF!</definedName>
    <definedName name="TBc88aef7b_7fe6_4d92_abce_8bb386b685de" hidden="1">#REF!</definedName>
    <definedName name="TBc88fd3c4_ffb5_4321_b940_868f2c4540e8" localSheetId="5" hidden="1">#REF!</definedName>
    <definedName name="TBc88fd3c4_ffb5_4321_b940_868f2c4540e8" hidden="1">#REF!</definedName>
    <definedName name="TBc890cae3_f2ed_4dfb_b45f_dcb18ff4b5d9" localSheetId="5" hidden="1">#REF!</definedName>
    <definedName name="TBc890cae3_f2ed_4dfb_b45f_dcb18ff4b5d9" hidden="1">#REF!</definedName>
    <definedName name="TBc89a8c53_ef95_4dfa_ad6c_48f5f232cc15" localSheetId="5" hidden="1">#REF!</definedName>
    <definedName name="TBc89a8c53_ef95_4dfa_ad6c_48f5f232cc15" hidden="1">#REF!</definedName>
    <definedName name="TBc89d15a2_f2b9_46bc_be16_e9e03e0a9eb4" localSheetId="5" hidden="1">#REF!</definedName>
    <definedName name="TBc89d15a2_f2b9_46bc_be16_e9e03e0a9eb4" hidden="1">#REF!</definedName>
    <definedName name="TBc89f17f3_5e92_4feb_b214_078ba98fd8ea" localSheetId="5" hidden="1">#REF!</definedName>
    <definedName name="TBc89f17f3_5e92_4feb_b214_078ba98fd8ea" hidden="1">#REF!</definedName>
    <definedName name="TBc8a9a81b_51c2_42f5_aecd_2277a738a8c2" localSheetId="5" hidden="1">#REF!</definedName>
    <definedName name="TBc8a9a81b_51c2_42f5_aecd_2277a738a8c2" hidden="1">#REF!</definedName>
    <definedName name="TBc8ad289b_5fc3_4f9b_a40c_913dc3f5ea2d" localSheetId="5" hidden="1">#REF!</definedName>
    <definedName name="TBc8ad289b_5fc3_4f9b_a40c_913dc3f5ea2d" hidden="1">#REF!</definedName>
    <definedName name="TBc8bdc855_e1fb_4565_a305_92a5248a4313" localSheetId="5" hidden="1">#REF!</definedName>
    <definedName name="TBc8bdc855_e1fb_4565_a305_92a5248a4313" hidden="1">#REF!</definedName>
    <definedName name="TBc8d035e5_43f7_46fb_b6f6_142fdb55fbf6" localSheetId="5" hidden="1">#REF!</definedName>
    <definedName name="TBc8d035e5_43f7_46fb_b6f6_142fdb55fbf6" hidden="1">#REF!</definedName>
    <definedName name="TBc8d74f9d_1c29_499e_98a3_a560e25a4d55" localSheetId="5" hidden="1">#REF!</definedName>
    <definedName name="TBc8d74f9d_1c29_499e_98a3_a560e25a4d55" hidden="1">#REF!</definedName>
    <definedName name="TBc8d949fa_9f1c_4ecf_b63e_50026eadd849" localSheetId="5" hidden="1">#REF!</definedName>
    <definedName name="TBc8d949fa_9f1c_4ecf_b63e_50026eadd849" hidden="1">#REF!</definedName>
    <definedName name="TBc8e15afb_7362_43e8_a494_c50d2c9fc66c" localSheetId="5" hidden="1">#REF!</definedName>
    <definedName name="TBc8e15afb_7362_43e8_a494_c50d2c9fc66c" hidden="1">#REF!</definedName>
    <definedName name="TBc8e4b14f_43df_4f96_98f8_18bf26677a01" localSheetId="5" hidden="1">#REF!</definedName>
    <definedName name="TBc8e4b14f_43df_4f96_98f8_18bf26677a01" hidden="1">#REF!</definedName>
    <definedName name="TBc8eb4ae1_766a_4357_9c26_8e9987d44cc5" localSheetId="5" hidden="1">#REF!</definedName>
    <definedName name="TBc8eb4ae1_766a_4357_9c26_8e9987d44cc5" hidden="1">#REF!</definedName>
    <definedName name="TBc8ed97c6_dbde_4431_adfe_7d85b7f8ef37" localSheetId="5" hidden="1">#REF!</definedName>
    <definedName name="TBc8ed97c6_dbde_4431_adfe_7d85b7f8ef37" hidden="1">#REF!</definedName>
    <definedName name="TBc8ef8f27_a18b_4803_99ee_f1bd3b52cdb0" localSheetId="5" hidden="1">#REF!</definedName>
    <definedName name="TBc8ef8f27_a18b_4803_99ee_f1bd3b52cdb0" hidden="1">#REF!</definedName>
    <definedName name="TBc8f7c501_4b86_4281_8fa6_568daded0758" localSheetId="5" hidden="1">#REF!</definedName>
    <definedName name="TBc8f7c501_4b86_4281_8fa6_568daded0758" hidden="1">#REF!</definedName>
    <definedName name="TBc8f8538f_907f_4edf_8a7d_b5ccea376315" localSheetId="5" hidden="1">#REF!</definedName>
    <definedName name="TBc8f8538f_907f_4edf_8a7d_b5ccea376315" hidden="1">#REF!</definedName>
    <definedName name="TBc8f95056_c06c_40e4_a993_9fb9f40ca031" localSheetId="5" hidden="1">#REF!</definedName>
    <definedName name="TBc8f95056_c06c_40e4_a993_9fb9f40ca031" hidden="1">#REF!</definedName>
    <definedName name="TBc8fc52ef_c01a_443c_91f8_5ed7bd136e9e" localSheetId="5" hidden="1">#REF!</definedName>
    <definedName name="TBc8fc52ef_c01a_443c_91f8_5ed7bd136e9e" hidden="1">#REF!</definedName>
    <definedName name="TBc9187343_7d11_4df4_9a03_fef00254913d" localSheetId="5" hidden="1">#REF!</definedName>
    <definedName name="TBc9187343_7d11_4df4_9a03_fef00254913d" hidden="1">#REF!</definedName>
    <definedName name="TBc9209b06_6a33_49c5_8875_4cd43fb4b1f4" localSheetId="5" hidden="1">#REF!</definedName>
    <definedName name="TBc9209b06_6a33_49c5_8875_4cd43fb4b1f4" hidden="1">#REF!</definedName>
    <definedName name="TBc927899d_c969_4580_a407_f6185305f09f" localSheetId="5" hidden="1">#REF!</definedName>
    <definedName name="TBc927899d_c969_4580_a407_f6185305f09f" hidden="1">#REF!</definedName>
    <definedName name="TBc92e99bc_c958_4f47_81d9_c031c49198ff" localSheetId="5" hidden="1">#REF!</definedName>
    <definedName name="TBc92e99bc_c958_4f47_81d9_c031c49198ff" hidden="1">#REF!</definedName>
    <definedName name="TBc934853e_9d5b_4f78_abae_40dd1fda99f4" localSheetId="5" hidden="1">#REF!</definedName>
    <definedName name="TBc934853e_9d5b_4f78_abae_40dd1fda99f4" hidden="1">#REF!</definedName>
    <definedName name="TBc9563ec0_79c6_4b31_ba06_cc44eacd8db9" localSheetId="5" hidden="1">#REF!</definedName>
    <definedName name="TBc9563ec0_79c6_4b31_ba06_cc44eacd8db9" hidden="1">#REF!</definedName>
    <definedName name="TBc967b587_b664_4401_90ae_39ab96fa25f0" localSheetId="5" hidden="1">#REF!</definedName>
    <definedName name="TBc967b587_b664_4401_90ae_39ab96fa25f0" hidden="1">#REF!</definedName>
    <definedName name="TBc9746f13_c775_4938_98fc_6dfb648f0cff" localSheetId="5" hidden="1">#REF!</definedName>
    <definedName name="TBc9746f13_c775_4938_98fc_6dfb648f0cff" hidden="1">#REF!</definedName>
    <definedName name="TBc9774c4c_581c_44e5_898e_28777ba74a7c" localSheetId="5" hidden="1">#REF!</definedName>
    <definedName name="TBc9774c4c_581c_44e5_898e_28777ba74a7c" hidden="1">#REF!</definedName>
    <definedName name="TBc97e0e63_43b9_4ea0_a89e_89bda7c95890" localSheetId="5" hidden="1">#REF!</definedName>
    <definedName name="TBc97e0e63_43b9_4ea0_a89e_89bda7c95890" hidden="1">#REF!</definedName>
    <definedName name="TBc97f623e_70be_4350_a9b1_65ff3d7749bc" localSheetId="5" hidden="1">#REF!</definedName>
    <definedName name="TBc97f623e_70be_4350_a9b1_65ff3d7749bc" hidden="1">#REF!</definedName>
    <definedName name="TBc9967841_92f9_4aa9_8228_504980534a97" localSheetId="5" hidden="1">#REF!</definedName>
    <definedName name="TBc9967841_92f9_4aa9_8228_504980534a97" hidden="1">#REF!</definedName>
    <definedName name="TBc9a43d29_8c64_47d2_a380_9e436aa55da9" localSheetId="5" hidden="1">#REF!</definedName>
    <definedName name="TBc9a43d29_8c64_47d2_a380_9e436aa55da9" hidden="1">#REF!</definedName>
    <definedName name="TBc9a6a790_b714_405e_bf59_0dcf4a7d8ac1" localSheetId="5" hidden="1">#REF!</definedName>
    <definedName name="TBc9a6a790_b714_405e_bf59_0dcf4a7d8ac1" hidden="1">#REF!</definedName>
    <definedName name="TBc9b15fd7_a2ad_40c7_9d65_c5ffbbf6d080" localSheetId="5" hidden="1">#REF!</definedName>
    <definedName name="TBc9b15fd7_a2ad_40c7_9d65_c5ffbbf6d080" hidden="1">#REF!</definedName>
    <definedName name="TBc9b96012_339b_4517_86ce_cd0ed32965d3" localSheetId="5" hidden="1">#REF!</definedName>
    <definedName name="TBc9b96012_339b_4517_86ce_cd0ed32965d3" hidden="1">#REF!</definedName>
    <definedName name="TBc9c0e48a_f8ac_47c2_a878_7e363b8e57b8" localSheetId="5" hidden="1">#REF!</definedName>
    <definedName name="TBc9c0e48a_f8ac_47c2_a878_7e363b8e57b8" hidden="1">#REF!</definedName>
    <definedName name="TBc9c7d434_d436_4fb7_9ac3_8e122ef82834" localSheetId="5" hidden="1">#REF!</definedName>
    <definedName name="TBc9c7d434_d436_4fb7_9ac3_8e122ef82834" hidden="1">#REF!</definedName>
    <definedName name="TBc9cd0188_130a_44b1_a3da_b33ef2727676" localSheetId="5" hidden="1">#REF!</definedName>
    <definedName name="TBc9cd0188_130a_44b1_a3da_b33ef2727676" hidden="1">#REF!</definedName>
    <definedName name="TBc9d97cdc_e2e7_4a21_8f16_def427a3f091" localSheetId="5" hidden="1">#REF!</definedName>
    <definedName name="TBc9d97cdc_e2e7_4a21_8f16_def427a3f091" hidden="1">#REF!</definedName>
    <definedName name="TBc9e51bf6_95d2_4a85_8ba9_f4cbfd60db03" localSheetId="5" hidden="1">#REF!</definedName>
    <definedName name="TBc9e51bf6_95d2_4a85_8ba9_f4cbfd60db03" hidden="1">#REF!</definedName>
    <definedName name="TBc9ee73fa_f16b_4952_b028_aac22315d8ba" localSheetId="5" hidden="1">#REF!</definedName>
    <definedName name="TBc9ee73fa_f16b_4952_b028_aac22315d8ba" hidden="1">#REF!</definedName>
    <definedName name="TBc9ee9fe4_6e66_4d54_b565_72b6aa014360" localSheetId="5" hidden="1">#REF!</definedName>
    <definedName name="TBc9ee9fe4_6e66_4d54_b565_72b6aa014360" hidden="1">#REF!</definedName>
    <definedName name="TBc9f818ef_5d25_4440_a4a7_d9fe64e69462" localSheetId="5" hidden="1">#REF!</definedName>
    <definedName name="TBc9f818ef_5d25_4440_a4a7_d9fe64e69462" hidden="1">#REF!</definedName>
    <definedName name="TBc9f8a308_68e2_4175_b8eb_377f1e62b015" localSheetId="5" hidden="1">#REF!</definedName>
    <definedName name="TBc9f8a308_68e2_4175_b8eb_377f1e62b015" hidden="1">#REF!</definedName>
    <definedName name="TBc9f9df50_c497_4b68_94ad_573d96e8751d" localSheetId="5" hidden="1">#REF!</definedName>
    <definedName name="TBc9f9df50_c497_4b68_94ad_573d96e8751d" hidden="1">#REF!</definedName>
    <definedName name="TBca008129_eb38_47e3_993b_e780baf793be" localSheetId="5" hidden="1">#REF!</definedName>
    <definedName name="TBca008129_eb38_47e3_993b_e780baf793be" hidden="1">#REF!</definedName>
    <definedName name="TBca0ced0a_99c6_407f_9fbe_7e9a5c1f3d05" localSheetId="5" hidden="1">#REF!</definedName>
    <definedName name="TBca0ced0a_99c6_407f_9fbe_7e9a5c1f3d05" hidden="1">#REF!</definedName>
    <definedName name="TBca170ae4_0950_4289_b956_0bcbaead2de8" localSheetId="5" hidden="1">#REF!</definedName>
    <definedName name="TBca170ae4_0950_4289_b956_0bcbaead2de8" hidden="1">#REF!</definedName>
    <definedName name="TBca1e7229_1dcf_4741_90d4_1cd825bfec9a" localSheetId="5" hidden="1">#REF!</definedName>
    <definedName name="TBca1e7229_1dcf_4741_90d4_1cd825bfec9a" hidden="1">#REF!</definedName>
    <definedName name="TBca2d2df0_3987_48ac_a5a1_f362193979b4" localSheetId="5" hidden="1">#REF!</definedName>
    <definedName name="TBca2d2df0_3987_48ac_a5a1_f362193979b4" hidden="1">#REF!</definedName>
    <definedName name="TBca34436a_2a5b_4001_980a_0ee3e9297a73" localSheetId="5" hidden="1">#REF!</definedName>
    <definedName name="TBca34436a_2a5b_4001_980a_0ee3e9297a73" hidden="1">#REF!</definedName>
    <definedName name="TBca42289c_e25b_4101_b74f_9fafa6fb9a67" localSheetId="5" hidden="1">#REF!</definedName>
    <definedName name="TBca42289c_e25b_4101_b74f_9fafa6fb9a67" hidden="1">#REF!</definedName>
    <definedName name="TBca488310_85c5_474e_a917_18d4c12cb055" localSheetId="5" hidden="1">#REF!</definedName>
    <definedName name="TBca488310_85c5_474e_a917_18d4c12cb055" hidden="1">#REF!</definedName>
    <definedName name="TBca4b0e20_f138_4f42_a620_232e3dcfcd42" localSheetId="5" hidden="1">#REF!</definedName>
    <definedName name="TBca4b0e20_f138_4f42_a620_232e3dcfcd42" hidden="1">#REF!</definedName>
    <definedName name="TBca50c484_1305_4146_af85_e106cbb95f93" localSheetId="5" hidden="1">#REF!</definedName>
    <definedName name="TBca50c484_1305_4146_af85_e106cbb95f93" hidden="1">#REF!</definedName>
    <definedName name="TBca589ad3_11a8_4b80_a2e3_294b7c40caae" localSheetId="5" hidden="1">#REF!</definedName>
    <definedName name="TBca589ad3_11a8_4b80_a2e3_294b7c40caae" hidden="1">#REF!</definedName>
    <definedName name="TBca5fac66_2518_48c5_995d_1079469fb9c9" localSheetId="5" hidden="1">#REF!</definedName>
    <definedName name="TBca5fac66_2518_48c5_995d_1079469fb9c9" hidden="1">#REF!</definedName>
    <definedName name="TBca607a66_01d0_40ac_800d_e3aac56681b6" localSheetId="5" hidden="1">#REF!</definedName>
    <definedName name="TBca607a66_01d0_40ac_800d_e3aac56681b6" hidden="1">#REF!</definedName>
    <definedName name="TBca7ddbf6_7a40_4a80_b989_c17be03597c9" localSheetId="5" hidden="1">#REF!</definedName>
    <definedName name="TBca7ddbf6_7a40_4a80_b989_c17be03597c9" hidden="1">#REF!</definedName>
    <definedName name="TBca8c1fa4_7434_49d1_806f_6ff445a7714d" localSheetId="5" hidden="1">#REF!</definedName>
    <definedName name="TBca8c1fa4_7434_49d1_806f_6ff445a7714d" hidden="1">#REF!</definedName>
    <definedName name="TBca8c5fa0_14a1_4236_8d15_d7e01ac55a50" localSheetId="5" hidden="1">#REF!</definedName>
    <definedName name="TBca8c5fa0_14a1_4236_8d15_d7e01ac55a50" hidden="1">#REF!</definedName>
    <definedName name="TBca8c7302_80d0_4c74_a475_3fc1efd9ffa9" localSheetId="5" hidden="1">#REF!</definedName>
    <definedName name="TBca8c7302_80d0_4c74_a475_3fc1efd9ffa9" hidden="1">#REF!</definedName>
    <definedName name="TBca8e21de_3277_4eb7_8a67_9214d6d4875b" localSheetId="5" hidden="1">#REF!</definedName>
    <definedName name="TBca8e21de_3277_4eb7_8a67_9214d6d4875b" hidden="1">#REF!</definedName>
    <definedName name="TBca97f533_7791_4964_b0f9_f90da4971c47" localSheetId="5" hidden="1">#REF!</definedName>
    <definedName name="TBca97f533_7791_4964_b0f9_f90da4971c47" hidden="1">#REF!</definedName>
    <definedName name="TBca9e0dd0_e064_44f5_8696_3356afffa96c" localSheetId="5" hidden="1">#REF!</definedName>
    <definedName name="TBca9e0dd0_e064_44f5_8696_3356afffa96c" hidden="1">#REF!</definedName>
    <definedName name="TBcab9a153_269d_4afd_99e3_13ee0d05f0ec" localSheetId="5" hidden="1">#REF!</definedName>
    <definedName name="TBcab9a153_269d_4afd_99e3_13ee0d05f0ec" hidden="1">#REF!</definedName>
    <definedName name="TBcacfd696_c274_499e_ba88_3c2e841c889a" localSheetId="5" hidden="1">#REF!</definedName>
    <definedName name="TBcacfd696_c274_499e_ba88_3c2e841c889a" hidden="1">#REF!</definedName>
    <definedName name="TBcad4144b_bdb0_457b_b89c_6052cd162291" localSheetId="5" hidden="1">#REF!</definedName>
    <definedName name="TBcad4144b_bdb0_457b_b89c_6052cd162291" hidden="1">#REF!</definedName>
    <definedName name="TBcae092d1_8b58_466a_bb98_8493c82f93d2" localSheetId="5" hidden="1">#REF!</definedName>
    <definedName name="TBcae092d1_8b58_466a_bb98_8493c82f93d2" hidden="1">#REF!</definedName>
    <definedName name="TBcae70ae6_e9fd_4558_aaff_56d8b33dd7e1" localSheetId="5" hidden="1">#REF!</definedName>
    <definedName name="TBcae70ae6_e9fd_4558_aaff_56d8b33dd7e1" hidden="1">#REF!</definedName>
    <definedName name="TBcaf0355e_dd8e_444b_afb6_f44752f2fc36" localSheetId="5" hidden="1">#REF!</definedName>
    <definedName name="TBcaf0355e_dd8e_444b_afb6_f44752f2fc36" hidden="1">#REF!</definedName>
    <definedName name="TBcafc2f04_619b_4f3c_b912_bcc805bef8e7" localSheetId="5" hidden="1">#REF!</definedName>
    <definedName name="TBcafc2f04_619b_4f3c_b912_bcc805bef8e7" hidden="1">#REF!</definedName>
    <definedName name="TBcaffc64b_e146_449e_aed2_7d35c2cc3eae" localSheetId="5" hidden="1">#REF!</definedName>
    <definedName name="TBcaffc64b_e146_449e_aed2_7d35c2cc3eae" hidden="1">#REF!</definedName>
    <definedName name="TBcb071a12_66a2_42bf_9d42_dff5f395a3eb" localSheetId="5" hidden="1">#REF!</definedName>
    <definedName name="TBcb071a12_66a2_42bf_9d42_dff5f395a3eb" hidden="1">#REF!</definedName>
    <definedName name="TBcb105437_b8c5_4464_b07c_70838b594643" localSheetId="5" hidden="1">#REF!</definedName>
    <definedName name="TBcb105437_b8c5_4464_b07c_70838b594643" hidden="1">#REF!</definedName>
    <definedName name="TBcb16eebe_7a19_441f_981a_85776e3ad8de" localSheetId="5" hidden="1">#REF!</definedName>
    <definedName name="TBcb16eebe_7a19_441f_981a_85776e3ad8de" hidden="1">#REF!</definedName>
    <definedName name="TBcb241ae3_f2c1_4cb8_9fb6_e1c3f0e769a1" localSheetId="5" hidden="1">#REF!</definedName>
    <definedName name="TBcb241ae3_f2c1_4cb8_9fb6_e1c3f0e769a1" hidden="1">#REF!</definedName>
    <definedName name="TBcb246a1c_a588_4957_9a5d_bb311f035b83" localSheetId="5" hidden="1">#REF!</definedName>
    <definedName name="TBcb246a1c_a588_4957_9a5d_bb311f035b83" hidden="1">#REF!</definedName>
    <definedName name="TBcb30fd52_4281_4ae4_ada3_c55f0fe8f799" localSheetId="5" hidden="1">#REF!</definedName>
    <definedName name="TBcb30fd52_4281_4ae4_ada3_c55f0fe8f799" hidden="1">#REF!</definedName>
    <definedName name="TBcb379e38_644c_4828_8fdc_5074d075bd1e" localSheetId="5" hidden="1">#REF!</definedName>
    <definedName name="TBcb379e38_644c_4828_8fdc_5074d075bd1e" hidden="1">#REF!</definedName>
    <definedName name="TBcb3fcb03_2d9f_45c1_b784_5786c8668f2a" localSheetId="5" hidden="1">#REF!</definedName>
    <definedName name="TBcb3fcb03_2d9f_45c1_b784_5786c8668f2a" hidden="1">#REF!</definedName>
    <definedName name="TBcb409b0f_e307_482f_9bee_84dc663ddd74" localSheetId="5" hidden="1">#REF!</definedName>
    <definedName name="TBcb409b0f_e307_482f_9bee_84dc663ddd74" hidden="1">#REF!</definedName>
    <definedName name="TBcb4a120e_9460_4560_8e89_d395fa53e299" localSheetId="5" hidden="1">#REF!</definedName>
    <definedName name="TBcb4a120e_9460_4560_8e89_d395fa53e299" hidden="1">#REF!</definedName>
    <definedName name="TBcb4d16ba_6c92_4bea_ad62_b86a4f5dde8a" localSheetId="5" hidden="1">#REF!</definedName>
    <definedName name="TBcb4d16ba_6c92_4bea_ad62_b86a4f5dde8a" hidden="1">#REF!</definedName>
    <definedName name="TBcb4e047a_5051_4fbe_9f27_8855f8879bac" localSheetId="5" hidden="1">#REF!</definedName>
    <definedName name="TBcb4e047a_5051_4fbe_9f27_8855f8879bac" hidden="1">#REF!</definedName>
    <definedName name="TBcb54b9b1_6cf3_44a5_a4fe_8749036cd17a" localSheetId="5" hidden="1">#REF!</definedName>
    <definedName name="TBcb54b9b1_6cf3_44a5_a4fe_8749036cd17a" hidden="1">#REF!</definedName>
    <definedName name="TBcb5815a5_9964_464f_9e1d_e11ec67390e8" localSheetId="5" hidden="1">#REF!</definedName>
    <definedName name="TBcb5815a5_9964_464f_9e1d_e11ec67390e8" hidden="1">#REF!</definedName>
    <definedName name="TBcb63abcd_a8fa_410f_b66d_637f0b313e1d" localSheetId="5" hidden="1">#REF!</definedName>
    <definedName name="TBcb63abcd_a8fa_410f_b66d_637f0b313e1d" hidden="1">#REF!</definedName>
    <definedName name="TBcb7040f0_9a8f_4f2b_8f6f_5a80ffe7feab" localSheetId="5" hidden="1">#REF!</definedName>
    <definedName name="TBcb7040f0_9a8f_4f2b_8f6f_5a80ffe7feab" hidden="1">#REF!</definedName>
    <definedName name="TBcb7bc6a1_ffa1_4eb8_a874_1f87571cbd86" localSheetId="5" hidden="1">#REF!</definedName>
    <definedName name="TBcb7bc6a1_ffa1_4eb8_a874_1f87571cbd86" hidden="1">#REF!</definedName>
    <definedName name="TBcb8ea74e_8bb6_44d0_8834_0ddb385a0d83" localSheetId="5" hidden="1">#REF!</definedName>
    <definedName name="TBcb8ea74e_8bb6_44d0_8834_0ddb385a0d83" hidden="1">#REF!</definedName>
    <definedName name="TBcb93369f_57c1_4f64_9b5b_cc83f53648a3" localSheetId="5" hidden="1">#REF!</definedName>
    <definedName name="TBcb93369f_57c1_4f64_9b5b_cc83f53648a3" hidden="1">#REF!</definedName>
    <definedName name="TBcbabadb5_8964_4d1e_9de2_8210205d9c88" localSheetId="5" hidden="1">#REF!</definedName>
    <definedName name="TBcbabadb5_8964_4d1e_9de2_8210205d9c88" hidden="1">#REF!</definedName>
    <definedName name="TBcbbb52ff_7c7d_4c03_b06e_d95deda44e2a" localSheetId="5" hidden="1">#REF!</definedName>
    <definedName name="TBcbbb52ff_7c7d_4c03_b06e_d95deda44e2a" hidden="1">#REF!</definedName>
    <definedName name="TBcbbbe8f0_227b_41ec_9f9c_d1677b010d48" localSheetId="5" hidden="1">#REF!</definedName>
    <definedName name="TBcbbbe8f0_227b_41ec_9f9c_d1677b010d48" hidden="1">#REF!</definedName>
    <definedName name="TBcbc4e594_fa23_4702_9b8d_39954ae73384" localSheetId="5" hidden="1">#REF!</definedName>
    <definedName name="TBcbc4e594_fa23_4702_9b8d_39954ae73384" hidden="1">#REF!</definedName>
    <definedName name="TBcbc80b44_373f_4230_9868_7b0a72b04a91" localSheetId="5" hidden="1">#REF!</definedName>
    <definedName name="TBcbc80b44_373f_4230_9868_7b0a72b04a91" hidden="1">#REF!</definedName>
    <definedName name="TBcbd767eb_c802_4a52_838b_9d0fb38b8022" localSheetId="5" hidden="1">#REF!</definedName>
    <definedName name="TBcbd767eb_c802_4a52_838b_9d0fb38b8022" hidden="1">#REF!</definedName>
    <definedName name="TBcbd87e67_c66e_4cc4_96ee_baa9ec2cbb0d" localSheetId="5" hidden="1">#REF!</definedName>
    <definedName name="TBcbd87e67_c66e_4cc4_96ee_baa9ec2cbb0d" hidden="1">#REF!</definedName>
    <definedName name="TBcbe7d4c4_e109_47c2_8e93_5daf8076d00e" localSheetId="5" hidden="1">#REF!</definedName>
    <definedName name="TBcbe7d4c4_e109_47c2_8e93_5daf8076d00e" hidden="1">#REF!</definedName>
    <definedName name="TBcc079d46_d9a6_4f9c_9649_0ecd8c4ebadf" localSheetId="5" hidden="1">#REF!</definedName>
    <definedName name="TBcc079d46_d9a6_4f9c_9649_0ecd8c4ebadf" hidden="1">#REF!</definedName>
    <definedName name="TBcc0a15cd_ef75_4248_a59a_29fd1cd65a33" localSheetId="5" hidden="1">#REF!</definedName>
    <definedName name="TBcc0a15cd_ef75_4248_a59a_29fd1cd65a33" hidden="1">#REF!</definedName>
    <definedName name="TBcc12a535_fe17_4815_b3b6_efe31fc6c623" localSheetId="5" hidden="1">#REF!</definedName>
    <definedName name="TBcc12a535_fe17_4815_b3b6_efe31fc6c623" hidden="1">#REF!</definedName>
    <definedName name="TBcc16bead_e7d8_4e49_bb2a_a64b118baf49" localSheetId="5" hidden="1">#REF!</definedName>
    <definedName name="TBcc16bead_e7d8_4e49_bb2a_a64b118baf49" hidden="1">#REF!</definedName>
    <definedName name="TBcc1c60b7_3292_433b_a196_71444d0f8252" localSheetId="5" hidden="1">#REF!</definedName>
    <definedName name="TBcc1c60b7_3292_433b_a196_71444d0f8252" hidden="1">#REF!</definedName>
    <definedName name="TBcc205d0c_7810_44af_9db2_4528da2d3d81" localSheetId="5" hidden="1">#REF!</definedName>
    <definedName name="TBcc205d0c_7810_44af_9db2_4528da2d3d81" hidden="1">#REF!</definedName>
    <definedName name="TBcc290e8e_fa53_4fbc_9d5f_87f0f5df0185" localSheetId="5" hidden="1">#REF!</definedName>
    <definedName name="TBcc290e8e_fa53_4fbc_9d5f_87f0f5df0185" hidden="1">#REF!</definedName>
    <definedName name="TBcc2b8b89_1aa3_445e_b287_561d4d24881d" localSheetId="5" hidden="1">#REF!</definedName>
    <definedName name="TBcc2b8b89_1aa3_445e_b287_561d4d24881d" hidden="1">#REF!</definedName>
    <definedName name="TBcc3f7f46_22c3_457c_8099_c9e5f46c5368" localSheetId="5" hidden="1">#REF!</definedName>
    <definedName name="TBcc3f7f46_22c3_457c_8099_c9e5f46c5368" hidden="1">#REF!</definedName>
    <definedName name="TBcc4e7eea_21e0_41ea_92cb_7f90dcb52cb5" localSheetId="5" hidden="1">#REF!</definedName>
    <definedName name="TBcc4e7eea_21e0_41ea_92cb_7f90dcb52cb5" hidden="1">#REF!</definedName>
    <definedName name="TBcc5838eb_939d_46be_ac15_bd9ba5b86e7c" localSheetId="5" hidden="1">#REF!</definedName>
    <definedName name="TBcc5838eb_939d_46be_ac15_bd9ba5b86e7c" hidden="1">#REF!</definedName>
    <definedName name="TBcc5ac212_55f4_40bf_8921_949e10a39864" localSheetId="5" hidden="1">#REF!</definedName>
    <definedName name="TBcc5ac212_55f4_40bf_8921_949e10a39864" hidden="1">#REF!</definedName>
    <definedName name="TBcc635d17_fa56_443f_aa1f_a996d45349cf" localSheetId="5" hidden="1">#REF!</definedName>
    <definedName name="TBcc635d17_fa56_443f_aa1f_a996d45349cf" hidden="1">#REF!</definedName>
    <definedName name="TBcc684bb1_f6c5_48cb_8142_c4cff80d2208" localSheetId="5" hidden="1">#REF!</definedName>
    <definedName name="TBcc684bb1_f6c5_48cb_8142_c4cff80d2208" hidden="1">#REF!</definedName>
    <definedName name="TBcc6f53da_1997_4525_a1ed_a851d7cdd08f" localSheetId="5" hidden="1">#REF!</definedName>
    <definedName name="TBcc6f53da_1997_4525_a1ed_a851d7cdd08f" hidden="1">#REF!</definedName>
    <definedName name="TBcc83995c_2ed0_49ec_903a_f67a173fb8c6" localSheetId="5" hidden="1">#REF!</definedName>
    <definedName name="TBcc83995c_2ed0_49ec_903a_f67a173fb8c6" hidden="1">#REF!</definedName>
    <definedName name="TBcc99c879_5921_4da6_9437_ae899f1b5914" localSheetId="5" hidden="1">#REF!</definedName>
    <definedName name="TBcc99c879_5921_4da6_9437_ae899f1b5914" hidden="1">#REF!</definedName>
    <definedName name="TBcca0f8f7_250c_42c8_9f92_1c350f6e623c" localSheetId="5" hidden="1">#REF!</definedName>
    <definedName name="TBcca0f8f7_250c_42c8_9f92_1c350f6e623c" hidden="1">#REF!</definedName>
    <definedName name="TBcca3428a_55d0_447a_98d8_9cac75bd194f" localSheetId="5" hidden="1">#REF!</definedName>
    <definedName name="TBcca3428a_55d0_447a_98d8_9cac75bd194f" hidden="1">#REF!</definedName>
    <definedName name="TBccabc27c_a8b0_4369_b2dc_a9edd39f3f88" localSheetId="5" hidden="1">#REF!</definedName>
    <definedName name="TBccabc27c_a8b0_4369_b2dc_a9edd39f3f88" hidden="1">#REF!</definedName>
    <definedName name="TBccb22192_d2b2_4301_b2d1_d268cad1f4ce" localSheetId="5" hidden="1">#REF!</definedName>
    <definedName name="TBccb22192_d2b2_4301_b2d1_d268cad1f4ce" hidden="1">#REF!</definedName>
    <definedName name="TBccc6669a_8e38_43c2_b0bf_3e22ef4edc57" localSheetId="5" hidden="1">#REF!</definedName>
    <definedName name="TBccc6669a_8e38_43c2_b0bf_3e22ef4edc57" hidden="1">#REF!</definedName>
    <definedName name="TBcccbffea_fe0b_4873_b1b7_50b3237b23f3" localSheetId="5" hidden="1">#REF!</definedName>
    <definedName name="TBcccbffea_fe0b_4873_b1b7_50b3237b23f3" hidden="1">#REF!</definedName>
    <definedName name="TBccd4fd75_3e3d_4745_a781_4d31b9ebe8cf" localSheetId="5" hidden="1">#REF!</definedName>
    <definedName name="TBccd4fd75_3e3d_4745_a781_4d31b9ebe8cf" hidden="1">#REF!</definedName>
    <definedName name="TBccd7311a_3949_45e2_845e_d9b9bb227b98" localSheetId="5" hidden="1">#REF!</definedName>
    <definedName name="TBccd7311a_3949_45e2_845e_d9b9bb227b98" hidden="1">#REF!</definedName>
    <definedName name="TBcce4d9aa_cb32_4577_95dd_4d5b8f706504" localSheetId="5" hidden="1">#REF!</definedName>
    <definedName name="TBcce4d9aa_cb32_4577_95dd_4d5b8f706504" hidden="1">#REF!</definedName>
    <definedName name="TBccec7684_7bb1_4206_bbff_27f12bf33cc8" localSheetId="5" hidden="1">#REF!</definedName>
    <definedName name="TBccec7684_7bb1_4206_bbff_27f12bf33cc8" hidden="1">#REF!</definedName>
    <definedName name="TBcceca5aa_1cac_4b59_9b3d_a2aa6bbff1a4" localSheetId="5" hidden="1">#REF!</definedName>
    <definedName name="TBcceca5aa_1cac_4b59_9b3d_a2aa6bbff1a4" hidden="1">#REF!</definedName>
    <definedName name="TBccfdbae0_4ec1_4d87_ac54_74474b50bd43" localSheetId="5" hidden="1">#REF!</definedName>
    <definedName name="TBccfdbae0_4ec1_4d87_ac54_74474b50bd43" hidden="1">#REF!</definedName>
    <definedName name="TBcd00f7b9_ad6d_437e_af0c_09a50e5efde7" localSheetId="5" hidden="1">#REF!</definedName>
    <definedName name="TBcd00f7b9_ad6d_437e_af0c_09a50e5efde7" hidden="1">#REF!</definedName>
    <definedName name="TBcd07a25f_c588_499d_a9fc_d022f303455e" localSheetId="5" hidden="1">#REF!</definedName>
    <definedName name="TBcd07a25f_c588_499d_a9fc_d022f303455e" hidden="1">#REF!</definedName>
    <definedName name="TBcd10a0d2_f0ce_4c28_b0e8_b6eaef96ead5" localSheetId="5" hidden="1">#REF!</definedName>
    <definedName name="TBcd10a0d2_f0ce_4c28_b0e8_b6eaef96ead5" hidden="1">#REF!</definedName>
    <definedName name="TBcd127781_3640_4e99_9b85_6db77e1d7e31" localSheetId="5" hidden="1">#REF!</definedName>
    <definedName name="TBcd127781_3640_4e99_9b85_6db77e1d7e31" hidden="1">#REF!</definedName>
    <definedName name="TBcd18213e_6ec4_4414_8090_91f47b8b3271" localSheetId="5" hidden="1">#REF!</definedName>
    <definedName name="TBcd18213e_6ec4_4414_8090_91f47b8b3271" hidden="1">#REF!</definedName>
    <definedName name="TBcd195557_3f44_4f10_81ce_8ca0b6f6258a" localSheetId="5" hidden="1">#REF!</definedName>
    <definedName name="TBcd195557_3f44_4f10_81ce_8ca0b6f6258a" hidden="1">#REF!</definedName>
    <definedName name="TBcd42e50e_b50d_4c98_a875_2ddf84b20f77" localSheetId="5" hidden="1">#REF!</definedName>
    <definedName name="TBcd42e50e_b50d_4c98_a875_2ddf84b20f77" hidden="1">#REF!</definedName>
    <definedName name="TBcd4460c4_75e3_4161_8fbc_91ee001911f4" localSheetId="5" hidden="1">#REF!</definedName>
    <definedName name="TBcd4460c4_75e3_4161_8fbc_91ee001911f4" hidden="1">#REF!</definedName>
    <definedName name="TBcd4670b8_3c0c_4da3_989a_bc61d367b996" localSheetId="5" hidden="1">#REF!</definedName>
    <definedName name="TBcd4670b8_3c0c_4da3_989a_bc61d367b996" hidden="1">#REF!</definedName>
    <definedName name="TBcd4d57f4_1afa_4630_93fd_f6cf351fb193" localSheetId="5" hidden="1">#REF!</definedName>
    <definedName name="TBcd4d57f4_1afa_4630_93fd_f6cf351fb193" hidden="1">#REF!</definedName>
    <definedName name="TBcd720d83_76b0_4e57_af1a_c5ff400446de" localSheetId="5" hidden="1">#REF!</definedName>
    <definedName name="TBcd720d83_76b0_4e57_af1a_c5ff400446de" hidden="1">#REF!</definedName>
    <definedName name="TBcd7d22bf_9818_46bb_a326_89d7356dafcb" localSheetId="5" hidden="1">#REF!</definedName>
    <definedName name="TBcd7d22bf_9818_46bb_a326_89d7356dafcb" hidden="1">#REF!</definedName>
    <definedName name="TBcd871d0b_00ac_4f6c_8e3f_0e2ab72aa234" localSheetId="5" hidden="1">#REF!</definedName>
    <definedName name="TBcd871d0b_00ac_4f6c_8e3f_0e2ab72aa234" hidden="1">#REF!</definedName>
    <definedName name="TBcd888c44_a5f6_416e_ad07_387225d08fee" localSheetId="5" hidden="1">#REF!</definedName>
    <definedName name="TBcd888c44_a5f6_416e_ad07_387225d08fee" hidden="1">#REF!</definedName>
    <definedName name="TBcd8951bd_5ec2_4d48_bd03_264e779ab552" localSheetId="5" hidden="1">#REF!</definedName>
    <definedName name="TBcd8951bd_5ec2_4d48_bd03_264e779ab552" hidden="1">#REF!</definedName>
    <definedName name="TBcd9999b3_1c80_4378_a937_007937510efd" localSheetId="5" hidden="1">#REF!</definedName>
    <definedName name="TBcd9999b3_1c80_4378_a937_007937510efd" hidden="1">#REF!</definedName>
    <definedName name="TBcda97aed_e8d2_4070_ba8b_e9afd635de90" localSheetId="5" hidden="1">#REF!</definedName>
    <definedName name="TBcda97aed_e8d2_4070_ba8b_e9afd635de90" hidden="1">#REF!</definedName>
    <definedName name="TBcdc2b2f6_3495_4fed_ac3e_0a5992147788" localSheetId="5" hidden="1">#REF!</definedName>
    <definedName name="TBcdc2b2f6_3495_4fed_ac3e_0a5992147788" hidden="1">#REF!</definedName>
    <definedName name="TBcdc61f86_4f65_4420_bed6_0dab1b6edba7" localSheetId="5" hidden="1">#REF!</definedName>
    <definedName name="TBcdc61f86_4f65_4420_bed6_0dab1b6edba7" hidden="1">#REF!</definedName>
    <definedName name="TBcdd52ed8_498c_4a39_ace8_ab40588ced6c" localSheetId="5" hidden="1">#REF!</definedName>
    <definedName name="TBcdd52ed8_498c_4a39_ace8_ab40588ced6c" hidden="1">#REF!</definedName>
    <definedName name="TBcdd93dc1_08ac_4ed0_b2e4_61e8a3191e0b" localSheetId="5" hidden="1">#REF!</definedName>
    <definedName name="TBcdd93dc1_08ac_4ed0_b2e4_61e8a3191e0b" hidden="1">#REF!</definedName>
    <definedName name="TBcde1f317_2c3f_465f_8a62_a26310734d99" localSheetId="5" hidden="1">#REF!</definedName>
    <definedName name="TBcde1f317_2c3f_465f_8a62_a26310734d99" hidden="1">#REF!</definedName>
    <definedName name="TBcde69153_c12e_4ecf_879e_ecc4a76c1f14" localSheetId="5" hidden="1">#REF!</definedName>
    <definedName name="TBcde69153_c12e_4ecf_879e_ecc4a76c1f14" hidden="1">#REF!</definedName>
    <definedName name="TBcde81f4c_63f1_4ed8_89df_70467d3ef821" localSheetId="5" hidden="1">#REF!</definedName>
    <definedName name="TBcde81f4c_63f1_4ed8_89df_70467d3ef821" hidden="1">#REF!</definedName>
    <definedName name="TBcdf7ab9c_6dd9_45dd_8699_0649d9fb3c3e" localSheetId="5" hidden="1">#REF!</definedName>
    <definedName name="TBcdf7ab9c_6dd9_45dd_8699_0649d9fb3c3e" hidden="1">#REF!</definedName>
    <definedName name="TBcdf7dd23_3f42_4537_810e_2f80c95530c3" localSheetId="5" hidden="1">#REF!</definedName>
    <definedName name="TBcdf7dd23_3f42_4537_810e_2f80c95530c3" hidden="1">#REF!</definedName>
    <definedName name="TBce0c0fa9_063a_43b7_a8e5_2bea3311ea62" localSheetId="5" hidden="1">#REF!</definedName>
    <definedName name="TBce0c0fa9_063a_43b7_a8e5_2bea3311ea62" hidden="1">#REF!</definedName>
    <definedName name="TBce0d70e7_96ea_4c54_a163_5d4511030f66" localSheetId="5" hidden="1">#REF!</definedName>
    <definedName name="TBce0d70e7_96ea_4c54_a163_5d4511030f66" hidden="1">#REF!</definedName>
    <definedName name="TBce0e8aab_a1f3_477b_812e_4dd1b55f0692" localSheetId="5" hidden="1">#REF!</definedName>
    <definedName name="TBce0e8aab_a1f3_477b_812e_4dd1b55f0692" hidden="1">#REF!</definedName>
    <definedName name="TBce12eb22_4781_4e11_a842_e5c65c4f3f8c" localSheetId="5" hidden="1">#REF!</definedName>
    <definedName name="TBce12eb22_4781_4e11_a842_e5c65c4f3f8c" hidden="1">#REF!</definedName>
    <definedName name="TBce1a5357_dc8a_4423_b2bb_944c8e2eaf7c" localSheetId="5" hidden="1">#REF!</definedName>
    <definedName name="TBce1a5357_dc8a_4423_b2bb_944c8e2eaf7c" hidden="1">#REF!</definedName>
    <definedName name="TBce214dc5_2c87_4a21_ae80_3face78d383c" localSheetId="5" hidden="1">#REF!</definedName>
    <definedName name="TBce214dc5_2c87_4a21_ae80_3face78d383c" hidden="1">#REF!</definedName>
    <definedName name="TBce28e1ac_3221_47b7_8b58_bb4b82c6c302" localSheetId="5" hidden="1">#REF!</definedName>
    <definedName name="TBce28e1ac_3221_47b7_8b58_bb4b82c6c302" hidden="1">#REF!</definedName>
    <definedName name="TBce2ea704_6a30_4792_ba0f_fd9fad81e3b9" localSheetId="5" hidden="1">#REF!</definedName>
    <definedName name="TBce2ea704_6a30_4792_ba0f_fd9fad81e3b9" hidden="1">#REF!</definedName>
    <definedName name="TBce3effa0_cfb2_460f_927c_35bb1e2832a7" localSheetId="5" hidden="1">#REF!</definedName>
    <definedName name="TBce3effa0_cfb2_460f_927c_35bb1e2832a7" hidden="1">#REF!</definedName>
    <definedName name="TBce4d63a3_24a2_4a14_8823_ef4f68b5ae01" localSheetId="5" hidden="1">#REF!</definedName>
    <definedName name="TBce4d63a3_24a2_4a14_8823_ef4f68b5ae01" hidden="1">#REF!</definedName>
    <definedName name="TBce56f87a_62e2_42c8_be70_2551914af85e" localSheetId="5" hidden="1">#REF!</definedName>
    <definedName name="TBce56f87a_62e2_42c8_be70_2551914af85e" hidden="1">#REF!</definedName>
    <definedName name="TBce581b5b_fc02_4b4c_bdd1_39b82e698846" localSheetId="5" hidden="1">#REF!</definedName>
    <definedName name="TBce581b5b_fc02_4b4c_bdd1_39b82e698846" hidden="1">#REF!</definedName>
    <definedName name="TBce584ab0_c0ff_4ede_a4f4_ba4dcbdfd5a2" localSheetId="5" hidden="1">#REF!</definedName>
    <definedName name="TBce584ab0_c0ff_4ede_a4f4_ba4dcbdfd5a2" hidden="1">#REF!</definedName>
    <definedName name="TBce628581_92d8_418e_9dae_1564ddabe972" localSheetId="5" hidden="1">#REF!</definedName>
    <definedName name="TBce628581_92d8_418e_9dae_1564ddabe972" hidden="1">#REF!</definedName>
    <definedName name="TBce8d9a2c_1ee5_4232_b22e_6929e1ca4c54" localSheetId="5" hidden="1">#REF!</definedName>
    <definedName name="TBce8d9a2c_1ee5_4232_b22e_6929e1ca4c54" hidden="1">#REF!</definedName>
    <definedName name="TBce938bd1_408d_4812_a27d_6a06625100a3" localSheetId="5" hidden="1">#REF!</definedName>
    <definedName name="TBce938bd1_408d_4812_a27d_6a06625100a3" hidden="1">#REF!</definedName>
    <definedName name="TBce97020f_b0b7_4518_a604_37a541e2eb1a" localSheetId="5" hidden="1">#REF!</definedName>
    <definedName name="TBce97020f_b0b7_4518_a604_37a541e2eb1a" hidden="1">#REF!</definedName>
    <definedName name="TBce9726c8_3b9f_4993_8eac_729b55bf002c" localSheetId="5" hidden="1">#REF!</definedName>
    <definedName name="TBce9726c8_3b9f_4993_8eac_729b55bf002c" hidden="1">#REF!</definedName>
    <definedName name="TBce9fcb94_d770_4880_8582_1c1df9388715" localSheetId="5" hidden="1">#REF!</definedName>
    <definedName name="TBce9fcb94_d770_4880_8582_1c1df9388715" hidden="1">#REF!</definedName>
    <definedName name="TBcea27dda_4b82_4d62_b044_45790d3c1244" localSheetId="5" hidden="1">#REF!</definedName>
    <definedName name="TBcea27dda_4b82_4d62_b044_45790d3c1244" hidden="1">#REF!</definedName>
    <definedName name="TBcea631f1_10e0_4a96_8d6c_e8b264b33939" localSheetId="5" hidden="1">#REF!</definedName>
    <definedName name="TBcea631f1_10e0_4a96_8d6c_e8b264b33939" hidden="1">#REF!</definedName>
    <definedName name="TBcea6c7ed_4f1f_4db6_a356_5eaa6de0a7c1" localSheetId="5" hidden="1">#REF!</definedName>
    <definedName name="TBcea6c7ed_4f1f_4db6_a356_5eaa6de0a7c1" hidden="1">#REF!</definedName>
    <definedName name="TBcea766bb_fbb3_4e40_9a31_2aabbc91abe7" localSheetId="5" hidden="1">#REF!</definedName>
    <definedName name="TBcea766bb_fbb3_4e40_9a31_2aabbc91abe7" hidden="1">#REF!</definedName>
    <definedName name="TBceb2d477_ed30_4302_ac03_4d55af738029" localSheetId="5" hidden="1">#REF!</definedName>
    <definedName name="TBceb2d477_ed30_4302_ac03_4d55af738029" hidden="1">#REF!</definedName>
    <definedName name="TBceb30e3d_c2cb_4f65_a05a_27099dfc35d3" localSheetId="5" hidden="1">#REF!</definedName>
    <definedName name="TBceb30e3d_c2cb_4f65_a05a_27099dfc35d3" hidden="1">#REF!</definedName>
    <definedName name="TBceba02ee_90e3_4fb8_b3a8_30b7b21d55a7" localSheetId="5" hidden="1">#REF!</definedName>
    <definedName name="TBceba02ee_90e3_4fb8_b3a8_30b7b21d55a7" hidden="1">#REF!</definedName>
    <definedName name="TBcec35dc1_5f13_4d31_8fd5_e743ca3a198b" localSheetId="5" hidden="1">#REF!</definedName>
    <definedName name="TBcec35dc1_5f13_4d31_8fd5_e743ca3a198b" hidden="1">#REF!</definedName>
    <definedName name="TBcec6de98_1a6d_46bd_b4d0_46a72fd36ca6" localSheetId="5" hidden="1">#REF!</definedName>
    <definedName name="TBcec6de98_1a6d_46bd_b4d0_46a72fd36ca6" hidden="1">#REF!</definedName>
    <definedName name="TBcecdbdb8_25f1_40e5_9f99_e7f90a301c01" localSheetId="5" hidden="1">#REF!</definedName>
    <definedName name="TBcecdbdb8_25f1_40e5_9f99_e7f90a301c01" hidden="1">#REF!</definedName>
    <definedName name="TBced22f2e_9701_471f_90f1_1d37d4f3cf07" localSheetId="5" hidden="1">#REF!</definedName>
    <definedName name="TBced22f2e_9701_471f_90f1_1d37d4f3cf07" hidden="1">#REF!</definedName>
    <definedName name="TBced6c845_f95a_4419_b17f_e9fb871f8a1f" localSheetId="5" hidden="1">#REF!</definedName>
    <definedName name="TBced6c845_f95a_4419_b17f_e9fb871f8a1f" hidden="1">#REF!</definedName>
    <definedName name="TBcedbb94d_0f8e_442d_8b9a_df84819b1126" localSheetId="5" hidden="1">#REF!</definedName>
    <definedName name="TBcedbb94d_0f8e_442d_8b9a_df84819b1126" hidden="1">#REF!</definedName>
    <definedName name="TBceedaab3_d34a_4fc8_9908_d29d001e4f73" localSheetId="5" hidden="1">#REF!</definedName>
    <definedName name="TBceedaab3_d34a_4fc8_9908_d29d001e4f73" hidden="1">#REF!</definedName>
    <definedName name="TBcef1f85e_07ae_450f_bffa_1033079bf2d8" localSheetId="5" hidden="1">#REF!</definedName>
    <definedName name="TBcef1f85e_07ae_450f_bffa_1033079bf2d8" hidden="1">#REF!</definedName>
    <definedName name="TBcef573ec_846d_444b_9d6b_1b136af47f9c" localSheetId="5" hidden="1">#REF!</definedName>
    <definedName name="TBcef573ec_846d_444b_9d6b_1b136af47f9c" hidden="1">#REF!</definedName>
    <definedName name="TBcefcf595_9a07_4a0d_8b59_e1a7dca05b40" localSheetId="5" hidden="1">#REF!</definedName>
    <definedName name="TBcefcf595_9a07_4a0d_8b59_e1a7dca05b40" hidden="1">#REF!</definedName>
    <definedName name="TBcefd64c2_d1c6_4773_bb0c_641e35e6a2ee" localSheetId="5" hidden="1">#REF!</definedName>
    <definedName name="TBcefd64c2_d1c6_4773_bb0c_641e35e6a2ee" hidden="1">#REF!</definedName>
    <definedName name="TBcefe9098_c8b2_4fd5_ad55_d1dffb8711c9" localSheetId="5" hidden="1">#REF!</definedName>
    <definedName name="TBcefe9098_c8b2_4fd5_ad55_d1dffb8711c9" hidden="1">#REF!</definedName>
    <definedName name="TBcf03fe97_9bcd_4125_9121_673f30e22169" localSheetId="5" hidden="1">#REF!</definedName>
    <definedName name="TBcf03fe97_9bcd_4125_9121_673f30e22169" hidden="1">#REF!</definedName>
    <definedName name="TBcf042a5f_3ef7_4d4b_91cd_49a6345db794" localSheetId="5" hidden="1">#REF!</definedName>
    <definedName name="TBcf042a5f_3ef7_4d4b_91cd_49a6345db794" hidden="1">#REF!</definedName>
    <definedName name="TBcf04f189_4eed_4250_96e6_62907bd41cb1" localSheetId="5" hidden="1">#REF!</definedName>
    <definedName name="TBcf04f189_4eed_4250_96e6_62907bd41cb1" hidden="1">#REF!</definedName>
    <definedName name="TBcf1031e2_69a1_4a78_9c78_3ef4fdbb76a5" localSheetId="5" hidden="1">#REF!</definedName>
    <definedName name="TBcf1031e2_69a1_4a78_9c78_3ef4fdbb76a5" hidden="1">#REF!</definedName>
    <definedName name="TBcf112f6e_dd10_426a_931a_e7c305c09478" localSheetId="5" hidden="1">#REF!</definedName>
    <definedName name="TBcf112f6e_dd10_426a_931a_e7c305c09478" hidden="1">#REF!</definedName>
    <definedName name="TBcf1cd459_90a2_4751_a95e_81ec6c97cbbd" localSheetId="5" hidden="1">#REF!</definedName>
    <definedName name="TBcf1cd459_90a2_4751_a95e_81ec6c97cbbd" hidden="1">#REF!</definedName>
    <definedName name="TBcf2015f9_a0c5_4d51_9106_cddad9b7c154" localSheetId="5" hidden="1">#REF!</definedName>
    <definedName name="TBcf2015f9_a0c5_4d51_9106_cddad9b7c154" hidden="1">#REF!</definedName>
    <definedName name="TBcf22336c_264b_4862_b32b_f92a41508b11" localSheetId="5" hidden="1">#REF!</definedName>
    <definedName name="TBcf22336c_264b_4862_b32b_f92a41508b11" hidden="1">#REF!</definedName>
    <definedName name="TBcf2482ad_ce0c_45b7_bf3a_b4c942af93b4" localSheetId="5" hidden="1">#REF!</definedName>
    <definedName name="TBcf2482ad_ce0c_45b7_bf3a_b4c942af93b4" hidden="1">#REF!</definedName>
    <definedName name="TBcf2b8122_c3c3_4dc5_83f2_2ac36102df47" localSheetId="5" hidden="1">#REF!</definedName>
    <definedName name="TBcf2b8122_c3c3_4dc5_83f2_2ac36102df47" hidden="1">#REF!</definedName>
    <definedName name="TBcf2ca8f9_867f_47f4_89db_e6bef94d5c5f" localSheetId="5" hidden="1">#REF!</definedName>
    <definedName name="TBcf2ca8f9_867f_47f4_89db_e6bef94d5c5f" hidden="1">#REF!</definedName>
    <definedName name="TBcf386141_09da_488d_a8ff_fb7774c6117d" localSheetId="5" hidden="1">#REF!</definedName>
    <definedName name="TBcf386141_09da_488d_a8ff_fb7774c6117d" hidden="1">#REF!</definedName>
    <definedName name="TBcf43fcc8_d27f_446b_b16f_92491d49e83b" localSheetId="5" hidden="1">#REF!</definedName>
    <definedName name="TBcf43fcc8_d27f_446b_b16f_92491d49e83b" hidden="1">#REF!</definedName>
    <definedName name="TBcf46e8c2_d3cd_43fe_95cf_4aea80ef46a6" localSheetId="5" hidden="1">#REF!</definedName>
    <definedName name="TBcf46e8c2_d3cd_43fe_95cf_4aea80ef46a6" hidden="1">#REF!</definedName>
    <definedName name="TBcf4df376_b784_4c84_81bc_125a6fbe09b2" localSheetId="5" hidden="1">#REF!</definedName>
    <definedName name="TBcf4df376_b784_4c84_81bc_125a6fbe09b2" hidden="1">#REF!</definedName>
    <definedName name="TBcf4ecf33_b366_4e5b_848e_5728146930ad" localSheetId="5" hidden="1">#REF!</definedName>
    <definedName name="TBcf4ecf33_b366_4e5b_848e_5728146930ad" hidden="1">#REF!</definedName>
    <definedName name="TBcf5dc6f7_906e_460c_b425_b608807f334f" localSheetId="5" hidden="1">#REF!</definedName>
    <definedName name="TBcf5dc6f7_906e_460c_b425_b608807f334f" hidden="1">#REF!</definedName>
    <definedName name="TBcf77724e_41ec_4bd7_b945_f59de075c374" localSheetId="5" hidden="1">#REF!</definedName>
    <definedName name="TBcf77724e_41ec_4bd7_b945_f59de075c374" hidden="1">#REF!</definedName>
    <definedName name="TBcf82aeda_9bb7_4ae2_9356_b16088f0549f" localSheetId="5" hidden="1">#REF!</definedName>
    <definedName name="TBcf82aeda_9bb7_4ae2_9356_b16088f0549f" hidden="1">#REF!</definedName>
    <definedName name="TBcf86a0e4_9b68_45a0_8e10_21dc42285479" localSheetId="5" hidden="1">#REF!</definedName>
    <definedName name="TBcf86a0e4_9b68_45a0_8e10_21dc42285479" hidden="1">#REF!</definedName>
    <definedName name="TBcf93e9d8_d662_4855_9e95_7adc05ad0892" localSheetId="5" hidden="1">#REF!</definedName>
    <definedName name="TBcf93e9d8_d662_4855_9e95_7adc05ad0892" hidden="1">#REF!</definedName>
    <definedName name="TBcf958664_6f18_48a2_94e1_ce908df170dc" localSheetId="5" hidden="1">#REF!</definedName>
    <definedName name="TBcf958664_6f18_48a2_94e1_ce908df170dc" hidden="1">#REF!</definedName>
    <definedName name="TBcf965631_57f1_48cc_8534_5ef120def552" localSheetId="5" hidden="1">#REF!</definedName>
    <definedName name="TBcf965631_57f1_48cc_8534_5ef120def552" hidden="1">#REF!</definedName>
    <definedName name="TBcf9c75df_269b_468d_b29c_481a0313a8b2" localSheetId="5" hidden="1">#REF!</definedName>
    <definedName name="TBcf9c75df_269b_468d_b29c_481a0313a8b2" hidden="1">#REF!</definedName>
    <definedName name="TBcf9d34e0_eb9f_4745_ab8e_40e655957469" localSheetId="5" hidden="1">#REF!</definedName>
    <definedName name="TBcf9d34e0_eb9f_4745_ab8e_40e655957469" hidden="1">#REF!</definedName>
    <definedName name="TBcfa138b4_1bb3_4e88_a941_186b95838631" localSheetId="5" hidden="1">#REF!</definedName>
    <definedName name="TBcfa138b4_1bb3_4e88_a941_186b95838631" hidden="1">#REF!</definedName>
    <definedName name="TBcfa5be4c_9d26_406f_978b_de08de7f04a8" localSheetId="5" hidden="1">#REF!</definedName>
    <definedName name="TBcfa5be4c_9d26_406f_978b_de08de7f04a8" hidden="1">#REF!</definedName>
    <definedName name="TBcfaaa7b1_bcd0_44ff_bb05_e9d972769cb5" localSheetId="5" hidden="1">#REF!</definedName>
    <definedName name="TBcfaaa7b1_bcd0_44ff_bb05_e9d972769cb5" hidden="1">#REF!</definedName>
    <definedName name="TBcfb0f842_6a2b_452a_b8d3_bac0e3592703" localSheetId="5" hidden="1">#REF!</definedName>
    <definedName name="TBcfb0f842_6a2b_452a_b8d3_bac0e3592703" hidden="1">#REF!</definedName>
    <definedName name="TBcfb20222_5dac_4152_be32_bec3e6143647" localSheetId="5" hidden="1">#REF!</definedName>
    <definedName name="TBcfb20222_5dac_4152_be32_bec3e6143647" hidden="1">#REF!</definedName>
    <definedName name="TBcfb8b99c_7ebd_4d16_b6d5_d28d38dfe0bd" localSheetId="5" hidden="1">#REF!</definedName>
    <definedName name="TBcfb8b99c_7ebd_4d16_b6d5_d28d38dfe0bd" hidden="1">#REF!</definedName>
    <definedName name="TBcfc8d850_dde6_433f_b33e_5fe3ce831adf" localSheetId="5" hidden="1">#REF!</definedName>
    <definedName name="TBcfc8d850_dde6_433f_b33e_5fe3ce831adf" hidden="1">#REF!</definedName>
    <definedName name="TBcfe4af5b_3cc1_4449_8c39_90194e8739d1" localSheetId="5" hidden="1">#REF!</definedName>
    <definedName name="TBcfe4af5b_3cc1_4449_8c39_90194e8739d1" hidden="1">#REF!</definedName>
    <definedName name="TBcffb4013_767d_4022_9ebc_263c1dcb152c" localSheetId="5" hidden="1">#REF!</definedName>
    <definedName name="TBcffb4013_767d_4022_9ebc_263c1dcb152c" hidden="1">#REF!</definedName>
    <definedName name="TBcffc0d6e_8a64_4a5b_8cca_24d952870f51" localSheetId="5" hidden="1">#REF!</definedName>
    <definedName name="TBcffc0d6e_8a64_4a5b_8cca_24d952870f51" hidden="1">#REF!</definedName>
    <definedName name="TBd000aff9_d724_4387_a957_84ab55fce043" localSheetId="5" hidden="1">#REF!</definedName>
    <definedName name="TBd000aff9_d724_4387_a957_84ab55fce043" hidden="1">#REF!</definedName>
    <definedName name="TBd004dba4_9710_4010_bb5b_fd6fe56359cd" localSheetId="5" hidden="1">#REF!</definedName>
    <definedName name="TBd004dba4_9710_4010_bb5b_fd6fe56359cd" hidden="1">#REF!</definedName>
    <definedName name="TBd00cd63a_ab69_4819_826a_87784abab8a5" localSheetId="5" hidden="1">#REF!</definedName>
    <definedName name="TBd00cd63a_ab69_4819_826a_87784abab8a5" hidden="1">#REF!</definedName>
    <definedName name="TBd0104003_87b7_4e7d_80f9_1d9ae6a828b1" localSheetId="5" hidden="1">#REF!</definedName>
    <definedName name="TBd0104003_87b7_4e7d_80f9_1d9ae6a828b1" hidden="1">#REF!</definedName>
    <definedName name="TBd01a8079_85b7_42ad_a78e_9475a9ecf9f5" localSheetId="5" hidden="1">#REF!</definedName>
    <definedName name="TBd01a8079_85b7_42ad_a78e_9475a9ecf9f5" hidden="1">#REF!</definedName>
    <definedName name="TBd020629f_51e5_4b56_a4a1_ee54f0272427" localSheetId="5" hidden="1">#REF!</definedName>
    <definedName name="TBd020629f_51e5_4b56_a4a1_ee54f0272427" hidden="1">#REF!</definedName>
    <definedName name="TBd02b7fe1_0b4f_4d0e_b9d4_0b74630a9e75" localSheetId="5" hidden="1">#REF!</definedName>
    <definedName name="TBd02b7fe1_0b4f_4d0e_b9d4_0b74630a9e75" hidden="1">#REF!</definedName>
    <definedName name="TBd02ce255_f452_4b16_828a_e6974a23c579" localSheetId="5" hidden="1">#REF!</definedName>
    <definedName name="TBd02ce255_f452_4b16_828a_e6974a23c579" hidden="1">#REF!</definedName>
    <definedName name="TBd0389076_f494_48fb_a6b4_25398c79ecfe" localSheetId="5" hidden="1">#REF!</definedName>
    <definedName name="TBd0389076_f494_48fb_a6b4_25398c79ecfe" hidden="1">#REF!</definedName>
    <definedName name="TBd049c4e1_dedc_4eeb_a3dd_e684a6690633" localSheetId="5" hidden="1">#REF!</definedName>
    <definedName name="TBd049c4e1_dedc_4eeb_a3dd_e684a6690633" hidden="1">#REF!</definedName>
    <definedName name="TBd05412ea_ac57_4078_a862_54353246fa77" localSheetId="5" hidden="1">#REF!</definedName>
    <definedName name="TBd05412ea_ac57_4078_a862_54353246fa77" hidden="1">#REF!</definedName>
    <definedName name="TBd05cc9f1_b214_4210_ba14_d159b927a854" localSheetId="5" hidden="1">#REF!</definedName>
    <definedName name="TBd05cc9f1_b214_4210_ba14_d159b927a854" hidden="1">#REF!</definedName>
    <definedName name="TBd0601ca6_7d57_4f3d_b94b_e314f52f2e9f" localSheetId="5" hidden="1">#REF!</definedName>
    <definedName name="TBd0601ca6_7d57_4f3d_b94b_e314f52f2e9f" hidden="1">#REF!</definedName>
    <definedName name="TBd06633bf_1b36_4f4e_b480_d38943f07384" localSheetId="5" hidden="1">#REF!</definedName>
    <definedName name="TBd06633bf_1b36_4f4e_b480_d38943f07384" hidden="1">#REF!</definedName>
    <definedName name="TBd074c1fc_a7b2_4433_9adc_61f77525470d" localSheetId="5" hidden="1">#REF!</definedName>
    <definedName name="TBd074c1fc_a7b2_4433_9adc_61f77525470d" hidden="1">#REF!</definedName>
    <definedName name="TBd076a19b_ddbc_4c8c_8672_a8301141a9bb" localSheetId="5" hidden="1">#REF!</definedName>
    <definedName name="TBd076a19b_ddbc_4c8c_8672_a8301141a9bb" hidden="1">#REF!</definedName>
    <definedName name="TBd0785574_cf70_4bf6_b6f0_abd25cc52276" localSheetId="5" hidden="1">#REF!</definedName>
    <definedName name="TBd0785574_cf70_4bf6_b6f0_abd25cc52276" hidden="1">#REF!</definedName>
    <definedName name="TBd084298d_5c55_4a1c_a2af_5951085afcc5" localSheetId="5" hidden="1">#REF!</definedName>
    <definedName name="TBd084298d_5c55_4a1c_a2af_5951085afcc5" hidden="1">#REF!</definedName>
    <definedName name="TBd08fa3d8_c8f3_42c7_a368_86ecfd4af7f0" localSheetId="5" hidden="1">#REF!</definedName>
    <definedName name="TBd08fa3d8_c8f3_42c7_a368_86ecfd4af7f0" hidden="1">#REF!</definedName>
    <definedName name="TBd0a57916_6c4e_4b64_aecd_4c499f9a5343" localSheetId="5" hidden="1">#REF!</definedName>
    <definedName name="TBd0a57916_6c4e_4b64_aecd_4c499f9a5343" hidden="1">#REF!</definedName>
    <definedName name="TBd0a5c7c2_700f_41d4_a1e3_d43365932135" localSheetId="5" hidden="1">#REF!</definedName>
    <definedName name="TBd0a5c7c2_700f_41d4_a1e3_d43365932135" hidden="1">#REF!</definedName>
    <definedName name="TBd0a7bafc_5047_457f_b6e9_fe6b9c11a904" localSheetId="5" hidden="1">#REF!</definedName>
    <definedName name="TBd0a7bafc_5047_457f_b6e9_fe6b9c11a904" hidden="1">#REF!</definedName>
    <definedName name="TBd0b3bf0f_c9f2_4ced_9f41_2ce5c7066754" localSheetId="5" hidden="1">#REF!</definedName>
    <definedName name="TBd0b3bf0f_c9f2_4ced_9f41_2ce5c7066754" hidden="1">#REF!</definedName>
    <definedName name="TBd0d5aa1e_7588_404a_95ef_f45dc2591331" localSheetId="5" hidden="1">#REF!</definedName>
    <definedName name="TBd0d5aa1e_7588_404a_95ef_f45dc2591331" hidden="1">#REF!</definedName>
    <definedName name="TBd0d9ff89_4fd9_4054_a832_57ac931274ae" localSheetId="5" hidden="1">#REF!</definedName>
    <definedName name="TBd0d9ff89_4fd9_4054_a832_57ac931274ae" hidden="1">#REF!</definedName>
    <definedName name="TBd0dbda31_b4e1_4049_9153_abcbde125ed4" localSheetId="5" hidden="1">#REF!</definedName>
    <definedName name="TBd0dbda31_b4e1_4049_9153_abcbde125ed4" hidden="1">#REF!</definedName>
    <definedName name="TBd0e329ec_0040_4df9_98c2_20e28bcf3fe5" localSheetId="5" hidden="1">#REF!</definedName>
    <definedName name="TBd0e329ec_0040_4df9_98c2_20e28bcf3fe5" hidden="1">#REF!</definedName>
    <definedName name="TBd0e3b43d_0eba_4ad7_8f5a_d5f8803e08da" localSheetId="5" hidden="1">#REF!</definedName>
    <definedName name="TBd0e3b43d_0eba_4ad7_8f5a_d5f8803e08da" hidden="1">#REF!</definedName>
    <definedName name="TBd0f61e90_a7e8_447f_ade1_1c0125efd5ca" localSheetId="5" hidden="1">#REF!</definedName>
    <definedName name="TBd0f61e90_a7e8_447f_ade1_1c0125efd5ca" hidden="1">#REF!</definedName>
    <definedName name="TBd0ff8c49_724d_4c68_aafc_200b68be31fa" localSheetId="5" hidden="1">#REF!</definedName>
    <definedName name="TBd0ff8c49_724d_4c68_aafc_200b68be31fa" hidden="1">#REF!</definedName>
    <definedName name="TBd10425b7_dc5d_4247_be36_54d1742928be" localSheetId="5" hidden="1">#REF!</definedName>
    <definedName name="TBd10425b7_dc5d_4247_be36_54d1742928be" hidden="1">#REF!</definedName>
    <definedName name="TBd11abc5a_c08b_4f99_bb8e_b972ccd06f2d" localSheetId="5" hidden="1">#REF!</definedName>
    <definedName name="TBd11abc5a_c08b_4f99_bb8e_b972ccd06f2d" hidden="1">#REF!</definedName>
    <definedName name="TBd11cc10f_2e69_482b_976f_095ffb5ff773" localSheetId="5" hidden="1">#REF!</definedName>
    <definedName name="TBd11cc10f_2e69_482b_976f_095ffb5ff773" hidden="1">#REF!</definedName>
    <definedName name="TBd123d58c_3b14_45b6_a76f_aee983774786" localSheetId="5" hidden="1">#REF!</definedName>
    <definedName name="TBd123d58c_3b14_45b6_a76f_aee983774786" hidden="1">#REF!</definedName>
    <definedName name="TBd12d7e72_e51b_4bfc_9efa_5cccf0da40d7" localSheetId="5" hidden="1">#REF!</definedName>
    <definedName name="TBd12d7e72_e51b_4bfc_9efa_5cccf0da40d7" hidden="1">#REF!</definedName>
    <definedName name="TBd130b631_d99b_4c9d_8bb7_15e337ac7f71" localSheetId="5" hidden="1">#REF!</definedName>
    <definedName name="TBd130b631_d99b_4c9d_8bb7_15e337ac7f71" hidden="1">#REF!</definedName>
    <definedName name="TBd130e56a_756d_4ec9_8ae1_285960fae363" localSheetId="5" hidden="1">#REF!</definedName>
    <definedName name="TBd130e56a_756d_4ec9_8ae1_285960fae363" hidden="1">#REF!</definedName>
    <definedName name="TBd1392d08_c281_4abb_b978_e4f7a68ab2e0" localSheetId="5" hidden="1">#REF!</definedName>
    <definedName name="TBd1392d08_c281_4abb_b978_e4f7a68ab2e0" hidden="1">#REF!</definedName>
    <definedName name="TBd13b212f_4b6b_436e_9ced_7500045a6443" localSheetId="5" hidden="1">#REF!</definedName>
    <definedName name="TBd13b212f_4b6b_436e_9ced_7500045a6443" hidden="1">#REF!</definedName>
    <definedName name="TBd141f5b0_5ea2_4be2_8696_9a0f09134431" localSheetId="5" hidden="1">#REF!</definedName>
    <definedName name="TBd141f5b0_5ea2_4be2_8696_9a0f09134431" hidden="1">#REF!</definedName>
    <definedName name="TBd1454a53_deda_44ef_b05a_8f2077b1ad93" localSheetId="5" hidden="1">#REF!</definedName>
    <definedName name="TBd1454a53_deda_44ef_b05a_8f2077b1ad93" hidden="1">#REF!</definedName>
    <definedName name="TBd1476d15_a8f5_4246_861f_7f260e3879fc" localSheetId="5" hidden="1">#REF!</definedName>
    <definedName name="TBd1476d15_a8f5_4246_861f_7f260e3879fc" hidden="1">#REF!</definedName>
    <definedName name="TBd14b1a6f_785d_4926_984b_cd82f4118481" localSheetId="5" hidden="1">#REF!</definedName>
    <definedName name="TBd14b1a6f_785d_4926_984b_cd82f4118481" hidden="1">#REF!</definedName>
    <definedName name="TBd14b4ece_c735_4a52_ba0e_b157dab9ef89" localSheetId="5" hidden="1">#REF!</definedName>
    <definedName name="TBd14b4ece_c735_4a52_ba0e_b157dab9ef89" hidden="1">#REF!</definedName>
    <definedName name="TBd1639efc_5f36_4fbe_aca2_cfa2b08d07b7" localSheetId="5" hidden="1">#REF!</definedName>
    <definedName name="TBd1639efc_5f36_4fbe_aca2_cfa2b08d07b7" hidden="1">#REF!</definedName>
    <definedName name="TBd168cbe6_f820_4e29_b6ca_25f411718ed3" localSheetId="5" hidden="1">#REF!</definedName>
    <definedName name="TBd168cbe6_f820_4e29_b6ca_25f411718ed3" hidden="1">#REF!</definedName>
    <definedName name="TBd16a1c28_3b4c_489a_9e3e_7f0a25a2c6c8" localSheetId="5" hidden="1">#REF!</definedName>
    <definedName name="TBd16a1c28_3b4c_489a_9e3e_7f0a25a2c6c8" hidden="1">#REF!</definedName>
    <definedName name="TBd17417d5_9cff_4d8a_a9c1_3c0e87c64245" localSheetId="5" hidden="1">#REF!</definedName>
    <definedName name="TBd17417d5_9cff_4d8a_a9c1_3c0e87c64245" hidden="1">#REF!</definedName>
    <definedName name="TBd176ad56_406b_40f6_98d1_b35a19deacde" localSheetId="5" hidden="1">#REF!</definedName>
    <definedName name="TBd176ad56_406b_40f6_98d1_b35a19deacde" hidden="1">#REF!</definedName>
    <definedName name="TBd17a4f55_1006_4355_a361_a324503a8613" localSheetId="5" hidden="1">#REF!</definedName>
    <definedName name="TBd17a4f55_1006_4355_a361_a324503a8613" hidden="1">#REF!</definedName>
    <definedName name="TBd181a30d_cd00_4a2c_a76e_f6a6d436f6fa" localSheetId="5" hidden="1">#REF!</definedName>
    <definedName name="TBd181a30d_cd00_4a2c_a76e_f6a6d436f6fa" hidden="1">#REF!</definedName>
    <definedName name="TBd18e7015_26db_4f89_9573_664efd7ca0cb" localSheetId="5" hidden="1">#REF!</definedName>
    <definedName name="TBd18e7015_26db_4f89_9573_664efd7ca0cb" hidden="1">#REF!</definedName>
    <definedName name="TBd19509a8_fe1e_427c_a6ed_33e1daa8deda" localSheetId="5" hidden="1">#REF!</definedName>
    <definedName name="TBd19509a8_fe1e_427c_a6ed_33e1daa8deda" hidden="1">#REF!</definedName>
    <definedName name="TBd195d2ae_2302_4e6f_a100_60c312c80f69" localSheetId="5" hidden="1">#REF!</definedName>
    <definedName name="TBd195d2ae_2302_4e6f_a100_60c312c80f69" hidden="1">#REF!</definedName>
    <definedName name="TBd1995c3a_0a27_4db7_a5d0_b91f2fad224b" localSheetId="5" hidden="1">#REF!</definedName>
    <definedName name="TBd1995c3a_0a27_4db7_a5d0_b91f2fad224b" hidden="1">#REF!</definedName>
    <definedName name="TBd1a61170_e07c_41bb_b962_b0be89e879ff" localSheetId="5" hidden="1">#REF!</definedName>
    <definedName name="TBd1a61170_e07c_41bb_b962_b0be89e879ff" hidden="1">#REF!</definedName>
    <definedName name="TBd1b02f3b_457d_4b44_859b_11e9e0086303" localSheetId="5" hidden="1">#REF!</definedName>
    <definedName name="TBd1b02f3b_457d_4b44_859b_11e9e0086303" hidden="1">#REF!</definedName>
    <definedName name="TBd1b13c1b_6a13_48f0_bbe3_75e054f36fc0" localSheetId="5" hidden="1">#REF!</definedName>
    <definedName name="TBd1b13c1b_6a13_48f0_bbe3_75e054f36fc0" hidden="1">#REF!</definedName>
    <definedName name="TBd1b15bcf_52c0_4cc1_affa_179a2217ae44" localSheetId="5" hidden="1">#REF!</definedName>
    <definedName name="TBd1b15bcf_52c0_4cc1_affa_179a2217ae44" hidden="1">#REF!</definedName>
    <definedName name="TBd1cd550d_bc36_4a67_bdbf_beaf60dfc574" localSheetId="5" hidden="1">#REF!</definedName>
    <definedName name="TBd1cd550d_bc36_4a67_bdbf_beaf60dfc574" hidden="1">#REF!</definedName>
    <definedName name="TBd1cd6051_e7ed_4f41_8d06_8aa89b54a1b9" localSheetId="5" hidden="1">#REF!</definedName>
    <definedName name="TBd1cd6051_e7ed_4f41_8d06_8aa89b54a1b9" hidden="1">#REF!</definedName>
    <definedName name="TBd1e1abfe_f3f2_45e0_85ab_a72ad64e2fc3" localSheetId="5" hidden="1">#REF!</definedName>
    <definedName name="TBd1e1abfe_f3f2_45e0_85ab_a72ad64e2fc3" hidden="1">#REF!</definedName>
    <definedName name="TBd1e3ea5b_964d_4f96_96c9_4b693fd36e05" localSheetId="5" hidden="1">#REF!</definedName>
    <definedName name="TBd1e3ea5b_964d_4f96_96c9_4b693fd36e05" hidden="1">#REF!</definedName>
    <definedName name="TBd1e91b94_2e24_413a_98a9_70a6f786fb2c" localSheetId="5" hidden="1">#REF!</definedName>
    <definedName name="TBd1e91b94_2e24_413a_98a9_70a6f786fb2c" hidden="1">#REF!</definedName>
    <definedName name="TBd1ef2281_d799_4af5_9cce_19531ec2d491" localSheetId="5" hidden="1">#REF!</definedName>
    <definedName name="TBd1ef2281_d799_4af5_9cce_19531ec2d491" hidden="1">#REF!</definedName>
    <definedName name="TBd1ef8556_f43d_4d95_88f8_e20750817ac1" localSheetId="5" hidden="1">#REF!</definedName>
    <definedName name="TBd1ef8556_f43d_4d95_88f8_e20750817ac1" hidden="1">#REF!</definedName>
    <definedName name="TBd1fb0627_b3e0_42f7_854a_4e3b61001bc0" localSheetId="5" hidden="1">#REF!</definedName>
    <definedName name="TBd1fb0627_b3e0_42f7_854a_4e3b61001bc0" hidden="1">#REF!</definedName>
    <definedName name="TBd1fc0689_b258_49d7_8315_5c4e19e6b27b" localSheetId="5" hidden="1">#REF!</definedName>
    <definedName name="TBd1fc0689_b258_49d7_8315_5c4e19e6b27b" hidden="1">#REF!</definedName>
    <definedName name="TBd203dff0_56ae_46fb_8729_426943039ba4" localSheetId="5" hidden="1">#REF!</definedName>
    <definedName name="TBd203dff0_56ae_46fb_8729_426943039ba4" hidden="1">#REF!</definedName>
    <definedName name="TBd20caa65_9abe_41e4_b67d_2e97a5ee4567" localSheetId="5" hidden="1">#REF!</definedName>
    <definedName name="TBd20caa65_9abe_41e4_b67d_2e97a5ee4567" hidden="1">#REF!</definedName>
    <definedName name="TBd213e34a_285a_4179_931a_554a9380c861" localSheetId="5" hidden="1">#REF!</definedName>
    <definedName name="TBd213e34a_285a_4179_931a_554a9380c861" hidden="1">#REF!</definedName>
    <definedName name="TBd21da4ed_ce93_4d12_abb9_16174e40fc7c" localSheetId="5" hidden="1">#REF!</definedName>
    <definedName name="TBd21da4ed_ce93_4d12_abb9_16174e40fc7c" hidden="1">#REF!</definedName>
    <definedName name="TBd23002be_8d1a_4c16_844c_4ae41890db25" localSheetId="5" hidden="1">#REF!</definedName>
    <definedName name="TBd23002be_8d1a_4c16_844c_4ae41890db25" hidden="1">#REF!</definedName>
    <definedName name="TBd2303904_51b0_4dc2_bfad_51652253c016" localSheetId="5" hidden="1">#REF!</definedName>
    <definedName name="TBd2303904_51b0_4dc2_bfad_51652253c016" hidden="1">#REF!</definedName>
    <definedName name="TBd23a0ca6_c688_4105_b7e8_3e199cca5c50" localSheetId="5" hidden="1">#REF!</definedName>
    <definedName name="TBd23a0ca6_c688_4105_b7e8_3e199cca5c50" hidden="1">#REF!</definedName>
    <definedName name="TBd248c75e_771d_4a4c_9ae4_beeccbfcd446" localSheetId="5" hidden="1">#REF!</definedName>
    <definedName name="TBd248c75e_771d_4a4c_9ae4_beeccbfcd446" hidden="1">#REF!</definedName>
    <definedName name="TBd24af514_67c0_4308_86e2_f2c0b66f52b7" localSheetId="5" hidden="1">#REF!</definedName>
    <definedName name="TBd24af514_67c0_4308_86e2_f2c0b66f52b7" hidden="1">#REF!</definedName>
    <definedName name="TBd25f417e_7a07_49dd_858a_c3bcef537e44" localSheetId="5" hidden="1">#REF!</definedName>
    <definedName name="TBd25f417e_7a07_49dd_858a_c3bcef537e44" hidden="1">#REF!</definedName>
    <definedName name="TBd270f14a_4714_450e_a474_04259b56919d" localSheetId="5" hidden="1">#REF!</definedName>
    <definedName name="TBd270f14a_4714_450e_a474_04259b56919d" hidden="1">#REF!</definedName>
    <definedName name="TBd27d9af6_4fba_4d02_a39a_41eac29ea040" localSheetId="5" hidden="1">#REF!</definedName>
    <definedName name="TBd27d9af6_4fba_4d02_a39a_41eac29ea040" hidden="1">#REF!</definedName>
    <definedName name="TBd29233bb_618a_438c_81bc_88bcf701d43a" localSheetId="5" hidden="1">#REF!</definedName>
    <definedName name="TBd29233bb_618a_438c_81bc_88bcf701d43a" hidden="1">#REF!</definedName>
    <definedName name="TBd2acec7b_8fa4_436f_8ac6_558b471a7816" localSheetId="5" hidden="1">#REF!</definedName>
    <definedName name="TBd2acec7b_8fa4_436f_8ac6_558b471a7816" hidden="1">#REF!</definedName>
    <definedName name="TBd2ad2513_39ea_4b19_a86f_707b1bd38b00" localSheetId="5" hidden="1">#REF!</definedName>
    <definedName name="TBd2ad2513_39ea_4b19_a86f_707b1bd38b00" hidden="1">#REF!</definedName>
    <definedName name="TBd2b667c6_4aed_4f42_a817_e776dc0acfb5" localSheetId="5" hidden="1">#REF!</definedName>
    <definedName name="TBd2b667c6_4aed_4f42_a817_e776dc0acfb5" hidden="1">#REF!</definedName>
    <definedName name="TBd2b698ad_8ba9_4c0d_a1fe_09f5c653002b" localSheetId="5" hidden="1">#REF!</definedName>
    <definedName name="TBd2b698ad_8ba9_4c0d_a1fe_09f5c653002b" hidden="1">#REF!</definedName>
    <definedName name="TBd2ba356c_a938_4dc1_9f23_165ec821544f" localSheetId="5" hidden="1">#REF!</definedName>
    <definedName name="TBd2ba356c_a938_4dc1_9f23_165ec821544f" hidden="1">#REF!</definedName>
    <definedName name="TBd2bc0337_83af_48c9_857b_0dc069310ea4" localSheetId="5" hidden="1">#REF!</definedName>
    <definedName name="TBd2bc0337_83af_48c9_857b_0dc069310ea4" hidden="1">#REF!</definedName>
    <definedName name="TBd2be527a_c957_4bb6_8091_2b34f69f227c" localSheetId="5" hidden="1">#REF!</definedName>
    <definedName name="TBd2be527a_c957_4bb6_8091_2b34f69f227c" hidden="1">#REF!</definedName>
    <definedName name="TBd2c143c1_e38d_4ff3_8898_480f0e6aa724" localSheetId="5" hidden="1">#REF!</definedName>
    <definedName name="TBd2c143c1_e38d_4ff3_8898_480f0e6aa724" hidden="1">#REF!</definedName>
    <definedName name="TBd2cac1cf_86a1_4748_8dc2_c2d944f3fd3f" localSheetId="5" hidden="1">#REF!</definedName>
    <definedName name="TBd2cac1cf_86a1_4748_8dc2_c2d944f3fd3f" hidden="1">#REF!</definedName>
    <definedName name="TBd2cddfac_1d65_4e61_bd77_0ac520f3bd2e" localSheetId="5" hidden="1">#REF!</definedName>
    <definedName name="TBd2cddfac_1d65_4e61_bd77_0ac520f3bd2e" hidden="1">#REF!</definedName>
    <definedName name="TBd2edee0e_ad0c_4023_8b0e_1613fc7fae0b" localSheetId="5" hidden="1">#REF!</definedName>
    <definedName name="TBd2edee0e_ad0c_4023_8b0e_1613fc7fae0b" hidden="1">#REF!</definedName>
    <definedName name="TBd2ee28f2_47ad_4200_84db_5d7a63a848cb" localSheetId="5" hidden="1">#REF!</definedName>
    <definedName name="TBd2ee28f2_47ad_4200_84db_5d7a63a848cb" hidden="1">#REF!</definedName>
    <definedName name="TBd2ef24ea_4649_4c98_a710_ec1041eb0667" localSheetId="5" hidden="1">#REF!</definedName>
    <definedName name="TBd2ef24ea_4649_4c98_a710_ec1041eb0667" hidden="1">#REF!</definedName>
    <definedName name="TBd2fcdc81_f8c2_44d1_93b8_88e33392adfb" localSheetId="5" hidden="1">#REF!</definedName>
    <definedName name="TBd2fcdc81_f8c2_44d1_93b8_88e33392adfb" hidden="1">#REF!</definedName>
    <definedName name="TBd2fe9db5_329f_4815_bb71_612fedcf0e87" localSheetId="5" hidden="1">#REF!</definedName>
    <definedName name="TBd2fe9db5_329f_4815_bb71_612fedcf0e87" hidden="1">#REF!</definedName>
    <definedName name="TBd2ffed30_6ccb_4422_a3e5_f794ca32658a" localSheetId="5" hidden="1">#REF!</definedName>
    <definedName name="TBd2ffed30_6ccb_4422_a3e5_f794ca32658a" hidden="1">#REF!</definedName>
    <definedName name="TBd30703cd_7d89_4eb8_956b_3897449f8a4a" localSheetId="5" hidden="1">#REF!</definedName>
    <definedName name="TBd30703cd_7d89_4eb8_956b_3897449f8a4a" hidden="1">#REF!</definedName>
    <definedName name="TBd3078a2b_3dd4_438e_b17c_bd5160ab7f3d" localSheetId="5" hidden="1">#REF!</definedName>
    <definedName name="TBd3078a2b_3dd4_438e_b17c_bd5160ab7f3d" hidden="1">#REF!</definedName>
    <definedName name="TBd30f92dc_9c36_460d_a312_67e3867244b4" localSheetId="5" hidden="1">#REF!</definedName>
    <definedName name="TBd30f92dc_9c36_460d_a312_67e3867244b4" hidden="1">#REF!</definedName>
    <definedName name="TBd31ac6cb_b5a0_4635_9560_defdcb1a3025" localSheetId="5" hidden="1">#REF!</definedName>
    <definedName name="TBd31ac6cb_b5a0_4635_9560_defdcb1a3025" hidden="1">#REF!</definedName>
    <definedName name="TBd31ec980_a8cc_40e7_8e01_7cdd7042d060" localSheetId="5" hidden="1">#REF!</definedName>
    <definedName name="TBd31ec980_a8cc_40e7_8e01_7cdd7042d060" hidden="1">#REF!</definedName>
    <definedName name="TBd32d8f72_7218_4af6_99cb_d82d8a6e9315" localSheetId="5" hidden="1">#REF!</definedName>
    <definedName name="TBd32d8f72_7218_4af6_99cb_d82d8a6e9315" hidden="1">#REF!</definedName>
    <definedName name="TBd339ff86_1a12_4e34_b922_af1fecb8b5d9" localSheetId="5" hidden="1">#REF!</definedName>
    <definedName name="TBd339ff86_1a12_4e34_b922_af1fecb8b5d9" hidden="1">#REF!</definedName>
    <definedName name="TBd33cc1c0_89fe_47d6_bd3c_204223d48c17" localSheetId="5" hidden="1">#REF!</definedName>
    <definedName name="TBd33cc1c0_89fe_47d6_bd3c_204223d48c17" hidden="1">#REF!</definedName>
    <definedName name="TBd35ac5e5_de65_4b99_91c0_6e9bb732f629" localSheetId="5" hidden="1">#REF!</definedName>
    <definedName name="TBd35ac5e5_de65_4b99_91c0_6e9bb732f629" hidden="1">#REF!</definedName>
    <definedName name="TBd35cc664_7b36_4f6c_b6f2_95ade0b6fd4d" localSheetId="5" hidden="1">#REF!</definedName>
    <definedName name="TBd35cc664_7b36_4f6c_b6f2_95ade0b6fd4d" hidden="1">#REF!</definedName>
    <definedName name="TBd365af1c_c099_4484_a3aa_10930b1fa603" localSheetId="5" hidden="1">#REF!</definedName>
    <definedName name="TBd365af1c_c099_4484_a3aa_10930b1fa603" hidden="1">#REF!</definedName>
    <definedName name="TBd366099b_fc30_484c_bd91_608dbd5bf2b5" localSheetId="5" hidden="1">#REF!</definedName>
    <definedName name="TBd366099b_fc30_484c_bd91_608dbd5bf2b5" hidden="1">#REF!</definedName>
    <definedName name="TBd36655f6_d644_467c_b6a0_3fc0a3d5275e" localSheetId="5" hidden="1">#REF!</definedName>
    <definedName name="TBd36655f6_d644_467c_b6a0_3fc0a3d5275e" hidden="1">#REF!</definedName>
    <definedName name="TBd37720f8_2cf0_4f1e_ace5_00f3456d52a0" localSheetId="5" hidden="1">#REF!</definedName>
    <definedName name="TBd37720f8_2cf0_4f1e_ace5_00f3456d52a0" hidden="1">#REF!</definedName>
    <definedName name="TBd37829f4_fa70_4c83_afa5_0fd72a0938c2" localSheetId="5" hidden="1">#REF!</definedName>
    <definedName name="TBd37829f4_fa70_4c83_afa5_0fd72a0938c2" hidden="1">#REF!</definedName>
    <definedName name="TBd3814682_54c4_4b35_813a_3f49924542ac" localSheetId="5" hidden="1">#REF!</definedName>
    <definedName name="TBd3814682_54c4_4b35_813a_3f49924542ac" hidden="1">#REF!</definedName>
    <definedName name="TBd38cf0c9_eec9_464f_ab3b_108b5a34013f" localSheetId="5" hidden="1">#REF!</definedName>
    <definedName name="TBd38cf0c9_eec9_464f_ab3b_108b5a34013f" hidden="1">#REF!</definedName>
    <definedName name="TBd399be34_37dc_4310_8f82_f51fe4a469c7" localSheetId="5" hidden="1">#REF!</definedName>
    <definedName name="TBd399be34_37dc_4310_8f82_f51fe4a469c7" hidden="1">#REF!</definedName>
    <definedName name="TBd39fc0f2_20ba_4aaf_a8cd_a81f91778ffb" localSheetId="5" hidden="1">#REF!</definedName>
    <definedName name="TBd39fc0f2_20ba_4aaf_a8cd_a81f91778ffb" hidden="1">#REF!</definedName>
    <definedName name="TBd3a38ff9_57d0_45d8_bb84_da264613f50e" localSheetId="5" hidden="1">#REF!</definedName>
    <definedName name="TBd3a38ff9_57d0_45d8_bb84_da264613f50e" hidden="1">#REF!</definedName>
    <definedName name="TBd3bb34ad_dbe3_4921_88c0_9255ea777a2a" localSheetId="5" hidden="1">#REF!</definedName>
    <definedName name="TBd3bb34ad_dbe3_4921_88c0_9255ea777a2a" hidden="1">#REF!</definedName>
    <definedName name="TBd3bcda03_55bf_4f4b_9e75_7935c1f77e50" localSheetId="5" hidden="1">#REF!</definedName>
    <definedName name="TBd3bcda03_55bf_4f4b_9e75_7935c1f77e50" hidden="1">#REF!</definedName>
    <definedName name="TBd3c2573d_6ec1_4d7c_a401_57c43afd10e4" localSheetId="5" hidden="1">#REF!</definedName>
    <definedName name="TBd3c2573d_6ec1_4d7c_a401_57c43afd10e4" hidden="1">#REF!</definedName>
    <definedName name="TBd3d82bb9_9721_40e3_8dac_ee922aea1661" localSheetId="5" hidden="1">#REF!</definedName>
    <definedName name="TBd3d82bb9_9721_40e3_8dac_ee922aea1661" hidden="1">#REF!</definedName>
    <definedName name="TBd3db534f_c277_4399_b921_98ad46da5348" localSheetId="5" hidden="1">#REF!</definedName>
    <definedName name="TBd3db534f_c277_4399_b921_98ad46da5348" hidden="1">#REF!</definedName>
    <definedName name="TBd3dc77da_e44c_43b3_9504_233a28943aa6" localSheetId="5" hidden="1">#REF!</definedName>
    <definedName name="TBd3dc77da_e44c_43b3_9504_233a28943aa6" hidden="1">#REF!</definedName>
    <definedName name="TBd3e666cf_38ed_4071_a01c_00f353d39f7f" localSheetId="5" hidden="1">#REF!</definedName>
    <definedName name="TBd3e666cf_38ed_4071_a01c_00f353d39f7f" hidden="1">#REF!</definedName>
    <definedName name="TBd3e8577a_33f6_4b85_b287_b44750e19558" localSheetId="5" hidden="1">#REF!</definedName>
    <definedName name="TBd3e8577a_33f6_4b85_b287_b44750e19558" hidden="1">#REF!</definedName>
    <definedName name="TBd3fb9fae_5484_4455_9be6_ce2a1f23f120" localSheetId="5" hidden="1">#REF!</definedName>
    <definedName name="TBd3fb9fae_5484_4455_9be6_ce2a1f23f120" hidden="1">#REF!</definedName>
    <definedName name="TBd40468c1_6a64_48fc_b40a_c11c0e08de09" localSheetId="5" hidden="1">#REF!</definedName>
    <definedName name="TBd40468c1_6a64_48fc_b40a_c11c0e08de09" hidden="1">#REF!</definedName>
    <definedName name="TBd40a0f9c_71c4_42af_9589_8e76f67e5292" localSheetId="5" hidden="1">#REF!</definedName>
    <definedName name="TBd40a0f9c_71c4_42af_9589_8e76f67e5292" hidden="1">#REF!</definedName>
    <definedName name="TBd417862b_eaa1_42d3_9bd6_e864e40adea9" localSheetId="5" hidden="1">#REF!</definedName>
    <definedName name="TBd417862b_eaa1_42d3_9bd6_e864e40adea9" hidden="1">#REF!</definedName>
    <definedName name="TBd444431a_9394_43c5_b7fc_42dad6d7daff" localSheetId="5" hidden="1">#REF!</definedName>
    <definedName name="TBd444431a_9394_43c5_b7fc_42dad6d7daff" hidden="1">#REF!</definedName>
    <definedName name="TBd44a32fc_d08f_4a52_8dd4_21458603996e" localSheetId="5" hidden="1">#REF!</definedName>
    <definedName name="TBd44a32fc_d08f_4a52_8dd4_21458603996e" hidden="1">#REF!</definedName>
    <definedName name="TBd44c6c3b_5e4c_400c_915d_7a0afab22a8b" localSheetId="5" hidden="1">#REF!</definedName>
    <definedName name="TBd44c6c3b_5e4c_400c_915d_7a0afab22a8b" hidden="1">#REF!</definedName>
    <definedName name="TBd45716dc_b860_48b5_bf6f_ea9a91822e42" localSheetId="5" hidden="1">#REF!</definedName>
    <definedName name="TBd45716dc_b860_48b5_bf6f_ea9a91822e42" hidden="1">#REF!</definedName>
    <definedName name="TBd45d37a3_8369_4216_b19c_211feec8b973" localSheetId="5" hidden="1">#REF!</definedName>
    <definedName name="TBd45d37a3_8369_4216_b19c_211feec8b973" hidden="1">#REF!</definedName>
    <definedName name="TBd463f29f_ff49_4e25_a285_6ff8a0d06135" localSheetId="5" hidden="1">#REF!</definedName>
    <definedName name="TBd463f29f_ff49_4e25_a285_6ff8a0d06135" hidden="1">#REF!</definedName>
    <definedName name="TBd4719740_d965_4782_b6f8_385497af36c5" localSheetId="5" hidden="1">#REF!</definedName>
    <definedName name="TBd4719740_d965_4782_b6f8_385497af36c5" hidden="1">#REF!</definedName>
    <definedName name="TBd47dba3b_f083_437e_8757_562f244ba9a5" localSheetId="5" hidden="1">#REF!</definedName>
    <definedName name="TBd47dba3b_f083_437e_8757_562f244ba9a5" hidden="1">#REF!</definedName>
    <definedName name="TBd48bc669_7a3a_4f8a_8fd2_9cd2e0e32742" localSheetId="5" hidden="1">#REF!</definedName>
    <definedName name="TBd48bc669_7a3a_4f8a_8fd2_9cd2e0e32742" hidden="1">#REF!</definedName>
    <definedName name="TBd49714a7_ce13_49ba_9551_fefd781d6d4b" localSheetId="5" hidden="1">#REF!</definedName>
    <definedName name="TBd49714a7_ce13_49ba_9551_fefd781d6d4b" hidden="1">#REF!</definedName>
    <definedName name="TBd4979a7b_e97e_4b46_a024_f402e50fa41e" localSheetId="5" hidden="1">#REF!</definedName>
    <definedName name="TBd4979a7b_e97e_4b46_a024_f402e50fa41e" hidden="1">#REF!</definedName>
    <definedName name="TBd4a3fb06_7728_4f01_ba6e_5e747eca310f" localSheetId="5" hidden="1">#REF!</definedName>
    <definedName name="TBd4a3fb06_7728_4f01_ba6e_5e747eca310f" hidden="1">#REF!</definedName>
    <definedName name="TBd4b682aa_aacd_477d_bd9b_b7a7ebceb9bd" localSheetId="5" hidden="1">#REF!</definedName>
    <definedName name="TBd4b682aa_aacd_477d_bd9b_b7a7ebceb9bd" hidden="1">#REF!</definedName>
    <definedName name="TBd4b8df63_478e_4f2c_bd7a_78874d313eba" localSheetId="5" hidden="1">#REF!</definedName>
    <definedName name="TBd4b8df63_478e_4f2c_bd7a_78874d313eba" hidden="1">#REF!</definedName>
    <definedName name="TBd4cb365d_2426_446a_8162_55cb93af6a6a" localSheetId="5" hidden="1">#REF!</definedName>
    <definedName name="TBd4cb365d_2426_446a_8162_55cb93af6a6a" hidden="1">#REF!</definedName>
    <definedName name="TBd4cef3fc_3922_4422_b6f2_0c814a19d99c" localSheetId="5" hidden="1">#REF!</definedName>
    <definedName name="TBd4cef3fc_3922_4422_b6f2_0c814a19d99c" hidden="1">#REF!</definedName>
    <definedName name="TBd4d2bb5c_b187_4dd3_9626_412a410ac1ac" localSheetId="5" hidden="1">#REF!</definedName>
    <definedName name="TBd4d2bb5c_b187_4dd3_9626_412a410ac1ac" hidden="1">#REF!</definedName>
    <definedName name="TBd4e91110_e4de_42d3_a4a0_d4b982a2c2a2" localSheetId="5" hidden="1">#REF!</definedName>
    <definedName name="TBd4e91110_e4de_42d3_a4a0_d4b982a2c2a2" hidden="1">#REF!</definedName>
    <definedName name="TBd4e98b08_2fcf_47b7_90b2_2ffdc17b29d5" localSheetId="5" hidden="1">#REF!</definedName>
    <definedName name="TBd4e98b08_2fcf_47b7_90b2_2ffdc17b29d5" hidden="1">#REF!</definedName>
    <definedName name="TBd4ee69c4_8804_4904_a463_e809eb1a0f54" localSheetId="5" hidden="1">#REF!</definedName>
    <definedName name="TBd4ee69c4_8804_4904_a463_e809eb1a0f54" hidden="1">#REF!</definedName>
    <definedName name="TBd4f3914f_400f_4fd2_aa75_ecbe33cf5b5b" localSheetId="5" hidden="1">#REF!</definedName>
    <definedName name="TBd4f3914f_400f_4fd2_aa75_ecbe33cf5b5b" hidden="1">#REF!</definedName>
    <definedName name="TBd4f8b63c_dac5_4550_8ab6_ece8bd2aef9c" localSheetId="5" hidden="1">#REF!</definedName>
    <definedName name="TBd4f8b63c_dac5_4550_8ab6_ece8bd2aef9c" hidden="1">#REF!</definedName>
    <definedName name="TBd4fa2841_fe42_418e_afa7_b677adeb03b3" localSheetId="5" hidden="1">#REF!</definedName>
    <definedName name="TBd4fa2841_fe42_418e_afa7_b677adeb03b3" hidden="1">#REF!</definedName>
    <definedName name="TBd5079716_c103_4141_b796_1699ec9685ad" localSheetId="5" hidden="1">#REF!</definedName>
    <definedName name="TBd5079716_c103_4141_b796_1699ec9685ad" hidden="1">#REF!</definedName>
    <definedName name="TBd5206861_1d2c_426b_9218_2696b609d957" localSheetId="5" hidden="1">#REF!</definedName>
    <definedName name="TBd5206861_1d2c_426b_9218_2696b609d957" hidden="1">#REF!</definedName>
    <definedName name="TBd5216b18_063e_4b04_9434_c12d7c816c85" localSheetId="5" hidden="1">#REF!</definedName>
    <definedName name="TBd5216b18_063e_4b04_9434_c12d7c816c85" hidden="1">#REF!</definedName>
    <definedName name="TBd523ad53_c005_425c_95f5_c9d53cf0d635" localSheetId="5" hidden="1">#REF!</definedName>
    <definedName name="TBd523ad53_c005_425c_95f5_c9d53cf0d635" hidden="1">#REF!</definedName>
    <definedName name="TBd54847c1_c502_4db8_a665_64ef918326ae" localSheetId="5" hidden="1">#REF!</definedName>
    <definedName name="TBd54847c1_c502_4db8_a665_64ef918326ae" hidden="1">#REF!</definedName>
    <definedName name="TBd553555f_86c7_454e_b051_348bd980f056" localSheetId="5" hidden="1">#REF!</definedName>
    <definedName name="TBd553555f_86c7_454e_b051_348bd980f056" hidden="1">#REF!</definedName>
    <definedName name="TBd55678c9_74e1_422b_b0b2_cc7ced5bfd57" localSheetId="5" hidden="1">#REF!</definedName>
    <definedName name="TBd55678c9_74e1_422b_b0b2_cc7ced5bfd57" hidden="1">#REF!</definedName>
    <definedName name="TBd56010b2_db73_4425_afff_315647b43d79" localSheetId="5" hidden="1">#REF!</definedName>
    <definedName name="TBd56010b2_db73_4425_afff_315647b43d79" hidden="1">#REF!</definedName>
    <definedName name="TBd569e161_3dc2_4fe1_a7ec_0a0f7e6a7bb0" localSheetId="5" hidden="1">#REF!</definedName>
    <definedName name="TBd569e161_3dc2_4fe1_a7ec_0a0f7e6a7bb0" hidden="1">#REF!</definedName>
    <definedName name="TBd56bfc8b_c21d_4807_8178_2076cb098ebf" localSheetId="5" hidden="1">#REF!</definedName>
    <definedName name="TBd56bfc8b_c21d_4807_8178_2076cb098ebf" hidden="1">#REF!</definedName>
    <definedName name="TBd578c61b_12c2_4425_a847_95d77e0d67af" localSheetId="5" hidden="1">#REF!</definedName>
    <definedName name="TBd578c61b_12c2_4425_a847_95d77e0d67af" hidden="1">#REF!</definedName>
    <definedName name="TBd585b11e_30f4_469c_9513_74279e38e224" localSheetId="5" hidden="1">#REF!</definedName>
    <definedName name="TBd585b11e_30f4_469c_9513_74279e38e224" hidden="1">#REF!</definedName>
    <definedName name="TBd59e9032_7cb3_4874_90bf_d89d88757ff4" localSheetId="5" hidden="1">#REF!</definedName>
    <definedName name="TBd59e9032_7cb3_4874_90bf_d89d88757ff4" hidden="1">#REF!</definedName>
    <definedName name="TBd5a57455_b429_4225_9d6b_facdf5c7b9ab" localSheetId="5" hidden="1">#REF!</definedName>
    <definedName name="TBd5a57455_b429_4225_9d6b_facdf5c7b9ab" hidden="1">#REF!</definedName>
    <definedName name="TBd5afed57_ea49_4088_938f_0c0c40d552ea" localSheetId="5" hidden="1">#REF!</definedName>
    <definedName name="TBd5afed57_ea49_4088_938f_0c0c40d552ea" hidden="1">#REF!</definedName>
    <definedName name="TBd5b0eab9_fd53_49a4_aba7_8b5a6784fe57" localSheetId="5" hidden="1">#REF!</definedName>
    <definedName name="TBd5b0eab9_fd53_49a4_aba7_8b5a6784fe57" hidden="1">#REF!</definedName>
    <definedName name="TBd5b6695d_8dc8_4245_9812_87cceaa3fef5" localSheetId="5" hidden="1">#REF!</definedName>
    <definedName name="TBd5b6695d_8dc8_4245_9812_87cceaa3fef5" hidden="1">#REF!</definedName>
    <definedName name="TBd5b9de37_418b_4abe_a737_3046c5dc39cc" localSheetId="5" hidden="1">#REF!</definedName>
    <definedName name="TBd5b9de37_418b_4abe_a737_3046c5dc39cc" hidden="1">#REF!</definedName>
    <definedName name="TBd5bc1ee4_1820_4210_b14c_077b538eab67" localSheetId="5" hidden="1">#REF!</definedName>
    <definedName name="TBd5bc1ee4_1820_4210_b14c_077b538eab67" hidden="1">#REF!</definedName>
    <definedName name="TBd5bd8924_f533_4194_85d0_90258c0968da" localSheetId="5" hidden="1">#REF!</definedName>
    <definedName name="TBd5bd8924_f533_4194_85d0_90258c0968da" hidden="1">#REF!</definedName>
    <definedName name="TBd5f76620_7cc0_4c25_8921_468656b039bd" localSheetId="5" hidden="1">#REF!</definedName>
    <definedName name="TBd5f76620_7cc0_4c25_8921_468656b039bd" hidden="1">#REF!</definedName>
    <definedName name="TBd6003c96_a00c_4c0c_8106_431202ba8573" localSheetId="5" hidden="1">#REF!</definedName>
    <definedName name="TBd6003c96_a00c_4c0c_8106_431202ba8573" hidden="1">#REF!</definedName>
    <definedName name="TBd60f5b28_884d_4ff4_9c05_7ce2c571bd06" localSheetId="5" hidden="1">#REF!</definedName>
    <definedName name="TBd60f5b28_884d_4ff4_9c05_7ce2c571bd06" hidden="1">#REF!</definedName>
    <definedName name="TBd610c56f_33a6_4981_be93_1dfe5719f736" localSheetId="5" hidden="1">#REF!</definedName>
    <definedName name="TBd610c56f_33a6_4981_be93_1dfe5719f736" hidden="1">#REF!</definedName>
    <definedName name="TBd617f110_27c8_4ede_9a2e_cbcd7c3ce12b" localSheetId="5" hidden="1">#REF!</definedName>
    <definedName name="TBd617f110_27c8_4ede_9a2e_cbcd7c3ce12b" hidden="1">#REF!</definedName>
    <definedName name="TBd62d12ae_70af_4022_b8a5_784b7bafb493" localSheetId="5" hidden="1">#REF!</definedName>
    <definedName name="TBd62d12ae_70af_4022_b8a5_784b7bafb493" hidden="1">#REF!</definedName>
    <definedName name="TBd633e824_c667_48b9_a6db_c77d5a000d26" localSheetId="5" hidden="1">#REF!</definedName>
    <definedName name="TBd633e824_c667_48b9_a6db_c77d5a000d26" hidden="1">#REF!</definedName>
    <definedName name="TBd63c1386_bb59_441b_aeb8_06b50f546435" localSheetId="5" hidden="1">#REF!</definedName>
    <definedName name="TBd63c1386_bb59_441b_aeb8_06b50f546435" hidden="1">#REF!</definedName>
    <definedName name="TBd64072d6_2e0d_4c4d_b679_15fbb96066cb" localSheetId="5" hidden="1">#REF!</definedName>
    <definedName name="TBd64072d6_2e0d_4c4d_b679_15fbb96066cb" hidden="1">#REF!</definedName>
    <definedName name="TBd653e6ec_4475_428b_9855_c852c2a08fb1" localSheetId="5" hidden="1">#REF!</definedName>
    <definedName name="TBd653e6ec_4475_428b_9855_c852c2a08fb1" hidden="1">#REF!</definedName>
    <definedName name="TBd654ba20_8ef9_466c_94ca_8070d69ca9bc" localSheetId="5" hidden="1">#REF!</definedName>
    <definedName name="TBd654ba20_8ef9_466c_94ca_8070d69ca9bc" hidden="1">#REF!</definedName>
    <definedName name="TBd65d305e_72fc_4e82_8b82_b8b1f36efe94" localSheetId="5" hidden="1">#REF!</definedName>
    <definedName name="TBd65d305e_72fc_4e82_8b82_b8b1f36efe94" hidden="1">#REF!</definedName>
    <definedName name="TBd6601945_e353_4a95_99c8_91ee89e3b3b6" localSheetId="5" hidden="1">#REF!</definedName>
    <definedName name="TBd6601945_e353_4a95_99c8_91ee89e3b3b6" hidden="1">#REF!</definedName>
    <definedName name="TBd664f5fd_f955_45e8_8e6d_fb736cd0ad99" localSheetId="5" hidden="1">#REF!</definedName>
    <definedName name="TBd664f5fd_f955_45e8_8e6d_fb736cd0ad99" hidden="1">#REF!</definedName>
    <definedName name="TBd67be75a_b423_47da_8530_7e4663f64af9" localSheetId="5" hidden="1">#REF!</definedName>
    <definedName name="TBd67be75a_b423_47da_8530_7e4663f64af9" hidden="1">#REF!</definedName>
    <definedName name="TBd67c4f9c_8b1f_45c3_9cb9_752a98ecb7da" localSheetId="5" hidden="1">#REF!</definedName>
    <definedName name="TBd67c4f9c_8b1f_45c3_9cb9_752a98ecb7da" hidden="1">#REF!</definedName>
    <definedName name="TBd68a37e8_6f46_48dd_8a05_ad71673a5f36" localSheetId="5" hidden="1">#REF!</definedName>
    <definedName name="TBd68a37e8_6f46_48dd_8a05_ad71673a5f36" hidden="1">#REF!</definedName>
    <definedName name="TBd69a391b_2396_4d09_ab72_d471ad70cb79" localSheetId="5" hidden="1">#REF!</definedName>
    <definedName name="TBd69a391b_2396_4d09_ab72_d471ad70cb79" hidden="1">#REF!</definedName>
    <definedName name="TBd6a2537a_08e7_406d_87d0_3f6019d54825" localSheetId="5" hidden="1">#REF!</definedName>
    <definedName name="TBd6a2537a_08e7_406d_87d0_3f6019d54825" hidden="1">#REF!</definedName>
    <definedName name="TBd6a2f108_e0be_4d3d_8d58_3e7bf1989902" localSheetId="5" hidden="1">#REF!</definedName>
    <definedName name="TBd6a2f108_e0be_4d3d_8d58_3e7bf1989902" hidden="1">#REF!</definedName>
    <definedName name="TBd6a676c7_0f89_41ce_aec6_ad6c4310cec1" localSheetId="5" hidden="1">#REF!</definedName>
    <definedName name="TBd6a676c7_0f89_41ce_aec6_ad6c4310cec1" hidden="1">#REF!</definedName>
    <definedName name="TBd6ab1150_12b7_4f79_94ab_732639a4b5ec" localSheetId="5" hidden="1">#REF!</definedName>
    <definedName name="TBd6ab1150_12b7_4f79_94ab_732639a4b5ec" hidden="1">#REF!</definedName>
    <definedName name="TBd6b63579_8f47_4264_a12c_2522d1c3f8fd" localSheetId="5" hidden="1">#REF!</definedName>
    <definedName name="TBd6b63579_8f47_4264_a12c_2522d1c3f8fd" hidden="1">#REF!</definedName>
    <definedName name="TBd6b7ec21_7f5b_49d1_87ef_32610c85e854" localSheetId="5" hidden="1">#REF!</definedName>
    <definedName name="TBd6b7ec21_7f5b_49d1_87ef_32610c85e854" hidden="1">#REF!</definedName>
    <definedName name="TBd6d4434c_001b_4749_8ec6_43ffcd3e2171" localSheetId="5" hidden="1">#REF!</definedName>
    <definedName name="TBd6d4434c_001b_4749_8ec6_43ffcd3e2171" hidden="1">#REF!</definedName>
    <definedName name="TBd6eacd97_4803_48d7_b6f5_9039a9b8a80b" localSheetId="5" hidden="1">#REF!</definedName>
    <definedName name="TBd6eacd97_4803_48d7_b6f5_9039a9b8a80b" hidden="1">#REF!</definedName>
    <definedName name="TBd6f06350_dc4a_4a9d_96e1_9f6239215f1f" localSheetId="5" hidden="1">#REF!</definedName>
    <definedName name="TBd6f06350_dc4a_4a9d_96e1_9f6239215f1f" hidden="1">#REF!</definedName>
    <definedName name="TBd6f83422_2501_4ed9_9430_021bdc8c4a2f" localSheetId="5" hidden="1">#REF!</definedName>
    <definedName name="TBd6f83422_2501_4ed9_9430_021bdc8c4a2f" hidden="1">#REF!</definedName>
    <definedName name="TBd6fe0afe_a8cc_44c5_9d33_852462e8ad5f" localSheetId="5" hidden="1">#REF!</definedName>
    <definedName name="TBd6fe0afe_a8cc_44c5_9d33_852462e8ad5f" hidden="1">#REF!</definedName>
    <definedName name="TBd7072516_b2fd_41a3_bf7b_3fa6865ed02f" localSheetId="5" hidden="1">#REF!</definedName>
    <definedName name="TBd7072516_b2fd_41a3_bf7b_3fa6865ed02f" hidden="1">#REF!</definedName>
    <definedName name="TBd709c5a4_82df_484c_b3ec_239903d1fe0e" localSheetId="5" hidden="1">#REF!</definedName>
    <definedName name="TBd709c5a4_82df_484c_b3ec_239903d1fe0e" hidden="1">#REF!</definedName>
    <definedName name="TBd70dc646_70ba_4035_8454_74ecdbd7939c" localSheetId="5" hidden="1">#REF!</definedName>
    <definedName name="TBd70dc646_70ba_4035_8454_74ecdbd7939c" hidden="1">#REF!</definedName>
    <definedName name="TBd70de3ce_a92d_432a_b163_d48d5abd9ead" localSheetId="5" hidden="1">#REF!</definedName>
    <definedName name="TBd70de3ce_a92d_432a_b163_d48d5abd9ead" hidden="1">#REF!</definedName>
    <definedName name="TBd70e574a_ad83_4ba2_92a9_0542eb641987" localSheetId="5" hidden="1">#REF!</definedName>
    <definedName name="TBd70e574a_ad83_4ba2_92a9_0542eb641987" hidden="1">#REF!</definedName>
    <definedName name="TBd712cdce_143b_483b_b74d_3a0b94f11924" localSheetId="5" hidden="1">#REF!</definedName>
    <definedName name="TBd712cdce_143b_483b_b74d_3a0b94f11924" hidden="1">#REF!</definedName>
    <definedName name="TBd71642ee_cc0d_4a72_9d4a_4558bef4a61a" localSheetId="5" hidden="1">#REF!</definedName>
    <definedName name="TBd71642ee_cc0d_4a72_9d4a_4558bef4a61a" hidden="1">#REF!</definedName>
    <definedName name="TBd71def49_d303_4cea_b642_b7426357556d" localSheetId="5" hidden="1">#REF!</definedName>
    <definedName name="TBd71def49_d303_4cea_b642_b7426357556d" hidden="1">#REF!</definedName>
    <definedName name="TBd721079d_dfbf_4121_80c0_9bd2d94a6e1e" localSheetId="5" hidden="1">#REF!</definedName>
    <definedName name="TBd721079d_dfbf_4121_80c0_9bd2d94a6e1e" hidden="1">#REF!</definedName>
    <definedName name="TBd72201fa_1bdb_4c58_bce8_df9a8723c850" localSheetId="5" hidden="1">#REF!</definedName>
    <definedName name="TBd72201fa_1bdb_4c58_bce8_df9a8723c850" hidden="1">#REF!</definedName>
    <definedName name="TBd72acecc_edfb_4702_a82a_83dc39c899b3" localSheetId="5" hidden="1">#REF!</definedName>
    <definedName name="TBd72acecc_edfb_4702_a82a_83dc39c899b3" hidden="1">#REF!</definedName>
    <definedName name="TBd733ae76_339d_4cab_a6c4_6a1f2586fa98" localSheetId="5" hidden="1">#REF!</definedName>
    <definedName name="TBd733ae76_339d_4cab_a6c4_6a1f2586fa98" hidden="1">#REF!</definedName>
    <definedName name="TBd73f9e98_5ab6_4dde_a588_49837524be01" localSheetId="5" hidden="1">#REF!</definedName>
    <definedName name="TBd73f9e98_5ab6_4dde_a588_49837524be01" hidden="1">#REF!</definedName>
    <definedName name="TBd74435e4_0b5d_43d4_9790_0b5bd27fb46b" localSheetId="5" hidden="1">#REF!</definedName>
    <definedName name="TBd74435e4_0b5d_43d4_9790_0b5bd27fb46b" hidden="1">#REF!</definedName>
    <definedName name="TBd74b7b38_a15f_49e1_ab87_ff691df3298c" localSheetId="5" hidden="1">#REF!</definedName>
    <definedName name="TBd74b7b38_a15f_49e1_ab87_ff691df3298c" hidden="1">#REF!</definedName>
    <definedName name="TBd755a8d7_dcd0_4757_a224_bbf55120d050" localSheetId="5" hidden="1">#REF!</definedName>
    <definedName name="TBd755a8d7_dcd0_4757_a224_bbf55120d050" hidden="1">#REF!</definedName>
    <definedName name="TBd7591ff6_9740_4db2_9943_5376fb887306" localSheetId="5" hidden="1">#REF!</definedName>
    <definedName name="TBd7591ff6_9740_4db2_9943_5376fb887306" hidden="1">#REF!</definedName>
    <definedName name="TBd75c4eb7_f5ab_46a9_81a7_527e77ca232b" localSheetId="5" hidden="1">#REF!</definedName>
    <definedName name="TBd75c4eb7_f5ab_46a9_81a7_527e77ca232b" hidden="1">#REF!</definedName>
    <definedName name="TBd7694c7a_2808_4996_984e_ca41b46ff833" localSheetId="5" hidden="1">#REF!</definedName>
    <definedName name="TBd7694c7a_2808_4996_984e_ca41b46ff833" hidden="1">#REF!</definedName>
    <definedName name="TBd76c2456_cd64_4bc3_84c7_549e158f67de" localSheetId="5" hidden="1">#REF!</definedName>
    <definedName name="TBd76c2456_cd64_4bc3_84c7_549e158f67de" hidden="1">#REF!</definedName>
    <definedName name="TBd7774fae_d6bf_43a5_b522_c4804828b2ca" localSheetId="5" hidden="1">#REF!</definedName>
    <definedName name="TBd7774fae_d6bf_43a5_b522_c4804828b2ca" hidden="1">#REF!</definedName>
    <definedName name="TBd783819e_b7c3_442c_b964_00e8393fbe14" localSheetId="5" hidden="1">#REF!</definedName>
    <definedName name="TBd783819e_b7c3_442c_b964_00e8393fbe14" hidden="1">#REF!</definedName>
    <definedName name="TBd78d9995_ad8e_42ab_bd7a_aed69f5f70c8" localSheetId="5" hidden="1">#REF!</definedName>
    <definedName name="TBd78d9995_ad8e_42ab_bd7a_aed69f5f70c8" hidden="1">#REF!</definedName>
    <definedName name="TBd7919e38_d5f2_4a50_9fac_dc86de09c1b1" localSheetId="5" hidden="1">#REF!</definedName>
    <definedName name="TBd7919e38_d5f2_4a50_9fac_dc86de09c1b1" hidden="1">#REF!</definedName>
    <definedName name="TBd7930aef_dd94_4c0f_90d6_6de0bddb2dc4" localSheetId="5" hidden="1">#REF!</definedName>
    <definedName name="TBd7930aef_dd94_4c0f_90d6_6de0bddb2dc4" hidden="1">#REF!</definedName>
    <definedName name="TBd797208e_39c1_4694_87ad_b6ca72ef5948" localSheetId="5" hidden="1">#REF!</definedName>
    <definedName name="TBd797208e_39c1_4694_87ad_b6ca72ef5948" hidden="1">#REF!</definedName>
    <definedName name="TBd79b33df_1f9d_4d88_967d_8fde989a6c61" localSheetId="5" hidden="1">#REF!</definedName>
    <definedName name="TBd79b33df_1f9d_4d88_967d_8fde989a6c61" hidden="1">#REF!</definedName>
    <definedName name="TBd7a188ed_d85c_4a40_91cb_b7750421e57e" localSheetId="5" hidden="1">#REF!</definedName>
    <definedName name="TBd7a188ed_d85c_4a40_91cb_b7750421e57e" hidden="1">#REF!</definedName>
    <definedName name="TBd7b31beb_351e_4c75_8eba_9a8a22ff50f3" localSheetId="5" hidden="1">#REF!</definedName>
    <definedName name="TBd7b31beb_351e_4c75_8eba_9a8a22ff50f3" hidden="1">#REF!</definedName>
    <definedName name="TBd7cf286c_e653_45ed_950a_69ff3aeb9fb9" localSheetId="5" hidden="1">#REF!</definedName>
    <definedName name="TBd7cf286c_e653_45ed_950a_69ff3aeb9fb9" hidden="1">#REF!</definedName>
    <definedName name="TBd7d46fc1_f86a_4635_bbf7_5bbc1b850c79" localSheetId="5" hidden="1">#REF!</definedName>
    <definedName name="TBd7d46fc1_f86a_4635_bbf7_5bbc1b850c79" hidden="1">#REF!</definedName>
    <definedName name="TBd7d535f6_ad01_42e6_8e42_cd07626afd53" localSheetId="5" hidden="1">#REF!</definedName>
    <definedName name="TBd7d535f6_ad01_42e6_8e42_cd07626afd53" hidden="1">#REF!</definedName>
    <definedName name="TBd7e04ee4_b4d2_4847_b565_905ff7203f1a" localSheetId="5" hidden="1">#REF!</definedName>
    <definedName name="TBd7e04ee4_b4d2_4847_b565_905ff7203f1a" hidden="1">#REF!</definedName>
    <definedName name="TBd7e2a5e3_918f_48ec_8274_655b840dbd19" localSheetId="5" hidden="1">#REF!</definedName>
    <definedName name="TBd7e2a5e3_918f_48ec_8274_655b840dbd19" hidden="1">#REF!</definedName>
    <definedName name="TBd7e73b18_b8e4_412f_9632_7731d2289750" localSheetId="5" hidden="1">#REF!</definedName>
    <definedName name="TBd7e73b18_b8e4_412f_9632_7731d2289750" hidden="1">#REF!</definedName>
    <definedName name="TBd7fbf35a_c84f_43f8_a5fb_98f598c9e619" localSheetId="5" hidden="1">#REF!</definedName>
    <definedName name="TBd7fbf35a_c84f_43f8_a5fb_98f598c9e619" hidden="1">#REF!</definedName>
    <definedName name="TBd7fc91c9_9a56_4935_9734_a5f302e8d3b7" localSheetId="5" hidden="1">#REF!</definedName>
    <definedName name="TBd7fc91c9_9a56_4935_9734_a5f302e8d3b7" hidden="1">#REF!</definedName>
    <definedName name="TBd7fcf9ba_f590_489b_acf7_c18bc3766893" localSheetId="5" hidden="1">#REF!</definedName>
    <definedName name="TBd7fcf9ba_f590_489b_acf7_c18bc3766893" hidden="1">#REF!</definedName>
    <definedName name="TBd7ffa1a0_8a79_4f3f_9c1f_732618b97f50" localSheetId="5" hidden="1">#REF!</definedName>
    <definedName name="TBd7ffa1a0_8a79_4f3f_9c1f_732618b97f50" hidden="1">#REF!</definedName>
    <definedName name="TBd802f414_fabc_411f_bcb3_2c1e7acb20b1" localSheetId="5" hidden="1">#REF!</definedName>
    <definedName name="TBd802f414_fabc_411f_bcb3_2c1e7acb20b1" hidden="1">#REF!</definedName>
    <definedName name="TBd81e35d0_d256_4df8_a634_58092abc1370" localSheetId="5" hidden="1">#REF!</definedName>
    <definedName name="TBd81e35d0_d256_4df8_a634_58092abc1370" hidden="1">#REF!</definedName>
    <definedName name="TBd82668cf_f65c_4fb6_9eb6_7bcf13983f2f" localSheetId="5" hidden="1">#REF!</definedName>
    <definedName name="TBd82668cf_f65c_4fb6_9eb6_7bcf13983f2f" hidden="1">#REF!</definedName>
    <definedName name="TBd8275306_6a8c_478e_b7e0_f7784b6a6e94" localSheetId="5" hidden="1">#REF!</definedName>
    <definedName name="TBd8275306_6a8c_478e_b7e0_f7784b6a6e94" hidden="1">#REF!</definedName>
    <definedName name="TBd8341515_4ffa_4cda_aecc_b8edac88655b" localSheetId="5" hidden="1">#REF!</definedName>
    <definedName name="TBd8341515_4ffa_4cda_aecc_b8edac88655b" hidden="1">#REF!</definedName>
    <definedName name="TBd8478d8f_6571_433e_8b40_0031113199ad" localSheetId="5" hidden="1">#REF!</definedName>
    <definedName name="TBd8478d8f_6571_433e_8b40_0031113199ad" hidden="1">#REF!</definedName>
    <definedName name="TBd84aaa91_7606_488d_898d_79b8cfe0df93" localSheetId="5" hidden="1">#REF!</definedName>
    <definedName name="TBd84aaa91_7606_488d_898d_79b8cfe0df93" hidden="1">#REF!</definedName>
    <definedName name="TBd853af2e_c16f_4873_a6df_8bfcd65f0368" localSheetId="5" hidden="1">#REF!</definedName>
    <definedName name="TBd853af2e_c16f_4873_a6df_8bfcd65f0368" hidden="1">#REF!</definedName>
    <definedName name="TBd854e749_1736_41cb_bfba_1cefe29e1e68" localSheetId="5" hidden="1">#REF!</definedName>
    <definedName name="TBd854e749_1736_41cb_bfba_1cefe29e1e68" hidden="1">#REF!</definedName>
    <definedName name="TBd85d5b9a_8fca_440d_b8d0_5316c69ad683" localSheetId="5" hidden="1">#REF!</definedName>
    <definedName name="TBd85d5b9a_8fca_440d_b8d0_5316c69ad683" hidden="1">#REF!</definedName>
    <definedName name="TBd861fa9f_1c78_4b76_a9c7_d8e1cfce5187" localSheetId="5" hidden="1">#REF!</definedName>
    <definedName name="TBd861fa9f_1c78_4b76_a9c7_d8e1cfce5187" hidden="1">#REF!</definedName>
    <definedName name="TBd872b621_dd33_4ee8_a1f1_4f6330739a4c" localSheetId="5" hidden="1">#REF!</definedName>
    <definedName name="TBd872b621_dd33_4ee8_a1f1_4f6330739a4c" hidden="1">#REF!</definedName>
    <definedName name="TBd8786fe1_ecb4_4b22_9d13_42ce06d97867" localSheetId="5" hidden="1">#REF!</definedName>
    <definedName name="TBd8786fe1_ecb4_4b22_9d13_42ce06d97867" hidden="1">#REF!</definedName>
    <definedName name="TBd87cb674_4806_449a_bfa5_739af464c14b" localSheetId="5" hidden="1">#REF!</definedName>
    <definedName name="TBd87cb674_4806_449a_bfa5_739af464c14b" hidden="1">#REF!</definedName>
    <definedName name="TBd87d39e0_d34b_41c7_961f_c8c5409a9f9a" localSheetId="5" hidden="1">#REF!</definedName>
    <definedName name="TBd87d39e0_d34b_41c7_961f_c8c5409a9f9a" hidden="1">#REF!</definedName>
    <definedName name="TBd87dcdc7_65f4_4044_a308_c014d07a6a60" localSheetId="5" hidden="1">#REF!</definedName>
    <definedName name="TBd87dcdc7_65f4_4044_a308_c014d07a6a60" hidden="1">#REF!</definedName>
    <definedName name="TBd87f7929_dd9d_4f77_a1f5_06f87d8839ac" localSheetId="5" hidden="1">#REF!</definedName>
    <definedName name="TBd87f7929_dd9d_4f77_a1f5_06f87d8839ac" hidden="1">#REF!</definedName>
    <definedName name="TBd888c76a_96b4_4d42_bca4_7504e4acc2c2" localSheetId="5" hidden="1">#REF!</definedName>
    <definedName name="TBd888c76a_96b4_4d42_bca4_7504e4acc2c2" hidden="1">#REF!</definedName>
    <definedName name="TBd8a23154_98ac_4ed4_92b3_93b3973b9f3f" localSheetId="5" hidden="1">#REF!</definedName>
    <definedName name="TBd8a23154_98ac_4ed4_92b3_93b3973b9f3f" hidden="1">#REF!</definedName>
    <definedName name="TBd8acea89_b040_4ac3_9968_b2e3778e3a38" localSheetId="5" hidden="1">#REF!</definedName>
    <definedName name="TBd8acea89_b040_4ac3_9968_b2e3778e3a38" hidden="1">#REF!</definedName>
    <definedName name="TBd8ae2787_8ab4_4974_ac69_012f668feccb" localSheetId="5" hidden="1">#REF!</definedName>
    <definedName name="TBd8ae2787_8ab4_4974_ac69_012f668feccb" hidden="1">#REF!</definedName>
    <definedName name="TBd8b700bd_3690_4fcf_a0d7_77d2a4ec9fb2" localSheetId="5" hidden="1">#REF!</definedName>
    <definedName name="TBd8b700bd_3690_4fcf_a0d7_77d2a4ec9fb2" hidden="1">#REF!</definedName>
    <definedName name="TBd8d187b2_bb8d_4f3d_9fc5_9d25a9c2a763" localSheetId="5" hidden="1">#REF!</definedName>
    <definedName name="TBd8d187b2_bb8d_4f3d_9fc5_9d25a9c2a763" hidden="1">#REF!</definedName>
    <definedName name="TBd8dffeee_0b53_47a0_ada5_4f98fa090c48" localSheetId="5" hidden="1">#REF!</definedName>
    <definedName name="TBd8dffeee_0b53_47a0_ada5_4f98fa090c48" hidden="1">#REF!</definedName>
    <definedName name="TBd8e5c5bf_3985_489c_bcdf_4b9ea15c6961" localSheetId="5" hidden="1">#REF!</definedName>
    <definedName name="TBd8e5c5bf_3985_489c_bcdf_4b9ea15c6961" hidden="1">#REF!</definedName>
    <definedName name="TBd8e6616b_1729_49a0_b546_fd9d9ecb066b" localSheetId="5" hidden="1">#REF!</definedName>
    <definedName name="TBd8e6616b_1729_49a0_b546_fd9d9ecb066b" hidden="1">#REF!</definedName>
    <definedName name="TBd8f84f19_27f0_45ab_98ce_913904ca94b4" localSheetId="5" hidden="1">#REF!</definedName>
    <definedName name="TBd8f84f19_27f0_45ab_98ce_913904ca94b4" hidden="1">#REF!</definedName>
    <definedName name="TBd8fa0297_0292_41e5_8b84_6eb3896bc452" localSheetId="5" hidden="1">#REF!</definedName>
    <definedName name="TBd8fa0297_0292_41e5_8b84_6eb3896bc452" hidden="1">#REF!</definedName>
    <definedName name="TBd90283f7_5f53_430b_b256_f195fc1750dc" localSheetId="5" hidden="1">#REF!</definedName>
    <definedName name="TBd90283f7_5f53_430b_b256_f195fc1750dc" hidden="1">#REF!</definedName>
    <definedName name="TBd90974da_64a3_4c20_ad64_94459e4e65a9" localSheetId="5" hidden="1">#REF!</definedName>
    <definedName name="TBd90974da_64a3_4c20_ad64_94459e4e65a9" hidden="1">#REF!</definedName>
    <definedName name="TBd90ebb6f_a0ac_403d_87e7_358ff9f3fac2" localSheetId="5" hidden="1">#REF!</definedName>
    <definedName name="TBd90ebb6f_a0ac_403d_87e7_358ff9f3fac2" hidden="1">#REF!</definedName>
    <definedName name="TBd90f5511_c3ee_41db_afee_28a4596ecbb3" localSheetId="5" hidden="1">#REF!</definedName>
    <definedName name="TBd90f5511_c3ee_41db_afee_28a4596ecbb3" hidden="1">#REF!</definedName>
    <definedName name="TBd91a2b29_40ce_467b_ad26_5f70515574e2" localSheetId="5" hidden="1">#REF!</definedName>
    <definedName name="TBd91a2b29_40ce_467b_ad26_5f70515574e2" hidden="1">#REF!</definedName>
    <definedName name="TBd92d524d_90a7_4af0_8e9f_a596f4c474e1" localSheetId="5" hidden="1">#REF!</definedName>
    <definedName name="TBd92d524d_90a7_4af0_8e9f_a596f4c474e1" hidden="1">#REF!</definedName>
    <definedName name="TBd9302d70_17c4_4523_bfdf_58a739d828c2" localSheetId="5" hidden="1">#REF!</definedName>
    <definedName name="TBd9302d70_17c4_4523_bfdf_58a739d828c2" hidden="1">#REF!</definedName>
    <definedName name="TBd932825f_f7e0_414a_ae6d_ddc828b9331b" localSheetId="5" hidden="1">#REF!</definedName>
    <definedName name="TBd932825f_f7e0_414a_ae6d_ddc828b9331b" hidden="1">#REF!</definedName>
    <definedName name="TBd934b6c5_29f0_4469_957b_388d835b3f7f" localSheetId="5" hidden="1">#REF!</definedName>
    <definedName name="TBd934b6c5_29f0_4469_957b_388d835b3f7f" hidden="1">#REF!</definedName>
    <definedName name="TBd93a9249_f0c7_430c_96da_ce4779a7dae0" localSheetId="5" hidden="1">#REF!</definedName>
    <definedName name="TBd93a9249_f0c7_430c_96da_ce4779a7dae0" hidden="1">#REF!</definedName>
    <definedName name="TBd93dec3b_574b_4879_abd3_2f7f1c2ab1cf" localSheetId="5" hidden="1">#REF!</definedName>
    <definedName name="TBd93dec3b_574b_4879_abd3_2f7f1c2ab1cf" hidden="1">#REF!</definedName>
    <definedName name="TBd943c2c0_59a2_4ad4_9cf2_7953a555cfb2" localSheetId="5" hidden="1">#REF!</definedName>
    <definedName name="TBd943c2c0_59a2_4ad4_9cf2_7953a555cfb2" hidden="1">#REF!</definedName>
    <definedName name="TBd9522180_2f4d_4f32_bdc2_fe51c0c9a5e2" localSheetId="5" hidden="1">#REF!</definedName>
    <definedName name="TBd9522180_2f4d_4f32_bdc2_fe51c0c9a5e2" hidden="1">#REF!</definedName>
    <definedName name="TBd954564b_3104_45b9_b686_926c0ec962da" localSheetId="5" hidden="1">#REF!</definedName>
    <definedName name="TBd954564b_3104_45b9_b686_926c0ec962da" hidden="1">#REF!</definedName>
    <definedName name="TBd967bffb_31ea_4d9d_ab0c_1747bfb9bd04" localSheetId="5" hidden="1">#REF!</definedName>
    <definedName name="TBd967bffb_31ea_4d9d_ab0c_1747bfb9bd04" hidden="1">#REF!</definedName>
    <definedName name="TBd978817a_c2fb_4e80_bd3c_3c8bc403aa61" localSheetId="5" hidden="1">#REF!</definedName>
    <definedName name="TBd978817a_c2fb_4e80_bd3c_3c8bc403aa61" hidden="1">#REF!</definedName>
    <definedName name="TBd9842722_3587_405f_8e32_7e92ea58b4e8" localSheetId="5" hidden="1">#REF!</definedName>
    <definedName name="TBd9842722_3587_405f_8e32_7e92ea58b4e8" hidden="1">#REF!</definedName>
    <definedName name="TBd98b7b60_ca38_4c3c_abe4_50b700c5e56d" localSheetId="5" hidden="1">#REF!</definedName>
    <definedName name="TBd98b7b60_ca38_4c3c_abe4_50b700c5e56d" hidden="1">#REF!</definedName>
    <definedName name="TBd9984bf6_507c_4828_aaaa_d38bce10b02d" localSheetId="5" hidden="1">#REF!</definedName>
    <definedName name="TBd9984bf6_507c_4828_aaaa_d38bce10b02d" hidden="1">#REF!</definedName>
    <definedName name="TBd99da5ef_b9af_4fb3_ba7b_595aa3997cf5" localSheetId="5" hidden="1">#REF!</definedName>
    <definedName name="TBd99da5ef_b9af_4fb3_ba7b_595aa3997cf5" hidden="1">#REF!</definedName>
    <definedName name="TBd99ed69e_bacf_4aee_813b_fa1de8a714e2" localSheetId="5" hidden="1">#REF!</definedName>
    <definedName name="TBd99ed69e_bacf_4aee_813b_fa1de8a714e2" hidden="1">#REF!</definedName>
    <definedName name="TBd9aa3af7_bbbc_4172_93b9_6ac506713c2f" localSheetId="5" hidden="1">#REF!</definedName>
    <definedName name="TBd9aa3af7_bbbc_4172_93b9_6ac506713c2f" hidden="1">#REF!</definedName>
    <definedName name="TBd9b145b2_d7f2_4dbf_951b_c96d796a2202" localSheetId="5" hidden="1">#REF!</definedName>
    <definedName name="TBd9b145b2_d7f2_4dbf_951b_c96d796a2202" hidden="1">#REF!</definedName>
    <definedName name="TBd9b4e205_b444_430e_ae81_2cad611dfdca" localSheetId="5" hidden="1">#REF!</definedName>
    <definedName name="TBd9b4e205_b444_430e_ae81_2cad611dfdca" hidden="1">#REF!</definedName>
    <definedName name="TBd9bd0f50_d14b_46e4_adb4_6b3e983416e0" localSheetId="5" hidden="1">#REF!</definedName>
    <definedName name="TBd9bd0f50_d14b_46e4_adb4_6b3e983416e0" hidden="1">#REF!</definedName>
    <definedName name="TBd9bf0c8a_a664_4660_89b2_1e2c432a7b96" localSheetId="5" hidden="1">#REF!</definedName>
    <definedName name="TBd9bf0c8a_a664_4660_89b2_1e2c432a7b96" hidden="1">#REF!</definedName>
    <definedName name="TBd9d13ec9_9e0d_4ef2_9cae_a73540db45ba" localSheetId="5" hidden="1">#REF!</definedName>
    <definedName name="TBd9d13ec9_9e0d_4ef2_9cae_a73540db45ba" hidden="1">#REF!</definedName>
    <definedName name="TBd9d559de_8959_4c57_8a2d_9497f231526e" localSheetId="5" hidden="1">#REF!</definedName>
    <definedName name="TBd9d559de_8959_4c57_8a2d_9497f231526e" hidden="1">#REF!</definedName>
    <definedName name="TBd9da85ac_6ddb_4273_bfc7_149db7c73968" localSheetId="5" hidden="1">#REF!</definedName>
    <definedName name="TBd9da85ac_6ddb_4273_bfc7_149db7c73968" hidden="1">#REF!</definedName>
    <definedName name="TBd9e1da41_4fc4_43eb_82db_bc66d8338f0d" localSheetId="5" hidden="1">#REF!</definedName>
    <definedName name="TBd9e1da41_4fc4_43eb_82db_bc66d8338f0d" hidden="1">#REF!</definedName>
    <definedName name="TBd9e8ee41_52a9_43cf_a342_0321b24dc3c4" localSheetId="5" hidden="1">#REF!</definedName>
    <definedName name="TBd9e8ee41_52a9_43cf_a342_0321b24dc3c4" hidden="1">#REF!</definedName>
    <definedName name="TBd9ee5025_f7f0_4d58_86b9_785be5fe55e6" localSheetId="5" hidden="1">#REF!</definedName>
    <definedName name="TBd9ee5025_f7f0_4d58_86b9_785be5fe55e6" hidden="1">#REF!</definedName>
    <definedName name="TBd9f8816a_6d57_447a_9b62_0b99af9ba145" localSheetId="5" hidden="1">#REF!</definedName>
    <definedName name="TBd9f8816a_6d57_447a_9b62_0b99af9ba145" hidden="1">#REF!</definedName>
    <definedName name="TBda061b73_8d72_4d4c_b9df_349e6db079f8" localSheetId="5" hidden="1">#REF!</definedName>
    <definedName name="TBda061b73_8d72_4d4c_b9df_349e6db079f8" hidden="1">#REF!</definedName>
    <definedName name="TBda109e29_f926_4b4f_9d11_74c09343e1b3" localSheetId="5" hidden="1">#REF!</definedName>
    <definedName name="TBda109e29_f926_4b4f_9d11_74c09343e1b3" hidden="1">#REF!</definedName>
    <definedName name="TBda182e14_b5df_4050_b838_40d8e9b33eaa" localSheetId="5" hidden="1">#REF!</definedName>
    <definedName name="TBda182e14_b5df_4050_b838_40d8e9b33eaa" hidden="1">#REF!</definedName>
    <definedName name="TBda1e002e_9262_4237_b46c_7a0ca0e14963" localSheetId="5" hidden="1">#REF!</definedName>
    <definedName name="TBda1e002e_9262_4237_b46c_7a0ca0e14963" hidden="1">#REF!</definedName>
    <definedName name="TBda2b1f83_3620_4584_b5ec_9e38a0eb539b" localSheetId="5" hidden="1">#REF!</definedName>
    <definedName name="TBda2b1f83_3620_4584_b5ec_9e38a0eb539b" hidden="1">#REF!</definedName>
    <definedName name="TBda2c46df_61d9_43ae_9a81_3c5223677528" localSheetId="5" hidden="1">#REF!</definedName>
    <definedName name="TBda2c46df_61d9_43ae_9a81_3c5223677528" hidden="1">#REF!</definedName>
    <definedName name="TBda30d95b_22e1_4877_910c_25e08d7087bb" localSheetId="5" hidden="1">#REF!</definedName>
    <definedName name="TBda30d95b_22e1_4877_910c_25e08d7087bb" hidden="1">#REF!</definedName>
    <definedName name="TBda386a46_e670_41e9_8a78_3553888fcbd8" localSheetId="5" hidden="1">#REF!</definedName>
    <definedName name="TBda386a46_e670_41e9_8a78_3553888fcbd8" hidden="1">#REF!</definedName>
    <definedName name="TBda3d047b_a01e_4d14_9dcf_196fac4f2650" localSheetId="5" hidden="1">#REF!</definedName>
    <definedName name="TBda3d047b_a01e_4d14_9dcf_196fac4f2650" hidden="1">#REF!</definedName>
    <definedName name="TBda458329_3635_411d_ad00_017c63a19e02" localSheetId="5" hidden="1">#REF!</definedName>
    <definedName name="TBda458329_3635_411d_ad00_017c63a19e02" hidden="1">#REF!</definedName>
    <definedName name="TBda474949_c4fe_41bb_adeb_79e97941cab8" localSheetId="5" hidden="1">#REF!</definedName>
    <definedName name="TBda474949_c4fe_41bb_adeb_79e97941cab8" hidden="1">#REF!</definedName>
    <definedName name="TBda486126_daca_429d_abf8_0da4b2978887" localSheetId="5" hidden="1">#REF!</definedName>
    <definedName name="TBda486126_daca_429d_abf8_0da4b2978887" hidden="1">#REF!</definedName>
    <definedName name="TBda542b60_2f52_43c4_be39_0270e1eadf30" localSheetId="5" hidden="1">#REF!</definedName>
    <definedName name="TBda542b60_2f52_43c4_be39_0270e1eadf30" hidden="1">#REF!</definedName>
    <definedName name="TBda5e29eb_d1f3_4520_b668_efdf16ce4929" localSheetId="5" hidden="1">#REF!</definedName>
    <definedName name="TBda5e29eb_d1f3_4520_b668_efdf16ce4929" hidden="1">#REF!</definedName>
    <definedName name="TBda64846f_8ce5_4ea9_9938_42c7668808d3" localSheetId="5" hidden="1">#REF!</definedName>
    <definedName name="TBda64846f_8ce5_4ea9_9938_42c7668808d3" hidden="1">#REF!</definedName>
    <definedName name="TBda64a6ca_607f_486a_975e_2bdb972ff120" localSheetId="5" hidden="1">#REF!</definedName>
    <definedName name="TBda64a6ca_607f_486a_975e_2bdb972ff120" hidden="1">#REF!</definedName>
    <definedName name="TBda68f74c_9248_4dac_ba3c_4caf6d046818" localSheetId="5" hidden="1">#REF!</definedName>
    <definedName name="TBda68f74c_9248_4dac_ba3c_4caf6d046818" hidden="1">#REF!</definedName>
    <definedName name="TBda7d722b_8492_4eb3_b98e_2f302c524330" localSheetId="5" hidden="1">#REF!</definedName>
    <definedName name="TBda7d722b_8492_4eb3_b98e_2f302c524330" hidden="1">#REF!</definedName>
    <definedName name="TBda805d24_4c5e_48b8_9630_f94428d14d8d" localSheetId="5" hidden="1">#REF!</definedName>
    <definedName name="TBda805d24_4c5e_48b8_9630_f94428d14d8d" hidden="1">#REF!</definedName>
    <definedName name="TBda887d86_5ed7_4d61_956c_f0779333d255" localSheetId="5" hidden="1">#REF!</definedName>
    <definedName name="TBda887d86_5ed7_4d61_956c_f0779333d255" hidden="1">#REF!</definedName>
    <definedName name="TBda891b13_3552_4bb4_871e_352e49d40028" localSheetId="5" hidden="1">#REF!</definedName>
    <definedName name="TBda891b13_3552_4bb4_871e_352e49d40028" hidden="1">#REF!</definedName>
    <definedName name="TBda8c8cdb_70d2_4ace_a734_e7994f45123c" localSheetId="5" hidden="1">#REF!</definedName>
    <definedName name="TBda8c8cdb_70d2_4ace_a734_e7994f45123c" hidden="1">#REF!</definedName>
    <definedName name="TBda9063c0_0433_4f2b_b44f_bc3e57ba446f" localSheetId="5" hidden="1">#REF!</definedName>
    <definedName name="TBda9063c0_0433_4f2b_b44f_bc3e57ba446f" hidden="1">#REF!</definedName>
    <definedName name="TBdaa7d8ca_55f4_4b4b_8b0b_8fc1c585c095" localSheetId="5" hidden="1">#REF!</definedName>
    <definedName name="TBdaa7d8ca_55f4_4b4b_8b0b_8fc1c585c095" hidden="1">#REF!</definedName>
    <definedName name="TBdaaa22e1_3797_4470_baf9_709ecba34d85" localSheetId="5" hidden="1">#REF!</definedName>
    <definedName name="TBdaaa22e1_3797_4470_baf9_709ecba34d85" hidden="1">#REF!</definedName>
    <definedName name="TBdaae040c_6dd2_4dea_968f_e55e7ccede93" localSheetId="5" hidden="1">#REF!</definedName>
    <definedName name="TBdaae040c_6dd2_4dea_968f_e55e7ccede93" hidden="1">#REF!</definedName>
    <definedName name="TBdab4eebc_c83b_4abd_b8b2_9e3b40fe3cbc" localSheetId="5" hidden="1">#REF!</definedName>
    <definedName name="TBdab4eebc_c83b_4abd_b8b2_9e3b40fe3cbc" hidden="1">#REF!</definedName>
    <definedName name="TBdabb40d8_d5ee_4262_a4a1_f0049f5de233" localSheetId="5" hidden="1">#REF!</definedName>
    <definedName name="TBdabb40d8_d5ee_4262_a4a1_f0049f5de233" hidden="1">#REF!</definedName>
    <definedName name="TBdabbf569_d2cd_4950_86db_1fb20ec2c4c5" localSheetId="5" hidden="1">#REF!</definedName>
    <definedName name="TBdabbf569_d2cd_4950_86db_1fb20ec2c4c5" hidden="1">#REF!</definedName>
    <definedName name="TBdabf81a2_dedd_414a_902b_c990511c74e6" localSheetId="5" hidden="1">#REF!</definedName>
    <definedName name="TBdabf81a2_dedd_414a_902b_c990511c74e6" hidden="1">#REF!</definedName>
    <definedName name="TBdadd2f1a_9d56_430b_a3dd_0b1fe11d95be" localSheetId="5" hidden="1">#REF!</definedName>
    <definedName name="TBdadd2f1a_9d56_430b_a3dd_0b1fe11d95be" hidden="1">#REF!</definedName>
    <definedName name="TBdaed1b9a_0875_4055_984d_93e975ca3c34" localSheetId="5" hidden="1">#REF!</definedName>
    <definedName name="TBdaed1b9a_0875_4055_984d_93e975ca3c34" hidden="1">#REF!</definedName>
    <definedName name="TBdaefbd03_a671_4160_8198_3f09a1635a71" localSheetId="5" hidden="1">#REF!</definedName>
    <definedName name="TBdaefbd03_a671_4160_8198_3f09a1635a71" hidden="1">#REF!</definedName>
    <definedName name="TBdaf167fa_e149_4a97_935f_85b4e54c5ba6" localSheetId="5" hidden="1">#REF!</definedName>
    <definedName name="TBdaf167fa_e149_4a97_935f_85b4e54c5ba6" hidden="1">#REF!</definedName>
    <definedName name="TBdaf52dc9_0c33_4149_adcf_db6b9357b310" localSheetId="5" hidden="1">#REF!</definedName>
    <definedName name="TBdaf52dc9_0c33_4149_adcf_db6b9357b310" hidden="1">#REF!</definedName>
    <definedName name="TBdaf78d84_c0c7_4f4e_85e6_8257576469c6" localSheetId="5" hidden="1">#REF!</definedName>
    <definedName name="TBdaf78d84_c0c7_4f4e_85e6_8257576469c6" hidden="1">#REF!</definedName>
    <definedName name="TBdb03e6d4_8761_4186_b430_d3683fe1e0c2" localSheetId="5" hidden="1">#REF!</definedName>
    <definedName name="TBdb03e6d4_8761_4186_b430_d3683fe1e0c2" hidden="1">#REF!</definedName>
    <definedName name="TBdb0ff84d_1dc2_4299_bccc_d04ae5fddc41" localSheetId="5" hidden="1">#REF!</definedName>
    <definedName name="TBdb0ff84d_1dc2_4299_bccc_d04ae5fddc41" hidden="1">#REF!</definedName>
    <definedName name="TBdb219edd_ecd7_4bb7_8f50_b272197ab328" localSheetId="5" hidden="1">#REF!</definedName>
    <definedName name="TBdb219edd_ecd7_4bb7_8f50_b272197ab328" hidden="1">#REF!</definedName>
    <definedName name="TBdb3da8ce_39ee_46a6_a006_546953418169" localSheetId="5" hidden="1">#REF!</definedName>
    <definedName name="TBdb3da8ce_39ee_46a6_a006_546953418169" hidden="1">#REF!</definedName>
    <definedName name="TBdb44d5dc_0b34_44c1_b657_0802017dba67" localSheetId="5" hidden="1">#REF!</definedName>
    <definedName name="TBdb44d5dc_0b34_44c1_b657_0802017dba67" hidden="1">#REF!</definedName>
    <definedName name="TBdb5c037c_d55f_41bc_945d_93ab24b73fa6" localSheetId="5" hidden="1">#REF!</definedName>
    <definedName name="TBdb5c037c_d55f_41bc_945d_93ab24b73fa6" hidden="1">#REF!</definedName>
    <definedName name="TBdb5c1431_5d6f_4b4c_a87c_a5ec8792f969" localSheetId="5" hidden="1">#REF!</definedName>
    <definedName name="TBdb5c1431_5d6f_4b4c_a87c_a5ec8792f969" hidden="1">#REF!</definedName>
    <definedName name="TBdb611b70_8b41_417c_998c_263954e1e7c3" localSheetId="5" hidden="1">#REF!</definedName>
    <definedName name="TBdb611b70_8b41_417c_998c_263954e1e7c3" hidden="1">#REF!</definedName>
    <definedName name="TBdb634010_6c5a_46df_a1e4_f305c40840db" localSheetId="5" hidden="1">#REF!</definedName>
    <definedName name="TBdb634010_6c5a_46df_a1e4_f305c40840db" hidden="1">#REF!</definedName>
    <definedName name="TBdb64b005_137b_4d5c_8d13_af87322fa923" localSheetId="5" hidden="1">#REF!</definedName>
    <definedName name="TBdb64b005_137b_4d5c_8d13_af87322fa923" hidden="1">#REF!</definedName>
    <definedName name="TBdb6f3079_d4e0_4126_8499_f18109a8632e" localSheetId="5" hidden="1">#REF!</definedName>
    <definedName name="TBdb6f3079_d4e0_4126_8499_f18109a8632e" hidden="1">#REF!</definedName>
    <definedName name="TBdb8a415b_6567_4f55_8b2d_c02a5d72e8d6" localSheetId="5" hidden="1">#REF!</definedName>
    <definedName name="TBdb8a415b_6567_4f55_8b2d_c02a5d72e8d6" hidden="1">#REF!</definedName>
    <definedName name="TBdb8b5814_000f_4844_a596_5a22fd5cfe3b" localSheetId="5" hidden="1">#REF!</definedName>
    <definedName name="TBdb8b5814_000f_4844_a596_5a22fd5cfe3b" hidden="1">#REF!</definedName>
    <definedName name="TBdb96e3b8_6b5a_421f_9103_dfb27c826b2b" localSheetId="5" hidden="1">#REF!</definedName>
    <definedName name="TBdb96e3b8_6b5a_421f_9103_dfb27c826b2b" hidden="1">#REF!</definedName>
    <definedName name="TBdba3c3a1_cafe_4d18_94bc_252df52d0d30" localSheetId="5" hidden="1">#REF!</definedName>
    <definedName name="TBdba3c3a1_cafe_4d18_94bc_252df52d0d30" hidden="1">#REF!</definedName>
    <definedName name="TBdbac7dba_975e_486a_862f_266c5da3e4b0" localSheetId="5" hidden="1">#REF!</definedName>
    <definedName name="TBdbac7dba_975e_486a_862f_266c5da3e4b0" hidden="1">#REF!</definedName>
    <definedName name="TBdbb34407_a542_40e1_a80d_ab852e5c6dd4" localSheetId="5" hidden="1">#REF!</definedName>
    <definedName name="TBdbb34407_a542_40e1_a80d_ab852e5c6dd4" hidden="1">#REF!</definedName>
    <definedName name="TBdbbc7e3e_9f72_4e07_91e3_94d08e64cea3" localSheetId="5" hidden="1">#REF!</definedName>
    <definedName name="TBdbbc7e3e_9f72_4e07_91e3_94d08e64cea3" hidden="1">#REF!</definedName>
    <definedName name="TBdbc0fa53_5168_4431_b7e9_37860baf08d0" localSheetId="5" hidden="1">#REF!</definedName>
    <definedName name="TBdbc0fa53_5168_4431_b7e9_37860baf08d0" hidden="1">#REF!</definedName>
    <definedName name="TBdbc578b0_5c4f_468e_8c41_3dd60dc9fbb2" localSheetId="5" hidden="1">#REF!</definedName>
    <definedName name="TBdbc578b0_5c4f_468e_8c41_3dd60dc9fbb2" hidden="1">#REF!</definedName>
    <definedName name="TBdbd14598_d6f8_4512_8af6_1a38c0e83db5" localSheetId="5" hidden="1">#REF!</definedName>
    <definedName name="TBdbd14598_d6f8_4512_8af6_1a38c0e83db5" hidden="1">#REF!</definedName>
    <definedName name="TBdbdb6817_83f1_4c44_8a1f_c8756662199a" localSheetId="5" hidden="1">#REF!</definedName>
    <definedName name="TBdbdb6817_83f1_4c44_8a1f_c8756662199a" hidden="1">#REF!</definedName>
    <definedName name="TBdbe276bd_ac2a_4973_8ded_d5d1f7165649" localSheetId="5" hidden="1">#REF!</definedName>
    <definedName name="TBdbe276bd_ac2a_4973_8ded_d5d1f7165649" hidden="1">#REF!</definedName>
    <definedName name="TBdbf7d3ea_9bd0_4ba9_a625_a8d593a96298" localSheetId="5" hidden="1">#REF!</definedName>
    <definedName name="TBdbf7d3ea_9bd0_4ba9_a625_a8d593a96298" hidden="1">#REF!</definedName>
    <definedName name="TBdc00ca25_ed3c_4801_8a69_d842ad39c164" localSheetId="5" hidden="1">#REF!</definedName>
    <definedName name="TBdc00ca25_ed3c_4801_8a69_d842ad39c164" hidden="1">#REF!</definedName>
    <definedName name="TBdc024c2d_0bb6_4178_a575_b6d4bc778a49" localSheetId="5" hidden="1">#REF!</definedName>
    <definedName name="TBdc024c2d_0bb6_4178_a575_b6d4bc778a49" hidden="1">#REF!</definedName>
    <definedName name="TBdc04eff0_df13_4594_a99e_4e15935d07a3" localSheetId="5" hidden="1">#REF!</definedName>
    <definedName name="TBdc04eff0_df13_4594_a99e_4e15935d07a3" hidden="1">#REF!</definedName>
    <definedName name="TBdc05470c_65f2_4503_80b3_20d331535ac3" localSheetId="5" hidden="1">#REF!</definedName>
    <definedName name="TBdc05470c_65f2_4503_80b3_20d331535ac3" hidden="1">#REF!</definedName>
    <definedName name="TBdc09d636_252c_4b12_b095_f8a8df670402" localSheetId="5" hidden="1">#REF!</definedName>
    <definedName name="TBdc09d636_252c_4b12_b095_f8a8df670402" hidden="1">#REF!</definedName>
    <definedName name="TBdc3b2390_48a1_453f_b376_0c007594a654" localSheetId="5" hidden="1">#REF!</definedName>
    <definedName name="TBdc3b2390_48a1_453f_b376_0c007594a654" hidden="1">#REF!</definedName>
    <definedName name="TBdc3b605e_ef5a_429f_886d_56eca99ca47a" localSheetId="5" hidden="1">#REF!</definedName>
    <definedName name="TBdc3b605e_ef5a_429f_886d_56eca99ca47a" hidden="1">#REF!</definedName>
    <definedName name="TBdc3b842e_fcb6_434b_aa7f_edd030fd99ed" localSheetId="5" hidden="1">#REF!</definedName>
    <definedName name="TBdc3b842e_fcb6_434b_aa7f_edd030fd99ed" hidden="1">#REF!</definedName>
    <definedName name="TBdc3e7682_60cf_4ba4_88b2_dc3cda4b54a4" localSheetId="5" hidden="1">#REF!</definedName>
    <definedName name="TBdc3e7682_60cf_4ba4_88b2_dc3cda4b54a4" hidden="1">#REF!</definedName>
    <definedName name="TBdc4de389_eb3d_461f_9c48_970d41ca44b8" localSheetId="5" hidden="1">#REF!</definedName>
    <definedName name="TBdc4de389_eb3d_461f_9c48_970d41ca44b8" hidden="1">#REF!</definedName>
    <definedName name="TBdc57f34e_3af1_49ee_8262_096f6ad949f4" localSheetId="5" hidden="1">#REF!</definedName>
    <definedName name="TBdc57f34e_3af1_49ee_8262_096f6ad949f4" hidden="1">#REF!</definedName>
    <definedName name="TBdc61766c_3c2a_445d_8543_efca890ba726" localSheetId="5" hidden="1">#REF!</definedName>
    <definedName name="TBdc61766c_3c2a_445d_8543_efca890ba726" hidden="1">#REF!</definedName>
    <definedName name="TBdc63cb7b_b9b1_4601_9dd0_18c126391313" localSheetId="5" hidden="1">#REF!</definedName>
    <definedName name="TBdc63cb7b_b9b1_4601_9dd0_18c126391313" hidden="1">#REF!</definedName>
    <definedName name="TBdc6903c8_81cd_4ac3_a4da_ca51d6827433" localSheetId="5" hidden="1">#REF!</definedName>
    <definedName name="TBdc6903c8_81cd_4ac3_a4da_ca51d6827433" hidden="1">#REF!</definedName>
    <definedName name="TBdc70da01_dc6f_40f5_9b6c_b4235871ca7f" localSheetId="5" hidden="1">#REF!</definedName>
    <definedName name="TBdc70da01_dc6f_40f5_9b6c_b4235871ca7f" hidden="1">#REF!</definedName>
    <definedName name="TBdc7e01c4_e9b9_435f_95c1_18bd42202c68" localSheetId="5" hidden="1">#REF!</definedName>
    <definedName name="TBdc7e01c4_e9b9_435f_95c1_18bd42202c68" hidden="1">#REF!</definedName>
    <definedName name="TBdc84fc5f_e544_456c_bf3c_70ed7d148e16" localSheetId="5" hidden="1">#REF!</definedName>
    <definedName name="TBdc84fc5f_e544_456c_bf3c_70ed7d148e16" hidden="1">#REF!</definedName>
    <definedName name="TBdc91ce19_641e_47ce_b168_ae6394827f39" localSheetId="5" hidden="1">#REF!</definedName>
    <definedName name="TBdc91ce19_641e_47ce_b168_ae6394827f39" hidden="1">#REF!</definedName>
    <definedName name="TBdc976a10_7fdd_4195_95ad_03986ab271c6" localSheetId="5" hidden="1">#REF!</definedName>
    <definedName name="TBdc976a10_7fdd_4195_95ad_03986ab271c6" hidden="1">#REF!</definedName>
    <definedName name="TBdc9e184c_2768_432e_9f79_a994a94559c2" localSheetId="5" hidden="1">#REF!</definedName>
    <definedName name="TBdc9e184c_2768_432e_9f79_a994a94559c2" hidden="1">#REF!</definedName>
    <definedName name="TBdcb05b01_73fa_4181_bb26_200ef240106c" localSheetId="5" hidden="1">#REF!</definedName>
    <definedName name="TBdcb05b01_73fa_4181_bb26_200ef240106c" hidden="1">#REF!</definedName>
    <definedName name="TBdcb9d71c_6f6a_497e_8b14_88c4cf213c67" localSheetId="5" hidden="1">#REF!</definedName>
    <definedName name="TBdcb9d71c_6f6a_497e_8b14_88c4cf213c67" hidden="1">#REF!</definedName>
    <definedName name="TBdcbb77d4_93c3_4030_a3ee_90d9ba128fe4" localSheetId="5" hidden="1">#REF!</definedName>
    <definedName name="TBdcbb77d4_93c3_4030_a3ee_90d9ba128fe4" hidden="1">#REF!</definedName>
    <definedName name="TBdcc04493_eebd_4015_b1b6_f5e7fb5733ca" localSheetId="5" hidden="1">#REF!</definedName>
    <definedName name="TBdcc04493_eebd_4015_b1b6_f5e7fb5733ca" hidden="1">#REF!</definedName>
    <definedName name="TBdccd767f_9ff5_4adb_b2b1_6d088d3797ca" localSheetId="5" hidden="1">#REF!</definedName>
    <definedName name="TBdccd767f_9ff5_4adb_b2b1_6d088d3797ca" hidden="1">#REF!</definedName>
    <definedName name="TBdcceace8_de2f_4101_830e_b87e17949a2b" localSheetId="5" hidden="1">#REF!</definedName>
    <definedName name="TBdcceace8_de2f_4101_830e_b87e17949a2b" hidden="1">#REF!</definedName>
    <definedName name="TBdcda2557_5b20_4c64_9a3f_83288acd4ce8" localSheetId="5" hidden="1">#REF!</definedName>
    <definedName name="TBdcda2557_5b20_4c64_9a3f_83288acd4ce8" hidden="1">#REF!</definedName>
    <definedName name="TBdcdf528c_8dac_4676_ad1b_23f755e0c0a4" localSheetId="5" hidden="1">#REF!</definedName>
    <definedName name="TBdcdf528c_8dac_4676_ad1b_23f755e0c0a4" hidden="1">#REF!</definedName>
    <definedName name="TBdce58e82_3a75_434f_a1b4_46631df0e7dd" localSheetId="5" hidden="1">#REF!</definedName>
    <definedName name="TBdce58e82_3a75_434f_a1b4_46631df0e7dd" hidden="1">#REF!</definedName>
    <definedName name="TBdced2ad9_78a5_4a46_8a1a_6f22c4bb4a99" localSheetId="5" hidden="1">#REF!</definedName>
    <definedName name="TBdced2ad9_78a5_4a46_8a1a_6f22c4bb4a99" hidden="1">#REF!</definedName>
    <definedName name="TBdcf06965_94e6_4bd0_8f9f_4cb4c6ba5505" localSheetId="5" hidden="1">#REF!</definedName>
    <definedName name="TBdcf06965_94e6_4bd0_8f9f_4cb4c6ba5505" hidden="1">#REF!</definedName>
    <definedName name="TBdd00f0d2_7161_4ced_b3c2_475e6bee55b5" localSheetId="5" hidden="1">#REF!</definedName>
    <definedName name="TBdd00f0d2_7161_4ced_b3c2_475e6bee55b5" hidden="1">#REF!</definedName>
    <definedName name="TBdd0666dd_036a_4543_8f62_74043ee30c7f" localSheetId="5" hidden="1">#REF!</definedName>
    <definedName name="TBdd0666dd_036a_4543_8f62_74043ee30c7f" hidden="1">#REF!</definedName>
    <definedName name="TBdd200c09_920f_4f9f_ae14_07fc00a2d910" localSheetId="5" hidden="1">#REF!</definedName>
    <definedName name="TBdd200c09_920f_4f9f_ae14_07fc00a2d910" hidden="1">#REF!</definedName>
    <definedName name="TBdd253842_f9d3_4491_a3a6_0eb7a1464848" localSheetId="5" hidden="1">#REF!</definedName>
    <definedName name="TBdd253842_f9d3_4491_a3a6_0eb7a1464848" hidden="1">#REF!</definedName>
    <definedName name="TBdd265b8b_25ee_4efe_bbc5_d5ff78b5c4f2" localSheetId="5" hidden="1">#REF!</definedName>
    <definedName name="TBdd265b8b_25ee_4efe_bbc5_d5ff78b5c4f2" hidden="1">#REF!</definedName>
    <definedName name="TBdd281ba5_35b3_47df_88e6_b94138d7fd5c" localSheetId="5" hidden="1">#REF!</definedName>
    <definedName name="TBdd281ba5_35b3_47df_88e6_b94138d7fd5c" hidden="1">#REF!</definedName>
    <definedName name="TBdd2f90cf_37c6_497d_b836_1e1bcf40e840" localSheetId="5" hidden="1">#REF!</definedName>
    <definedName name="TBdd2f90cf_37c6_497d_b836_1e1bcf40e840" hidden="1">#REF!</definedName>
    <definedName name="TBdd369525_ff98_48df_897f_0df304ffd880" localSheetId="5" hidden="1">#REF!</definedName>
    <definedName name="TBdd369525_ff98_48df_897f_0df304ffd880" hidden="1">#REF!</definedName>
    <definedName name="TBdd38a702_bc8e_4912_a378_3936b8091894" localSheetId="5" hidden="1">#REF!</definedName>
    <definedName name="TBdd38a702_bc8e_4912_a378_3936b8091894" hidden="1">#REF!</definedName>
    <definedName name="TBdd396830_2349_4471_aaea_50ba84b8296c" localSheetId="5" hidden="1">#REF!</definedName>
    <definedName name="TBdd396830_2349_4471_aaea_50ba84b8296c" hidden="1">#REF!</definedName>
    <definedName name="TBdd3c3ffb_b584_4a6c_a30a_64e12b22a7da" localSheetId="5" hidden="1">#REF!</definedName>
    <definedName name="TBdd3c3ffb_b584_4a6c_a30a_64e12b22a7da" hidden="1">#REF!</definedName>
    <definedName name="TBdd3deda3_c06b_4e7f_b367_8717b3715490" localSheetId="5" hidden="1">#REF!</definedName>
    <definedName name="TBdd3deda3_c06b_4e7f_b367_8717b3715490" hidden="1">#REF!</definedName>
    <definedName name="TBdd412535_b331_4424_a21f_375277d53e32" localSheetId="5" hidden="1">#REF!</definedName>
    <definedName name="TBdd412535_b331_4424_a21f_375277d53e32" hidden="1">#REF!</definedName>
    <definedName name="TBdd421649_c692_4237_b78e_35619c8dcc3e" localSheetId="5" hidden="1">#REF!</definedName>
    <definedName name="TBdd421649_c692_4237_b78e_35619c8dcc3e" hidden="1">#REF!</definedName>
    <definedName name="TBdd500f55_6179_44f9_b88d_6f8df028a357" localSheetId="5" hidden="1">#REF!</definedName>
    <definedName name="TBdd500f55_6179_44f9_b88d_6f8df028a357" hidden="1">#REF!</definedName>
    <definedName name="TBdd70599c_6058_4797_a292_9ee21a5c4802" localSheetId="5" hidden="1">#REF!</definedName>
    <definedName name="TBdd70599c_6058_4797_a292_9ee21a5c4802" hidden="1">#REF!</definedName>
    <definedName name="TBdd7a1c79_ef36_44d8_b995_f6a6dc081f0f" localSheetId="5" hidden="1">#REF!</definedName>
    <definedName name="TBdd7a1c79_ef36_44d8_b995_f6a6dc081f0f" hidden="1">#REF!</definedName>
    <definedName name="TBdd85b67d_3346_4b12_8a60_8b921b473da2" localSheetId="5" hidden="1">#REF!</definedName>
    <definedName name="TBdd85b67d_3346_4b12_8a60_8b921b473da2" hidden="1">#REF!</definedName>
    <definedName name="TBdd860986_2c0b_4978_8f24_fd4a11b8216a" localSheetId="5" hidden="1">#REF!</definedName>
    <definedName name="TBdd860986_2c0b_4978_8f24_fd4a11b8216a" hidden="1">#REF!</definedName>
    <definedName name="TBdd91a01c_a922_4574_8d5a_61bb0ab91f9b" localSheetId="5" hidden="1">#REF!</definedName>
    <definedName name="TBdd91a01c_a922_4574_8d5a_61bb0ab91f9b" hidden="1">#REF!</definedName>
    <definedName name="TBdda026b8_b7db_40d1_ac86_b6ae98333e6b" localSheetId="5" hidden="1">#REF!</definedName>
    <definedName name="TBdda026b8_b7db_40d1_ac86_b6ae98333e6b" hidden="1">#REF!</definedName>
    <definedName name="TBdda39a27_7924_4ddf_8142_c83ba17c6703" localSheetId="5" hidden="1">#REF!</definedName>
    <definedName name="TBdda39a27_7924_4ddf_8142_c83ba17c6703" hidden="1">#REF!</definedName>
    <definedName name="TBdda439f4_63b1_4db4_8daa_24ffa46a1cf6" localSheetId="5" hidden="1">#REF!</definedName>
    <definedName name="TBdda439f4_63b1_4db4_8daa_24ffa46a1cf6" hidden="1">#REF!</definedName>
    <definedName name="TBdda5260d_4f79_4fec_9ce4_3102bdc52f25" localSheetId="5" hidden="1">#REF!</definedName>
    <definedName name="TBdda5260d_4f79_4fec_9ce4_3102bdc52f25" hidden="1">#REF!</definedName>
    <definedName name="TBdda79342_3d9f_4bba_9d69_740bba083df7" localSheetId="5" hidden="1">#REF!</definedName>
    <definedName name="TBdda79342_3d9f_4bba_9d69_740bba083df7" hidden="1">#REF!</definedName>
    <definedName name="TBddb86f0c_d510_4e3d_9fd9_149202c067ea" localSheetId="5" hidden="1">#REF!</definedName>
    <definedName name="TBddb86f0c_d510_4e3d_9fd9_149202c067ea" hidden="1">#REF!</definedName>
    <definedName name="TBddb9b843_3b05_4b5b_82bc_d2b2cb6734f0" localSheetId="5" hidden="1">#REF!</definedName>
    <definedName name="TBddb9b843_3b05_4b5b_82bc_d2b2cb6734f0" hidden="1">#REF!</definedName>
    <definedName name="TBddbba2f3_c52c_4c0d_bbb6_b42c835b4897" localSheetId="5" hidden="1">#REF!</definedName>
    <definedName name="TBddbba2f3_c52c_4c0d_bbb6_b42c835b4897" hidden="1">#REF!</definedName>
    <definedName name="TBddbcd64b_1c6c_4a81_81f8_fc3147bfafeb" localSheetId="5" hidden="1">#REF!</definedName>
    <definedName name="TBddbcd64b_1c6c_4a81_81f8_fc3147bfafeb" hidden="1">#REF!</definedName>
    <definedName name="TBddc078db_4e60_4c00_8f6a_3977c559b0da" localSheetId="5" hidden="1">#REF!</definedName>
    <definedName name="TBddc078db_4e60_4c00_8f6a_3977c559b0da" hidden="1">#REF!</definedName>
    <definedName name="TBdddb5753_b571_46a2_8dd1_049575d80adb" localSheetId="5" hidden="1">#REF!</definedName>
    <definedName name="TBdddb5753_b571_46a2_8dd1_049575d80adb" hidden="1">#REF!</definedName>
    <definedName name="TBdddcd2ec_e666_4fee_b214_bf5520cf216d" localSheetId="5" hidden="1">#REF!</definedName>
    <definedName name="TBdddcd2ec_e666_4fee_b214_bf5520cf216d" hidden="1">#REF!</definedName>
    <definedName name="TBdde1e44d_b336_4a66_a82c_4f16bc82f6cc" localSheetId="5" hidden="1">#REF!</definedName>
    <definedName name="TBdde1e44d_b336_4a66_a82c_4f16bc82f6cc" hidden="1">#REF!</definedName>
    <definedName name="TBdde9f938_b95e_4226_83af_8bdaa807d3a1" localSheetId="5" hidden="1">#REF!</definedName>
    <definedName name="TBdde9f938_b95e_4226_83af_8bdaa807d3a1" hidden="1">#REF!</definedName>
    <definedName name="TBddef6567_5455_4ca1_bb73_a3eabb890097" localSheetId="5" hidden="1">#REF!</definedName>
    <definedName name="TBddef6567_5455_4ca1_bb73_a3eabb890097" hidden="1">#REF!</definedName>
    <definedName name="TBddf04022_ee8c_4a61_baf9_95b00d3f4c4a" localSheetId="5" hidden="1">#REF!</definedName>
    <definedName name="TBddf04022_ee8c_4a61_baf9_95b00d3f4c4a" hidden="1">#REF!</definedName>
    <definedName name="TBddf16798_6e50_4b9a_9f31_27aa92e36623" localSheetId="5" hidden="1">#REF!</definedName>
    <definedName name="TBddf16798_6e50_4b9a_9f31_27aa92e36623" hidden="1">#REF!</definedName>
    <definedName name="TBddf8668f_bec2_41e9_8e67_815d52c6ccd3" localSheetId="5" hidden="1">#REF!</definedName>
    <definedName name="TBddf8668f_bec2_41e9_8e67_815d52c6ccd3" hidden="1">#REF!</definedName>
    <definedName name="TBddffd785_d337_46cb_bf9d_50a81316980a" localSheetId="5" hidden="1">#REF!</definedName>
    <definedName name="TBddffd785_d337_46cb_bf9d_50a81316980a" hidden="1">#REF!</definedName>
    <definedName name="TBde046347_f0b2_41c2_9576_b540a9f05cda" localSheetId="5" hidden="1">#REF!</definedName>
    <definedName name="TBde046347_f0b2_41c2_9576_b540a9f05cda" hidden="1">#REF!</definedName>
    <definedName name="TBde126d71_2994_42cf_b66f_bbac18f97559" localSheetId="5" hidden="1">#REF!</definedName>
    <definedName name="TBde126d71_2994_42cf_b66f_bbac18f97559" hidden="1">#REF!</definedName>
    <definedName name="TBde26b382_cff9_40c6_b8b2_2e8c339e4091" localSheetId="5" hidden="1">#REF!</definedName>
    <definedName name="TBde26b382_cff9_40c6_b8b2_2e8c339e4091" hidden="1">#REF!</definedName>
    <definedName name="TBde358af3_0b8c_48b4_a1e8_3e5e0b411d63" localSheetId="5" hidden="1">#REF!</definedName>
    <definedName name="TBde358af3_0b8c_48b4_a1e8_3e5e0b411d63" hidden="1">#REF!</definedName>
    <definedName name="TBde36b078_f8bc_4f15_88aa_1e9b3a53d618" localSheetId="5" hidden="1">#REF!</definedName>
    <definedName name="TBde36b078_f8bc_4f15_88aa_1e9b3a53d618" hidden="1">#REF!</definedName>
    <definedName name="TBde37243a_51e1_4997_a797_890878bf547f" localSheetId="5" hidden="1">#REF!</definedName>
    <definedName name="TBde37243a_51e1_4997_a797_890878bf547f" hidden="1">#REF!</definedName>
    <definedName name="TBde4b1cdc_8594_4af1_a636_64aa7354d67f" localSheetId="5" hidden="1">#REF!</definedName>
    <definedName name="TBde4b1cdc_8594_4af1_a636_64aa7354d67f" hidden="1">#REF!</definedName>
    <definedName name="TBde4c25f4_3b33_45bf_a3a3_49b6f08114d3" localSheetId="5" hidden="1">#REF!</definedName>
    <definedName name="TBde4c25f4_3b33_45bf_a3a3_49b6f08114d3" hidden="1">#REF!</definedName>
    <definedName name="TBde4ccbbd_bd3e_4f43_bb8d_62319e64fb1a" localSheetId="5" hidden="1">#REF!</definedName>
    <definedName name="TBde4ccbbd_bd3e_4f43_bb8d_62319e64fb1a" hidden="1">#REF!</definedName>
    <definedName name="TBde4f0800_9f1e_4cb9_a817_52bf3f7c8aee" localSheetId="5" hidden="1">#REF!</definedName>
    <definedName name="TBde4f0800_9f1e_4cb9_a817_52bf3f7c8aee" hidden="1">#REF!</definedName>
    <definedName name="TBde59c87f_668f_44f5_a42a_bc7b33b8790b" localSheetId="5" hidden="1">#REF!</definedName>
    <definedName name="TBde59c87f_668f_44f5_a42a_bc7b33b8790b" hidden="1">#REF!</definedName>
    <definedName name="TBde5b887f_0693_4656_a8bc_9ae19fcc77c1" localSheetId="5" hidden="1">#REF!</definedName>
    <definedName name="TBde5b887f_0693_4656_a8bc_9ae19fcc77c1" hidden="1">#REF!</definedName>
    <definedName name="TBde71becb_387c_4f65_be66_01a3c3560186" localSheetId="5" hidden="1">#REF!</definedName>
    <definedName name="TBde71becb_387c_4f65_be66_01a3c3560186" hidden="1">#REF!</definedName>
    <definedName name="TBde790514_5f62_415c_9eba_0deb9a204274" localSheetId="5" hidden="1">#REF!</definedName>
    <definedName name="TBde790514_5f62_415c_9eba_0deb9a204274" hidden="1">#REF!</definedName>
    <definedName name="TBde7e3807_a353_4023_bd00_4a0f61b8fd0f" localSheetId="5" hidden="1">#REF!</definedName>
    <definedName name="TBde7e3807_a353_4023_bd00_4a0f61b8fd0f" hidden="1">#REF!</definedName>
    <definedName name="TBde9639f9_9ca3_46a6_945e_76bd3375fcd3" localSheetId="5" hidden="1">#REF!</definedName>
    <definedName name="TBde9639f9_9ca3_46a6_945e_76bd3375fcd3" hidden="1">#REF!</definedName>
    <definedName name="TBde9851e5_7db5_4d93_bee3_28752b6403d6" localSheetId="5" hidden="1">#REF!</definedName>
    <definedName name="TBde9851e5_7db5_4d93_bee3_28752b6403d6" hidden="1">#REF!</definedName>
    <definedName name="TBde998dfb_72e0_444b_beca_c4dec60e3f98" localSheetId="5" hidden="1">#REF!</definedName>
    <definedName name="TBde998dfb_72e0_444b_beca_c4dec60e3f98" hidden="1">#REF!</definedName>
    <definedName name="TBde9d29b6_ea27_4959_909c_61ac35828190" localSheetId="5" hidden="1">#REF!</definedName>
    <definedName name="TBde9d29b6_ea27_4959_909c_61ac35828190" hidden="1">#REF!</definedName>
    <definedName name="TBde9e2bc6_18cc_47e8_80b0_2c1da064f4a2" localSheetId="5" hidden="1">#REF!</definedName>
    <definedName name="TBde9e2bc6_18cc_47e8_80b0_2c1da064f4a2" hidden="1">#REF!</definedName>
    <definedName name="TBdead1b93_a825_412a_89d8_facb561fc540" localSheetId="5" hidden="1">#REF!</definedName>
    <definedName name="TBdead1b93_a825_412a_89d8_facb561fc540" hidden="1">#REF!</definedName>
    <definedName name="TBdeb93259_a986_44fd_8058_0ba35621d359" localSheetId="5" hidden="1">#REF!</definedName>
    <definedName name="TBdeb93259_a986_44fd_8058_0ba35621d359" hidden="1">#REF!</definedName>
    <definedName name="TBdebfe5e3_a7cc_42e6_809a_598acba230c0" localSheetId="5" hidden="1">#REF!</definedName>
    <definedName name="TBdebfe5e3_a7cc_42e6_809a_598acba230c0" hidden="1">#REF!</definedName>
    <definedName name="TBdec43210_03f0_4776_a22e_cf700f60728c" localSheetId="5" hidden="1">#REF!</definedName>
    <definedName name="TBdec43210_03f0_4776_a22e_cf700f60728c" hidden="1">#REF!</definedName>
    <definedName name="TBdece668c_87af_46d1_a3ba_88732a603b5f" localSheetId="5" hidden="1">#REF!</definedName>
    <definedName name="TBdece668c_87af_46d1_a3ba_88732a603b5f" hidden="1">#REF!</definedName>
    <definedName name="TBded016ee_ce87_47c6_bf97_4a964b1e8831" localSheetId="5" hidden="1">#REF!</definedName>
    <definedName name="TBded016ee_ce87_47c6_bf97_4a964b1e8831" hidden="1">#REF!</definedName>
    <definedName name="TBdee6fa4d_d907_458c_813e_f359c102cfbe" localSheetId="5" hidden="1">#REF!</definedName>
    <definedName name="TBdee6fa4d_d907_458c_813e_f359c102cfbe" hidden="1">#REF!</definedName>
    <definedName name="TBdef7d537_df2e_461a_9f43_e45ba6a83ba2" localSheetId="5" hidden="1">#REF!</definedName>
    <definedName name="TBdef7d537_df2e_461a_9f43_e45ba6a83ba2" hidden="1">#REF!</definedName>
    <definedName name="TBdefbba0b_a0be_4498_bbee_d94379c1a4dc" localSheetId="5" hidden="1">#REF!</definedName>
    <definedName name="TBdefbba0b_a0be_4498_bbee_d94379c1a4dc" hidden="1">#REF!</definedName>
    <definedName name="TBdf04b281_c70e_4e34_8b7c_bac26793e5d7" localSheetId="5" hidden="1">#REF!</definedName>
    <definedName name="TBdf04b281_c70e_4e34_8b7c_bac26793e5d7" hidden="1">#REF!</definedName>
    <definedName name="TBdf097b48_8556_4b1e_b8b5_c0427e7ad10e" localSheetId="5" hidden="1">#REF!</definedName>
    <definedName name="TBdf097b48_8556_4b1e_b8b5_c0427e7ad10e" hidden="1">#REF!</definedName>
    <definedName name="TBdf0b47e3_01db_490d_abb3_e00984fcd9a7" localSheetId="5" hidden="1">#REF!</definedName>
    <definedName name="TBdf0b47e3_01db_490d_abb3_e00984fcd9a7" hidden="1">#REF!</definedName>
    <definedName name="TBdf0dcab0_e2a7_403f_a734_fe08acd3a2ce" localSheetId="5" hidden="1">#REF!</definedName>
    <definedName name="TBdf0dcab0_e2a7_403f_a734_fe08acd3a2ce" hidden="1">#REF!</definedName>
    <definedName name="TBdf1b6407_969c_4ea4_b814_256d44817dbb" localSheetId="5" hidden="1">#REF!</definedName>
    <definedName name="TBdf1b6407_969c_4ea4_b814_256d44817dbb" hidden="1">#REF!</definedName>
    <definedName name="TBdf26545a_8c9e_4fa0_b89a_648549b53eb6" localSheetId="5" hidden="1">#REF!</definedName>
    <definedName name="TBdf26545a_8c9e_4fa0_b89a_648549b53eb6" hidden="1">#REF!</definedName>
    <definedName name="TBdf2c4f46_f3c2_4d38_a45f_114b69dfdb4c" localSheetId="5" hidden="1">#REF!</definedName>
    <definedName name="TBdf2c4f46_f3c2_4d38_a45f_114b69dfdb4c" hidden="1">#REF!</definedName>
    <definedName name="TBdf37e9c0_caa5_4c5a_b0c4_86fb28a36bcb" localSheetId="5" hidden="1">#REF!</definedName>
    <definedName name="TBdf37e9c0_caa5_4c5a_b0c4_86fb28a36bcb" hidden="1">#REF!</definedName>
    <definedName name="TBdf482c53_27d3_48dd_8183_e57342036bd2" localSheetId="5" hidden="1">#REF!</definedName>
    <definedName name="TBdf482c53_27d3_48dd_8183_e57342036bd2" hidden="1">#REF!</definedName>
    <definedName name="TBdf4d77e3_c43b_4279_bda9_2b483f007c4c" localSheetId="5" hidden="1">#REF!</definedName>
    <definedName name="TBdf4d77e3_c43b_4279_bda9_2b483f007c4c" hidden="1">#REF!</definedName>
    <definedName name="TBdf578b0e_f50a_44f3_a2bb_9bee6beb44d1" localSheetId="5" hidden="1">#REF!</definedName>
    <definedName name="TBdf578b0e_f50a_44f3_a2bb_9bee6beb44d1" hidden="1">#REF!</definedName>
    <definedName name="TBdf5c1ce4_534e_421f_848e_df0e81e7ed6c" localSheetId="5" hidden="1">#REF!</definedName>
    <definedName name="TBdf5c1ce4_534e_421f_848e_df0e81e7ed6c" hidden="1">#REF!</definedName>
    <definedName name="TBdf5c99fb_dea7_403e_aea3_07ac6b556998" localSheetId="5" hidden="1">#REF!</definedName>
    <definedName name="TBdf5c99fb_dea7_403e_aea3_07ac6b556998" hidden="1">#REF!</definedName>
    <definedName name="TBdf5e4a32_d041_469a_91ae_f65fda54a1c4" localSheetId="5" hidden="1">#REF!</definedName>
    <definedName name="TBdf5e4a32_d041_469a_91ae_f65fda54a1c4" hidden="1">#REF!</definedName>
    <definedName name="TBdf7bdca8_fba0_4bf1_b751_f82ce287504e" localSheetId="5" hidden="1">#REF!</definedName>
    <definedName name="TBdf7bdca8_fba0_4bf1_b751_f82ce287504e" hidden="1">#REF!</definedName>
    <definedName name="TBdfbb133c_ae91_4333_bee3_7a65d455d125" localSheetId="5" hidden="1">#REF!</definedName>
    <definedName name="TBdfbb133c_ae91_4333_bee3_7a65d455d125" hidden="1">#REF!</definedName>
    <definedName name="TBdfc172ef_bbb9_4be7_8a7d_b5372999e5ac" localSheetId="5" hidden="1">#REF!</definedName>
    <definedName name="TBdfc172ef_bbb9_4be7_8a7d_b5372999e5ac" hidden="1">#REF!</definedName>
    <definedName name="TBdfcc35d9_fc71_4c53_a3b9_1b51bf6365bf" localSheetId="5" hidden="1">#REF!</definedName>
    <definedName name="TBdfcc35d9_fc71_4c53_a3b9_1b51bf6365bf" hidden="1">#REF!</definedName>
    <definedName name="TBdfccc77e_4bf6_4447_8d08_78f3c4ec4430" localSheetId="5" hidden="1">#REF!</definedName>
    <definedName name="TBdfccc77e_4bf6_4447_8d08_78f3c4ec4430" hidden="1">#REF!</definedName>
    <definedName name="TBdfd40652_aca3_4318_81c9_0acb4485ae0b" localSheetId="5" hidden="1">#REF!</definedName>
    <definedName name="TBdfd40652_aca3_4318_81c9_0acb4485ae0b" hidden="1">#REF!</definedName>
    <definedName name="TBdfd54085_85b1_4898_a59c_3fe275a5e239" localSheetId="5" hidden="1">#REF!</definedName>
    <definedName name="TBdfd54085_85b1_4898_a59c_3fe275a5e239" hidden="1">#REF!</definedName>
    <definedName name="TBdfdae213_2760_413c_b801_9e4e390d214e" localSheetId="5" hidden="1">#REF!</definedName>
    <definedName name="TBdfdae213_2760_413c_b801_9e4e390d214e" hidden="1">#REF!</definedName>
    <definedName name="TBdfeb53f0_8942_4282_bff5_4460f42ae9d6" localSheetId="5" hidden="1">#REF!</definedName>
    <definedName name="TBdfeb53f0_8942_4282_bff5_4460f42ae9d6" hidden="1">#REF!</definedName>
    <definedName name="TBdfeedcbd_f0a0_47f6_8f21_350123268c45" localSheetId="5" hidden="1">#REF!</definedName>
    <definedName name="TBdfeedcbd_f0a0_47f6_8f21_350123268c45" hidden="1">#REF!</definedName>
    <definedName name="TBe0014fb0_b5af_4b7f_95f6_398f3a536c53" localSheetId="5" hidden="1">#REF!</definedName>
    <definedName name="TBe0014fb0_b5af_4b7f_95f6_398f3a536c53" hidden="1">#REF!</definedName>
    <definedName name="TBe0041572_304b_416f_9faf_ced35644698c" localSheetId="5" hidden="1">#REF!</definedName>
    <definedName name="TBe0041572_304b_416f_9faf_ced35644698c" hidden="1">#REF!</definedName>
    <definedName name="TBe010f697_5821_40fe_9bde_0401761dfcbc" localSheetId="5" hidden="1">#REF!</definedName>
    <definedName name="TBe010f697_5821_40fe_9bde_0401761dfcbc" hidden="1">#REF!</definedName>
    <definedName name="TBe012254f_000d_415c_b752_2afb8399cb99" localSheetId="5" hidden="1">#REF!</definedName>
    <definedName name="TBe012254f_000d_415c_b752_2afb8399cb99" hidden="1">#REF!</definedName>
    <definedName name="TBe01f2137_a2ff_4392_acb2_0978fad01534" localSheetId="5" hidden="1">#REF!</definedName>
    <definedName name="TBe01f2137_a2ff_4392_acb2_0978fad01534" hidden="1">#REF!</definedName>
    <definedName name="TBe02b7ac5_82d6_4553_b5e7_8905c7fe34b0" localSheetId="5" hidden="1">#REF!</definedName>
    <definedName name="TBe02b7ac5_82d6_4553_b5e7_8905c7fe34b0" hidden="1">#REF!</definedName>
    <definedName name="TBe02cecb5_0716_4906_bdd2_796946da5025" localSheetId="5" hidden="1">#REF!</definedName>
    <definedName name="TBe02cecb5_0716_4906_bdd2_796946da5025" hidden="1">#REF!</definedName>
    <definedName name="TBe032b500_97da_4f2c_a9c7_9b669abb0fba" localSheetId="5" hidden="1">#REF!</definedName>
    <definedName name="TBe032b500_97da_4f2c_a9c7_9b669abb0fba" hidden="1">#REF!</definedName>
    <definedName name="TBe033300b_6b32_4d95_bb2b_b7059e8bac63" localSheetId="5" hidden="1">#REF!</definedName>
    <definedName name="TBe033300b_6b32_4d95_bb2b_b7059e8bac63" hidden="1">#REF!</definedName>
    <definedName name="TBe0349667_4b27_419b_8225_35abf1a58514" localSheetId="5" hidden="1">#REF!</definedName>
    <definedName name="TBe0349667_4b27_419b_8225_35abf1a58514" hidden="1">#REF!</definedName>
    <definedName name="TBe049a8ff_85c6_4103_8d28_44731e2e7a30" localSheetId="5" hidden="1">#REF!</definedName>
    <definedName name="TBe049a8ff_85c6_4103_8d28_44731e2e7a30" hidden="1">#REF!</definedName>
    <definedName name="TBe055d2d7_f46b_4aaa_a299_dafcaf78f5f2" localSheetId="5" hidden="1">#REF!</definedName>
    <definedName name="TBe055d2d7_f46b_4aaa_a299_dafcaf78f5f2" hidden="1">#REF!</definedName>
    <definedName name="TBe05d9b7c_c6af_4e82_a6e1_831526c7d9de" localSheetId="5" hidden="1">#REF!</definedName>
    <definedName name="TBe05d9b7c_c6af_4e82_a6e1_831526c7d9de" hidden="1">#REF!</definedName>
    <definedName name="TBe061e079_f0e0_41bb_9fd5_3ca04ace224e" localSheetId="5" hidden="1">#REF!</definedName>
    <definedName name="TBe061e079_f0e0_41bb_9fd5_3ca04ace224e" hidden="1">#REF!</definedName>
    <definedName name="TBe064aee0_3ac4_422f_8e90_2d2e56cac8ee" localSheetId="5" hidden="1">#REF!</definedName>
    <definedName name="TBe064aee0_3ac4_422f_8e90_2d2e56cac8ee" hidden="1">#REF!</definedName>
    <definedName name="TBe065f58e_0e57_4127_8c11_fd06d52cd372" localSheetId="5" hidden="1">#REF!</definedName>
    <definedName name="TBe065f58e_0e57_4127_8c11_fd06d52cd372" hidden="1">#REF!</definedName>
    <definedName name="TBe06c8d36_8264_4c64_8b72_ab9a99cc3eee" localSheetId="5" hidden="1">#REF!</definedName>
    <definedName name="TBe06c8d36_8264_4c64_8b72_ab9a99cc3eee" hidden="1">#REF!</definedName>
    <definedName name="TBe0827daa_08a3_4e07_9c4b_54e0e0f071c4" localSheetId="5" hidden="1">#REF!</definedName>
    <definedName name="TBe0827daa_08a3_4e07_9c4b_54e0e0f071c4" hidden="1">#REF!</definedName>
    <definedName name="TBe087f99a_9d3e_4d9c_bbf7_942f8d150bbb" localSheetId="5" hidden="1">#REF!</definedName>
    <definedName name="TBe087f99a_9d3e_4d9c_bbf7_942f8d150bbb" hidden="1">#REF!</definedName>
    <definedName name="TBe0960ce4_5c93_4785_97f0_b7b28a5f13a6" localSheetId="5" hidden="1">#REF!</definedName>
    <definedName name="TBe0960ce4_5c93_4785_97f0_b7b28a5f13a6" hidden="1">#REF!</definedName>
    <definedName name="TBe097a248_352d_44a9_85fa_3d7d7e933dfa" localSheetId="5" hidden="1">#REF!</definedName>
    <definedName name="TBe097a248_352d_44a9_85fa_3d7d7e933dfa" hidden="1">#REF!</definedName>
    <definedName name="TBe0b1afc0_f0c9_4b0a_9183_0a8d0269585f" localSheetId="5" hidden="1">#REF!</definedName>
    <definedName name="TBe0b1afc0_f0c9_4b0a_9183_0a8d0269585f" hidden="1">#REF!</definedName>
    <definedName name="TBe0b4e531_6c50_473d_9783_4108958d36ce" localSheetId="5" hidden="1">#REF!</definedName>
    <definedName name="TBe0b4e531_6c50_473d_9783_4108958d36ce" hidden="1">#REF!</definedName>
    <definedName name="TBe0bb4869_1ab9_4dde_a309_a8800d3b0425" localSheetId="5" hidden="1">#REF!</definedName>
    <definedName name="TBe0bb4869_1ab9_4dde_a309_a8800d3b0425" hidden="1">#REF!</definedName>
    <definedName name="TBe0bcb406_eedf_4a35_9277_941fd13f0c69" localSheetId="5" hidden="1">#REF!</definedName>
    <definedName name="TBe0bcb406_eedf_4a35_9277_941fd13f0c69" hidden="1">#REF!</definedName>
    <definedName name="TBe0c6dcd6_ecd1_4816_9c3a_7795780d25d1" localSheetId="5" hidden="1">#REF!</definedName>
    <definedName name="TBe0c6dcd6_ecd1_4816_9c3a_7795780d25d1" hidden="1">#REF!</definedName>
    <definedName name="TBe0ca0641_137e_4cf6_a4a1_ba0d70bc9f4b" localSheetId="5" hidden="1">#REF!</definedName>
    <definedName name="TBe0ca0641_137e_4cf6_a4a1_ba0d70bc9f4b" hidden="1">#REF!</definedName>
    <definedName name="TBe0d54fdb_88d0_441f_911e_af3b21647807" localSheetId="5" hidden="1">#REF!</definedName>
    <definedName name="TBe0d54fdb_88d0_441f_911e_af3b21647807" hidden="1">#REF!</definedName>
    <definedName name="TBe0d6e656_ea7f_4ff6_a677_ec36b9a1e9f6" localSheetId="5" hidden="1">#REF!</definedName>
    <definedName name="TBe0d6e656_ea7f_4ff6_a677_ec36b9a1e9f6" hidden="1">#REF!</definedName>
    <definedName name="TBe0d8f3db_c37d_4b60_a5d2_4097d3bca79c" localSheetId="5" hidden="1">#REF!</definedName>
    <definedName name="TBe0d8f3db_c37d_4b60_a5d2_4097d3bca79c" hidden="1">#REF!</definedName>
    <definedName name="TBe0e09e4f_1fec_4c9c_be3e_82cb9685af3c" localSheetId="5" hidden="1">#REF!</definedName>
    <definedName name="TBe0e09e4f_1fec_4c9c_be3e_82cb9685af3c" hidden="1">#REF!</definedName>
    <definedName name="TBe0e11868_b2c0_4b62_874a_fc23859fe878" localSheetId="5" hidden="1">#REF!</definedName>
    <definedName name="TBe0e11868_b2c0_4b62_874a_fc23859fe878" hidden="1">#REF!</definedName>
    <definedName name="TBe0e2cdd4_0f38_4cb0_a95c_252276f0a7d3" localSheetId="5" hidden="1">#REF!</definedName>
    <definedName name="TBe0e2cdd4_0f38_4cb0_a95c_252276f0a7d3" hidden="1">#REF!</definedName>
    <definedName name="TBe0e4d680_c00b_4597_b188_e95609f24c46" localSheetId="5" hidden="1">#REF!</definedName>
    <definedName name="TBe0e4d680_c00b_4597_b188_e95609f24c46" hidden="1">#REF!</definedName>
    <definedName name="TBe0e64ab4_1324_4feb_ba7b_1a84fd608a83" localSheetId="5" hidden="1">#REF!</definedName>
    <definedName name="TBe0e64ab4_1324_4feb_ba7b_1a84fd608a83" hidden="1">#REF!</definedName>
    <definedName name="TBe0fd4df2_2b3f_40e1_b331_7180a084e1dc" localSheetId="5" hidden="1">#REF!</definedName>
    <definedName name="TBe0fd4df2_2b3f_40e1_b331_7180a084e1dc" hidden="1">#REF!</definedName>
    <definedName name="TBe102fdda_87c0_4bca_878a_af89d0adc116" localSheetId="5" hidden="1">#REF!</definedName>
    <definedName name="TBe102fdda_87c0_4bca_878a_af89d0adc116" hidden="1">#REF!</definedName>
    <definedName name="TBe108422d_af5a_40a1_a6de_e26b8a050b2f" localSheetId="5" hidden="1">#REF!</definedName>
    <definedName name="TBe108422d_af5a_40a1_a6de_e26b8a050b2f" hidden="1">#REF!</definedName>
    <definedName name="TBe112b41d_39d8_4526_85b4_a53908c0ab77" localSheetId="5" hidden="1">#REF!</definedName>
    <definedName name="TBe112b41d_39d8_4526_85b4_a53908c0ab77" hidden="1">#REF!</definedName>
    <definedName name="TBe115bb15_dc6e_4b8b_989e_4106c665d56a" localSheetId="5" hidden="1">#REF!</definedName>
    <definedName name="TBe115bb15_dc6e_4b8b_989e_4106c665d56a" hidden="1">#REF!</definedName>
    <definedName name="TBe12be88a_5412_44d0_b6d5_ad791e47777b" localSheetId="5" hidden="1">#REF!</definedName>
    <definedName name="TBe12be88a_5412_44d0_b6d5_ad791e47777b" hidden="1">#REF!</definedName>
    <definedName name="TBe12fb4d7_3a70_41f8_994e_a988c65c76b2" localSheetId="5" hidden="1">#REF!</definedName>
    <definedName name="TBe12fb4d7_3a70_41f8_994e_a988c65c76b2" hidden="1">#REF!</definedName>
    <definedName name="TBe134e179_3ed6_4fc5_b09a_64a2353ac9d4" localSheetId="5" hidden="1">#REF!</definedName>
    <definedName name="TBe134e179_3ed6_4fc5_b09a_64a2353ac9d4" hidden="1">#REF!</definedName>
    <definedName name="TBe141c2e8_cf15_4aab_ba5e_752fa1cea3f7" localSheetId="5" hidden="1">#REF!</definedName>
    <definedName name="TBe141c2e8_cf15_4aab_ba5e_752fa1cea3f7" hidden="1">#REF!</definedName>
    <definedName name="TBe14dcbb7_ab2b_484b_94d6_eb0f5babc932" localSheetId="5" hidden="1">#REF!</definedName>
    <definedName name="TBe14dcbb7_ab2b_484b_94d6_eb0f5babc932" hidden="1">#REF!</definedName>
    <definedName name="TBe1520223_e446_4646_89a3_d50c1477d905" localSheetId="5" hidden="1">#REF!</definedName>
    <definedName name="TBe1520223_e446_4646_89a3_d50c1477d905" hidden="1">#REF!</definedName>
    <definedName name="TBe1558045_6438_4a70_b0c1_badd09e74dda" localSheetId="5" hidden="1">#REF!</definedName>
    <definedName name="TBe1558045_6438_4a70_b0c1_badd09e74dda" hidden="1">#REF!</definedName>
    <definedName name="TBe1563cba_1a72_4a62_9b8a_464c91bd057d" localSheetId="5" hidden="1">#REF!</definedName>
    <definedName name="TBe1563cba_1a72_4a62_9b8a_464c91bd057d" hidden="1">#REF!</definedName>
    <definedName name="TBe1601412_6867_444b_8f0b_492ebb20a319" localSheetId="5" hidden="1">#REF!</definedName>
    <definedName name="TBe1601412_6867_444b_8f0b_492ebb20a319" hidden="1">#REF!</definedName>
    <definedName name="TBe170d4e4_12b7_4a75_9315_38168a23e1a6" localSheetId="5" hidden="1">#REF!</definedName>
    <definedName name="TBe170d4e4_12b7_4a75_9315_38168a23e1a6" hidden="1">#REF!</definedName>
    <definedName name="TBe1752d04_ded8_416e_9ac7_ae0acc9b35b9" localSheetId="5" hidden="1">#REF!</definedName>
    <definedName name="TBe1752d04_ded8_416e_9ac7_ae0acc9b35b9" hidden="1">#REF!</definedName>
    <definedName name="TBe17ab47c_a191_44be_831a_456324d6948c" localSheetId="5" hidden="1">#REF!</definedName>
    <definedName name="TBe17ab47c_a191_44be_831a_456324d6948c" hidden="1">#REF!</definedName>
    <definedName name="TBe1861dd8_88f2_4a50_bcab_4e1062eebfb7" localSheetId="5" hidden="1">#REF!</definedName>
    <definedName name="TBe1861dd8_88f2_4a50_bcab_4e1062eebfb7" hidden="1">#REF!</definedName>
    <definedName name="TBe194b73c_41e0_4d51_a50f_8bbd424ab915" localSheetId="5" hidden="1">#REF!</definedName>
    <definedName name="TBe194b73c_41e0_4d51_a50f_8bbd424ab915" hidden="1">#REF!</definedName>
    <definedName name="TBe19580fb_09cd_4eed_8068_791c0c0b1534" localSheetId="5" hidden="1">#REF!</definedName>
    <definedName name="TBe19580fb_09cd_4eed_8068_791c0c0b1534" hidden="1">#REF!</definedName>
    <definedName name="TBe19adc18_4a16_42cb_bd9c_c25011730860" localSheetId="5" hidden="1">#REF!</definedName>
    <definedName name="TBe19adc18_4a16_42cb_bd9c_c25011730860" hidden="1">#REF!</definedName>
    <definedName name="TBe1adf70e_fd31_45c6_a01e_2f500a80b3df" localSheetId="5" hidden="1">#REF!</definedName>
    <definedName name="TBe1adf70e_fd31_45c6_a01e_2f500a80b3df" hidden="1">#REF!</definedName>
    <definedName name="TBe1b726da_702f_42f7_bcd7_959c4e51b247" localSheetId="5" hidden="1">#REF!</definedName>
    <definedName name="TBe1b726da_702f_42f7_bcd7_959c4e51b247" hidden="1">#REF!</definedName>
    <definedName name="TBe1ca7dee_2cc8_4e50_9d7a_16bdcf2501d2" localSheetId="5" hidden="1">#REF!</definedName>
    <definedName name="TBe1ca7dee_2cc8_4e50_9d7a_16bdcf2501d2" hidden="1">#REF!</definedName>
    <definedName name="TBe1d51cdd_cdbb_4e6a_905a_36bb6ff76962" localSheetId="5" hidden="1">#REF!</definedName>
    <definedName name="TBe1d51cdd_cdbb_4e6a_905a_36bb6ff76962" hidden="1">#REF!</definedName>
    <definedName name="TBe1d6db5a_be94_4013_b031_64bb5c0d3527" localSheetId="5" hidden="1">#REF!</definedName>
    <definedName name="TBe1d6db5a_be94_4013_b031_64bb5c0d3527" hidden="1">#REF!</definedName>
    <definedName name="TBe1da3b48_ac8a_4856_af3c_07da5a7e4af4" localSheetId="5" hidden="1">#REF!</definedName>
    <definedName name="TBe1da3b48_ac8a_4856_af3c_07da5a7e4af4" hidden="1">#REF!</definedName>
    <definedName name="TBe1e3bc2a_e87c_446b_a7b7_f95539bc6eaa" localSheetId="5" hidden="1">#REF!</definedName>
    <definedName name="TBe1e3bc2a_e87c_446b_a7b7_f95539bc6eaa" hidden="1">#REF!</definedName>
    <definedName name="TBe1ec6924_1bbe_42fa_ba84_f34997a7614e" localSheetId="5" hidden="1">#REF!</definedName>
    <definedName name="TBe1ec6924_1bbe_42fa_ba84_f34997a7614e" hidden="1">#REF!</definedName>
    <definedName name="TBe1ff4906_481d_4d0b_a629_1009f643566f" localSheetId="5" hidden="1">#REF!</definedName>
    <definedName name="TBe1ff4906_481d_4d0b_a629_1009f643566f" hidden="1">#REF!</definedName>
    <definedName name="TBe2003acb_5012_4486_bf74_e91ed7d73959" localSheetId="5" hidden="1">#REF!</definedName>
    <definedName name="TBe2003acb_5012_4486_bf74_e91ed7d73959" hidden="1">#REF!</definedName>
    <definedName name="TBe2005213_ea0e_439f_9196_000ad4923800" localSheetId="5" hidden="1">#REF!</definedName>
    <definedName name="TBe2005213_ea0e_439f_9196_000ad4923800" hidden="1">#REF!</definedName>
    <definedName name="TBe20c3fcd_9cc3_41e1_84d7_8ff7f66f8545" localSheetId="5" hidden="1">#REF!</definedName>
    <definedName name="TBe20c3fcd_9cc3_41e1_84d7_8ff7f66f8545" hidden="1">#REF!</definedName>
    <definedName name="TBe20d4daa_7043_44bf_8a6f_dfc699d3e105" localSheetId="5" hidden="1">#REF!</definedName>
    <definedName name="TBe20d4daa_7043_44bf_8a6f_dfc699d3e105" hidden="1">#REF!</definedName>
    <definedName name="TBe213bacb_f9a5_451d_9bc1_9bcf374b2ae8" localSheetId="5" hidden="1">#REF!</definedName>
    <definedName name="TBe213bacb_f9a5_451d_9bc1_9bcf374b2ae8" hidden="1">#REF!</definedName>
    <definedName name="TBe2195e95_d99d_48f4_9bde_852f33d1c344" localSheetId="5" hidden="1">#REF!</definedName>
    <definedName name="TBe2195e95_d99d_48f4_9bde_852f33d1c344" hidden="1">#REF!</definedName>
    <definedName name="TBe21f583e_d4e2_4e4f_97c3_00b3b9c8130f" localSheetId="5" hidden="1">#REF!</definedName>
    <definedName name="TBe21f583e_d4e2_4e4f_97c3_00b3b9c8130f" hidden="1">#REF!</definedName>
    <definedName name="TBe22b9a5d_9a24_42a1_b696_fb1eb437d16b" localSheetId="5" hidden="1">#REF!</definedName>
    <definedName name="TBe22b9a5d_9a24_42a1_b696_fb1eb437d16b" hidden="1">#REF!</definedName>
    <definedName name="TBe22e1292_0147_4a12_acac_dcf845bf19ed" localSheetId="5" hidden="1">#REF!</definedName>
    <definedName name="TBe22e1292_0147_4a12_acac_dcf845bf19ed" hidden="1">#REF!</definedName>
    <definedName name="TBe236670f_929d_496e_859a_c6dde25ee0c4" localSheetId="5" hidden="1">#REF!</definedName>
    <definedName name="TBe236670f_929d_496e_859a_c6dde25ee0c4" hidden="1">#REF!</definedName>
    <definedName name="TBe23ea026_6e62_48ba_a81b_e024adad410f" localSheetId="5" hidden="1">#REF!</definedName>
    <definedName name="TBe23ea026_6e62_48ba_a81b_e024adad410f" hidden="1">#REF!</definedName>
    <definedName name="TBe24278b9_6d42_4991_be2c_d7b495ba23cc" localSheetId="5" hidden="1">#REF!</definedName>
    <definedName name="TBe24278b9_6d42_4991_be2c_d7b495ba23cc" hidden="1">#REF!</definedName>
    <definedName name="TBe2484fb6_b66e_4168_9a52_5d505f9066f4" localSheetId="5" hidden="1">#REF!</definedName>
    <definedName name="TBe2484fb6_b66e_4168_9a52_5d505f9066f4" hidden="1">#REF!</definedName>
    <definedName name="TBe2533de8_4f60_4641_8624_e9e7616b2d0f" localSheetId="5" hidden="1">#REF!</definedName>
    <definedName name="TBe2533de8_4f60_4641_8624_e9e7616b2d0f" hidden="1">#REF!</definedName>
    <definedName name="TBe26908e0_427d_45ef_b3ae_f234c46baa68" localSheetId="5" hidden="1">#REF!</definedName>
    <definedName name="TBe26908e0_427d_45ef_b3ae_f234c46baa68" hidden="1">#REF!</definedName>
    <definedName name="TBe2693789_e2ea_4635_b23d_c1fa591be55e" localSheetId="5" hidden="1">#REF!</definedName>
    <definedName name="TBe2693789_e2ea_4635_b23d_c1fa591be55e" hidden="1">#REF!</definedName>
    <definedName name="TBe27c1f9d_2693_4c0e_98e6_4ee2328d255d" localSheetId="5" hidden="1">#REF!</definedName>
    <definedName name="TBe27c1f9d_2693_4c0e_98e6_4ee2328d255d" hidden="1">#REF!</definedName>
    <definedName name="TBe27cba1e_411c_406b_9118_c9bc9d401eab" localSheetId="5" hidden="1">#REF!</definedName>
    <definedName name="TBe27cba1e_411c_406b_9118_c9bc9d401eab" hidden="1">#REF!</definedName>
    <definedName name="TBe27dc932_8a2f_465c_80da_998e95ad3020" localSheetId="5" hidden="1">#REF!</definedName>
    <definedName name="TBe27dc932_8a2f_465c_80da_998e95ad3020" hidden="1">#REF!</definedName>
    <definedName name="TBe28908be_1cac_425b_8799_1b023592145b" localSheetId="5" hidden="1">#REF!</definedName>
    <definedName name="TBe28908be_1cac_425b_8799_1b023592145b" hidden="1">#REF!</definedName>
    <definedName name="TBe290460b_09e3_4de5_a15f_e92828e26faf" localSheetId="5" hidden="1">#REF!</definedName>
    <definedName name="TBe290460b_09e3_4de5_a15f_e92828e26faf" hidden="1">#REF!</definedName>
    <definedName name="TBe2980d0a_0318_4092_b428_d91c8d0ac5e7" localSheetId="5" hidden="1">#REF!</definedName>
    <definedName name="TBe2980d0a_0318_4092_b428_d91c8d0ac5e7" hidden="1">#REF!</definedName>
    <definedName name="TBe2981be5_c991_49bd_8795_cfd16bb857fb" localSheetId="5" hidden="1">#REF!</definedName>
    <definedName name="TBe2981be5_c991_49bd_8795_cfd16bb857fb" hidden="1">#REF!</definedName>
    <definedName name="TBe298446e_f7ca_4c07_a258_2173b05650e1" localSheetId="5" hidden="1">#REF!</definedName>
    <definedName name="TBe298446e_f7ca_4c07_a258_2173b05650e1" hidden="1">#REF!</definedName>
    <definedName name="TBe2a1cc9a_5974_4868_86a1_6f0f2737a9d4" localSheetId="5" hidden="1">#REF!</definedName>
    <definedName name="TBe2a1cc9a_5974_4868_86a1_6f0f2737a9d4" hidden="1">#REF!</definedName>
    <definedName name="TBe2be56e2_8482_467b_85b9_a8601c395620" localSheetId="5" hidden="1">#REF!</definedName>
    <definedName name="TBe2be56e2_8482_467b_85b9_a8601c395620" hidden="1">#REF!</definedName>
    <definedName name="TBe2c4e629_4b67_4053_b410_251c5deb48a2" localSheetId="5" hidden="1">#REF!</definedName>
    <definedName name="TBe2c4e629_4b67_4053_b410_251c5deb48a2" hidden="1">#REF!</definedName>
    <definedName name="TBe2c87c05_c985_49ff_859d_6ea5ebddb023" localSheetId="5" hidden="1">#REF!</definedName>
    <definedName name="TBe2c87c05_c985_49ff_859d_6ea5ebddb023" hidden="1">#REF!</definedName>
    <definedName name="TBe2cac565_248f_49ee_9bd0_b3f5139e837e" localSheetId="5" hidden="1">#REF!</definedName>
    <definedName name="TBe2cac565_248f_49ee_9bd0_b3f5139e837e" hidden="1">#REF!</definedName>
    <definedName name="TBe2d4542a_2607_41e0_b789_5ce1efaf4fb6" localSheetId="5" hidden="1">#REF!</definedName>
    <definedName name="TBe2d4542a_2607_41e0_b789_5ce1efaf4fb6" hidden="1">#REF!</definedName>
    <definedName name="TBe2d88de6_563d_4d45_838f_076ede8eeade" localSheetId="5" hidden="1">#REF!</definedName>
    <definedName name="TBe2d88de6_563d_4d45_838f_076ede8eeade" hidden="1">#REF!</definedName>
    <definedName name="TBe2e8fe26_aca3_4a1d_99ed_c9236e035b74" localSheetId="5" hidden="1">#REF!</definedName>
    <definedName name="TBe2e8fe26_aca3_4a1d_99ed_c9236e035b74" hidden="1">#REF!</definedName>
    <definedName name="TBe2f471e9_9db2_4cce_b7d0_7e1023fa7beb" localSheetId="5" hidden="1">#REF!</definedName>
    <definedName name="TBe2f471e9_9db2_4cce_b7d0_7e1023fa7beb" hidden="1">#REF!</definedName>
    <definedName name="TBe2fe62bf_f4b0_4aa9_8b0e_9ad4a2bb7d2a" localSheetId="5" hidden="1">#REF!</definedName>
    <definedName name="TBe2fe62bf_f4b0_4aa9_8b0e_9ad4a2bb7d2a" hidden="1">#REF!</definedName>
    <definedName name="TBe2ff0713_bd92_4a0e_bd62_efd1d3918cd9" localSheetId="5" hidden="1">#REF!</definedName>
    <definedName name="TBe2ff0713_bd92_4a0e_bd62_efd1d3918cd9" hidden="1">#REF!</definedName>
    <definedName name="TBe3182b01_6953_42d9_9208_78d97d8e4c14" localSheetId="5" hidden="1">#REF!</definedName>
    <definedName name="TBe3182b01_6953_42d9_9208_78d97d8e4c14" hidden="1">#REF!</definedName>
    <definedName name="TBe31a959a_1e60_4444_8379_441432746ab5" localSheetId="5" hidden="1">#REF!</definedName>
    <definedName name="TBe31a959a_1e60_4444_8379_441432746ab5" hidden="1">#REF!</definedName>
    <definedName name="TBe31b0501_bc2c_4005_89f0_d85334f9face" localSheetId="5" hidden="1">#REF!</definedName>
    <definedName name="TBe31b0501_bc2c_4005_89f0_d85334f9face" hidden="1">#REF!</definedName>
    <definedName name="TBe323de60_323e_4956_8a43_cff30a6c8129" localSheetId="5" hidden="1">#REF!</definedName>
    <definedName name="TBe323de60_323e_4956_8a43_cff30a6c8129" hidden="1">#REF!</definedName>
    <definedName name="TBe3420870_e24c_45d3_bc29_4e7a7bf8420c" localSheetId="5" hidden="1">#REF!</definedName>
    <definedName name="TBe3420870_e24c_45d3_bc29_4e7a7bf8420c" hidden="1">#REF!</definedName>
    <definedName name="TBe3492001_1f8a_4f43_bf97_a2cc8ed22e4e" localSheetId="5" hidden="1">#REF!</definedName>
    <definedName name="TBe3492001_1f8a_4f43_bf97_a2cc8ed22e4e" hidden="1">#REF!</definedName>
    <definedName name="TBe354fdb5_6285_4d06_9b40_dca136e88678" localSheetId="5" hidden="1">#REF!</definedName>
    <definedName name="TBe354fdb5_6285_4d06_9b40_dca136e88678" hidden="1">#REF!</definedName>
    <definedName name="TBe3551186_6502_4f4e_a252_d9347d2f0f8e" localSheetId="5" hidden="1">#REF!</definedName>
    <definedName name="TBe3551186_6502_4f4e_a252_d9347d2f0f8e" hidden="1">#REF!</definedName>
    <definedName name="TBe359be4b_afe2_43c2_a65e_8fcbb1cf7a0a" localSheetId="5" hidden="1">#REF!</definedName>
    <definedName name="TBe359be4b_afe2_43c2_a65e_8fcbb1cf7a0a" hidden="1">#REF!</definedName>
    <definedName name="TBe35fde67_93ff_4091_a6da_bc9d8bccc9c3" localSheetId="5" hidden="1">#REF!</definedName>
    <definedName name="TBe35fde67_93ff_4091_a6da_bc9d8bccc9c3" hidden="1">#REF!</definedName>
    <definedName name="TBe3604417_2584_4741_952c_4b67c85a2325" localSheetId="5" hidden="1">#REF!</definedName>
    <definedName name="TBe3604417_2584_4741_952c_4b67c85a2325" hidden="1">#REF!</definedName>
    <definedName name="TBe360e9cf_d39d_4359_9ff7_63029ef0e845" localSheetId="5" hidden="1">#REF!</definedName>
    <definedName name="TBe360e9cf_d39d_4359_9ff7_63029ef0e845" hidden="1">#REF!</definedName>
    <definedName name="TBe37f398f_8a3a_46ec_b54e_ebc7eacb0086" localSheetId="5" hidden="1">#REF!</definedName>
    <definedName name="TBe37f398f_8a3a_46ec_b54e_ebc7eacb0086" hidden="1">#REF!</definedName>
    <definedName name="TBe385ac7b_27de_4337_af06_948957b5fa93" localSheetId="5" hidden="1">#REF!</definedName>
    <definedName name="TBe385ac7b_27de_4337_af06_948957b5fa93" hidden="1">#REF!</definedName>
    <definedName name="TBe38c9762_e14d_40f7_85cb_c525ff69c69a" localSheetId="5" hidden="1">#REF!</definedName>
    <definedName name="TBe38c9762_e14d_40f7_85cb_c525ff69c69a" hidden="1">#REF!</definedName>
    <definedName name="TBe38fcf3d_7d06_433b_a396_bdcc80d70243" localSheetId="5" hidden="1">#REF!</definedName>
    <definedName name="TBe38fcf3d_7d06_433b_a396_bdcc80d70243" hidden="1">#REF!</definedName>
    <definedName name="TBe39b052e_01cc_4cb0_ab2b_fddbbe40b939" localSheetId="5" hidden="1">#REF!</definedName>
    <definedName name="TBe39b052e_01cc_4cb0_ab2b_fddbbe40b939" hidden="1">#REF!</definedName>
    <definedName name="TBe39ccab9_bfd0_470c_ba67_57328d6f6496" localSheetId="5" hidden="1">#REF!</definedName>
    <definedName name="TBe39ccab9_bfd0_470c_ba67_57328d6f6496" hidden="1">#REF!</definedName>
    <definedName name="TBe3aa0d67_b9ca_4c15_8a23_83cf86a456b8" localSheetId="5" hidden="1">#REF!</definedName>
    <definedName name="TBe3aa0d67_b9ca_4c15_8a23_83cf86a456b8" hidden="1">#REF!</definedName>
    <definedName name="TBe3c071eb_3475_4137_931a_c6d7ea8d6065" localSheetId="5" hidden="1">#REF!</definedName>
    <definedName name="TBe3c071eb_3475_4137_931a_c6d7ea8d6065" hidden="1">#REF!</definedName>
    <definedName name="TBe3cdd7f6_e7bf_4175_a74d_72a4f71bd1c7" localSheetId="5" hidden="1">#REF!</definedName>
    <definedName name="TBe3cdd7f6_e7bf_4175_a74d_72a4f71bd1c7" hidden="1">#REF!</definedName>
    <definedName name="TBe3ceec28_b380_480f_924e_bbea67757130" localSheetId="5" hidden="1">#REF!</definedName>
    <definedName name="TBe3ceec28_b380_480f_924e_bbea67757130" hidden="1">#REF!</definedName>
    <definedName name="TBe3dc3088_339d_45c0_9bc7_61ec81f9bbe6" localSheetId="5" hidden="1">#REF!</definedName>
    <definedName name="TBe3dc3088_339d_45c0_9bc7_61ec81f9bbe6" hidden="1">#REF!</definedName>
    <definedName name="TBe3e72c55_ee4f_4d4f_a782_ac522379b321" localSheetId="5" hidden="1">#REF!</definedName>
    <definedName name="TBe3e72c55_ee4f_4d4f_a782_ac522379b321" hidden="1">#REF!</definedName>
    <definedName name="TBe3e76366_3337_4239_b980_078a6318342b" localSheetId="5" hidden="1">#REF!</definedName>
    <definedName name="TBe3e76366_3337_4239_b980_078a6318342b" hidden="1">#REF!</definedName>
    <definedName name="TBe3fe65d3_062a_4d0f_8456_2d91cc9b91b8" localSheetId="5" hidden="1">#REF!</definedName>
    <definedName name="TBe3fe65d3_062a_4d0f_8456_2d91cc9b91b8" hidden="1">#REF!</definedName>
    <definedName name="TBe417e060_4150_462d_861e_2cda2399ca10" localSheetId="5" hidden="1">#REF!</definedName>
    <definedName name="TBe417e060_4150_462d_861e_2cda2399ca10" hidden="1">#REF!</definedName>
    <definedName name="TBe41d31db_2565_41e0_9684_37b533864af7" localSheetId="5" hidden="1">#REF!</definedName>
    <definedName name="TBe41d31db_2565_41e0_9684_37b533864af7" hidden="1">#REF!</definedName>
    <definedName name="TBe4202345_7d9d_451c_8d1b_9a242117644b" localSheetId="5" hidden="1">#REF!</definedName>
    <definedName name="TBe4202345_7d9d_451c_8d1b_9a242117644b" hidden="1">#REF!</definedName>
    <definedName name="TBe4264ea2_c229_4c39_8656_f31b01f205b7" localSheetId="5" hidden="1">#REF!</definedName>
    <definedName name="TBe4264ea2_c229_4c39_8656_f31b01f205b7" hidden="1">#REF!</definedName>
    <definedName name="TBe42bf4e5_31fd_479f_b24c_a8c274920e69" localSheetId="5" hidden="1">#REF!</definedName>
    <definedName name="TBe42bf4e5_31fd_479f_b24c_a8c274920e69" hidden="1">#REF!</definedName>
    <definedName name="TBe42e347c_796a_4fd5_a34d_38c52f3ef72d" localSheetId="5" hidden="1">#REF!</definedName>
    <definedName name="TBe42e347c_796a_4fd5_a34d_38c52f3ef72d" hidden="1">#REF!</definedName>
    <definedName name="TBe436f936_d44b_4fa7_a44a_ea0c18302c5c" localSheetId="5" hidden="1">#REF!</definedName>
    <definedName name="TBe436f936_d44b_4fa7_a44a_ea0c18302c5c" hidden="1">#REF!</definedName>
    <definedName name="TBe43b730f_0bf3_48c1_b058_7519ee43b80a" localSheetId="5" hidden="1">#REF!</definedName>
    <definedName name="TBe43b730f_0bf3_48c1_b058_7519ee43b80a" hidden="1">#REF!</definedName>
    <definedName name="TBe43c59e8_ddaf_41d1_acb2_8f93ca43b7b1" localSheetId="5" hidden="1">#REF!</definedName>
    <definedName name="TBe43c59e8_ddaf_41d1_acb2_8f93ca43b7b1" hidden="1">#REF!</definedName>
    <definedName name="TBe43da241_a42e_446a_a031_88b503c499a0" localSheetId="5" hidden="1">#REF!</definedName>
    <definedName name="TBe43da241_a42e_446a_a031_88b503c499a0" hidden="1">#REF!</definedName>
    <definedName name="TBe4449ff5_5f62_4e34_ae4c_ac0f0196d89d" localSheetId="5" hidden="1">#REF!</definedName>
    <definedName name="TBe4449ff5_5f62_4e34_ae4c_ac0f0196d89d" hidden="1">#REF!</definedName>
    <definedName name="TBe46d6c22_14c7_492f_bcae_df13445b0787" localSheetId="5" hidden="1">#REF!</definedName>
    <definedName name="TBe46d6c22_14c7_492f_bcae_df13445b0787" hidden="1">#REF!</definedName>
    <definedName name="TBe46ff03a_0ffb_4d2e_8f1e_0fce570735e6" localSheetId="5" hidden="1">#REF!</definedName>
    <definedName name="TBe46ff03a_0ffb_4d2e_8f1e_0fce570735e6" hidden="1">#REF!</definedName>
    <definedName name="TBe4712e27_1538_4e19_94bb_e6ddbed6693d" localSheetId="5" hidden="1">#REF!</definedName>
    <definedName name="TBe4712e27_1538_4e19_94bb_e6ddbed6693d" hidden="1">#REF!</definedName>
    <definedName name="TBe47d8269_1415_4c63_9014_096d7d249c40" localSheetId="5" hidden="1">#REF!</definedName>
    <definedName name="TBe47d8269_1415_4c63_9014_096d7d249c40" hidden="1">#REF!</definedName>
    <definedName name="TBe47ec982_136a_4a28_8962_a063fccd00e5" localSheetId="5" hidden="1">#REF!</definedName>
    <definedName name="TBe47ec982_136a_4a28_8962_a063fccd00e5" hidden="1">#REF!</definedName>
    <definedName name="TBe47fb805_91e1_426f_bb15_33fc7917202d" localSheetId="5" hidden="1">#REF!</definedName>
    <definedName name="TBe47fb805_91e1_426f_bb15_33fc7917202d" hidden="1">#REF!</definedName>
    <definedName name="TBe48877e0_62d1_4d3c_b6f2_d65b31a8189c" localSheetId="5" hidden="1">#REF!</definedName>
    <definedName name="TBe48877e0_62d1_4d3c_b6f2_d65b31a8189c" hidden="1">#REF!</definedName>
    <definedName name="TBe491341c_f800_4f58_81d4_2dc73df21f4e" localSheetId="5" hidden="1">#REF!</definedName>
    <definedName name="TBe491341c_f800_4f58_81d4_2dc73df21f4e" hidden="1">#REF!</definedName>
    <definedName name="TBe49a6b17_4486_4f9b_9c07_048fd005493a" localSheetId="5" hidden="1">#REF!</definedName>
    <definedName name="TBe49a6b17_4486_4f9b_9c07_048fd005493a" hidden="1">#REF!</definedName>
    <definedName name="TBe4a7e889_ca72_4e70_bb87_0e0b6a887902" localSheetId="5" hidden="1">#REF!</definedName>
    <definedName name="TBe4a7e889_ca72_4e70_bb87_0e0b6a887902" hidden="1">#REF!</definedName>
    <definedName name="TBe4ab51ad_b827_43ec_b2a9_603051c483b7" localSheetId="5" hidden="1">#REF!</definedName>
    <definedName name="TBe4ab51ad_b827_43ec_b2a9_603051c483b7" hidden="1">#REF!</definedName>
    <definedName name="TBe4b8a2c1_1e9c_4d36_853d_1694e726cd23" localSheetId="5" hidden="1">#REF!</definedName>
    <definedName name="TBe4b8a2c1_1e9c_4d36_853d_1694e726cd23" hidden="1">#REF!</definedName>
    <definedName name="TBe4bf99c0_e3cd_4b29_99ed_a844b8197b28" localSheetId="5" hidden="1">#REF!</definedName>
    <definedName name="TBe4bf99c0_e3cd_4b29_99ed_a844b8197b28" hidden="1">#REF!</definedName>
    <definedName name="TBe4c6b668_b8d8_429f_a8fa_b5fbd76ff5bb" localSheetId="5" hidden="1">#REF!</definedName>
    <definedName name="TBe4c6b668_b8d8_429f_a8fa_b5fbd76ff5bb" hidden="1">#REF!</definedName>
    <definedName name="TBe4d82c1c_e112_4ad8_b3ed_07342307ac2b" localSheetId="5" hidden="1">#REF!</definedName>
    <definedName name="TBe4d82c1c_e112_4ad8_b3ed_07342307ac2b" hidden="1">#REF!</definedName>
    <definedName name="TBe4da4651_f94a_4fa4_90ef_7034690d3227" localSheetId="5" hidden="1">#REF!</definedName>
    <definedName name="TBe4da4651_f94a_4fa4_90ef_7034690d3227" hidden="1">#REF!</definedName>
    <definedName name="TBe4db690f_bee3_4254_9ceb_06b5aa46a25b" localSheetId="5" hidden="1">#REF!</definedName>
    <definedName name="TBe4db690f_bee3_4254_9ceb_06b5aa46a25b" hidden="1">#REF!</definedName>
    <definedName name="TBe4dddc22_d98e_494d_bf45_682052f0c45f" localSheetId="5" hidden="1">#REF!</definedName>
    <definedName name="TBe4dddc22_d98e_494d_bf45_682052f0c45f" hidden="1">#REF!</definedName>
    <definedName name="TBe4ecee22_617f_4099_a9cf_592108ae51c7" localSheetId="5" hidden="1">#REF!</definedName>
    <definedName name="TBe4ecee22_617f_4099_a9cf_592108ae51c7" hidden="1">#REF!</definedName>
    <definedName name="TBe4f9b87c_1ec8_4521_ac51_6bc8376db9b7" localSheetId="5" hidden="1">#REF!</definedName>
    <definedName name="TBe4f9b87c_1ec8_4521_ac51_6bc8376db9b7" hidden="1">#REF!</definedName>
    <definedName name="TBe4f9e337_4ca6_47f3_b82b_a749bbc5c189" localSheetId="5" hidden="1">#REF!</definedName>
    <definedName name="TBe4f9e337_4ca6_47f3_b82b_a749bbc5c189" hidden="1">#REF!</definedName>
    <definedName name="TBe4fbdef7_b4b7_4f38_a66e_e41409c4cf0e" localSheetId="5" hidden="1">#REF!</definedName>
    <definedName name="TBe4fbdef7_b4b7_4f38_a66e_e41409c4cf0e" hidden="1">#REF!</definedName>
    <definedName name="TBe4ff490a_4a77_4570_bae7_193be62809d4" localSheetId="5" hidden="1">#REF!</definedName>
    <definedName name="TBe4ff490a_4a77_4570_bae7_193be62809d4" hidden="1">#REF!</definedName>
    <definedName name="TBe514edc7_67fb_4da9_adeb_86c42a9e07cd" localSheetId="5" hidden="1">#REF!</definedName>
    <definedName name="TBe514edc7_67fb_4da9_adeb_86c42a9e07cd" hidden="1">#REF!</definedName>
    <definedName name="TBe537e124_0860_4548_ad87_0c036db508b3" localSheetId="5" hidden="1">#REF!</definedName>
    <definedName name="TBe537e124_0860_4548_ad87_0c036db508b3" hidden="1">#REF!</definedName>
    <definedName name="TBe53fba96_3a22_4696_9894_eb259631f19f" localSheetId="5" hidden="1">#REF!</definedName>
    <definedName name="TBe53fba96_3a22_4696_9894_eb259631f19f" hidden="1">#REF!</definedName>
    <definedName name="TBe542b205_f8a6_4c2a_89eb_2a279eacdc58" localSheetId="5" hidden="1">#REF!</definedName>
    <definedName name="TBe542b205_f8a6_4c2a_89eb_2a279eacdc58" hidden="1">#REF!</definedName>
    <definedName name="TBe547ef56_cc11_4bac_bcf1_142ba3f7ea95" localSheetId="5" hidden="1">#REF!</definedName>
    <definedName name="TBe547ef56_cc11_4bac_bcf1_142ba3f7ea95" hidden="1">#REF!</definedName>
    <definedName name="TBe54b8e4b_054c_419a_8b28_bed79f7c18d8" localSheetId="5" hidden="1">#REF!</definedName>
    <definedName name="TBe54b8e4b_054c_419a_8b28_bed79f7c18d8" hidden="1">#REF!</definedName>
    <definedName name="TBe54d5833_d445_4b45_b960_595720d8aaf9" localSheetId="5" hidden="1">#REF!</definedName>
    <definedName name="TBe54d5833_d445_4b45_b960_595720d8aaf9" hidden="1">#REF!</definedName>
    <definedName name="TBe56b6a84_0ad0_46a5_aaf8_89906e95dc32" localSheetId="5" hidden="1">#REF!</definedName>
    <definedName name="TBe56b6a84_0ad0_46a5_aaf8_89906e95dc32" hidden="1">#REF!</definedName>
    <definedName name="TBe57225e9_b53b_4da6_9458_8cb7aa292ab8" localSheetId="5" hidden="1">#REF!</definedName>
    <definedName name="TBe57225e9_b53b_4da6_9458_8cb7aa292ab8" hidden="1">#REF!</definedName>
    <definedName name="TBe578048b_a186_4fe9_828e_407f6e11ff45" localSheetId="5" hidden="1">#REF!</definedName>
    <definedName name="TBe578048b_a186_4fe9_828e_407f6e11ff45" hidden="1">#REF!</definedName>
    <definedName name="TBe582eecc_f395_4f7b_a452_ac163ddf7025" localSheetId="5" hidden="1">#REF!</definedName>
    <definedName name="TBe582eecc_f395_4f7b_a452_ac163ddf7025" hidden="1">#REF!</definedName>
    <definedName name="TBe58979fe_d0c4_4bb8_b9a3_87eb0bba4fc9" localSheetId="5" hidden="1">#REF!</definedName>
    <definedName name="TBe58979fe_d0c4_4bb8_b9a3_87eb0bba4fc9" hidden="1">#REF!</definedName>
    <definedName name="TBe5946271_10c9_455d_bb9f_e5d3f3262921" localSheetId="5" hidden="1">#REF!</definedName>
    <definedName name="TBe5946271_10c9_455d_bb9f_e5d3f3262921" hidden="1">#REF!</definedName>
    <definedName name="TBe59cf40f_975e_4752_a56d_20ae84e87815" localSheetId="5" hidden="1">#REF!</definedName>
    <definedName name="TBe59cf40f_975e_4752_a56d_20ae84e87815" hidden="1">#REF!</definedName>
    <definedName name="TBe5a58a1d_df1f_49c7_a206_376b9825a1c1" localSheetId="5" hidden="1">#REF!</definedName>
    <definedName name="TBe5a58a1d_df1f_49c7_a206_376b9825a1c1" hidden="1">#REF!</definedName>
    <definedName name="TBe5b442a6_9b30_4d3e_9e3f_28006d547fe7" localSheetId="5" hidden="1">#REF!</definedName>
    <definedName name="TBe5b442a6_9b30_4d3e_9e3f_28006d547fe7" hidden="1">#REF!</definedName>
    <definedName name="TBe5c9cef3_be80_4fa0_b8dc_c9eaafb370e7" localSheetId="5" hidden="1">#REF!</definedName>
    <definedName name="TBe5c9cef3_be80_4fa0_b8dc_c9eaafb370e7" hidden="1">#REF!</definedName>
    <definedName name="TBe5d300e9_306f_445e_b6aa_e36aa001bf17" localSheetId="5" hidden="1">#REF!</definedName>
    <definedName name="TBe5d300e9_306f_445e_b6aa_e36aa001bf17" hidden="1">#REF!</definedName>
    <definedName name="TBe5e64962_7d27_4fe8_8dcc_debfa1ddebdd" localSheetId="5" hidden="1">#REF!</definedName>
    <definedName name="TBe5e64962_7d27_4fe8_8dcc_debfa1ddebdd" hidden="1">#REF!</definedName>
    <definedName name="TBe5f17d18_0789_4f4c_aa5d_772b5713920e" localSheetId="5" hidden="1">#REF!</definedName>
    <definedName name="TBe5f17d18_0789_4f4c_aa5d_772b5713920e" hidden="1">#REF!</definedName>
    <definedName name="TBe5f2b284_1f61_4f92_ac20_9769c1682815" localSheetId="5" hidden="1">#REF!</definedName>
    <definedName name="TBe5f2b284_1f61_4f92_ac20_9769c1682815" hidden="1">#REF!</definedName>
    <definedName name="TBe5f3fb84_c1ef_43e1_bb7a_208225c0b1ff" localSheetId="5" hidden="1">#REF!</definedName>
    <definedName name="TBe5f3fb84_c1ef_43e1_bb7a_208225c0b1ff" hidden="1">#REF!</definedName>
    <definedName name="TBe5fb22a8_e290_42eb_b822_84224cc97b30" localSheetId="5" hidden="1">#REF!</definedName>
    <definedName name="TBe5fb22a8_e290_42eb_b822_84224cc97b30" hidden="1">#REF!</definedName>
    <definedName name="TBe600696e_1d80_4dd5_ad60_bb5b4040866f" localSheetId="5" hidden="1">#REF!</definedName>
    <definedName name="TBe600696e_1d80_4dd5_ad60_bb5b4040866f" hidden="1">#REF!</definedName>
    <definedName name="TBe60f19c8_c0b3_4895_ad38_34674851d2ab" localSheetId="5" hidden="1">#REF!</definedName>
    <definedName name="TBe60f19c8_c0b3_4895_ad38_34674851d2ab" hidden="1">#REF!</definedName>
    <definedName name="TBe6100acf_a439_4d4c_bd9e_6796fb851685" localSheetId="5" hidden="1">#REF!</definedName>
    <definedName name="TBe6100acf_a439_4d4c_bd9e_6796fb851685" hidden="1">#REF!</definedName>
    <definedName name="TBe6187a76_ecba_4343_9f5a_9eebb187a9fb" localSheetId="5" hidden="1">#REF!</definedName>
    <definedName name="TBe6187a76_ecba_4343_9f5a_9eebb187a9fb" hidden="1">#REF!</definedName>
    <definedName name="TBe61cc421_a114_485d_9d85_62ae951042ed" localSheetId="5" hidden="1">#REF!</definedName>
    <definedName name="TBe61cc421_a114_485d_9d85_62ae951042ed" hidden="1">#REF!</definedName>
    <definedName name="TBe61d0b34_f093_4c74_8ae8_e1c06226f21e" localSheetId="5" hidden="1">#REF!</definedName>
    <definedName name="TBe61d0b34_f093_4c74_8ae8_e1c06226f21e" hidden="1">#REF!</definedName>
    <definedName name="TBe62218d0_8dea_41f1_9cb6_dbffc0b4d2f6" localSheetId="5" hidden="1">#REF!</definedName>
    <definedName name="TBe62218d0_8dea_41f1_9cb6_dbffc0b4d2f6" hidden="1">#REF!</definedName>
    <definedName name="TBe6336db0_f70d_4921_9368_9d0c4dcf556c" localSheetId="5" hidden="1">#REF!</definedName>
    <definedName name="TBe6336db0_f70d_4921_9368_9d0c4dcf556c" hidden="1">#REF!</definedName>
    <definedName name="TBe63ab10e_3b8f_4fe0_aabe_e08fab899d37" localSheetId="5" hidden="1">#REF!</definedName>
    <definedName name="TBe63ab10e_3b8f_4fe0_aabe_e08fab899d37" hidden="1">#REF!</definedName>
    <definedName name="TBe643f340_6a28_444f_b08f_e0f4018970a5" localSheetId="5" hidden="1">#REF!</definedName>
    <definedName name="TBe643f340_6a28_444f_b08f_e0f4018970a5" hidden="1">#REF!</definedName>
    <definedName name="TBe646b47f_6598_4f27_bc13_aca9914c6666" localSheetId="5" hidden="1">#REF!</definedName>
    <definedName name="TBe646b47f_6598_4f27_bc13_aca9914c6666" hidden="1">#REF!</definedName>
    <definedName name="TBe6488847_47ee_4048_a8f4_b333071a7dab" localSheetId="5" hidden="1">#REF!</definedName>
    <definedName name="TBe6488847_47ee_4048_a8f4_b333071a7dab" hidden="1">#REF!</definedName>
    <definedName name="TBe648afc3_c26c_40f4_ae59_c5e090b0d363" localSheetId="5" hidden="1">#REF!</definedName>
    <definedName name="TBe648afc3_c26c_40f4_ae59_c5e090b0d363" hidden="1">#REF!</definedName>
    <definedName name="TBe64ece59_01d7_4365_8705_db7818da45e3" localSheetId="5" hidden="1">#REF!</definedName>
    <definedName name="TBe64ece59_01d7_4365_8705_db7818da45e3" hidden="1">#REF!</definedName>
    <definedName name="TBe65a7c51_498b_4ff4_9d41_a99ab85b3b0e" localSheetId="5" hidden="1">#REF!</definedName>
    <definedName name="TBe65a7c51_498b_4ff4_9d41_a99ab85b3b0e" hidden="1">#REF!</definedName>
    <definedName name="TBe65b3773_e463_4c75_8b3c_602682dc6636" localSheetId="5" hidden="1">#REF!</definedName>
    <definedName name="TBe65b3773_e463_4c75_8b3c_602682dc6636" hidden="1">#REF!</definedName>
    <definedName name="TBe65b48f3_6704_43c3_994d_f95a36c91b5c" localSheetId="5" hidden="1">#REF!</definedName>
    <definedName name="TBe65b48f3_6704_43c3_994d_f95a36c91b5c" hidden="1">#REF!</definedName>
    <definedName name="TBe660b837_4c16_458a_9353_6c6600522bfd" localSheetId="5" hidden="1">#REF!</definedName>
    <definedName name="TBe660b837_4c16_458a_9353_6c6600522bfd" hidden="1">#REF!</definedName>
    <definedName name="TBe663c5fa_6579_4244_886d_ad21ad52f3ed" localSheetId="5" hidden="1">#REF!</definedName>
    <definedName name="TBe663c5fa_6579_4244_886d_ad21ad52f3ed" hidden="1">#REF!</definedName>
    <definedName name="TBe664c149_cadc_4efa_b33b_8b8c257799a3" localSheetId="5" hidden="1">#REF!</definedName>
    <definedName name="TBe664c149_cadc_4efa_b33b_8b8c257799a3" hidden="1">#REF!</definedName>
    <definedName name="TBe66d7666_5ffd_44c1_8a71_40058de54465" localSheetId="5" hidden="1">#REF!</definedName>
    <definedName name="TBe66d7666_5ffd_44c1_8a71_40058de54465" hidden="1">#REF!</definedName>
    <definedName name="TBe6701bb4_4e83_4273_8c1f_b318a7adec5a" localSheetId="5" hidden="1">#REF!</definedName>
    <definedName name="TBe6701bb4_4e83_4273_8c1f_b318a7adec5a" hidden="1">#REF!</definedName>
    <definedName name="TBe671d270_9b59_41a1_aaa0_e5b92b738e04" localSheetId="5" hidden="1">#REF!</definedName>
    <definedName name="TBe671d270_9b59_41a1_aaa0_e5b92b738e04" hidden="1">#REF!</definedName>
    <definedName name="TBe677789d_30c7_475b_b37f_115a4a1022be" localSheetId="5" hidden="1">#REF!</definedName>
    <definedName name="TBe677789d_30c7_475b_b37f_115a4a1022be" hidden="1">#REF!</definedName>
    <definedName name="TBe67cc3b7_6e44_4237_ab47_b6c7db2041ae" localSheetId="5" hidden="1">#REF!</definedName>
    <definedName name="TBe67cc3b7_6e44_4237_ab47_b6c7db2041ae" hidden="1">#REF!</definedName>
    <definedName name="TBe6860557_f7a7_4269_9ca3_6063c507dd0f" localSheetId="5" hidden="1">#REF!</definedName>
    <definedName name="TBe6860557_f7a7_4269_9ca3_6063c507dd0f" hidden="1">#REF!</definedName>
    <definedName name="TBe68e256a_552d_4556_916f_19df0e68ee34" localSheetId="5" hidden="1">#REF!</definedName>
    <definedName name="TBe68e256a_552d_4556_916f_19df0e68ee34" hidden="1">#REF!</definedName>
    <definedName name="TBe68f7180_3775_44d6_90cf_51a651bb5dc8" localSheetId="5" hidden="1">#REF!</definedName>
    <definedName name="TBe68f7180_3775_44d6_90cf_51a651bb5dc8" hidden="1">#REF!</definedName>
    <definedName name="TBe6a3d6af_0e70_4d24_a367_0efb33727183" localSheetId="5" hidden="1">#REF!</definedName>
    <definedName name="TBe6a3d6af_0e70_4d24_a367_0efb33727183" hidden="1">#REF!</definedName>
    <definedName name="TBe6ae134a_ff70_4c8b_8473_8e7436f37c98" localSheetId="5" hidden="1">#REF!</definedName>
    <definedName name="TBe6ae134a_ff70_4c8b_8473_8e7436f37c98" hidden="1">#REF!</definedName>
    <definedName name="TBe6b86821_34f4_4856_9e6b_dce203ed6e50" localSheetId="5" hidden="1">#REF!</definedName>
    <definedName name="TBe6b86821_34f4_4856_9e6b_dce203ed6e50" hidden="1">#REF!</definedName>
    <definedName name="TBe6c27465_db45_4402_9eae_62de76e38e17" localSheetId="5" hidden="1">#REF!</definedName>
    <definedName name="TBe6c27465_db45_4402_9eae_62de76e38e17" hidden="1">#REF!</definedName>
    <definedName name="TBe6c2aca1_e97b_4f05_9e05_711017488065" localSheetId="5" hidden="1">#REF!</definedName>
    <definedName name="TBe6c2aca1_e97b_4f05_9e05_711017488065" hidden="1">#REF!</definedName>
    <definedName name="TBe6c44d9d_fc7f_486c_8e32_3b30de7f05a1" localSheetId="5" hidden="1">#REF!</definedName>
    <definedName name="TBe6c44d9d_fc7f_486c_8e32_3b30de7f05a1" hidden="1">#REF!</definedName>
    <definedName name="TBe6c856ba_dff7_4877_8ce7_4085dacf0c3c" localSheetId="5" hidden="1">#REF!</definedName>
    <definedName name="TBe6c856ba_dff7_4877_8ce7_4085dacf0c3c" hidden="1">#REF!</definedName>
    <definedName name="TBe6c9903f_62f1_49aa_9cf9_269c0ca9aeae" localSheetId="5" hidden="1">#REF!</definedName>
    <definedName name="TBe6c9903f_62f1_49aa_9cf9_269c0ca9aeae" hidden="1">#REF!</definedName>
    <definedName name="TBe6d01db1_dfd9_45d4_b758_222004ecc4ab" localSheetId="5" hidden="1">#REF!</definedName>
    <definedName name="TBe6d01db1_dfd9_45d4_b758_222004ecc4ab" hidden="1">#REF!</definedName>
    <definedName name="TBe6d10976_9706_4b21_b019_5459782883f0" localSheetId="5" hidden="1">#REF!</definedName>
    <definedName name="TBe6d10976_9706_4b21_b019_5459782883f0" hidden="1">#REF!</definedName>
    <definedName name="TBe6e4df72_de7c_4bd8_8c80_eca531381896" localSheetId="5" hidden="1">#REF!</definedName>
    <definedName name="TBe6e4df72_de7c_4bd8_8c80_eca531381896" hidden="1">#REF!</definedName>
    <definedName name="TBe6e8ff66_7f4f_4445_a170_f349dde6e0b3" localSheetId="5" hidden="1">#REF!</definedName>
    <definedName name="TBe6e8ff66_7f4f_4445_a170_f349dde6e0b3" hidden="1">#REF!</definedName>
    <definedName name="TBe70826a9_f6ae_4cdb_9754_7dd94094f9b1" localSheetId="5" hidden="1">#REF!</definedName>
    <definedName name="TBe70826a9_f6ae_4cdb_9754_7dd94094f9b1" hidden="1">#REF!</definedName>
    <definedName name="TBe70e7a71_b952_4ab5_a9f2_dd5a854b0630" localSheetId="5" hidden="1">#REF!</definedName>
    <definedName name="TBe70e7a71_b952_4ab5_a9f2_dd5a854b0630" hidden="1">#REF!</definedName>
    <definedName name="TBe7173ef2_590c_4b4e_a9a3_9c55a02365d4" localSheetId="5" hidden="1">#REF!</definedName>
    <definedName name="TBe7173ef2_590c_4b4e_a9a3_9c55a02365d4" hidden="1">#REF!</definedName>
    <definedName name="TBe718494d_f3b3_42fb_b211_d6a8db390363" localSheetId="5" hidden="1">#REF!</definedName>
    <definedName name="TBe718494d_f3b3_42fb_b211_d6a8db390363" hidden="1">#REF!</definedName>
    <definedName name="TBe71e2442_e345_438e_8706_a984fc4035c5" localSheetId="5" hidden="1">#REF!</definedName>
    <definedName name="TBe71e2442_e345_438e_8706_a984fc4035c5" hidden="1">#REF!</definedName>
    <definedName name="TBe7213d3b_feee_4031_b1e0_4d8f8cb0e13c" localSheetId="5" hidden="1">#REF!</definedName>
    <definedName name="TBe7213d3b_feee_4031_b1e0_4d8f8cb0e13c" hidden="1">#REF!</definedName>
    <definedName name="TBe7259f5f_e253_4cc5_9f50_8516825089e5" localSheetId="5" hidden="1">#REF!</definedName>
    <definedName name="TBe7259f5f_e253_4cc5_9f50_8516825089e5" hidden="1">#REF!</definedName>
    <definedName name="TBe7298ae3_0cfe_442b_a171_0cf21202785d" localSheetId="5" hidden="1">#REF!</definedName>
    <definedName name="TBe7298ae3_0cfe_442b_a171_0cf21202785d" hidden="1">#REF!</definedName>
    <definedName name="TBe732188b_bf18_42d0_a0d2_c692ca8c570d" localSheetId="5" hidden="1">#REF!</definedName>
    <definedName name="TBe732188b_bf18_42d0_a0d2_c692ca8c570d" hidden="1">#REF!</definedName>
    <definedName name="TBe737abc3_22a9_4518_9672_9a35f4c4b05f" localSheetId="5" hidden="1">#REF!</definedName>
    <definedName name="TBe737abc3_22a9_4518_9672_9a35f4c4b05f" hidden="1">#REF!</definedName>
    <definedName name="TBe738ac92_963d_4760_a609_fe4ee46c9c50" localSheetId="5" hidden="1">#REF!</definedName>
    <definedName name="TBe738ac92_963d_4760_a609_fe4ee46c9c50" hidden="1">#REF!</definedName>
    <definedName name="TBe738ed26_cc53_4b7a_a548_8cc63949357c" localSheetId="5" hidden="1">#REF!</definedName>
    <definedName name="TBe738ed26_cc53_4b7a_a548_8cc63949357c" hidden="1">#REF!</definedName>
    <definedName name="TBe744f9a7_ec14_4e2f_a7b6_790e43fda0cf" localSheetId="5" hidden="1">#REF!</definedName>
    <definedName name="TBe744f9a7_ec14_4e2f_a7b6_790e43fda0cf" hidden="1">#REF!</definedName>
    <definedName name="TBe748678a_ee40_41ed_b524_1be1bb592bdd" localSheetId="5" hidden="1">#REF!</definedName>
    <definedName name="TBe748678a_ee40_41ed_b524_1be1bb592bdd" hidden="1">#REF!</definedName>
    <definedName name="TBe7522a6d_72bb_431a_be62_9da9d1e0f22b" localSheetId="5" hidden="1">#REF!</definedName>
    <definedName name="TBe7522a6d_72bb_431a_be62_9da9d1e0f22b" hidden="1">#REF!</definedName>
    <definedName name="TBe7586856_ebdf_4a93_8823_f62423a869b6" localSheetId="5" hidden="1">#REF!</definedName>
    <definedName name="TBe7586856_ebdf_4a93_8823_f62423a869b6" hidden="1">#REF!</definedName>
    <definedName name="TBe75b209b_57fc_4d93_b698_2c44c42bb220" localSheetId="5" hidden="1">#REF!</definedName>
    <definedName name="TBe75b209b_57fc_4d93_b698_2c44c42bb220" hidden="1">#REF!</definedName>
    <definedName name="TBe7673225_0967_4e6b_967a_007e12d65cdf" localSheetId="5" hidden="1">#REF!</definedName>
    <definedName name="TBe7673225_0967_4e6b_967a_007e12d65cdf" hidden="1">#REF!</definedName>
    <definedName name="TBe770ee66_5a40_49a6_8185_e348bf515740" localSheetId="5" hidden="1">#REF!</definedName>
    <definedName name="TBe770ee66_5a40_49a6_8185_e348bf515740" hidden="1">#REF!</definedName>
    <definedName name="TBe7736fca_f3fe_4cc3_b5d7_15843104ad67" localSheetId="5" hidden="1">#REF!</definedName>
    <definedName name="TBe7736fca_f3fe_4cc3_b5d7_15843104ad67" hidden="1">#REF!</definedName>
    <definedName name="TBe778f840_a77a_4fd6_aa12_d956e7db876e" localSheetId="5" hidden="1">#REF!</definedName>
    <definedName name="TBe778f840_a77a_4fd6_aa12_d956e7db876e" hidden="1">#REF!</definedName>
    <definedName name="TBe77bfad0_2842_4c38_a259_d37e292cffe8" localSheetId="5" hidden="1">#REF!</definedName>
    <definedName name="TBe77bfad0_2842_4c38_a259_d37e292cffe8" hidden="1">#REF!</definedName>
    <definedName name="TBe786eaf5_c194_4e70_a7e7_4f06d49ef068" localSheetId="5" hidden="1">#REF!</definedName>
    <definedName name="TBe786eaf5_c194_4e70_a7e7_4f06d49ef068" hidden="1">#REF!</definedName>
    <definedName name="TBe78c7b86_1c50_401e_9c03_85920cf5aac1" localSheetId="5" hidden="1">#REF!</definedName>
    <definedName name="TBe78c7b86_1c50_401e_9c03_85920cf5aac1" hidden="1">#REF!</definedName>
    <definedName name="TBe7a97405_dec2_494a_93bf_7034ab5b34f5" localSheetId="5" hidden="1">#REF!</definedName>
    <definedName name="TBe7a97405_dec2_494a_93bf_7034ab5b34f5" hidden="1">#REF!</definedName>
    <definedName name="TBe7be75c8_37fb_439f_a3e3_f3ce6617774a" localSheetId="5" hidden="1">#REF!</definedName>
    <definedName name="TBe7be75c8_37fb_439f_a3e3_f3ce6617774a" hidden="1">#REF!</definedName>
    <definedName name="TBe7c95f97_dd2d_4aa1_b8df_c1a8a8b93ba1" localSheetId="5" hidden="1">#REF!</definedName>
    <definedName name="TBe7c95f97_dd2d_4aa1_b8df_c1a8a8b93ba1" hidden="1">#REF!</definedName>
    <definedName name="TBe7d70b07_e2be_4b7a_ba70_4b5e9ea7a441" localSheetId="5" hidden="1">#REF!</definedName>
    <definedName name="TBe7d70b07_e2be_4b7a_ba70_4b5e9ea7a441" hidden="1">#REF!</definedName>
    <definedName name="TBe7e7f45a_baf9_4109_8413_96c0469ea7c6" localSheetId="5" hidden="1">#REF!</definedName>
    <definedName name="TBe7e7f45a_baf9_4109_8413_96c0469ea7c6" hidden="1">#REF!</definedName>
    <definedName name="TBe7ede788_7bfb_4d63_a937_4eb2b6cfb478" localSheetId="5" hidden="1">#REF!</definedName>
    <definedName name="TBe7ede788_7bfb_4d63_a937_4eb2b6cfb478" hidden="1">#REF!</definedName>
    <definedName name="TBe7f35741_0229_403c_8f5a_bccef8199518" localSheetId="5" hidden="1">#REF!</definedName>
    <definedName name="TBe7f35741_0229_403c_8f5a_bccef8199518" hidden="1">#REF!</definedName>
    <definedName name="TBe7faf431_5bf8_4df0_9db6_e7a2d2d0039b" localSheetId="5" hidden="1">#REF!</definedName>
    <definedName name="TBe7faf431_5bf8_4df0_9db6_e7a2d2d0039b" hidden="1">#REF!</definedName>
    <definedName name="TBe7fe38a8_3ba5_4782_82bb_0d5ac38a1d03" localSheetId="5" hidden="1">#REF!</definedName>
    <definedName name="TBe7fe38a8_3ba5_4782_82bb_0d5ac38a1d03" hidden="1">#REF!</definedName>
    <definedName name="TBe800bd0a_8fe7_4c3c_aab6_b58db000997e" localSheetId="5" hidden="1">#REF!</definedName>
    <definedName name="TBe800bd0a_8fe7_4c3c_aab6_b58db000997e" hidden="1">#REF!</definedName>
    <definedName name="TBe80a4166_1f5c_4cfe_a004_4bddd515d7de" localSheetId="5" hidden="1">#REF!</definedName>
    <definedName name="TBe80a4166_1f5c_4cfe_a004_4bddd515d7de" hidden="1">#REF!</definedName>
    <definedName name="TBe80b2ccf_46de_4771_badb_a2fc90262022" localSheetId="5" hidden="1">#REF!</definedName>
    <definedName name="TBe80b2ccf_46de_4771_badb_a2fc90262022" hidden="1">#REF!</definedName>
    <definedName name="TBe8258df7_a7f8_4004_a96f_8d9206498ae2" localSheetId="5" hidden="1">#REF!</definedName>
    <definedName name="TBe8258df7_a7f8_4004_a96f_8d9206498ae2" hidden="1">#REF!</definedName>
    <definedName name="TBe836f897_31a7_469a_9d0c_0cbb5c791a7f" localSheetId="5" hidden="1">#REF!</definedName>
    <definedName name="TBe836f897_31a7_469a_9d0c_0cbb5c791a7f" hidden="1">#REF!</definedName>
    <definedName name="TBe842344b_9bc0_4d45_be28_7a093e524140" localSheetId="5" hidden="1">#REF!</definedName>
    <definedName name="TBe842344b_9bc0_4d45_be28_7a093e524140" hidden="1">#REF!</definedName>
    <definedName name="TBe84a9138_3778_43ae_8843_d9f18c61790b" localSheetId="5" hidden="1">#REF!</definedName>
    <definedName name="TBe84a9138_3778_43ae_8843_d9f18c61790b" hidden="1">#REF!</definedName>
    <definedName name="TBe84ed7be_c780_45fc_9ecd_26eff9c2a2b7" localSheetId="5" hidden="1">#REF!</definedName>
    <definedName name="TBe84ed7be_c780_45fc_9ecd_26eff9c2a2b7" hidden="1">#REF!</definedName>
    <definedName name="TBe85731aa_0db0_481a_8bdb_822e9a4d0017" localSheetId="5" hidden="1">#REF!</definedName>
    <definedName name="TBe85731aa_0db0_481a_8bdb_822e9a4d0017" hidden="1">#REF!</definedName>
    <definedName name="TBe857df0a_5dcd_45b6_99dd_15e8c7a8c398" localSheetId="5" hidden="1">#REF!</definedName>
    <definedName name="TBe857df0a_5dcd_45b6_99dd_15e8c7a8c398" hidden="1">#REF!</definedName>
    <definedName name="TBe858e0df_cec2_4d85_ac43_3ab96d834f37" localSheetId="5" hidden="1">#REF!</definedName>
    <definedName name="TBe858e0df_cec2_4d85_ac43_3ab96d834f37" hidden="1">#REF!</definedName>
    <definedName name="TBe85f00b5_fa25_42f4_b8fb_c39756c52987" localSheetId="5" hidden="1">#REF!</definedName>
    <definedName name="TBe85f00b5_fa25_42f4_b8fb_c39756c52987" hidden="1">#REF!</definedName>
    <definedName name="TBe86047bf_aac8_4984_a4e0_ef752a6213f2" localSheetId="5" hidden="1">#REF!</definedName>
    <definedName name="TBe86047bf_aac8_4984_a4e0_ef752a6213f2" hidden="1">#REF!</definedName>
    <definedName name="TBe8675498_6c13_45a6_8d82_a3e3b3d81821" localSheetId="5" hidden="1">#REF!</definedName>
    <definedName name="TBe8675498_6c13_45a6_8d82_a3e3b3d81821" hidden="1">#REF!</definedName>
    <definedName name="TBe8691a49_5ce1_42bf_9b44_5aef703122d5" localSheetId="5" hidden="1">#REF!</definedName>
    <definedName name="TBe8691a49_5ce1_42bf_9b44_5aef703122d5" hidden="1">#REF!</definedName>
    <definedName name="TBe87970b3_c1f9_4b81_85ae_f6825eb5787b" localSheetId="5" hidden="1">#REF!</definedName>
    <definedName name="TBe87970b3_c1f9_4b81_85ae_f6825eb5787b" hidden="1">#REF!</definedName>
    <definedName name="TBe88199cb_a6a5_4e30_b4e8_b5f2a906ca82" localSheetId="5" hidden="1">#REF!</definedName>
    <definedName name="TBe88199cb_a6a5_4e30_b4e8_b5f2a906ca82" hidden="1">#REF!</definedName>
    <definedName name="TBe8916fb3_ae89_441d_8ba3_08aaf448d28e" localSheetId="5" hidden="1">#REF!</definedName>
    <definedName name="TBe8916fb3_ae89_441d_8ba3_08aaf448d28e" hidden="1">#REF!</definedName>
    <definedName name="TBe89e8122_a2e7_45b4_a42a_173feb991479" localSheetId="5" hidden="1">#REF!</definedName>
    <definedName name="TBe89e8122_a2e7_45b4_a42a_173feb991479" hidden="1">#REF!</definedName>
    <definedName name="TBe8a3dc8e_6f96_4fda_9eff_dd32b72b6159" localSheetId="5" hidden="1">#REF!</definedName>
    <definedName name="TBe8a3dc8e_6f96_4fda_9eff_dd32b72b6159" hidden="1">#REF!</definedName>
    <definedName name="TBe8a45712_fcd2_4052_b5ed_b0f436dcb088" localSheetId="5" hidden="1">#REF!</definedName>
    <definedName name="TBe8a45712_fcd2_4052_b5ed_b0f436dcb088" hidden="1">#REF!</definedName>
    <definedName name="TBe8a4919e_429a_4f07_93a0_8716f32e0dfc" localSheetId="5" hidden="1">#REF!</definedName>
    <definedName name="TBe8a4919e_429a_4f07_93a0_8716f32e0dfc" hidden="1">#REF!</definedName>
    <definedName name="TBe8ab4122_4bd6_49a0_8c50_a3754ff8ad2a" localSheetId="5" hidden="1">#REF!</definedName>
    <definedName name="TBe8ab4122_4bd6_49a0_8c50_a3754ff8ad2a" hidden="1">#REF!</definedName>
    <definedName name="TBe8b0f6de_a061_47e8_a71e_bd985fca013d" localSheetId="5" hidden="1">#REF!</definedName>
    <definedName name="TBe8b0f6de_a061_47e8_a71e_bd985fca013d" hidden="1">#REF!</definedName>
    <definedName name="TBe8bae5f7_e93e_4947_83e3_9a89f34abcb5" localSheetId="5" hidden="1">#REF!</definedName>
    <definedName name="TBe8bae5f7_e93e_4947_83e3_9a89f34abcb5" hidden="1">#REF!</definedName>
    <definedName name="TBe8c23efc_007f_4ed9_a9c0_e28a46c85eb4" localSheetId="5" hidden="1">#REF!</definedName>
    <definedName name="TBe8c23efc_007f_4ed9_a9c0_e28a46c85eb4" hidden="1">#REF!</definedName>
    <definedName name="TBe8c46427_a2eb_429b_9381_d3d53578d6d0" localSheetId="5" hidden="1">#REF!</definedName>
    <definedName name="TBe8c46427_a2eb_429b_9381_d3d53578d6d0" hidden="1">#REF!</definedName>
    <definedName name="TBe8c58736_b888_4db4_8f84_baac66d853aa" localSheetId="5" hidden="1">#REF!</definedName>
    <definedName name="TBe8c58736_b888_4db4_8f84_baac66d853aa" hidden="1">#REF!</definedName>
    <definedName name="TBe8ccf6e1_24e5_45b9_85f8_bb6e38f1d71c" localSheetId="5" hidden="1">#REF!</definedName>
    <definedName name="TBe8ccf6e1_24e5_45b9_85f8_bb6e38f1d71c" hidden="1">#REF!</definedName>
    <definedName name="TBe8d34777_cc41_4717_b036_ce6795299029" localSheetId="5" hidden="1">#REF!</definedName>
    <definedName name="TBe8d34777_cc41_4717_b036_ce6795299029" hidden="1">#REF!</definedName>
    <definedName name="TBe8df1194_8c17_4bd8_9411_ca13ecbd722e" localSheetId="5" hidden="1">#REF!</definedName>
    <definedName name="TBe8df1194_8c17_4bd8_9411_ca13ecbd722e" hidden="1">#REF!</definedName>
    <definedName name="TBe8dfbe3a_7833_4090_90a0_2b06ae3f234b" localSheetId="5" hidden="1">#REF!</definedName>
    <definedName name="TBe8dfbe3a_7833_4090_90a0_2b06ae3f234b" hidden="1">#REF!</definedName>
    <definedName name="TBe8e0bfb3_1450_4c56_b68d_407dbbb7c101" localSheetId="5" hidden="1">#REF!</definedName>
    <definedName name="TBe8e0bfb3_1450_4c56_b68d_407dbbb7c101" hidden="1">#REF!</definedName>
    <definedName name="TBe8eafc33_7a1d_44a1_91ef_f9e5e3703ad7" localSheetId="5" hidden="1">#REF!</definedName>
    <definedName name="TBe8eafc33_7a1d_44a1_91ef_f9e5e3703ad7" hidden="1">#REF!</definedName>
    <definedName name="TBe8eb095a_3998_42d8_b60c_ee689b8a315a" localSheetId="5" hidden="1">#REF!</definedName>
    <definedName name="TBe8eb095a_3998_42d8_b60c_ee689b8a315a" hidden="1">#REF!</definedName>
    <definedName name="TBe8ebf7d3_d4ca_4894_aebf_eabe94a60b5a" localSheetId="5" hidden="1">#REF!</definedName>
    <definedName name="TBe8ebf7d3_d4ca_4894_aebf_eabe94a60b5a" hidden="1">#REF!</definedName>
    <definedName name="TBe8f9f929_1d77_4a9e_ab79_1b5e20bbb022" localSheetId="5" hidden="1">#REF!</definedName>
    <definedName name="TBe8f9f929_1d77_4a9e_ab79_1b5e20bbb022" hidden="1">#REF!</definedName>
    <definedName name="TBe90d118f_06ad_446c_a019_a6764a8e8514" localSheetId="5" hidden="1">#REF!</definedName>
    <definedName name="TBe90d118f_06ad_446c_a019_a6764a8e8514" hidden="1">#REF!</definedName>
    <definedName name="TBe916e69e_9b25_4f66_9dd7_c3afb57c7b35" localSheetId="5" hidden="1">#REF!</definedName>
    <definedName name="TBe916e69e_9b25_4f66_9dd7_c3afb57c7b35" hidden="1">#REF!</definedName>
    <definedName name="TBe92f003b_0b2c_42ee_bbed_e4c7cf47a012" localSheetId="5" hidden="1">#REF!</definedName>
    <definedName name="TBe92f003b_0b2c_42ee_bbed_e4c7cf47a012" hidden="1">#REF!</definedName>
    <definedName name="TBe9378b72_ad89_4bfa_9e87_a84be0f7e742" localSheetId="5" hidden="1">#REF!</definedName>
    <definedName name="TBe9378b72_ad89_4bfa_9e87_a84be0f7e742" hidden="1">#REF!</definedName>
    <definedName name="TBe9395c7b_047d_4e65_99f3_0665ed181884" localSheetId="5" hidden="1">#REF!</definedName>
    <definedName name="TBe9395c7b_047d_4e65_99f3_0665ed181884" hidden="1">#REF!</definedName>
    <definedName name="TBe93ce7a3_5c58_4bd2_87a0_10ab648e8422" localSheetId="5" hidden="1">#REF!</definedName>
    <definedName name="TBe93ce7a3_5c58_4bd2_87a0_10ab648e8422" hidden="1">#REF!</definedName>
    <definedName name="TBe94acfdc_7ee3_46e3_8a12_aff66ed79ada" localSheetId="5" hidden="1">#REF!</definedName>
    <definedName name="TBe94acfdc_7ee3_46e3_8a12_aff66ed79ada" hidden="1">#REF!</definedName>
    <definedName name="TBe951fed1_35d9_4962_8bbe_c5a340635a37" localSheetId="5" hidden="1">#REF!</definedName>
    <definedName name="TBe951fed1_35d9_4962_8bbe_c5a340635a37" hidden="1">#REF!</definedName>
    <definedName name="TBe95573b0_4467_4743_81e9_932ab7b62c06" localSheetId="5" hidden="1">#REF!</definedName>
    <definedName name="TBe95573b0_4467_4743_81e9_932ab7b62c06" hidden="1">#REF!</definedName>
    <definedName name="TBe95aca17_e545_4ba4_b10e_a3dd0b62bf1c" localSheetId="5" hidden="1">#REF!</definedName>
    <definedName name="TBe95aca17_e545_4ba4_b10e_a3dd0b62bf1c" hidden="1">#REF!</definedName>
    <definedName name="TBe95ad719_6cb5_4bbc_b07c_ec808b80d90a" localSheetId="5" hidden="1">#REF!</definedName>
    <definedName name="TBe95ad719_6cb5_4bbc_b07c_ec808b80d90a" hidden="1">#REF!</definedName>
    <definedName name="TBe96bd471_d0d9_4d7b_b970_164a783faacb" localSheetId="5" hidden="1">#REF!</definedName>
    <definedName name="TBe96bd471_d0d9_4d7b_b970_164a783faacb" hidden="1">#REF!</definedName>
    <definedName name="TBe96d45d3_2a01_495c_b812_96bce1966409" localSheetId="5" hidden="1">#REF!</definedName>
    <definedName name="TBe96d45d3_2a01_495c_b812_96bce1966409" hidden="1">#REF!</definedName>
    <definedName name="TBe9794faa_c09b_477b_9a48_9bf202468e27" localSheetId="5" hidden="1">#REF!</definedName>
    <definedName name="TBe9794faa_c09b_477b_9a48_9bf202468e27" hidden="1">#REF!</definedName>
    <definedName name="TBe9899277_1a80_400a_b4b8_98199681e8c0" localSheetId="5" hidden="1">#REF!</definedName>
    <definedName name="TBe9899277_1a80_400a_b4b8_98199681e8c0" hidden="1">#REF!</definedName>
    <definedName name="TBe9923f64_f63c_4b9e_9b2c_20adc2d44dcd" localSheetId="5" hidden="1">#REF!</definedName>
    <definedName name="TBe9923f64_f63c_4b9e_9b2c_20adc2d44dcd" hidden="1">#REF!</definedName>
    <definedName name="TBe9bced51_2dc3_4f06_9460_4f0eaa40e5d2" localSheetId="5" hidden="1">#REF!</definedName>
    <definedName name="TBe9bced51_2dc3_4f06_9460_4f0eaa40e5d2" hidden="1">#REF!</definedName>
    <definedName name="TBe9c443c8_36e3_42e7_af3a_5470d21017c6" localSheetId="5" hidden="1">#REF!</definedName>
    <definedName name="TBe9c443c8_36e3_42e7_af3a_5470d21017c6" hidden="1">#REF!</definedName>
    <definedName name="TBe9ce19cd_c09e_40f8_b151_ef4b036bb455" localSheetId="5" hidden="1">#REF!</definedName>
    <definedName name="TBe9ce19cd_c09e_40f8_b151_ef4b036bb455" hidden="1">#REF!</definedName>
    <definedName name="TBe9d30d19_3740_420f_a3c6_76602bba3b12" localSheetId="5" hidden="1">#REF!</definedName>
    <definedName name="TBe9d30d19_3740_420f_a3c6_76602bba3b12" hidden="1">#REF!</definedName>
    <definedName name="TBe9da1552_b70d_4ea5_83e3_09632485506f" localSheetId="5" hidden="1">#REF!</definedName>
    <definedName name="TBe9da1552_b70d_4ea5_83e3_09632485506f" hidden="1">#REF!</definedName>
    <definedName name="TBe9e0ef5e_3b13_4472_9cff_1083b59661cd" localSheetId="5" hidden="1">#REF!</definedName>
    <definedName name="TBe9e0ef5e_3b13_4472_9cff_1083b59661cd" hidden="1">#REF!</definedName>
    <definedName name="TBe9e58f83_98ec_4b4c_a5b9_7502d1e6884d" localSheetId="5" hidden="1">#REF!</definedName>
    <definedName name="TBe9e58f83_98ec_4b4c_a5b9_7502d1e6884d" hidden="1">#REF!</definedName>
    <definedName name="TBe9e934b0_0c6a_4b33_82c2_845b05695def" localSheetId="5" hidden="1">#REF!</definedName>
    <definedName name="TBe9e934b0_0c6a_4b33_82c2_845b05695def" hidden="1">#REF!</definedName>
    <definedName name="TBe9f9de0b_974a_4659_b4a6_b098c6602689" localSheetId="5" hidden="1">#REF!</definedName>
    <definedName name="TBe9f9de0b_974a_4659_b4a6_b098c6602689" hidden="1">#REF!</definedName>
    <definedName name="TBe9fa1595_00f6_4643_a107_587887c4c19e" localSheetId="5" hidden="1">#REF!</definedName>
    <definedName name="TBe9fa1595_00f6_4643_a107_587887c4c19e" hidden="1">#REF!</definedName>
    <definedName name="TBea077574_4f3d_4afa_8649_a050e342926f" localSheetId="5" hidden="1">#REF!</definedName>
    <definedName name="TBea077574_4f3d_4afa_8649_a050e342926f" hidden="1">#REF!</definedName>
    <definedName name="TBea087d18_1fa5_4c01_b4fa_ad77e0f9a450" localSheetId="5" hidden="1">#REF!</definedName>
    <definedName name="TBea087d18_1fa5_4c01_b4fa_ad77e0f9a450" hidden="1">#REF!</definedName>
    <definedName name="TBea102704_cff8_4635_b913_bbf1b762c34d" localSheetId="5" hidden="1">#REF!</definedName>
    <definedName name="TBea102704_cff8_4635_b913_bbf1b762c34d" hidden="1">#REF!</definedName>
    <definedName name="TBea105020_2888_415f_83a4_b3a8df942747" localSheetId="5" hidden="1">#REF!</definedName>
    <definedName name="TBea105020_2888_415f_83a4_b3a8df942747" hidden="1">#REF!</definedName>
    <definedName name="TBea1accd9_fff4_4e55_b69b_cdbc1b4fb8e6" localSheetId="5" hidden="1">#REF!</definedName>
    <definedName name="TBea1accd9_fff4_4e55_b69b_cdbc1b4fb8e6" hidden="1">#REF!</definedName>
    <definedName name="TBea1ee936_b468_4881_a5b8_4e620a6af7d1" localSheetId="5" hidden="1">#REF!</definedName>
    <definedName name="TBea1ee936_b468_4881_a5b8_4e620a6af7d1" hidden="1">#REF!</definedName>
    <definedName name="TBea2391c3_b238_4433_ad63_85494187237d" localSheetId="5" hidden="1">#REF!</definedName>
    <definedName name="TBea2391c3_b238_4433_ad63_85494187237d" hidden="1">#REF!</definedName>
    <definedName name="TBea26d859_3155_4c23_a4ce_316ea508e034" localSheetId="5" hidden="1">#REF!</definedName>
    <definedName name="TBea26d859_3155_4c23_a4ce_316ea508e034" hidden="1">#REF!</definedName>
    <definedName name="TBea2ebd97_ac5a_4e57_83cf_8c4f5e59c53e" localSheetId="5" hidden="1">#REF!</definedName>
    <definedName name="TBea2ebd97_ac5a_4e57_83cf_8c4f5e59c53e" hidden="1">#REF!</definedName>
    <definedName name="TBea3c8650_5cfe_441f_9bab_c76147a5c6ca" localSheetId="5" hidden="1">#REF!</definedName>
    <definedName name="TBea3c8650_5cfe_441f_9bab_c76147a5c6ca" hidden="1">#REF!</definedName>
    <definedName name="TBea451557_c7eb_4cd2_9e07_c3ce24cd6179" localSheetId="5" hidden="1">#REF!</definedName>
    <definedName name="TBea451557_c7eb_4cd2_9e07_c3ce24cd6179" hidden="1">#REF!</definedName>
    <definedName name="TBea4a149a_b6e5_4713_bf13_2543329370d1" localSheetId="5" hidden="1">#REF!</definedName>
    <definedName name="TBea4a149a_b6e5_4713_bf13_2543329370d1" hidden="1">#REF!</definedName>
    <definedName name="TBea4c4555_89cd_4400_b7b9_a65c411b9826" localSheetId="5" hidden="1">#REF!</definedName>
    <definedName name="TBea4c4555_89cd_4400_b7b9_a65c411b9826" hidden="1">#REF!</definedName>
    <definedName name="TBea5e2a6b_ef06_4c0e_a261_199b7d98d46a" localSheetId="5" hidden="1">#REF!</definedName>
    <definedName name="TBea5e2a6b_ef06_4c0e_a261_199b7d98d46a" hidden="1">#REF!</definedName>
    <definedName name="TBea63ffa2_4f19_454d_8f12_0da1c843e19d" localSheetId="5" hidden="1">#REF!</definedName>
    <definedName name="TBea63ffa2_4f19_454d_8f12_0da1c843e19d" hidden="1">#REF!</definedName>
    <definedName name="TBea6aff91_c43d_43ea_bc14_3132d6bde4d9" localSheetId="5" hidden="1">#REF!</definedName>
    <definedName name="TBea6aff91_c43d_43ea_bc14_3132d6bde4d9" hidden="1">#REF!</definedName>
    <definedName name="TBea6cf64e_ce6b_4c31_9887_2419977c91cf" localSheetId="5" hidden="1">#REF!</definedName>
    <definedName name="TBea6cf64e_ce6b_4c31_9887_2419977c91cf" hidden="1">#REF!</definedName>
    <definedName name="TBea72cb3a_8a35_4f7f_a056_a4e69c80731e" localSheetId="5" hidden="1">#REF!</definedName>
    <definedName name="TBea72cb3a_8a35_4f7f_a056_a4e69c80731e" hidden="1">#REF!</definedName>
    <definedName name="TBea78a308_bce1_4573_a7d0_0aa0e2f2e092" localSheetId="5" hidden="1">#REF!</definedName>
    <definedName name="TBea78a308_bce1_4573_a7d0_0aa0e2f2e092" hidden="1">#REF!</definedName>
    <definedName name="TBea8eacc2_b4e7_406a_93bc_12945603fa24" localSheetId="5" hidden="1">#REF!</definedName>
    <definedName name="TBea8eacc2_b4e7_406a_93bc_12945603fa24" hidden="1">#REF!</definedName>
    <definedName name="TBea91dec7_1864_4195_9e26_9bd1c4e3e476" localSheetId="5" hidden="1">#REF!</definedName>
    <definedName name="TBea91dec7_1864_4195_9e26_9bd1c4e3e476" hidden="1">#REF!</definedName>
    <definedName name="TBeaa310a7_07d1_4a70_81ab_6d691c7f9b0e" localSheetId="5" hidden="1">#REF!</definedName>
    <definedName name="TBeaa310a7_07d1_4a70_81ab_6d691c7f9b0e" hidden="1">#REF!</definedName>
    <definedName name="TBeaaa6647_65e1_44b5_ae02_b99a98c20820" localSheetId="5" hidden="1">#REF!</definedName>
    <definedName name="TBeaaa6647_65e1_44b5_ae02_b99a98c20820" hidden="1">#REF!</definedName>
    <definedName name="TBeab5d8aa_9827_4a3f_b13e_85652248a3af" localSheetId="5" hidden="1">#REF!</definedName>
    <definedName name="TBeab5d8aa_9827_4a3f_b13e_85652248a3af" hidden="1">#REF!</definedName>
    <definedName name="TBeac2edce_b1f4_4b50_8734_0ed2582ae759" localSheetId="5" hidden="1">#REF!</definedName>
    <definedName name="TBeac2edce_b1f4_4b50_8734_0ed2582ae759" hidden="1">#REF!</definedName>
    <definedName name="TBeaf80a8e_c8d2_4655_a030_c7906f92a4b4" localSheetId="5" hidden="1">#REF!</definedName>
    <definedName name="TBeaf80a8e_c8d2_4655_a030_c7906f92a4b4" hidden="1">#REF!</definedName>
    <definedName name="TBeaf90f73_5637_442b_82fd_327dbe441db6" localSheetId="5" hidden="1">#REF!</definedName>
    <definedName name="TBeaf90f73_5637_442b_82fd_327dbe441db6" hidden="1">#REF!</definedName>
    <definedName name="TBeafc56c7_ff84_41e0_9a76_4790da5a5c52" localSheetId="5" hidden="1">#REF!</definedName>
    <definedName name="TBeafc56c7_ff84_41e0_9a76_4790da5a5c52" hidden="1">#REF!</definedName>
    <definedName name="TBeb00692f_ccd3_4c88_a846_424b9cbe3e5c" localSheetId="5" hidden="1">#REF!</definedName>
    <definedName name="TBeb00692f_ccd3_4c88_a846_424b9cbe3e5c" hidden="1">#REF!</definedName>
    <definedName name="TBeb031b46_0c0c_49d2_98e9_a37c08763589" localSheetId="5" hidden="1">#REF!</definedName>
    <definedName name="TBeb031b46_0c0c_49d2_98e9_a37c08763589" hidden="1">#REF!</definedName>
    <definedName name="TBeb0347f6_bd8c_45b1_9391_116113bc849b" localSheetId="5" hidden="1">#REF!</definedName>
    <definedName name="TBeb0347f6_bd8c_45b1_9391_116113bc849b" hidden="1">#REF!</definedName>
    <definedName name="TBeb0c7733_64bc_4859_aeef_f7d465e25e50" localSheetId="5" hidden="1">#REF!</definedName>
    <definedName name="TBeb0c7733_64bc_4859_aeef_f7d465e25e50" hidden="1">#REF!</definedName>
    <definedName name="TBeb17f30c_7058_4d0e_8d1a_0cbe153bd5a6" localSheetId="5" hidden="1">#REF!</definedName>
    <definedName name="TBeb17f30c_7058_4d0e_8d1a_0cbe153bd5a6" hidden="1">#REF!</definedName>
    <definedName name="TBeb1e602d_6d81_4195_aa36_ed1da59aa58c" localSheetId="5" hidden="1">#REF!</definedName>
    <definedName name="TBeb1e602d_6d81_4195_aa36_ed1da59aa58c" hidden="1">#REF!</definedName>
    <definedName name="TBeb203ad5_d1c3_4f33_8e48_05b2b58877a6" localSheetId="5" hidden="1">#REF!</definedName>
    <definedName name="TBeb203ad5_d1c3_4f33_8e48_05b2b58877a6" hidden="1">#REF!</definedName>
    <definedName name="TBeb2963e6_a859_451c_9231_134ec33d794a" localSheetId="5" hidden="1">#REF!</definedName>
    <definedName name="TBeb2963e6_a859_451c_9231_134ec33d794a" hidden="1">#REF!</definedName>
    <definedName name="TBeb29e7af_e38b_4179_88b9_e439efb92cc5" localSheetId="5" hidden="1">#REF!</definedName>
    <definedName name="TBeb29e7af_e38b_4179_88b9_e439efb92cc5" hidden="1">#REF!</definedName>
    <definedName name="TBeb2f17e7_ba3f_44ce_9d16_119e8d9936de" localSheetId="5" hidden="1">#REF!</definedName>
    <definedName name="TBeb2f17e7_ba3f_44ce_9d16_119e8d9936de" hidden="1">#REF!</definedName>
    <definedName name="TBeb437d3c_520e_4737_8a2e_a757c41afa6b" localSheetId="5" hidden="1">#REF!</definedName>
    <definedName name="TBeb437d3c_520e_4737_8a2e_a757c41afa6b" hidden="1">#REF!</definedName>
    <definedName name="TBeb474dad_7778_4839_810a_e1013b275173" localSheetId="5" hidden="1">#REF!</definedName>
    <definedName name="TBeb474dad_7778_4839_810a_e1013b275173" hidden="1">#REF!</definedName>
    <definedName name="TBeb5a159d_95e3_4dca_8726_d46b016f39e6" localSheetId="5" hidden="1">#REF!</definedName>
    <definedName name="TBeb5a159d_95e3_4dca_8726_d46b016f39e6" hidden="1">#REF!</definedName>
    <definedName name="TBeb5f38a7_a9b3_4faf_84c8_4c33479c1d2c" localSheetId="5" hidden="1">#REF!</definedName>
    <definedName name="TBeb5f38a7_a9b3_4faf_84c8_4c33479c1d2c" hidden="1">#REF!</definedName>
    <definedName name="TBeb6121a4_6928_4777_8340_879ed491361a" localSheetId="5" hidden="1">#REF!</definedName>
    <definedName name="TBeb6121a4_6928_4777_8340_879ed491361a" hidden="1">#REF!</definedName>
    <definedName name="TBeb647ffc_02ab_473b_8966_cd4a5932186a" localSheetId="5" hidden="1">#REF!</definedName>
    <definedName name="TBeb647ffc_02ab_473b_8966_cd4a5932186a" hidden="1">#REF!</definedName>
    <definedName name="TBeb64d4f7_b24e_49f3_8412_ad351778207c" localSheetId="5" hidden="1">#REF!</definedName>
    <definedName name="TBeb64d4f7_b24e_49f3_8412_ad351778207c" hidden="1">#REF!</definedName>
    <definedName name="TBeb7bbc9c_b3b4_4cbd_a81d_d2bf6848e5f3" localSheetId="5" hidden="1">#REF!</definedName>
    <definedName name="TBeb7bbc9c_b3b4_4cbd_a81d_d2bf6848e5f3" hidden="1">#REF!</definedName>
    <definedName name="TBeb84aede_a0f0_4e47_97b9_0d1d1a15a505" localSheetId="5" hidden="1">#REF!</definedName>
    <definedName name="TBeb84aede_a0f0_4e47_97b9_0d1d1a15a505" hidden="1">#REF!</definedName>
    <definedName name="TBeb86a297_73ca_495d_841a_b613628bc07b" localSheetId="5" hidden="1">#REF!</definedName>
    <definedName name="TBeb86a297_73ca_495d_841a_b613628bc07b" hidden="1">#REF!</definedName>
    <definedName name="TBeb88f3ab_5533_47e4_a4d0_eaff2f56527d" localSheetId="5" hidden="1">#REF!</definedName>
    <definedName name="TBeb88f3ab_5533_47e4_a4d0_eaff2f56527d" hidden="1">#REF!</definedName>
    <definedName name="TBeb8f1a36_ba5d_48b7_aa88_b8c710d11088" localSheetId="5" hidden="1">#REF!</definedName>
    <definedName name="TBeb8f1a36_ba5d_48b7_aa88_b8c710d11088" hidden="1">#REF!</definedName>
    <definedName name="TBeb9fcc8f_2b7b_410f_aa5b_1fe0649b98b1" localSheetId="5" hidden="1">#REF!</definedName>
    <definedName name="TBeb9fcc8f_2b7b_410f_aa5b_1fe0649b98b1" hidden="1">#REF!</definedName>
    <definedName name="TBeba520a6_d259_4305_99e0_4b9690dd9586" localSheetId="5" hidden="1">#REF!</definedName>
    <definedName name="TBeba520a6_d259_4305_99e0_4b9690dd9586" hidden="1">#REF!</definedName>
    <definedName name="TBeba6a64f_443a_410a_940d_69ae7e8879ad" localSheetId="5" hidden="1">#REF!</definedName>
    <definedName name="TBeba6a64f_443a_410a_940d_69ae7e8879ad" hidden="1">#REF!</definedName>
    <definedName name="TBebb664eb_2ff6_43b1_b072_0fe002414cfb" localSheetId="5" hidden="1">#REF!</definedName>
    <definedName name="TBebb664eb_2ff6_43b1_b072_0fe002414cfb" hidden="1">#REF!</definedName>
    <definedName name="TBebbace27_51d5_488e_b819_394455c3dd03" localSheetId="5" hidden="1">#REF!</definedName>
    <definedName name="TBebbace27_51d5_488e_b819_394455c3dd03" hidden="1">#REF!</definedName>
    <definedName name="TBebbb3772_541a_4433_b527_e1bee0e63ffb" localSheetId="5" hidden="1">#REF!</definedName>
    <definedName name="TBebbb3772_541a_4433_b527_e1bee0e63ffb" hidden="1">#REF!</definedName>
    <definedName name="TBebbddb3a_e628_4d13_9616_8d7a53796779" localSheetId="5" hidden="1">#REF!</definedName>
    <definedName name="TBebbddb3a_e628_4d13_9616_8d7a53796779" hidden="1">#REF!</definedName>
    <definedName name="TBebc8248b_ac6a_4022_8372_4421cf07ac4e" localSheetId="5" hidden="1">#REF!</definedName>
    <definedName name="TBebc8248b_ac6a_4022_8372_4421cf07ac4e" hidden="1">#REF!</definedName>
    <definedName name="TBebcd8bc8_4e8c_406a_af03_ee8f760b08fb" localSheetId="5" hidden="1">#REF!</definedName>
    <definedName name="TBebcd8bc8_4e8c_406a_af03_ee8f760b08fb" hidden="1">#REF!</definedName>
    <definedName name="TBebcef249_556b_4c0b_9232_e917cd49ac27" localSheetId="5" hidden="1">#REF!</definedName>
    <definedName name="TBebcef249_556b_4c0b_9232_e917cd49ac27" hidden="1">#REF!</definedName>
    <definedName name="TBebd2d2de_7013_4bef_b1a6_342ba9893119" localSheetId="5" hidden="1">#REF!</definedName>
    <definedName name="TBebd2d2de_7013_4bef_b1a6_342ba9893119" hidden="1">#REF!</definedName>
    <definedName name="TBebd2d892_5de2_44de_a3c2_681778eccd45" localSheetId="5" hidden="1">#REF!</definedName>
    <definedName name="TBebd2d892_5de2_44de_a3c2_681778eccd45" hidden="1">#REF!</definedName>
    <definedName name="TBebe98280_0cbb_43ea_b50d_b8711fd0ec6d" localSheetId="5" hidden="1">#REF!</definedName>
    <definedName name="TBebe98280_0cbb_43ea_b50d_b8711fd0ec6d" hidden="1">#REF!</definedName>
    <definedName name="TBebe9fa85_432c_48e0_adec_f2e13318fdac" localSheetId="5" hidden="1">#REF!</definedName>
    <definedName name="TBebe9fa85_432c_48e0_adec_f2e13318fdac" hidden="1">#REF!</definedName>
    <definedName name="TBebeab90d_e65c_443a_b189_bfad8fd5c73d" localSheetId="5" hidden="1">#REF!</definedName>
    <definedName name="TBebeab90d_e65c_443a_b189_bfad8fd5c73d" hidden="1">#REF!</definedName>
    <definedName name="TBebf0bf10_4d7d_4380_b472_fea076dac86d" localSheetId="5" hidden="1">#REF!</definedName>
    <definedName name="TBebf0bf10_4d7d_4380_b472_fea076dac86d" hidden="1">#REF!</definedName>
    <definedName name="TBebfae0bb_dda7_4f89_8432_36c49cf2ffb2" localSheetId="5" hidden="1">#REF!</definedName>
    <definedName name="TBebfae0bb_dda7_4f89_8432_36c49cf2ffb2" hidden="1">#REF!</definedName>
    <definedName name="TBebfb87c2_d131_40fe_94f8_5fd7f22b648a" localSheetId="5" hidden="1">#REF!</definedName>
    <definedName name="TBebfb87c2_d131_40fe_94f8_5fd7f22b648a" hidden="1">#REF!</definedName>
    <definedName name="TBec07c529_e95b_495e_ac6b_e24ede3a8429" localSheetId="5" hidden="1">#REF!</definedName>
    <definedName name="TBec07c529_e95b_495e_ac6b_e24ede3a8429" hidden="1">#REF!</definedName>
    <definedName name="TBec0d0ba1_8443_4d29_8896_85afde1d36a5" localSheetId="5" hidden="1">#REF!</definedName>
    <definedName name="TBec0d0ba1_8443_4d29_8896_85afde1d36a5" hidden="1">#REF!</definedName>
    <definedName name="TBec0e402b_515d_4d54_9a86_5d3d4ab31057" localSheetId="5" hidden="1">#REF!</definedName>
    <definedName name="TBec0e402b_515d_4d54_9a86_5d3d4ab31057" hidden="1">#REF!</definedName>
    <definedName name="TBec1403f0_aeed_463a_865f_c33b06e97326" localSheetId="5" hidden="1">#REF!</definedName>
    <definedName name="TBec1403f0_aeed_463a_865f_c33b06e97326" hidden="1">#REF!</definedName>
    <definedName name="TBec15e4f6_fcc0_4dc7_9baf_05988f76d60b" localSheetId="5" hidden="1">#REF!</definedName>
    <definedName name="TBec15e4f6_fcc0_4dc7_9baf_05988f76d60b" hidden="1">#REF!</definedName>
    <definedName name="TBec1624b9_6af5_47ea_96ac_aa4d203f878c" localSheetId="5" hidden="1">#REF!</definedName>
    <definedName name="TBec1624b9_6af5_47ea_96ac_aa4d203f878c" hidden="1">#REF!</definedName>
    <definedName name="TBec179adc_2e5c_48e0_92b9_9001062d083f" localSheetId="5" hidden="1">#REF!</definedName>
    <definedName name="TBec179adc_2e5c_48e0_92b9_9001062d083f" hidden="1">#REF!</definedName>
    <definedName name="TBec1c08ba_463d_4c12_9aef_02cf8204f262" localSheetId="5" hidden="1">#REF!</definedName>
    <definedName name="TBec1c08ba_463d_4c12_9aef_02cf8204f262" hidden="1">#REF!</definedName>
    <definedName name="TBec1cbf75_4e54_4b65_ae78_2068fcfc2532" localSheetId="5" hidden="1">#REF!</definedName>
    <definedName name="TBec1cbf75_4e54_4b65_ae78_2068fcfc2532" hidden="1">#REF!</definedName>
    <definedName name="TBec204902_de77_4385_9fe2_1baa9b6d9b9a" localSheetId="5" hidden="1">#REF!</definedName>
    <definedName name="TBec204902_de77_4385_9fe2_1baa9b6d9b9a" hidden="1">#REF!</definedName>
    <definedName name="TBec2411b2_1ed6_4a7c_98a2_677ba8a2d6ae" localSheetId="5" hidden="1">#REF!</definedName>
    <definedName name="TBec2411b2_1ed6_4a7c_98a2_677ba8a2d6ae" hidden="1">#REF!</definedName>
    <definedName name="TBec250a1b_6ec3_45e3_ab51_85f6dd1b7fa6" localSheetId="5" hidden="1">#REF!</definedName>
    <definedName name="TBec250a1b_6ec3_45e3_ab51_85f6dd1b7fa6" hidden="1">#REF!</definedName>
    <definedName name="TBec25d53a_d584_4397_a813_51fc9f8b9ab7" localSheetId="5" hidden="1">#REF!</definedName>
    <definedName name="TBec25d53a_d584_4397_a813_51fc9f8b9ab7" hidden="1">#REF!</definedName>
    <definedName name="TBec28ec8c_6cfc_45e7_86b3_491f14b60953" localSheetId="5" hidden="1">#REF!</definedName>
    <definedName name="TBec28ec8c_6cfc_45e7_86b3_491f14b60953" hidden="1">#REF!</definedName>
    <definedName name="TBec292a85_8d9f_4477_8d14_4862f7d9491d" localSheetId="5" hidden="1">#REF!</definedName>
    <definedName name="TBec292a85_8d9f_4477_8d14_4862f7d9491d" hidden="1">#REF!</definedName>
    <definedName name="TBec2d6787_751e_4298_872a_877ca5f8cf14" localSheetId="5" hidden="1">#REF!</definedName>
    <definedName name="TBec2d6787_751e_4298_872a_877ca5f8cf14" hidden="1">#REF!</definedName>
    <definedName name="TBec2e7c07_1f5b_4af6_bfde_7850035b5c23" localSheetId="5" hidden="1">#REF!</definedName>
    <definedName name="TBec2e7c07_1f5b_4af6_bfde_7850035b5c23" hidden="1">#REF!</definedName>
    <definedName name="TBec453128_72ab_4fa6_8661_f10d0a5f860f" localSheetId="5" hidden="1">#REF!</definedName>
    <definedName name="TBec453128_72ab_4fa6_8661_f10d0a5f860f" hidden="1">#REF!</definedName>
    <definedName name="TBec74fa3f_f06d_4357_bf13_bbb79e807155" localSheetId="5" hidden="1">#REF!</definedName>
    <definedName name="TBec74fa3f_f06d_4357_bf13_bbb79e807155" hidden="1">#REF!</definedName>
    <definedName name="TBec75f4d6_6146_495c_bb85_d1da9fdbbc9d" localSheetId="5" hidden="1">#REF!</definedName>
    <definedName name="TBec75f4d6_6146_495c_bb85_d1da9fdbbc9d" hidden="1">#REF!</definedName>
    <definedName name="TBec8b645b_5fc2_4cab_ba4b_90b53bd94394" localSheetId="5" hidden="1">#REF!</definedName>
    <definedName name="TBec8b645b_5fc2_4cab_ba4b_90b53bd94394" hidden="1">#REF!</definedName>
    <definedName name="TBec8eadaa_73b7_43fe_a7ba_0e31afc5ba88" localSheetId="5" hidden="1">#REF!</definedName>
    <definedName name="TBec8eadaa_73b7_43fe_a7ba_0e31afc5ba88" hidden="1">#REF!</definedName>
    <definedName name="TBec92ebe6_42e2_478e_9cec_838a8f671464" localSheetId="5" hidden="1">#REF!</definedName>
    <definedName name="TBec92ebe6_42e2_478e_9cec_838a8f671464" hidden="1">#REF!</definedName>
    <definedName name="TBec97b645_7a09_4e11_894b_3f7b11168e16" localSheetId="5" hidden="1">#REF!</definedName>
    <definedName name="TBec97b645_7a09_4e11_894b_3f7b11168e16" hidden="1">#REF!</definedName>
    <definedName name="TBeca92589_485f_477b_87e3_34851022861d" localSheetId="5" hidden="1">#REF!</definedName>
    <definedName name="TBeca92589_485f_477b_87e3_34851022861d" hidden="1">#REF!</definedName>
    <definedName name="TBecb77120_017f_4e8e_afa7_dcba5ab8bc26" localSheetId="5" hidden="1">#REF!</definedName>
    <definedName name="TBecb77120_017f_4e8e_afa7_dcba5ab8bc26" hidden="1">#REF!</definedName>
    <definedName name="TBecc30702_8a0f_4514_b3a8_00fbac6d24a3" localSheetId="5" hidden="1">#REF!</definedName>
    <definedName name="TBecc30702_8a0f_4514_b3a8_00fbac6d24a3" hidden="1">#REF!</definedName>
    <definedName name="TBecdd2e3d_1714_4484_a0ef_f3da45fe97ec" localSheetId="5" hidden="1">#REF!</definedName>
    <definedName name="TBecdd2e3d_1714_4484_a0ef_f3da45fe97ec" hidden="1">#REF!</definedName>
    <definedName name="TBece0deac_7f88_4b3b_9060_09d76a35ae84" localSheetId="5" hidden="1">#REF!</definedName>
    <definedName name="TBece0deac_7f88_4b3b_9060_09d76a35ae84" hidden="1">#REF!</definedName>
    <definedName name="TBece49f69_9e35_4dc8_a5de_b7c5bcbf615c" localSheetId="5" hidden="1">#REF!</definedName>
    <definedName name="TBece49f69_9e35_4dc8_a5de_b7c5bcbf615c" hidden="1">#REF!</definedName>
    <definedName name="TBece5b47c_d7c9_4dff_b39a_5de815cebdca" localSheetId="5" hidden="1">#REF!</definedName>
    <definedName name="TBece5b47c_d7c9_4dff_b39a_5de815cebdca" hidden="1">#REF!</definedName>
    <definedName name="TBecea4a37_a2c1_48d2_8b3c_7ae570a8d082" localSheetId="5" hidden="1">#REF!</definedName>
    <definedName name="TBecea4a37_a2c1_48d2_8b3c_7ae570a8d082" hidden="1">#REF!</definedName>
    <definedName name="TBecf84daf_0dba_4340_8a55_236076702271" localSheetId="5" hidden="1">#REF!</definedName>
    <definedName name="TBecf84daf_0dba_4340_8a55_236076702271" hidden="1">#REF!</definedName>
    <definedName name="TBecfaf5b2_a928_4faf_8a3b_d277e2f4e0e5" localSheetId="5" hidden="1">#REF!</definedName>
    <definedName name="TBecfaf5b2_a928_4faf_8a3b_d277e2f4e0e5" hidden="1">#REF!</definedName>
    <definedName name="TBed04a6f8_20bf_4924_a8dd_3c3aac5084a4" localSheetId="5" hidden="1">#REF!</definedName>
    <definedName name="TBed04a6f8_20bf_4924_a8dd_3c3aac5084a4" hidden="1">#REF!</definedName>
    <definedName name="TBed16e6bb_03d6_4c46_89fd_1bb4e114c144" localSheetId="5" hidden="1">#REF!</definedName>
    <definedName name="TBed16e6bb_03d6_4c46_89fd_1bb4e114c144" hidden="1">#REF!</definedName>
    <definedName name="TBed175c81_421f_4750_903d_dc1bd7b0e0a8" localSheetId="5" hidden="1">#REF!</definedName>
    <definedName name="TBed175c81_421f_4750_903d_dc1bd7b0e0a8" hidden="1">#REF!</definedName>
    <definedName name="TBed1dc058_2d67_4792_9046_03cd7a0e36c0" localSheetId="5" hidden="1">#REF!</definedName>
    <definedName name="TBed1dc058_2d67_4792_9046_03cd7a0e36c0" hidden="1">#REF!</definedName>
    <definedName name="TBed1f2bf3_fac7_4d5d_b376_56728edd58c3" localSheetId="5" hidden="1">#REF!</definedName>
    <definedName name="TBed1f2bf3_fac7_4d5d_b376_56728edd58c3" hidden="1">#REF!</definedName>
    <definedName name="TBed24c694_2a5f_4065_a179_6a305d9cf9c6" localSheetId="5" hidden="1">#REF!</definedName>
    <definedName name="TBed24c694_2a5f_4065_a179_6a305d9cf9c6" hidden="1">#REF!</definedName>
    <definedName name="TBed24c9ea_6597_47b5_82fe_ec01d15ddc4e" localSheetId="5" hidden="1">#REF!</definedName>
    <definedName name="TBed24c9ea_6597_47b5_82fe_ec01d15ddc4e" hidden="1">#REF!</definedName>
    <definedName name="TBed2af0e4_115b_4e28_a43f_5ae777bdc77e" localSheetId="5" hidden="1">#REF!</definedName>
    <definedName name="TBed2af0e4_115b_4e28_a43f_5ae777bdc77e" hidden="1">#REF!</definedName>
    <definedName name="TBed2b0455_9250_4d5b_a983_651f5d1e48bf" localSheetId="5" hidden="1">#REF!</definedName>
    <definedName name="TBed2b0455_9250_4d5b_a983_651f5d1e48bf" hidden="1">#REF!</definedName>
    <definedName name="TBed316a20_ecd5_4908_9a5a_035d3e15bc9d" localSheetId="5" hidden="1">#REF!</definedName>
    <definedName name="TBed316a20_ecd5_4908_9a5a_035d3e15bc9d" hidden="1">#REF!</definedName>
    <definedName name="TBed35228c_fed9_4587_81cc_61d71d31d9a4" localSheetId="5" hidden="1">#REF!</definedName>
    <definedName name="TBed35228c_fed9_4587_81cc_61d71d31d9a4" hidden="1">#REF!</definedName>
    <definedName name="TBed4034e6_8479_487a_9936_3d13c095319b" localSheetId="5" hidden="1">#REF!</definedName>
    <definedName name="TBed4034e6_8479_487a_9936_3d13c095319b" hidden="1">#REF!</definedName>
    <definedName name="TBed4d5e3a_6bef_4669_929e_3d3ad0cebe32" localSheetId="5" hidden="1">#REF!</definedName>
    <definedName name="TBed4d5e3a_6bef_4669_929e_3d3ad0cebe32" hidden="1">#REF!</definedName>
    <definedName name="TBed53d60d_7940_4c87_982d_79e3ce1d865a" localSheetId="5" hidden="1">#REF!</definedName>
    <definedName name="TBed53d60d_7940_4c87_982d_79e3ce1d865a" hidden="1">#REF!</definedName>
    <definedName name="TBed62357f_8010_470f_90f1_8383e6336a27" localSheetId="5" hidden="1">#REF!</definedName>
    <definedName name="TBed62357f_8010_470f_90f1_8383e6336a27" hidden="1">#REF!</definedName>
    <definedName name="TBed69e0de_f7f2_484c_abbe_cecc29f354c3" localSheetId="5" hidden="1">#REF!</definedName>
    <definedName name="TBed69e0de_f7f2_484c_abbe_cecc29f354c3" hidden="1">#REF!</definedName>
    <definedName name="TBed6af61e_38a4_4559_977e_34c993149774" localSheetId="5" hidden="1">#REF!</definedName>
    <definedName name="TBed6af61e_38a4_4559_977e_34c993149774" hidden="1">#REF!</definedName>
    <definedName name="TBed845f45_678f_4523_949c_e7df5eb486ea" localSheetId="5" hidden="1">#REF!</definedName>
    <definedName name="TBed845f45_678f_4523_949c_e7df5eb486ea" hidden="1">#REF!</definedName>
    <definedName name="TBed85533e_37f6_41a0_838f_5387b2684475" localSheetId="5" hidden="1">#REF!</definedName>
    <definedName name="TBed85533e_37f6_41a0_838f_5387b2684475" hidden="1">#REF!</definedName>
    <definedName name="TBed8fc1fa_31c9_4079_a1a4_e6c63da50b7e" localSheetId="5" hidden="1">#REF!</definedName>
    <definedName name="TBed8fc1fa_31c9_4079_a1a4_e6c63da50b7e" hidden="1">#REF!</definedName>
    <definedName name="TBed9abc5a_5d08_4eff_850f_b9b000cc3688" localSheetId="5" hidden="1">#REF!</definedName>
    <definedName name="TBed9abc5a_5d08_4eff_850f_b9b000cc3688" hidden="1">#REF!</definedName>
    <definedName name="TBedbebca0_15ee_4605_b4f3_13bb462f4ee2" localSheetId="5" hidden="1">#REF!</definedName>
    <definedName name="TBedbebca0_15ee_4605_b4f3_13bb462f4ee2" hidden="1">#REF!</definedName>
    <definedName name="TBedc27643_ec4f_4245_ad12_46ccb652b427" localSheetId="5" hidden="1">#REF!</definedName>
    <definedName name="TBedc27643_ec4f_4245_ad12_46ccb652b427" hidden="1">#REF!</definedName>
    <definedName name="TBedc8c9e6_b6f6_4b0a_949e_4644ebfa79b0" localSheetId="5" hidden="1">#REF!</definedName>
    <definedName name="TBedc8c9e6_b6f6_4b0a_949e_4644ebfa79b0" hidden="1">#REF!</definedName>
    <definedName name="TBedcf3388_c601_4b60_9185_f3c138f1cbc7" localSheetId="5" hidden="1">#REF!</definedName>
    <definedName name="TBedcf3388_c601_4b60_9185_f3c138f1cbc7" hidden="1">#REF!</definedName>
    <definedName name="TBeddda444_828c_46b6_8f04_ac363a80cfbd" localSheetId="5" hidden="1">#REF!</definedName>
    <definedName name="TBeddda444_828c_46b6_8f04_ac363a80cfbd" hidden="1">#REF!</definedName>
    <definedName name="TBedf0cec7_687d_4cd3_9126_1bb0853e0e4d" localSheetId="5" hidden="1">#REF!</definedName>
    <definedName name="TBedf0cec7_687d_4cd3_9126_1bb0853e0e4d" hidden="1">#REF!</definedName>
    <definedName name="TBedf8748d_e01c_4f3e_8ed0_c153e8656b8e" localSheetId="5" hidden="1">#REF!</definedName>
    <definedName name="TBedf8748d_e01c_4f3e_8ed0_c153e8656b8e" hidden="1">#REF!</definedName>
    <definedName name="TBee05a47e_d708_4c9c_9b75_6cc0d9b22df6" localSheetId="5" hidden="1">#REF!</definedName>
    <definedName name="TBee05a47e_d708_4c9c_9b75_6cc0d9b22df6" hidden="1">#REF!</definedName>
    <definedName name="TBee09ca55_ce2f_4358_853c_01211c6efa22" localSheetId="5" hidden="1">#REF!</definedName>
    <definedName name="TBee09ca55_ce2f_4358_853c_01211c6efa22" hidden="1">#REF!</definedName>
    <definedName name="TBee0d6e30_512c_4cf4_b142_4b9a6c6a969c" localSheetId="5" hidden="1">#REF!</definedName>
    <definedName name="TBee0d6e30_512c_4cf4_b142_4b9a6c6a969c" hidden="1">#REF!</definedName>
    <definedName name="TBee1128b2_9d7e_499b_95cb_c18d2623fcd5" localSheetId="5" hidden="1">#REF!</definedName>
    <definedName name="TBee1128b2_9d7e_499b_95cb_c18d2623fcd5" hidden="1">#REF!</definedName>
    <definedName name="TBee145502_48e0_4138_94af_e2427296eee0" localSheetId="5" hidden="1">#REF!</definedName>
    <definedName name="TBee145502_48e0_4138_94af_e2427296eee0" hidden="1">#REF!</definedName>
    <definedName name="TBee1e9295_34ba_4193_8eac_e8c2a57ec3c9" localSheetId="5" hidden="1">#REF!</definedName>
    <definedName name="TBee1e9295_34ba_4193_8eac_e8c2a57ec3c9" hidden="1">#REF!</definedName>
    <definedName name="TBee20f2c4_8f5a_46d9_b892_20754b610aee" localSheetId="5" hidden="1">#REF!</definedName>
    <definedName name="TBee20f2c4_8f5a_46d9_b892_20754b610aee" hidden="1">#REF!</definedName>
    <definedName name="TBee246749_b57f_4853_9dad_3dd1e80869a7" localSheetId="5" hidden="1">#REF!</definedName>
    <definedName name="TBee246749_b57f_4853_9dad_3dd1e80869a7" hidden="1">#REF!</definedName>
    <definedName name="TBee306d4a_47bb_4d65_8858_3b2cd5726ef5" localSheetId="5" hidden="1">#REF!</definedName>
    <definedName name="TBee306d4a_47bb_4d65_8858_3b2cd5726ef5" hidden="1">#REF!</definedName>
    <definedName name="TBee32af83_52c4_40d9_9be5_f00bcd569336" localSheetId="5" hidden="1">#REF!</definedName>
    <definedName name="TBee32af83_52c4_40d9_9be5_f00bcd569336" hidden="1">#REF!</definedName>
    <definedName name="TBee4577fd_6e96_4112_8041_72204199be30" localSheetId="5" hidden="1">#REF!</definedName>
    <definedName name="TBee4577fd_6e96_4112_8041_72204199be30" hidden="1">#REF!</definedName>
    <definedName name="TBee49b6bd_5686_4436_a28a_7c6d484977f9" localSheetId="5" hidden="1">#REF!</definedName>
    <definedName name="TBee49b6bd_5686_4436_a28a_7c6d484977f9" hidden="1">#REF!</definedName>
    <definedName name="TBee50ffbd_1312_4c3b_a431_07957d9bbd20" localSheetId="5" hidden="1">#REF!</definedName>
    <definedName name="TBee50ffbd_1312_4c3b_a431_07957d9bbd20" hidden="1">#REF!</definedName>
    <definedName name="TBee51ff67_af55_45df_be1d_039a24ad154a" localSheetId="5" hidden="1">#REF!</definedName>
    <definedName name="TBee51ff67_af55_45df_be1d_039a24ad154a" hidden="1">#REF!</definedName>
    <definedName name="TBee5e9225_0ec4_4390_ab64_8d59c62fbe53" localSheetId="5" hidden="1">#REF!</definedName>
    <definedName name="TBee5e9225_0ec4_4390_ab64_8d59c62fbe53" hidden="1">#REF!</definedName>
    <definedName name="TBee6523b5_d8e0_460a_827f_fa8e19d2abca" localSheetId="5" hidden="1">#REF!</definedName>
    <definedName name="TBee6523b5_d8e0_460a_827f_fa8e19d2abca" hidden="1">#REF!</definedName>
    <definedName name="TBee65f99e_20a5_428f_bf62_92e2a6c29269" localSheetId="5" hidden="1">#REF!</definedName>
    <definedName name="TBee65f99e_20a5_428f_bf62_92e2a6c29269" hidden="1">#REF!</definedName>
    <definedName name="TBee6c3768_ebb0_4f4c_8a9b_2ea72fbb3ce3" localSheetId="5" hidden="1">#REF!</definedName>
    <definedName name="TBee6c3768_ebb0_4f4c_8a9b_2ea72fbb3ce3" hidden="1">#REF!</definedName>
    <definedName name="TBee73c82b_370d_45ba_80e2_1de03ae2ddb4" localSheetId="5" hidden="1">#REF!</definedName>
    <definedName name="TBee73c82b_370d_45ba_80e2_1de03ae2ddb4" hidden="1">#REF!</definedName>
    <definedName name="TBee7a51e9_cdad_426c_b14c_c3b6500502d8" localSheetId="5" hidden="1">#REF!</definedName>
    <definedName name="TBee7a51e9_cdad_426c_b14c_c3b6500502d8" hidden="1">#REF!</definedName>
    <definedName name="TBee814577_5d55_47ba_b44a_b0d586bef384" localSheetId="5" hidden="1">#REF!</definedName>
    <definedName name="TBee814577_5d55_47ba_b44a_b0d586bef384" hidden="1">#REF!</definedName>
    <definedName name="TBee89bc4a_3497_48d4_b7cc_c30d9fd8af54" localSheetId="5" hidden="1">#REF!</definedName>
    <definedName name="TBee89bc4a_3497_48d4_b7cc_c30d9fd8af54" hidden="1">#REF!</definedName>
    <definedName name="TBee953702_e98e_4552_8aac_22063464e3ab" localSheetId="5" hidden="1">#REF!</definedName>
    <definedName name="TBee953702_e98e_4552_8aac_22063464e3ab" hidden="1">#REF!</definedName>
    <definedName name="TBeea0371e_e0d3_42d8_b21d_5af9052cda4f" localSheetId="5" hidden="1">#REF!</definedName>
    <definedName name="TBeea0371e_e0d3_42d8_b21d_5af9052cda4f" hidden="1">#REF!</definedName>
    <definedName name="TBeea2a07c_aada_41f8_a415_763ac6c101fb" localSheetId="5" hidden="1">#REF!</definedName>
    <definedName name="TBeea2a07c_aada_41f8_a415_763ac6c101fb" hidden="1">#REF!</definedName>
    <definedName name="TBeebf9854_aea7_4d2f_966d_7cf32a365246" localSheetId="5" hidden="1">#REF!</definedName>
    <definedName name="TBeebf9854_aea7_4d2f_966d_7cf32a365246" hidden="1">#REF!</definedName>
    <definedName name="TBeec05505_3414_40c5_aa1d_e252239ed4f2" localSheetId="5" hidden="1">#REF!</definedName>
    <definedName name="TBeec05505_3414_40c5_aa1d_e252239ed4f2" hidden="1">#REF!</definedName>
    <definedName name="TBeec555eb_c928_424d_b401_7eff2ea32e03" localSheetId="5" hidden="1">#REF!</definedName>
    <definedName name="TBeec555eb_c928_424d_b401_7eff2ea32e03" hidden="1">#REF!</definedName>
    <definedName name="TBeecf2969_5df4_4e67_9a01_e7995ec9fdec" localSheetId="5" hidden="1">#REF!</definedName>
    <definedName name="TBeecf2969_5df4_4e67_9a01_e7995ec9fdec" hidden="1">#REF!</definedName>
    <definedName name="TBeed215ad_9c9d_43e9_89ec_f6b30fe5bbdf" localSheetId="5" hidden="1">#REF!</definedName>
    <definedName name="TBeed215ad_9c9d_43e9_89ec_f6b30fe5bbdf" hidden="1">#REF!</definedName>
    <definedName name="TBeed48e9a_79d1_412e_8aed_9b65fd2bf41c" localSheetId="5" hidden="1">#REF!</definedName>
    <definedName name="TBeed48e9a_79d1_412e_8aed_9b65fd2bf41c" hidden="1">#REF!</definedName>
    <definedName name="TBeed4b063_9c67_4e28_85a9_2f5321eac758" localSheetId="5" hidden="1">#REF!</definedName>
    <definedName name="TBeed4b063_9c67_4e28_85a9_2f5321eac758" hidden="1">#REF!</definedName>
    <definedName name="TBeee37cdd_b66d_482f_be70_a9d2dd432e0a" localSheetId="5" hidden="1">#REF!</definedName>
    <definedName name="TBeee37cdd_b66d_482f_be70_a9d2dd432e0a" hidden="1">#REF!</definedName>
    <definedName name="TBeee95356_8134_407b_adf4_2db3dec12cf5" localSheetId="5" hidden="1">#REF!</definedName>
    <definedName name="TBeee95356_8134_407b_adf4_2db3dec12cf5" hidden="1">#REF!</definedName>
    <definedName name="TBeef139d8_34a1_442f_93fa_00088d7e8cf4" localSheetId="5" hidden="1">#REF!</definedName>
    <definedName name="TBeef139d8_34a1_442f_93fa_00088d7e8cf4" hidden="1">#REF!</definedName>
    <definedName name="TBeef5c43c_8491_4da8_8bae_c20d19632b52" localSheetId="5" hidden="1">#REF!</definedName>
    <definedName name="TBeef5c43c_8491_4da8_8bae_c20d19632b52" hidden="1">#REF!</definedName>
    <definedName name="TBeeff1759_6620_4a3b_95e7_51bb85c3a339" localSheetId="5" hidden="1">#REF!</definedName>
    <definedName name="TBeeff1759_6620_4a3b_95e7_51bb85c3a339" hidden="1">#REF!</definedName>
    <definedName name="TBef2e0744_9bca_4b23_91ee_6cd36948d431" localSheetId="5" hidden="1">#REF!</definedName>
    <definedName name="TBef2e0744_9bca_4b23_91ee_6cd36948d431" hidden="1">#REF!</definedName>
    <definedName name="TBef2f4613_c894_4ade_aa1f_215f0165d2a3" localSheetId="5" hidden="1">#REF!</definedName>
    <definedName name="TBef2f4613_c894_4ade_aa1f_215f0165d2a3" hidden="1">#REF!</definedName>
    <definedName name="TBef4d2e69_8c2f_422c_b6a2_206410658733" localSheetId="5" hidden="1">#REF!</definedName>
    <definedName name="TBef4d2e69_8c2f_422c_b6a2_206410658733" hidden="1">#REF!</definedName>
    <definedName name="TBef59e899_7524_46fd_9b53_0d9b98b1d145" localSheetId="5" hidden="1">#REF!</definedName>
    <definedName name="TBef59e899_7524_46fd_9b53_0d9b98b1d145" hidden="1">#REF!</definedName>
    <definedName name="TBef6ca579_c052_43db_a6b2_4077cc2916fa" localSheetId="5" hidden="1">#REF!</definedName>
    <definedName name="TBef6ca579_c052_43db_a6b2_4077cc2916fa" hidden="1">#REF!</definedName>
    <definedName name="TBef99c49b_6793_4021_8436_82bd32f74f0a" localSheetId="5" hidden="1">#REF!</definedName>
    <definedName name="TBef99c49b_6793_4021_8436_82bd32f74f0a" hidden="1">#REF!</definedName>
    <definedName name="TBef9d4ece_c786_49dd_8f07_93d1a26d2076" localSheetId="5" hidden="1">#REF!</definedName>
    <definedName name="TBef9d4ece_c786_49dd_8f07_93d1a26d2076" hidden="1">#REF!</definedName>
    <definedName name="TBef9d8ec4_f6c7_4ba7_9a42_e07e95859a07" localSheetId="5" hidden="1">#REF!</definedName>
    <definedName name="TBef9d8ec4_f6c7_4ba7_9a42_e07e95859a07" hidden="1">#REF!</definedName>
    <definedName name="TBefa62c80_c7c3_4c06_af2a_9fdda85b592c" localSheetId="5" hidden="1">#REF!</definedName>
    <definedName name="TBefa62c80_c7c3_4c06_af2a_9fdda85b592c" hidden="1">#REF!</definedName>
    <definedName name="TBefb8f833_1e8c_4f53_aa18_28f271ea6a3c" localSheetId="5" hidden="1">#REF!</definedName>
    <definedName name="TBefb8f833_1e8c_4f53_aa18_28f271ea6a3c" hidden="1">#REF!</definedName>
    <definedName name="TBefc844f8_16f7_429f_9f9a_b6b677aa1278" localSheetId="5" hidden="1">#REF!</definedName>
    <definedName name="TBefc844f8_16f7_429f_9f9a_b6b677aa1278" hidden="1">#REF!</definedName>
    <definedName name="TBefc89ae5_9e68_4398_88c6_fca6f68ccbe1" localSheetId="5" hidden="1">#REF!</definedName>
    <definedName name="TBefc89ae5_9e68_4398_88c6_fca6f68ccbe1" hidden="1">#REF!</definedName>
    <definedName name="TBefd16f79_fcdd_4d95_ab3a_a7568c586332" localSheetId="5" hidden="1">#REF!</definedName>
    <definedName name="TBefd16f79_fcdd_4d95_ab3a_a7568c586332" hidden="1">#REF!</definedName>
    <definedName name="TBefea7871_e263_4d06_b132_9bf40cd5a692" localSheetId="5" hidden="1">#REF!</definedName>
    <definedName name="TBefea7871_e263_4d06_b132_9bf40cd5a692" hidden="1">#REF!</definedName>
    <definedName name="TBefed0130_6c98_44ea_ba7f_42e135f9e244" localSheetId="5" hidden="1">#REF!</definedName>
    <definedName name="TBefed0130_6c98_44ea_ba7f_42e135f9e244" hidden="1">#REF!</definedName>
    <definedName name="TBefef1178_e8de_4900_ab46_60bf646e907e" localSheetId="5" hidden="1">#REF!</definedName>
    <definedName name="TBefef1178_e8de_4900_ab46_60bf646e907e" hidden="1">#REF!</definedName>
    <definedName name="TBefff516c_f851_41f3_9c8e_0b2f5d9bde4d" localSheetId="5" hidden="1">#REF!</definedName>
    <definedName name="TBefff516c_f851_41f3_9c8e_0b2f5d9bde4d" hidden="1">#REF!</definedName>
    <definedName name="TBf01c4f50_a943_470f_8b72_c3f6a7647d58" localSheetId="5" hidden="1">#REF!</definedName>
    <definedName name="TBf01c4f50_a943_470f_8b72_c3f6a7647d58" hidden="1">#REF!</definedName>
    <definedName name="TBf01dddd9_5bdf_43cc_8e0c_581822ddb05a" localSheetId="5" hidden="1">#REF!</definedName>
    <definedName name="TBf01dddd9_5bdf_43cc_8e0c_581822ddb05a" hidden="1">#REF!</definedName>
    <definedName name="TBf02aaa90_5843_4589_b981_bc3bf7aa4aa2" localSheetId="5" hidden="1">#REF!</definedName>
    <definedName name="TBf02aaa90_5843_4589_b981_bc3bf7aa4aa2" hidden="1">#REF!</definedName>
    <definedName name="TBf0304649_8dd2_4135_badf_7fb48f89db73" localSheetId="5" hidden="1">#REF!</definedName>
    <definedName name="TBf0304649_8dd2_4135_badf_7fb48f89db73" hidden="1">#REF!</definedName>
    <definedName name="TBf03110b8_8c31_4166_9005_12117f29b3e4" localSheetId="5" hidden="1">#REF!</definedName>
    <definedName name="TBf03110b8_8c31_4166_9005_12117f29b3e4" hidden="1">#REF!</definedName>
    <definedName name="TBf0316a91_bb20_4188_906c_b5b39f85b0c6" localSheetId="5" hidden="1">#REF!</definedName>
    <definedName name="TBf0316a91_bb20_4188_906c_b5b39f85b0c6" hidden="1">#REF!</definedName>
    <definedName name="TBf041420a_4e3b_47d6_9d0a_6407e582aba2" localSheetId="5" hidden="1">#REF!</definedName>
    <definedName name="TBf041420a_4e3b_47d6_9d0a_6407e582aba2" hidden="1">#REF!</definedName>
    <definedName name="TBf04d1bc8_2535_478f_ad90_51c61a510eef" localSheetId="5" hidden="1">#REF!</definedName>
    <definedName name="TBf04d1bc8_2535_478f_ad90_51c61a510eef" hidden="1">#REF!</definedName>
    <definedName name="TBf05ace4d_7b6a_4794_9ac8_28302da0b84e" localSheetId="5" hidden="1">#REF!</definedName>
    <definedName name="TBf05ace4d_7b6a_4794_9ac8_28302da0b84e" hidden="1">#REF!</definedName>
    <definedName name="TBf06589e0_ae21_4c87_be41_6b3b3f891cd5" localSheetId="5" hidden="1">#REF!</definedName>
    <definedName name="TBf06589e0_ae21_4c87_be41_6b3b3f891cd5" hidden="1">#REF!</definedName>
    <definedName name="TBf06638bb_35f4_408d_8b24_5e69ac424e1a" localSheetId="5" hidden="1">#REF!</definedName>
    <definedName name="TBf06638bb_35f4_408d_8b24_5e69ac424e1a" hidden="1">#REF!</definedName>
    <definedName name="TBf07036cf_3e38_4321_928e_150e3017104b" localSheetId="5" hidden="1">#REF!</definedName>
    <definedName name="TBf07036cf_3e38_4321_928e_150e3017104b" hidden="1">#REF!</definedName>
    <definedName name="TBf079c3fe_9327_40a1_adee_c88ac4ea4a11" localSheetId="5" hidden="1">#REF!</definedName>
    <definedName name="TBf079c3fe_9327_40a1_adee_c88ac4ea4a11" hidden="1">#REF!</definedName>
    <definedName name="TBf081d767_193c_49c6_b0f9_c1caf00c0f8d" localSheetId="5" hidden="1">#REF!</definedName>
    <definedName name="TBf081d767_193c_49c6_b0f9_c1caf00c0f8d" hidden="1">#REF!</definedName>
    <definedName name="TBf0841ac8_2fbd_489a_b560_7bfa48e670da" localSheetId="5" hidden="1">#REF!</definedName>
    <definedName name="TBf0841ac8_2fbd_489a_b560_7bfa48e670da" hidden="1">#REF!</definedName>
    <definedName name="TBf0874ded_f338_4ae0_afcc_c85035c6ea90" localSheetId="5" hidden="1">#REF!</definedName>
    <definedName name="TBf0874ded_f338_4ae0_afcc_c85035c6ea90" hidden="1">#REF!</definedName>
    <definedName name="TBf087bb02_711f_4c81_966b_9b6a451d677c" localSheetId="5" hidden="1">#REF!</definedName>
    <definedName name="TBf087bb02_711f_4c81_966b_9b6a451d677c" hidden="1">#REF!</definedName>
    <definedName name="TBf0937f83_d188_492a_b5de_134d3bd3ca8f" localSheetId="5" hidden="1">#REF!</definedName>
    <definedName name="TBf0937f83_d188_492a_b5de_134d3bd3ca8f" hidden="1">#REF!</definedName>
    <definedName name="TBf09430b2_043e_44ab_8255_a8c68c98dab9" localSheetId="5" hidden="1">#REF!</definedName>
    <definedName name="TBf09430b2_043e_44ab_8255_a8c68c98dab9" hidden="1">#REF!</definedName>
    <definedName name="TBf0a4e87c_3eca_4e0d_9ea1_b5e95169f3a7" localSheetId="5" hidden="1">#REF!</definedName>
    <definedName name="TBf0a4e87c_3eca_4e0d_9ea1_b5e95169f3a7" hidden="1">#REF!</definedName>
    <definedName name="TBf0b8aeaf_3110_472d_aaf7_dbc12d18e1eb" localSheetId="5" hidden="1">#REF!</definedName>
    <definedName name="TBf0b8aeaf_3110_472d_aaf7_dbc12d18e1eb" hidden="1">#REF!</definedName>
    <definedName name="TBf0be3e9b_6003_410a_a6c7_ff866d5b33a9" localSheetId="5" hidden="1">#REF!</definedName>
    <definedName name="TBf0be3e9b_6003_410a_a6c7_ff866d5b33a9" hidden="1">#REF!</definedName>
    <definedName name="TBf0c41dea_d562_43b8_b752_d37ded0f2ae9" localSheetId="5" hidden="1">#REF!</definedName>
    <definedName name="TBf0c41dea_d562_43b8_b752_d37ded0f2ae9" hidden="1">#REF!</definedName>
    <definedName name="TBf0d58efc_6e34_4f34_800c_b50b6a4bd74d" localSheetId="5" hidden="1">#REF!</definedName>
    <definedName name="TBf0d58efc_6e34_4f34_800c_b50b6a4bd74d" hidden="1">#REF!</definedName>
    <definedName name="TBf0dbd75b_e4df_419c_9288_83634eb173e5" localSheetId="5" hidden="1">#REF!</definedName>
    <definedName name="TBf0dbd75b_e4df_419c_9288_83634eb173e5" hidden="1">#REF!</definedName>
    <definedName name="TBf0e24061_b8ef_4514_94e7_06f2928a8536" localSheetId="5" hidden="1">#REF!</definedName>
    <definedName name="TBf0e24061_b8ef_4514_94e7_06f2928a8536" hidden="1">#REF!</definedName>
    <definedName name="TBf0e7f8b8_ca78_4890_974c_0c031a8e5fd9" localSheetId="5" hidden="1">#REF!</definedName>
    <definedName name="TBf0e7f8b8_ca78_4890_974c_0c031a8e5fd9" hidden="1">#REF!</definedName>
    <definedName name="TBf0ebf189_1fb8_4207_a782_ca12841d3a5e" localSheetId="5" hidden="1">#REF!</definedName>
    <definedName name="TBf0ebf189_1fb8_4207_a782_ca12841d3a5e" hidden="1">#REF!</definedName>
    <definedName name="TBf0ec07a5_2c35_43f4_af6b_dfafa8273db9" localSheetId="5" hidden="1">#REF!</definedName>
    <definedName name="TBf0ec07a5_2c35_43f4_af6b_dfafa8273db9" hidden="1">#REF!</definedName>
    <definedName name="TBf0ed5b67_deb2_4a35_9061_8a417b3b5fd0" localSheetId="5" hidden="1">#REF!</definedName>
    <definedName name="TBf0ed5b67_deb2_4a35_9061_8a417b3b5fd0" hidden="1">#REF!</definedName>
    <definedName name="TBf0fd5cab_46f9_4f1a_8566_4032464e868d" localSheetId="5" hidden="1">#REF!</definedName>
    <definedName name="TBf0fd5cab_46f9_4f1a_8566_4032464e868d" hidden="1">#REF!</definedName>
    <definedName name="TBf1010dec_6bba_4154_b7f8_15d65cb4b8e1" localSheetId="5" hidden="1">#REF!</definedName>
    <definedName name="TBf1010dec_6bba_4154_b7f8_15d65cb4b8e1" hidden="1">#REF!</definedName>
    <definedName name="TBf105e24a_92b8_424e_b333_4b5936ccbe7c" localSheetId="5" hidden="1">#REF!</definedName>
    <definedName name="TBf105e24a_92b8_424e_b333_4b5936ccbe7c" hidden="1">#REF!</definedName>
    <definedName name="TBf12219b1_26ff_40f6_a63f_8fa3439bc893" localSheetId="5" hidden="1">#REF!</definedName>
    <definedName name="TBf12219b1_26ff_40f6_a63f_8fa3439bc893" hidden="1">#REF!</definedName>
    <definedName name="TBf122206d_62c5_4cb1_8135_1796576f1460" localSheetId="5" hidden="1">#REF!</definedName>
    <definedName name="TBf122206d_62c5_4cb1_8135_1796576f1460" hidden="1">#REF!</definedName>
    <definedName name="TBf12fd0ff_035e_4d8e_a31b_82f82128a3a5" localSheetId="5" hidden="1">#REF!</definedName>
    <definedName name="TBf12fd0ff_035e_4d8e_a31b_82f82128a3a5" hidden="1">#REF!</definedName>
    <definedName name="TBf1305d75_362e_45a6_b5be_b4c5a6ede72b" localSheetId="5" hidden="1">#REF!</definedName>
    <definedName name="TBf1305d75_362e_45a6_b5be_b4c5a6ede72b" hidden="1">#REF!</definedName>
    <definedName name="TBf14683b8_40c0_4436_af83_b2a05ab43ca0" localSheetId="5" hidden="1">#REF!</definedName>
    <definedName name="TBf14683b8_40c0_4436_af83_b2a05ab43ca0" hidden="1">#REF!</definedName>
    <definedName name="TBf1570da4_e697_492c_b1fe_3fda8f57e957" localSheetId="5" hidden="1">#REF!</definedName>
    <definedName name="TBf1570da4_e697_492c_b1fe_3fda8f57e957" hidden="1">#REF!</definedName>
    <definedName name="TBf162cb86_c3ec_4eae_969f_4f899d3d496c" localSheetId="5" hidden="1">#REF!</definedName>
    <definedName name="TBf162cb86_c3ec_4eae_969f_4f899d3d496c" hidden="1">#REF!</definedName>
    <definedName name="TBf1780c9b_fd3d_4428_bb11_6810436dd1d7" localSheetId="5" hidden="1">#REF!</definedName>
    <definedName name="TBf1780c9b_fd3d_4428_bb11_6810436dd1d7" hidden="1">#REF!</definedName>
    <definedName name="TBf188c66c_0f09_4287_afdf_74d49c769e5a" localSheetId="5" hidden="1">#REF!</definedName>
    <definedName name="TBf188c66c_0f09_4287_afdf_74d49c769e5a" hidden="1">#REF!</definedName>
    <definedName name="TBf1891d59_c534_4f1b_9c93_5feb51f5c5bf" localSheetId="5" hidden="1">#REF!</definedName>
    <definedName name="TBf1891d59_c534_4f1b_9c93_5feb51f5c5bf" hidden="1">#REF!</definedName>
    <definedName name="TBf1924004_7b55_4c9e_acc5_21b337c89bd6" localSheetId="5" hidden="1">#REF!</definedName>
    <definedName name="TBf1924004_7b55_4c9e_acc5_21b337c89bd6" hidden="1">#REF!</definedName>
    <definedName name="TBf1a6d674_35aa_47e3_9506_c341bfbe2ac1" localSheetId="5" hidden="1">#REF!</definedName>
    <definedName name="TBf1a6d674_35aa_47e3_9506_c341bfbe2ac1" hidden="1">#REF!</definedName>
    <definedName name="TBf1b59b3c_3df9_4c93_bebb_a83a3809da33" localSheetId="5" hidden="1">#REF!</definedName>
    <definedName name="TBf1b59b3c_3df9_4c93_bebb_a83a3809da33" hidden="1">#REF!</definedName>
    <definedName name="TBf1bd4200_4a36_47c4_923e_f618642b29b2" localSheetId="5" hidden="1">#REF!</definedName>
    <definedName name="TBf1bd4200_4a36_47c4_923e_f618642b29b2" hidden="1">#REF!</definedName>
    <definedName name="TBf1da884c_9f98_4d9f_a422_7444614aaa9d" localSheetId="5" hidden="1">#REF!</definedName>
    <definedName name="TBf1da884c_9f98_4d9f_a422_7444614aaa9d" hidden="1">#REF!</definedName>
    <definedName name="TBf1eb4a43_6fd2_470c_96d1_a6ddb8ff50cd" localSheetId="5" hidden="1">#REF!</definedName>
    <definedName name="TBf1eb4a43_6fd2_470c_96d1_a6ddb8ff50cd" hidden="1">#REF!</definedName>
    <definedName name="TBf1f31106_fc96_44d9_810f_7026fb590654" localSheetId="5" hidden="1">#REF!</definedName>
    <definedName name="TBf1f31106_fc96_44d9_810f_7026fb590654" hidden="1">#REF!</definedName>
    <definedName name="TBf1f8cdaf_3b30_4799_b712_c75166f85373" localSheetId="5" hidden="1">#REF!</definedName>
    <definedName name="TBf1f8cdaf_3b30_4799_b712_c75166f85373" hidden="1">#REF!</definedName>
    <definedName name="TBf1fa25cc_0054_41bd_9f1e_53d4c0be9247" localSheetId="5" hidden="1">#REF!</definedName>
    <definedName name="TBf1fa25cc_0054_41bd_9f1e_53d4c0be9247" hidden="1">#REF!</definedName>
    <definedName name="TBf1fb1931_1888_44e8_9232_55fbdcb93cf0" localSheetId="5" hidden="1">#REF!</definedName>
    <definedName name="TBf1fb1931_1888_44e8_9232_55fbdcb93cf0" hidden="1">#REF!</definedName>
    <definedName name="TBf20371d7_3915_4235_983d_03c68a93d29a" localSheetId="5" hidden="1">#REF!</definedName>
    <definedName name="TBf20371d7_3915_4235_983d_03c68a93d29a" hidden="1">#REF!</definedName>
    <definedName name="TBf2153bed_4eb7_4cbf_9e94_493467a5eeca" localSheetId="5" hidden="1">#REF!</definedName>
    <definedName name="TBf2153bed_4eb7_4cbf_9e94_493467a5eeca" hidden="1">#REF!</definedName>
    <definedName name="TBf215c61d_faba_4b9d_ac03_599cf5da4d15" localSheetId="5" hidden="1">#REF!</definedName>
    <definedName name="TBf215c61d_faba_4b9d_ac03_599cf5da4d15" hidden="1">#REF!</definedName>
    <definedName name="TBf22f7549_e392_4132_8d28_153028c08fa2" localSheetId="5" hidden="1">#REF!</definedName>
    <definedName name="TBf22f7549_e392_4132_8d28_153028c08fa2" hidden="1">#REF!</definedName>
    <definedName name="TBf232779b_9f4d_4af6_99e0_fd5c431808f6" localSheetId="5" hidden="1">#REF!</definedName>
    <definedName name="TBf232779b_9f4d_4af6_99e0_fd5c431808f6" hidden="1">#REF!</definedName>
    <definedName name="TBf238a9ff_30f9_44ec_92ef_6825d8515c91" localSheetId="5" hidden="1">#REF!</definedName>
    <definedName name="TBf238a9ff_30f9_44ec_92ef_6825d8515c91" hidden="1">#REF!</definedName>
    <definedName name="TBf24d25e3_54bf_4abb_bfcf_9043468776f9" localSheetId="5" hidden="1">#REF!</definedName>
    <definedName name="TBf24d25e3_54bf_4abb_bfcf_9043468776f9" hidden="1">#REF!</definedName>
    <definedName name="TBf250250c_7a9b_4cff_b772_f9ca6d748f69" localSheetId="5" hidden="1">#REF!</definedName>
    <definedName name="TBf250250c_7a9b_4cff_b772_f9ca6d748f69" hidden="1">#REF!</definedName>
    <definedName name="TBf2534afd_059a_4367_8cec_b0f87087cc56" localSheetId="5" hidden="1">#REF!</definedName>
    <definedName name="TBf2534afd_059a_4367_8cec_b0f87087cc56" hidden="1">#REF!</definedName>
    <definedName name="TBf25b2f4f_636d_487e_9806_046bb0cbc643" localSheetId="5" hidden="1">#REF!</definedName>
    <definedName name="TBf25b2f4f_636d_487e_9806_046bb0cbc643" hidden="1">#REF!</definedName>
    <definedName name="TBf26cd3b3_245f_4925_9ff0_78e58632eaac" localSheetId="5" hidden="1">#REF!</definedName>
    <definedName name="TBf26cd3b3_245f_4925_9ff0_78e58632eaac" hidden="1">#REF!</definedName>
    <definedName name="TBf27841ed_6a87_49ec_a078_15e4d121e832" localSheetId="5" hidden="1">#REF!</definedName>
    <definedName name="TBf27841ed_6a87_49ec_a078_15e4d121e832" hidden="1">#REF!</definedName>
    <definedName name="TBf2785734_920d_4af9_a350_b81add4f390f" localSheetId="5" hidden="1">#REF!</definedName>
    <definedName name="TBf2785734_920d_4af9_a350_b81add4f390f" hidden="1">#REF!</definedName>
    <definedName name="TBf283f73f_24f9_4329_9641_bad7071ea533" localSheetId="5" hidden="1">#REF!</definedName>
    <definedName name="TBf283f73f_24f9_4329_9641_bad7071ea533" hidden="1">#REF!</definedName>
    <definedName name="TBf2929eb2_adf2_404e_aeb1_cb7b8965e8df" localSheetId="5" hidden="1">#REF!</definedName>
    <definedName name="TBf2929eb2_adf2_404e_aeb1_cb7b8965e8df" hidden="1">#REF!</definedName>
    <definedName name="TBf2bec455_e712_4f60_8e28_9c6276441cd8" localSheetId="5" hidden="1">#REF!</definedName>
    <definedName name="TBf2bec455_e712_4f60_8e28_9c6276441cd8" hidden="1">#REF!</definedName>
    <definedName name="TBf2cde4a9_d8db_4fa5_9b0a_7607c5693463" localSheetId="5" hidden="1">#REF!</definedName>
    <definedName name="TBf2cde4a9_d8db_4fa5_9b0a_7607c5693463" hidden="1">#REF!</definedName>
    <definedName name="TBf2d0220f_08f5_41f2_a4c5_d6b97d68ae10" localSheetId="5" hidden="1">#REF!</definedName>
    <definedName name="TBf2d0220f_08f5_41f2_a4c5_d6b97d68ae10" hidden="1">#REF!</definedName>
    <definedName name="TBf2dc4b0a_8641_46aa_8555_29f8c9513e0c" localSheetId="5" hidden="1">#REF!</definedName>
    <definedName name="TBf2dc4b0a_8641_46aa_8555_29f8c9513e0c" hidden="1">#REF!</definedName>
    <definedName name="TBf2e4ad79_72b6_43cd_ba77_19cc342c24c6" localSheetId="5" hidden="1">#REF!</definedName>
    <definedName name="TBf2e4ad79_72b6_43cd_ba77_19cc342c24c6" hidden="1">#REF!</definedName>
    <definedName name="TBf2f23caa_a3e4_44a0_b84c_2b764e0acdd0" localSheetId="5" hidden="1">#REF!</definedName>
    <definedName name="TBf2f23caa_a3e4_44a0_b84c_2b764e0acdd0" hidden="1">#REF!</definedName>
    <definedName name="TBf2f8ceab_88b6_4849_9138_3d5431f593e1" localSheetId="5" hidden="1">#REF!</definedName>
    <definedName name="TBf2f8ceab_88b6_4849_9138_3d5431f593e1" hidden="1">#REF!</definedName>
    <definedName name="TBf311ae50_34aa_4072_83f0_2d56017c2ba6" localSheetId="5" hidden="1">#REF!</definedName>
    <definedName name="TBf311ae50_34aa_4072_83f0_2d56017c2ba6" hidden="1">#REF!</definedName>
    <definedName name="TBf313b903_7fa2_4505_b9d0_ea360834b9bb" localSheetId="5" hidden="1">#REF!</definedName>
    <definedName name="TBf313b903_7fa2_4505_b9d0_ea360834b9bb" hidden="1">#REF!</definedName>
    <definedName name="TBf3208187_765b_43df_b1f3_ad72bfdfcf5f" localSheetId="5" hidden="1">#REF!</definedName>
    <definedName name="TBf3208187_765b_43df_b1f3_ad72bfdfcf5f" hidden="1">#REF!</definedName>
    <definedName name="TBf322761d_4d42_4c20_8345_8227fc91f501" localSheetId="5" hidden="1">#REF!</definedName>
    <definedName name="TBf322761d_4d42_4c20_8345_8227fc91f501" hidden="1">#REF!</definedName>
    <definedName name="TBf326c1f9_4d66_45bc_bc79_efccb3f67c1e" localSheetId="5" hidden="1">#REF!</definedName>
    <definedName name="TBf326c1f9_4d66_45bc_bc79_efccb3f67c1e" hidden="1">#REF!</definedName>
    <definedName name="TBf32e9d19_a7e1_4604_bb9f_061ccb0785ca" localSheetId="5" hidden="1">#REF!</definedName>
    <definedName name="TBf32e9d19_a7e1_4604_bb9f_061ccb0785ca" hidden="1">#REF!</definedName>
    <definedName name="TBf32f5665_22d9_402c_abcc_512125020a93" localSheetId="5" hidden="1">#REF!</definedName>
    <definedName name="TBf32f5665_22d9_402c_abcc_512125020a93" hidden="1">#REF!</definedName>
    <definedName name="TBf341beeb_2acc_472d_9670_830fbbe66a46" localSheetId="5" hidden="1">#REF!</definedName>
    <definedName name="TBf341beeb_2acc_472d_9670_830fbbe66a46" hidden="1">#REF!</definedName>
    <definedName name="TBf3457f88_d06e_4d23_9f88_be8bd88e4909" localSheetId="5" hidden="1">#REF!</definedName>
    <definedName name="TBf3457f88_d06e_4d23_9f88_be8bd88e4909" hidden="1">#REF!</definedName>
    <definedName name="TBf3674be7_8d0c_409d_b289_6eadca7d77d8" localSheetId="5" hidden="1">#REF!</definedName>
    <definedName name="TBf3674be7_8d0c_409d_b289_6eadca7d77d8" hidden="1">#REF!</definedName>
    <definedName name="TBf37c8cf8_6125_4e55_97b8_d7d901a60a15" localSheetId="5" hidden="1">#REF!</definedName>
    <definedName name="TBf37c8cf8_6125_4e55_97b8_d7d901a60a15" hidden="1">#REF!</definedName>
    <definedName name="TBf38093de_ed8c_44bd_a1d3_e9c8d67e37b1" localSheetId="5" hidden="1">#REF!</definedName>
    <definedName name="TBf38093de_ed8c_44bd_a1d3_e9c8d67e37b1" hidden="1">#REF!</definedName>
    <definedName name="TBf3b3f0d7_a4b3_443b_a0da_d2e7bb8a385c" localSheetId="5" hidden="1">#REF!</definedName>
    <definedName name="TBf3b3f0d7_a4b3_443b_a0da_d2e7bb8a385c" hidden="1">#REF!</definedName>
    <definedName name="TBf3b9500a_f2f0_410f_8096_3a808021627b" localSheetId="5" hidden="1">#REF!</definedName>
    <definedName name="TBf3b9500a_f2f0_410f_8096_3a808021627b" hidden="1">#REF!</definedName>
    <definedName name="TBf3c18e2c_c8ad_4b74_bd00_b8b90bc2445d" localSheetId="5" hidden="1">#REF!</definedName>
    <definedName name="TBf3c18e2c_c8ad_4b74_bd00_b8b90bc2445d" hidden="1">#REF!</definedName>
    <definedName name="TBf3d0fab3_f0d2_42c7_92ae_296057f195b9" localSheetId="5" hidden="1">#REF!</definedName>
    <definedName name="TBf3d0fab3_f0d2_42c7_92ae_296057f195b9" hidden="1">#REF!</definedName>
    <definedName name="TBf3f288cc_ded3_4f17_b79e_a4f9b78aef3a" localSheetId="5" hidden="1">#REF!</definedName>
    <definedName name="TBf3f288cc_ded3_4f17_b79e_a4f9b78aef3a" hidden="1">#REF!</definedName>
    <definedName name="TBf3fd63c0_a962_4bb9_8abe_07b9eb88c2fb" localSheetId="5" hidden="1">#REF!</definedName>
    <definedName name="TBf3fd63c0_a962_4bb9_8abe_07b9eb88c2fb" hidden="1">#REF!</definedName>
    <definedName name="TBf3ff9323_9610_42bb_8ac8_f98621672486" localSheetId="5" hidden="1">#REF!</definedName>
    <definedName name="TBf3ff9323_9610_42bb_8ac8_f98621672486" hidden="1">#REF!</definedName>
    <definedName name="TBf40f966f_f4f1_4636_b2db_8a77ff7b56bf" localSheetId="5" hidden="1">#REF!</definedName>
    <definedName name="TBf40f966f_f4f1_4636_b2db_8a77ff7b56bf" hidden="1">#REF!</definedName>
    <definedName name="TBf4186d1a_1b95_4fb4_9304_cbcbc1a955b1" localSheetId="5" hidden="1">#REF!</definedName>
    <definedName name="TBf4186d1a_1b95_4fb4_9304_cbcbc1a955b1" hidden="1">#REF!</definedName>
    <definedName name="TBf41917da_f8a2_41bd_b89b_4d544640925c" localSheetId="5" hidden="1">#REF!</definedName>
    <definedName name="TBf41917da_f8a2_41bd_b89b_4d544640925c" hidden="1">#REF!</definedName>
    <definedName name="TBf41b2275_7684_46ee_b6e1_3a61b827c7b2" localSheetId="5" hidden="1">#REF!</definedName>
    <definedName name="TBf41b2275_7684_46ee_b6e1_3a61b827c7b2" hidden="1">#REF!</definedName>
    <definedName name="TBf429fbc3_f2f3_4da9_9e99_d5342e215997" localSheetId="5" hidden="1">#REF!</definedName>
    <definedName name="TBf429fbc3_f2f3_4da9_9e99_d5342e215997" hidden="1">#REF!</definedName>
    <definedName name="TBf42ed08a_650c_4f32_b17b_f74b60fbc803" localSheetId="5" hidden="1">#REF!</definedName>
    <definedName name="TBf42ed08a_650c_4f32_b17b_f74b60fbc803" hidden="1">#REF!</definedName>
    <definedName name="TBf43383e9_ee2a_46e8_a0cc_b21c7c855766" localSheetId="5" hidden="1">#REF!</definedName>
    <definedName name="TBf43383e9_ee2a_46e8_a0cc_b21c7c855766" hidden="1">#REF!</definedName>
    <definedName name="TBf4356a3f_b2a1_42ed_85f4_626ffd02d878" localSheetId="5" hidden="1">#REF!</definedName>
    <definedName name="TBf4356a3f_b2a1_42ed_85f4_626ffd02d878" hidden="1">#REF!</definedName>
    <definedName name="TBf4414d68_c69e_4a86_8b4c_abcc3023e90f" localSheetId="5" hidden="1">#REF!</definedName>
    <definedName name="TBf4414d68_c69e_4a86_8b4c_abcc3023e90f" hidden="1">#REF!</definedName>
    <definedName name="TBf449d37e_a0b3_4948_a40b_05196167cb71" localSheetId="5" hidden="1">#REF!</definedName>
    <definedName name="TBf449d37e_a0b3_4948_a40b_05196167cb71" hidden="1">#REF!</definedName>
    <definedName name="TBf4570804_79ef_460e_8c7e_3dc35e7e3595" localSheetId="5" hidden="1">#REF!</definedName>
    <definedName name="TBf4570804_79ef_460e_8c7e_3dc35e7e3595" hidden="1">#REF!</definedName>
    <definedName name="TBf45cde64_71e3_4e4f_ab92_03cfee112f79" localSheetId="5" hidden="1">#REF!</definedName>
    <definedName name="TBf45cde64_71e3_4e4f_ab92_03cfee112f79" hidden="1">#REF!</definedName>
    <definedName name="TBf45dcccd_abc4_4227_bbef_28e52728d8ae" localSheetId="5" hidden="1">#REF!</definedName>
    <definedName name="TBf45dcccd_abc4_4227_bbef_28e52728d8ae" hidden="1">#REF!</definedName>
    <definedName name="TBf46fd995_b89c_42ce_9daa_3e6d59b5005f" localSheetId="5" hidden="1">#REF!</definedName>
    <definedName name="TBf46fd995_b89c_42ce_9daa_3e6d59b5005f" hidden="1">#REF!</definedName>
    <definedName name="TBf47ff60d_9269_4d45_baac_a1b96f070735" localSheetId="5" hidden="1">#REF!</definedName>
    <definedName name="TBf47ff60d_9269_4d45_baac_a1b96f070735" hidden="1">#REF!</definedName>
    <definedName name="TBf4881cd6_acc4_4049_a02e_7c0d9ac3d71f" localSheetId="5" hidden="1">#REF!</definedName>
    <definedName name="TBf4881cd6_acc4_4049_a02e_7c0d9ac3d71f" hidden="1">#REF!</definedName>
    <definedName name="TBf48a87c4_2524_4796_9b65_1761dc8eeebc" localSheetId="5" hidden="1">#REF!</definedName>
    <definedName name="TBf48a87c4_2524_4796_9b65_1761dc8eeebc" hidden="1">#REF!</definedName>
    <definedName name="TBf48ce153_3a82_43df_b450_68f94e73c55b" localSheetId="5" hidden="1">#REF!</definedName>
    <definedName name="TBf48ce153_3a82_43df_b450_68f94e73c55b" hidden="1">#REF!</definedName>
    <definedName name="TBf48d4fed_2704_4cb8_9781_161df2759258" localSheetId="5" hidden="1">#REF!</definedName>
    <definedName name="TBf48d4fed_2704_4cb8_9781_161df2759258" hidden="1">#REF!</definedName>
    <definedName name="TBf49c7039_36fd_440c_abb7_6d04db0a77fa" localSheetId="5" hidden="1">#REF!</definedName>
    <definedName name="TBf49c7039_36fd_440c_abb7_6d04db0a77fa" hidden="1">#REF!</definedName>
    <definedName name="TBf4a13dfa_1dc3_4b75_8b9c_b21c8b80b5cb" localSheetId="5" hidden="1">#REF!</definedName>
    <definedName name="TBf4a13dfa_1dc3_4b75_8b9c_b21c8b80b5cb" hidden="1">#REF!</definedName>
    <definedName name="TBf4a3d43e_145b_404e_8e46_49410d7c13d8" localSheetId="5" hidden="1">#REF!</definedName>
    <definedName name="TBf4a3d43e_145b_404e_8e46_49410d7c13d8" hidden="1">#REF!</definedName>
    <definedName name="TBf4b3da90_696f_46cf_ad43_3f7bf03b1cd5" localSheetId="5" hidden="1">#REF!</definedName>
    <definedName name="TBf4b3da90_696f_46cf_ad43_3f7bf03b1cd5" hidden="1">#REF!</definedName>
    <definedName name="TBf4b701c1_88c5_4ce7_86ce_d0c50c659b0a" localSheetId="5" hidden="1">#REF!</definedName>
    <definedName name="TBf4b701c1_88c5_4ce7_86ce_d0c50c659b0a" hidden="1">#REF!</definedName>
    <definedName name="TBf4ba3e59_bba6_4cbc_98b6_7807044975dc" localSheetId="5" hidden="1">#REF!</definedName>
    <definedName name="TBf4ba3e59_bba6_4cbc_98b6_7807044975dc" hidden="1">#REF!</definedName>
    <definedName name="TBf4ba6c34_90d5_40af_8743_a509a13d3e97" localSheetId="5" hidden="1">#REF!</definedName>
    <definedName name="TBf4ba6c34_90d5_40af_8743_a509a13d3e97" hidden="1">#REF!</definedName>
    <definedName name="TBf4c8cd41_101f_4588_bf11_b5fbfb68b5f7" localSheetId="5" hidden="1">#REF!</definedName>
    <definedName name="TBf4c8cd41_101f_4588_bf11_b5fbfb68b5f7" hidden="1">#REF!</definedName>
    <definedName name="TBf4d0d15c_4bcd_4297_b25a_485fd960e2bd" localSheetId="5" hidden="1">#REF!</definedName>
    <definedName name="TBf4d0d15c_4bcd_4297_b25a_485fd960e2bd" hidden="1">#REF!</definedName>
    <definedName name="TBf4d3a4cb_ad67_4300_9faa_727858a9bb17" localSheetId="5" hidden="1">#REF!</definedName>
    <definedName name="TBf4d3a4cb_ad67_4300_9faa_727858a9bb17" hidden="1">#REF!</definedName>
    <definedName name="TBf4eafa52_ce2e_4755_bd85_07190b551e6b" localSheetId="5" hidden="1">#REF!</definedName>
    <definedName name="TBf4eafa52_ce2e_4755_bd85_07190b551e6b" hidden="1">#REF!</definedName>
    <definedName name="TBf4ec3fcf_3bfb_4767_aafb_f816804a402e" localSheetId="5" hidden="1">#REF!</definedName>
    <definedName name="TBf4ec3fcf_3bfb_4767_aafb_f816804a402e" hidden="1">#REF!</definedName>
    <definedName name="TBf4ecd512_73ca_4cd1_9c3c_05ea73811ea2" localSheetId="5" hidden="1">#REF!</definedName>
    <definedName name="TBf4ecd512_73ca_4cd1_9c3c_05ea73811ea2" hidden="1">#REF!</definedName>
    <definedName name="TBf4f8bb38_8642_4a4d_80af_9a764b1239e3" localSheetId="5" hidden="1">#REF!</definedName>
    <definedName name="TBf4f8bb38_8642_4a4d_80af_9a764b1239e3" hidden="1">#REF!</definedName>
    <definedName name="TBf4f93e06_4897_4ef3_85c2_7d5c3aab2562" localSheetId="5" hidden="1">#REF!</definedName>
    <definedName name="TBf4f93e06_4897_4ef3_85c2_7d5c3aab2562" hidden="1">#REF!</definedName>
    <definedName name="TBf4fdb992_76ce_4d35_b4a3_44403ca8d790" localSheetId="5" hidden="1">#REF!</definedName>
    <definedName name="TBf4fdb992_76ce_4d35_b4a3_44403ca8d790" hidden="1">#REF!</definedName>
    <definedName name="TBf506a77d_853b_4344_8c67_ae78025c9e50" localSheetId="5" hidden="1">#REF!</definedName>
    <definedName name="TBf506a77d_853b_4344_8c67_ae78025c9e50" hidden="1">#REF!</definedName>
    <definedName name="TBf50e84f2_36c3_4f2c_9825_e99e53e424e9" localSheetId="5" hidden="1">#REF!</definedName>
    <definedName name="TBf50e84f2_36c3_4f2c_9825_e99e53e424e9" hidden="1">#REF!</definedName>
    <definedName name="TBf5162393_0c4d_4b49_9444_92a6dd87ab29" localSheetId="5" hidden="1">#REF!</definedName>
    <definedName name="TBf5162393_0c4d_4b49_9444_92a6dd87ab29" hidden="1">#REF!</definedName>
    <definedName name="TBf51dff16_09aa_49be_950a_209e7e0ddf48" localSheetId="5" hidden="1">#REF!</definedName>
    <definedName name="TBf51dff16_09aa_49be_950a_209e7e0ddf48" hidden="1">#REF!</definedName>
    <definedName name="TBf5290520_aa51_4c34_a90f_392b9f842f9d" localSheetId="5" hidden="1">#REF!</definedName>
    <definedName name="TBf5290520_aa51_4c34_a90f_392b9f842f9d" hidden="1">#REF!</definedName>
    <definedName name="TBf52ffa83_b66a_49a8_b013_57c913db3b69" localSheetId="5" hidden="1">#REF!</definedName>
    <definedName name="TBf52ffa83_b66a_49a8_b013_57c913db3b69" hidden="1">#REF!</definedName>
    <definedName name="TBf531bda3_b73c_448e_87ae_7dda2ed6aabd" localSheetId="5" hidden="1">#REF!</definedName>
    <definedName name="TBf531bda3_b73c_448e_87ae_7dda2ed6aabd" hidden="1">#REF!</definedName>
    <definedName name="TBf542e98b_ec79_41ef_b62c_a65a29517a0e" localSheetId="5" hidden="1">#REF!</definedName>
    <definedName name="TBf542e98b_ec79_41ef_b62c_a65a29517a0e" hidden="1">#REF!</definedName>
    <definedName name="TBf543752f_b9bc_47bf_a113_a25b002b64c2" localSheetId="5" hidden="1">#REF!</definedName>
    <definedName name="TBf543752f_b9bc_47bf_a113_a25b002b64c2" hidden="1">#REF!</definedName>
    <definedName name="TBf54621af_e39a_4bac_872e_6f2872bf2eef" localSheetId="5" hidden="1">#REF!</definedName>
    <definedName name="TBf54621af_e39a_4bac_872e_6f2872bf2eef" hidden="1">#REF!</definedName>
    <definedName name="TBf54c1359_54ea_41eb_bc62_7b0c54c56ef7" localSheetId="5" hidden="1">#REF!</definedName>
    <definedName name="TBf54c1359_54ea_41eb_bc62_7b0c54c56ef7" hidden="1">#REF!</definedName>
    <definedName name="TBf55f6d93_6e51_4b3c_aa2b_066705b6b81a" localSheetId="5" hidden="1">#REF!</definedName>
    <definedName name="TBf55f6d93_6e51_4b3c_aa2b_066705b6b81a" hidden="1">#REF!</definedName>
    <definedName name="TBf567439e_da8b_4e63_8341_2ffd2ee05e04" localSheetId="5" hidden="1">#REF!</definedName>
    <definedName name="TBf567439e_da8b_4e63_8341_2ffd2ee05e04" hidden="1">#REF!</definedName>
    <definedName name="TBf5682ad0_9197_4377_99ac_010ede3eb548" localSheetId="5" hidden="1">#REF!</definedName>
    <definedName name="TBf5682ad0_9197_4377_99ac_010ede3eb548" hidden="1">#REF!</definedName>
    <definedName name="TBf5746eb0_afea_48f7_a877_dba164814d18" localSheetId="5" hidden="1">#REF!</definedName>
    <definedName name="TBf5746eb0_afea_48f7_a877_dba164814d18" hidden="1">#REF!</definedName>
    <definedName name="TBf5784f68_a8ab_4dea_a469_39b571e856d9" localSheetId="5" hidden="1">#REF!</definedName>
    <definedName name="TBf5784f68_a8ab_4dea_a469_39b571e856d9" hidden="1">#REF!</definedName>
    <definedName name="TBf58c78b4_7ee5_485c_9bda_7d170524b6bd" localSheetId="5" hidden="1">#REF!</definedName>
    <definedName name="TBf58c78b4_7ee5_485c_9bda_7d170524b6bd" hidden="1">#REF!</definedName>
    <definedName name="TBf594dcb3_75b6_450f_9c9e_dd2130e0e1bb" localSheetId="5" hidden="1">#REF!</definedName>
    <definedName name="TBf594dcb3_75b6_450f_9c9e_dd2130e0e1bb" hidden="1">#REF!</definedName>
    <definedName name="TBf5a8f87a_4ad3_485f_b7ee_24929b7a99ea" localSheetId="5" hidden="1">#REF!</definedName>
    <definedName name="TBf5a8f87a_4ad3_485f_b7ee_24929b7a99ea" hidden="1">#REF!</definedName>
    <definedName name="TBf5af40fe_b84f_40ac_ba39_a47e49dd68fc" localSheetId="5" hidden="1">#REF!</definedName>
    <definedName name="TBf5af40fe_b84f_40ac_ba39_a47e49dd68fc" hidden="1">#REF!</definedName>
    <definedName name="TBf5c36193_ad0c_405d_803b_cb80ec092cff" localSheetId="5" hidden="1">#REF!</definedName>
    <definedName name="TBf5c36193_ad0c_405d_803b_cb80ec092cff" hidden="1">#REF!</definedName>
    <definedName name="TBf5c4ec8f_704f_4517_9397_90e49a74565b" localSheetId="5" hidden="1">#REF!</definedName>
    <definedName name="TBf5c4ec8f_704f_4517_9397_90e49a74565b" hidden="1">#REF!</definedName>
    <definedName name="TBf5c7e722_6908_43ce_9e89_acbf6a727838" localSheetId="5" hidden="1">#REF!</definedName>
    <definedName name="TBf5c7e722_6908_43ce_9e89_acbf6a727838" hidden="1">#REF!</definedName>
    <definedName name="TBf5cb8456_6738_4e4b_bda5_4f2f4e8e8fd9" localSheetId="5" hidden="1">#REF!</definedName>
    <definedName name="TBf5cb8456_6738_4e4b_bda5_4f2f4e8e8fd9" hidden="1">#REF!</definedName>
    <definedName name="TBf5cbe84d_f1b8_4af8_b7d9_1cf711315ed0" localSheetId="5" hidden="1">#REF!</definedName>
    <definedName name="TBf5cbe84d_f1b8_4af8_b7d9_1cf711315ed0" hidden="1">#REF!</definedName>
    <definedName name="TBf5eb231f_7072_4faa_a41b_0e7e2d24925f" localSheetId="5" hidden="1">#REF!</definedName>
    <definedName name="TBf5eb231f_7072_4faa_a41b_0e7e2d24925f" hidden="1">#REF!</definedName>
    <definedName name="TBf6008efd_4b3c_46a6_92e0_c9e55edf4492" localSheetId="5" hidden="1">#REF!</definedName>
    <definedName name="TBf6008efd_4b3c_46a6_92e0_c9e55edf4492" hidden="1">#REF!</definedName>
    <definedName name="TBf60b2b02_5201_4d90_9fa5_e3599b571aac" localSheetId="5" hidden="1">#REF!</definedName>
    <definedName name="TBf60b2b02_5201_4d90_9fa5_e3599b571aac" hidden="1">#REF!</definedName>
    <definedName name="TBf61352c3_81dd_4c4f_aa2d_fb0212f82776" localSheetId="5" hidden="1">#REF!</definedName>
    <definedName name="TBf61352c3_81dd_4c4f_aa2d_fb0212f82776" hidden="1">#REF!</definedName>
    <definedName name="TBf616bcdb_1ac6_4b33_aa9b_4231ebe8e5e7" localSheetId="5" hidden="1">#REF!</definedName>
    <definedName name="TBf616bcdb_1ac6_4b33_aa9b_4231ebe8e5e7" hidden="1">#REF!</definedName>
    <definedName name="TBf619cc5f_4930_4d0a_8c55_92943afa0f59" localSheetId="5" hidden="1">#REF!</definedName>
    <definedName name="TBf619cc5f_4930_4d0a_8c55_92943afa0f59" hidden="1">#REF!</definedName>
    <definedName name="TBf61b4486_9dba_4f39_b571_fc246c7ea0e8" localSheetId="5" hidden="1">#REF!</definedName>
    <definedName name="TBf61b4486_9dba_4f39_b571_fc246c7ea0e8" hidden="1">#REF!</definedName>
    <definedName name="TBf61c8a2a_d037_419f_973a_12641b206614" localSheetId="5" hidden="1">#REF!</definedName>
    <definedName name="TBf61c8a2a_d037_419f_973a_12641b206614" hidden="1">#REF!</definedName>
    <definedName name="TBf6208c28_1773_4d45_9f26_518c72fae167" localSheetId="5" hidden="1">#REF!</definedName>
    <definedName name="TBf6208c28_1773_4d45_9f26_518c72fae167" hidden="1">#REF!</definedName>
    <definedName name="TBf624e2e8_0fd0_4209_b34c_429bfb0e5540" localSheetId="5" hidden="1">#REF!</definedName>
    <definedName name="TBf624e2e8_0fd0_4209_b34c_429bfb0e5540" hidden="1">#REF!</definedName>
    <definedName name="TBf628ebd4_74ee_4ea4_8d51_6240037ab936" localSheetId="5" hidden="1">#REF!</definedName>
    <definedName name="TBf628ebd4_74ee_4ea4_8d51_6240037ab936" hidden="1">#REF!</definedName>
    <definedName name="TBf63cf183_da4c_436f_ab2e_44d3ea20c3d6" localSheetId="5" hidden="1">#REF!</definedName>
    <definedName name="TBf63cf183_da4c_436f_ab2e_44d3ea20c3d6" hidden="1">#REF!</definedName>
    <definedName name="TBf641d197_d323_4c4c_a079_f0277330164b" localSheetId="5" hidden="1">#REF!</definedName>
    <definedName name="TBf641d197_d323_4c4c_a079_f0277330164b" hidden="1">#REF!</definedName>
    <definedName name="TBf658c10e_13d7_4b8f_b120_fcf90b0902a4" localSheetId="5" hidden="1">#REF!</definedName>
    <definedName name="TBf658c10e_13d7_4b8f_b120_fcf90b0902a4" hidden="1">#REF!</definedName>
    <definedName name="TBf659059c_8c97_4d74_8ff7_431c00f52f93" localSheetId="5" hidden="1">#REF!</definedName>
    <definedName name="TBf659059c_8c97_4d74_8ff7_431c00f52f93" hidden="1">#REF!</definedName>
    <definedName name="TBf662604a_8cce_4c60_8844_2edd7fce53f1" localSheetId="5" hidden="1">#REF!</definedName>
    <definedName name="TBf662604a_8cce_4c60_8844_2edd7fce53f1" hidden="1">#REF!</definedName>
    <definedName name="TBf66a73fa_03b1_4fe4_a381_b3159de0fc02" localSheetId="5" hidden="1">#REF!</definedName>
    <definedName name="TBf66a73fa_03b1_4fe4_a381_b3159de0fc02" hidden="1">#REF!</definedName>
    <definedName name="TBf66c244d_c576_46e3_be77_62bceaa25901" localSheetId="5" hidden="1">#REF!</definedName>
    <definedName name="TBf66c244d_c576_46e3_be77_62bceaa25901" hidden="1">#REF!</definedName>
    <definedName name="TBf6779777_43a3_4909_9b4f_3970a84d3b24" localSheetId="5" hidden="1">#REF!</definedName>
    <definedName name="TBf6779777_43a3_4909_9b4f_3970a84d3b24" hidden="1">#REF!</definedName>
    <definedName name="TBf679e934_ac0e_4654_94c4_8060f140c809" localSheetId="5" hidden="1">#REF!</definedName>
    <definedName name="TBf679e934_ac0e_4654_94c4_8060f140c809" hidden="1">#REF!</definedName>
    <definedName name="TBf6886746_ce93_44c1_a039_4c7e6359f509" localSheetId="5" hidden="1">#REF!</definedName>
    <definedName name="TBf6886746_ce93_44c1_a039_4c7e6359f509" hidden="1">#REF!</definedName>
    <definedName name="TBf69908b5_9432_4127_be5b_68617962436b" localSheetId="5" hidden="1">#REF!</definedName>
    <definedName name="TBf69908b5_9432_4127_be5b_68617962436b" hidden="1">#REF!</definedName>
    <definedName name="TBf69f321b_0236_4986_b0a6_49939d994224" localSheetId="5" hidden="1">#REF!</definedName>
    <definedName name="TBf69f321b_0236_4986_b0a6_49939d994224" hidden="1">#REF!</definedName>
    <definedName name="TBf6af92c7_52da_4990_94a7_81c15fff530a" localSheetId="5" hidden="1">#REF!</definedName>
    <definedName name="TBf6af92c7_52da_4990_94a7_81c15fff530a" hidden="1">#REF!</definedName>
    <definedName name="TBf6b5b0f1_f970_4c3c_a33f_ff6925a62247" localSheetId="5" hidden="1">#REF!</definedName>
    <definedName name="TBf6b5b0f1_f970_4c3c_a33f_ff6925a62247" hidden="1">#REF!</definedName>
    <definedName name="TBf6bb00a6_44cc_4a99_9f14_06ec2de51f3b" localSheetId="5" hidden="1">#REF!</definedName>
    <definedName name="TBf6bb00a6_44cc_4a99_9f14_06ec2de51f3b" hidden="1">#REF!</definedName>
    <definedName name="TBf6c19b14_497b_460f_ad01_81b152774fdf" localSheetId="5" hidden="1">#REF!</definedName>
    <definedName name="TBf6c19b14_497b_460f_ad01_81b152774fdf" hidden="1">#REF!</definedName>
    <definedName name="TBf6cbcf2b_041f_435b_b9aa_678c2010684b" localSheetId="5" hidden="1">#REF!</definedName>
    <definedName name="TBf6cbcf2b_041f_435b_b9aa_678c2010684b" hidden="1">#REF!</definedName>
    <definedName name="TBf6d1d0e5_ccfe_4679_9477_1732168cf5c3" localSheetId="5" hidden="1">#REF!</definedName>
    <definedName name="TBf6d1d0e5_ccfe_4679_9477_1732168cf5c3" hidden="1">#REF!</definedName>
    <definedName name="TBf6dd0247_d797_46af_addc_6de987ee47e5" localSheetId="5" hidden="1">#REF!</definedName>
    <definedName name="TBf6dd0247_d797_46af_addc_6de987ee47e5" hidden="1">#REF!</definedName>
    <definedName name="TBf6deccb3_4324_4a9f_9416_810bf20f1cbd" localSheetId="5" hidden="1">#REF!</definedName>
    <definedName name="TBf6deccb3_4324_4a9f_9416_810bf20f1cbd" hidden="1">#REF!</definedName>
    <definedName name="TBf6f1b6d2_4a24_44a8_9d5b_9561f028f778" localSheetId="5" hidden="1">#REF!</definedName>
    <definedName name="TBf6f1b6d2_4a24_44a8_9d5b_9561f028f778" hidden="1">#REF!</definedName>
    <definedName name="TBf6fc6096_a94a_475e_ac39_452188a84a3b" localSheetId="5" hidden="1">#REF!</definedName>
    <definedName name="TBf6fc6096_a94a_475e_ac39_452188a84a3b" hidden="1">#REF!</definedName>
    <definedName name="TBf703792d_d2c0_4660_8c47_878d50295188" localSheetId="5" hidden="1">#REF!</definedName>
    <definedName name="TBf703792d_d2c0_4660_8c47_878d50295188" hidden="1">#REF!</definedName>
    <definedName name="TBf71ad2cb_8297_4e9e_a38f_4fc63bb99441" localSheetId="5" hidden="1">#REF!</definedName>
    <definedName name="TBf71ad2cb_8297_4e9e_a38f_4fc63bb99441" hidden="1">#REF!</definedName>
    <definedName name="TBf71d0f76_d623_47a1_bc27_7197e64f974a" localSheetId="5" hidden="1">#REF!</definedName>
    <definedName name="TBf71d0f76_d623_47a1_bc27_7197e64f974a" hidden="1">#REF!</definedName>
    <definedName name="TBf71fe5a5_d300_489b_b237_fd078c7f3b3e" localSheetId="5" hidden="1">#REF!</definedName>
    <definedName name="TBf71fe5a5_d300_489b_b237_fd078c7f3b3e" hidden="1">#REF!</definedName>
    <definedName name="TBf727bc47_2745_404d_b66e_a8a6f2c76266" localSheetId="5" hidden="1">#REF!</definedName>
    <definedName name="TBf727bc47_2745_404d_b66e_a8a6f2c76266" hidden="1">#REF!</definedName>
    <definedName name="TBf73b2a10_6100_4aa2_812a_0af6c939633e" localSheetId="5" hidden="1">#REF!</definedName>
    <definedName name="TBf73b2a10_6100_4aa2_812a_0af6c939633e" hidden="1">#REF!</definedName>
    <definedName name="TBf744d993_bf86_4dd4_a21a_7acd79aa7456" localSheetId="5" hidden="1">#REF!</definedName>
    <definedName name="TBf744d993_bf86_4dd4_a21a_7acd79aa7456" hidden="1">#REF!</definedName>
    <definedName name="TBf748a443_7677_44a5_aec7_0141cc5fd8f6" localSheetId="5" hidden="1">#REF!</definedName>
    <definedName name="TBf748a443_7677_44a5_aec7_0141cc5fd8f6" hidden="1">#REF!</definedName>
    <definedName name="TBf74a352b_0d34_40cd_a745_cba243c48f75" localSheetId="5" hidden="1">#REF!</definedName>
    <definedName name="TBf74a352b_0d34_40cd_a745_cba243c48f75" hidden="1">#REF!</definedName>
    <definedName name="TBf7596e48_471c_4abe_be4d_48819bda65e0" localSheetId="5" hidden="1">#REF!</definedName>
    <definedName name="TBf7596e48_471c_4abe_be4d_48819bda65e0" hidden="1">#REF!</definedName>
    <definedName name="TBf75f31d4_b807_48a8_b242_744c538710b8" localSheetId="5" hidden="1">#REF!</definedName>
    <definedName name="TBf75f31d4_b807_48a8_b242_744c538710b8" hidden="1">#REF!</definedName>
    <definedName name="TBf76c5f03_c8d4_4f95_98d8_5c7501bdd2c8" localSheetId="5" hidden="1">#REF!</definedName>
    <definedName name="TBf76c5f03_c8d4_4f95_98d8_5c7501bdd2c8" hidden="1">#REF!</definedName>
    <definedName name="TBf76d93fd_5911_4c5c_a753_f47aa3be1847" localSheetId="5" hidden="1">#REF!</definedName>
    <definedName name="TBf76d93fd_5911_4c5c_a753_f47aa3be1847" hidden="1">#REF!</definedName>
    <definedName name="TBf76e6375_1cb3_4e0c_8610_8e9b7fd6d41c" localSheetId="5" hidden="1">#REF!</definedName>
    <definedName name="TBf76e6375_1cb3_4e0c_8610_8e9b7fd6d41c" hidden="1">#REF!</definedName>
    <definedName name="TBf77e13a5_6e60_4f0b_8b5c_b1981aa3e7bd" localSheetId="5" hidden="1">#REF!</definedName>
    <definedName name="TBf77e13a5_6e60_4f0b_8b5c_b1981aa3e7bd" hidden="1">#REF!</definedName>
    <definedName name="TBf7855430_d0b0_43d9_9cbe_795c8dff4a93" localSheetId="5" hidden="1">#REF!</definedName>
    <definedName name="TBf7855430_d0b0_43d9_9cbe_795c8dff4a93" hidden="1">#REF!</definedName>
    <definedName name="TBf793c1da_49b6_4185_a6f5_e8fe84ab0b5b" localSheetId="5" hidden="1">#REF!</definedName>
    <definedName name="TBf793c1da_49b6_4185_a6f5_e8fe84ab0b5b" hidden="1">#REF!</definedName>
    <definedName name="TBf798f41d_15e5_429c_94e4_64752a2cc073" localSheetId="5" hidden="1">#REF!</definedName>
    <definedName name="TBf798f41d_15e5_429c_94e4_64752a2cc073" hidden="1">#REF!</definedName>
    <definedName name="TBf79b556a_c0ba_459e_88e3_7ee0d0528d1e" localSheetId="5" hidden="1">#REF!</definedName>
    <definedName name="TBf79b556a_c0ba_459e_88e3_7ee0d0528d1e" hidden="1">#REF!</definedName>
    <definedName name="TBf79e934c_5aa3_4c69_bace_62beea47bd06" localSheetId="5" hidden="1">#REF!</definedName>
    <definedName name="TBf79e934c_5aa3_4c69_bace_62beea47bd06" hidden="1">#REF!</definedName>
    <definedName name="TBf7baa1d4_c349_42ec_b10a_9b4340307d0c" localSheetId="5" hidden="1">#REF!</definedName>
    <definedName name="TBf7baa1d4_c349_42ec_b10a_9b4340307d0c" hidden="1">#REF!</definedName>
    <definedName name="TBf7c37981_7e56_4abb_83ce_3717f7ac99f4" localSheetId="5" hidden="1">#REF!</definedName>
    <definedName name="TBf7c37981_7e56_4abb_83ce_3717f7ac99f4" hidden="1">#REF!</definedName>
    <definedName name="TBf7c5ebfa_ed16_41c4_af07_2e3085216192" localSheetId="5" hidden="1">#REF!</definedName>
    <definedName name="TBf7c5ebfa_ed16_41c4_af07_2e3085216192" hidden="1">#REF!</definedName>
    <definedName name="TBf7d4fb7e_d4d8_45fd_9c1a_73a0cf7a60a5" localSheetId="5" hidden="1">#REF!</definedName>
    <definedName name="TBf7d4fb7e_d4d8_45fd_9c1a_73a0cf7a60a5" hidden="1">#REF!</definedName>
    <definedName name="TBf7ddb136_6af3_4ce8_9a4b_da303c53ee56" localSheetId="5" hidden="1">#REF!</definedName>
    <definedName name="TBf7ddb136_6af3_4ce8_9a4b_da303c53ee56" hidden="1">#REF!</definedName>
    <definedName name="TBf7e0a771_1cc0_4cf9_9e10_d5f8832b2443" localSheetId="5" hidden="1">#REF!</definedName>
    <definedName name="TBf7e0a771_1cc0_4cf9_9e10_d5f8832b2443" hidden="1">#REF!</definedName>
    <definedName name="TBf7efbfb6_9391_4b2d_891d_3e01d1481481" localSheetId="5" hidden="1">#REF!</definedName>
    <definedName name="TBf7efbfb6_9391_4b2d_891d_3e01d1481481" hidden="1">#REF!</definedName>
    <definedName name="TBf7f22156_0472_418c_8ea8_8c05d9bfb398" localSheetId="5" hidden="1">#REF!</definedName>
    <definedName name="TBf7f22156_0472_418c_8ea8_8c05d9bfb398" hidden="1">#REF!</definedName>
    <definedName name="TBf7f4abd3_c9f5_44a2_b2df_8b4a6b5ef0fd" localSheetId="5" hidden="1">#REF!</definedName>
    <definedName name="TBf7f4abd3_c9f5_44a2_b2df_8b4a6b5ef0fd" hidden="1">#REF!</definedName>
    <definedName name="TBf7f53a02_d6ae_4141_8a62_7b61f57e2cf5" localSheetId="5" hidden="1">#REF!</definedName>
    <definedName name="TBf7f53a02_d6ae_4141_8a62_7b61f57e2cf5" hidden="1">#REF!</definedName>
    <definedName name="TBf7f76361_99d0_4a7d_9166_2b4ef113fecd" localSheetId="5" hidden="1">#REF!</definedName>
    <definedName name="TBf7f76361_99d0_4a7d_9166_2b4ef113fecd" hidden="1">#REF!</definedName>
    <definedName name="TBf7fe3446_db16_4d31_a377_dc99a61bf9e6" localSheetId="5" hidden="1">#REF!</definedName>
    <definedName name="TBf7fe3446_db16_4d31_a377_dc99a61bf9e6" hidden="1">#REF!</definedName>
    <definedName name="TBf809e5a7_1ab0_4211_a72d_5e44efecda0b" localSheetId="5" hidden="1">#REF!</definedName>
    <definedName name="TBf809e5a7_1ab0_4211_a72d_5e44efecda0b" hidden="1">#REF!</definedName>
    <definedName name="TBf80ad60e_ab08_402a_b998_902f97d7b30c" localSheetId="5" hidden="1">#REF!</definedName>
    <definedName name="TBf80ad60e_ab08_402a_b998_902f97d7b30c" hidden="1">#REF!</definedName>
    <definedName name="TBf80ce199_04c6_4a0d_8dbd_c2ffd327ce4e" localSheetId="5" hidden="1">#REF!</definedName>
    <definedName name="TBf80ce199_04c6_4a0d_8dbd_c2ffd327ce4e" hidden="1">#REF!</definedName>
    <definedName name="TBf80cede5_ad3d_4340_8edf_502647f2d325" localSheetId="5" hidden="1">#REF!</definedName>
    <definedName name="TBf80cede5_ad3d_4340_8edf_502647f2d325" hidden="1">#REF!</definedName>
    <definedName name="TBf81e82a1_d9f8_403a_acb2_91699bcebeec" localSheetId="5" hidden="1">#REF!</definedName>
    <definedName name="TBf81e82a1_d9f8_403a_acb2_91699bcebeec" hidden="1">#REF!</definedName>
    <definedName name="TBf82e2386_8856_451a_9c17_49ca0f82078d" localSheetId="5" hidden="1">#REF!</definedName>
    <definedName name="TBf82e2386_8856_451a_9c17_49ca0f82078d" hidden="1">#REF!</definedName>
    <definedName name="TBf83556fe_5849_4b5d_b691_16e908835d21" localSheetId="5" hidden="1">#REF!</definedName>
    <definedName name="TBf83556fe_5849_4b5d_b691_16e908835d21" hidden="1">#REF!</definedName>
    <definedName name="TBf83f8650_36d4_4f77_abd0_baccd20b1d26" localSheetId="5" hidden="1">#REF!</definedName>
    <definedName name="TBf83f8650_36d4_4f77_abd0_baccd20b1d26" hidden="1">#REF!</definedName>
    <definedName name="TBf854b4d2_8e32_4422_9af1_d349f2301a12" localSheetId="5" hidden="1">#REF!</definedName>
    <definedName name="TBf854b4d2_8e32_4422_9af1_d349f2301a12" hidden="1">#REF!</definedName>
    <definedName name="TBf858d12f_2dc6_419f_b217_dee1527cc805" localSheetId="5" hidden="1">#REF!</definedName>
    <definedName name="TBf858d12f_2dc6_419f_b217_dee1527cc805" hidden="1">#REF!</definedName>
    <definedName name="TBf85f0e7d_b0da_4dd4_a065_29e20ef2a5e3" localSheetId="5" hidden="1">#REF!</definedName>
    <definedName name="TBf85f0e7d_b0da_4dd4_a065_29e20ef2a5e3" hidden="1">#REF!</definedName>
    <definedName name="TBf86a4d18_694e_422f_a890_0f817e309ab5" localSheetId="5" hidden="1">#REF!</definedName>
    <definedName name="TBf86a4d18_694e_422f_a890_0f817e309ab5" hidden="1">#REF!</definedName>
    <definedName name="TBf870f9f7_8d5f_4782_bce4_53ead4bcca44" localSheetId="5" hidden="1">#REF!</definedName>
    <definedName name="TBf870f9f7_8d5f_4782_bce4_53ead4bcca44" hidden="1">#REF!</definedName>
    <definedName name="TBf8729025_5792_4643_ac85_26a864bc1e27" localSheetId="5" hidden="1">#REF!</definedName>
    <definedName name="TBf8729025_5792_4643_ac85_26a864bc1e27" hidden="1">#REF!</definedName>
    <definedName name="TBf872f2d0_893d_4699_9389_87227fd2dca8" localSheetId="5" hidden="1">#REF!</definedName>
    <definedName name="TBf872f2d0_893d_4699_9389_87227fd2dca8" hidden="1">#REF!</definedName>
    <definedName name="TBf8790565_201f_451e_89ae_05dcd8c1d749" localSheetId="5" hidden="1">#REF!</definedName>
    <definedName name="TBf8790565_201f_451e_89ae_05dcd8c1d749" hidden="1">#REF!</definedName>
    <definedName name="TBf87e036d_2987_4e80_b425_3efcfb4cd77c" localSheetId="5" hidden="1">#REF!</definedName>
    <definedName name="TBf87e036d_2987_4e80_b425_3efcfb4cd77c" hidden="1">#REF!</definedName>
    <definedName name="TBf87f4bdd_ec78_4a47_a2d0_9ba0ec451182" localSheetId="5" hidden="1">#REF!</definedName>
    <definedName name="TBf87f4bdd_ec78_4a47_a2d0_9ba0ec451182" hidden="1">#REF!</definedName>
    <definedName name="TBf8801394_cbb6_4874_a7ad_04979295ff9c" localSheetId="5" hidden="1">#REF!</definedName>
    <definedName name="TBf8801394_cbb6_4874_a7ad_04979295ff9c" hidden="1">#REF!</definedName>
    <definedName name="TBf882a468_34c4_40d4_b4e3_2be2b3f74430" localSheetId="5" hidden="1">#REF!</definedName>
    <definedName name="TBf882a468_34c4_40d4_b4e3_2be2b3f74430" hidden="1">#REF!</definedName>
    <definedName name="TBf88db18f_74b4_4648_a337_90d72180a07d" localSheetId="5" hidden="1">#REF!</definedName>
    <definedName name="TBf88db18f_74b4_4648_a337_90d72180a07d" hidden="1">#REF!</definedName>
    <definedName name="TBf896f19e_c4cc_43be_b08f_be8eb85eecae" localSheetId="5" hidden="1">#REF!</definedName>
    <definedName name="TBf896f19e_c4cc_43be_b08f_be8eb85eecae" hidden="1">#REF!</definedName>
    <definedName name="TBf89a480c_553e_496e_97b6_9801fbb414bc" localSheetId="5" hidden="1">#REF!</definedName>
    <definedName name="TBf89a480c_553e_496e_97b6_9801fbb414bc" hidden="1">#REF!</definedName>
    <definedName name="TBf89da6e8_cf99_48aa_935d_a66217cfc39d" localSheetId="5" hidden="1">#REF!</definedName>
    <definedName name="TBf89da6e8_cf99_48aa_935d_a66217cfc39d" hidden="1">#REF!</definedName>
    <definedName name="TBf8a7435d_512f_44f5_a7d4_94e804cad485" localSheetId="5" hidden="1">#REF!</definedName>
    <definedName name="TBf8a7435d_512f_44f5_a7d4_94e804cad485" hidden="1">#REF!</definedName>
    <definedName name="TBf8b016fa_6535_4f7f_b43d_e5855eb75aa1" localSheetId="5" hidden="1">#REF!</definedName>
    <definedName name="TBf8b016fa_6535_4f7f_b43d_e5855eb75aa1" hidden="1">#REF!</definedName>
    <definedName name="TBf8b65eec_5ddd_483a_92d6_9a8d539d772c" localSheetId="5" hidden="1">#REF!</definedName>
    <definedName name="TBf8b65eec_5ddd_483a_92d6_9a8d539d772c" hidden="1">#REF!</definedName>
    <definedName name="TBf8c7b735_9856_45f9_a5df_133b93610579" localSheetId="5" hidden="1">#REF!</definedName>
    <definedName name="TBf8c7b735_9856_45f9_a5df_133b93610579" hidden="1">#REF!</definedName>
    <definedName name="TBf8dbf9c3_4a84_46ab_9d24_5ec4a8ea1aff" localSheetId="5" hidden="1">#REF!</definedName>
    <definedName name="TBf8dbf9c3_4a84_46ab_9d24_5ec4a8ea1aff" hidden="1">#REF!</definedName>
    <definedName name="TBf8de39ea_9a40_426f_9faf_b4f07c43f345" localSheetId="5" hidden="1">#REF!</definedName>
    <definedName name="TBf8de39ea_9a40_426f_9faf_b4f07c43f345" hidden="1">#REF!</definedName>
    <definedName name="TBf8e8e7f5_e5ac_4c99_a5e0_337218386066" localSheetId="5" hidden="1">#REF!</definedName>
    <definedName name="TBf8e8e7f5_e5ac_4c99_a5e0_337218386066" hidden="1">#REF!</definedName>
    <definedName name="TBf8e983cd_2053_43da_891b_142e98c4fbae" localSheetId="5" hidden="1">#REF!</definedName>
    <definedName name="TBf8e983cd_2053_43da_891b_142e98c4fbae" hidden="1">#REF!</definedName>
    <definedName name="TBf90cabd1_3158_4b6a_a241_2e5483e2a5c7" localSheetId="5" hidden="1">#REF!</definedName>
    <definedName name="TBf90cabd1_3158_4b6a_a241_2e5483e2a5c7" hidden="1">#REF!</definedName>
    <definedName name="TBf9160bb8_f063_47ee_b4cd_60343b6bda18" localSheetId="5" hidden="1">#REF!</definedName>
    <definedName name="TBf9160bb8_f063_47ee_b4cd_60343b6bda18" hidden="1">#REF!</definedName>
    <definedName name="TBf9235629_bb00_4f91_8c7d_cdcf9224baa8" localSheetId="5" hidden="1">#REF!</definedName>
    <definedName name="TBf9235629_bb00_4f91_8c7d_cdcf9224baa8" hidden="1">#REF!</definedName>
    <definedName name="TBf925e9d9_3dc4_46a5_aa02_ff84137746d1" localSheetId="5" hidden="1">#REF!</definedName>
    <definedName name="TBf925e9d9_3dc4_46a5_aa02_ff84137746d1" hidden="1">#REF!</definedName>
    <definedName name="TBf92a13f9_a02f_4535_bf13_98cb2ee4c8d4" localSheetId="5" hidden="1">#REF!</definedName>
    <definedName name="TBf92a13f9_a02f_4535_bf13_98cb2ee4c8d4" hidden="1">#REF!</definedName>
    <definedName name="TBf93e57f4_021b_4f82_9440_42db0582a4e6" localSheetId="5" hidden="1">#REF!</definedName>
    <definedName name="TBf93e57f4_021b_4f82_9440_42db0582a4e6" hidden="1">#REF!</definedName>
    <definedName name="TBf9434928_4f00_40aa_874c_598a8c78ed6e" localSheetId="5" hidden="1">#REF!</definedName>
    <definedName name="TBf9434928_4f00_40aa_874c_598a8c78ed6e" hidden="1">#REF!</definedName>
    <definedName name="TBf95ee1b8_6151_467e_be02_e83166f6f0df" localSheetId="5" hidden="1">#REF!</definedName>
    <definedName name="TBf95ee1b8_6151_467e_be02_e83166f6f0df" hidden="1">#REF!</definedName>
    <definedName name="TBf96d765c_2369_490e_840f_e46fee07094e" localSheetId="5" hidden="1">#REF!</definedName>
    <definedName name="TBf96d765c_2369_490e_840f_e46fee07094e" hidden="1">#REF!</definedName>
    <definedName name="TBf977b3fd_5f95_4108_be48_1e4e142c271c" localSheetId="5" hidden="1">#REF!</definedName>
    <definedName name="TBf977b3fd_5f95_4108_be48_1e4e142c271c" hidden="1">#REF!</definedName>
    <definedName name="TBf97bce08_3ff7_4f6b_b78a_fa7d37df2aba" localSheetId="5" hidden="1">#REF!</definedName>
    <definedName name="TBf97bce08_3ff7_4f6b_b78a_fa7d37df2aba" hidden="1">#REF!</definedName>
    <definedName name="TBf992cc77_237d_42b2_95da_2d5be58a6967" localSheetId="5" hidden="1">#REF!</definedName>
    <definedName name="TBf992cc77_237d_42b2_95da_2d5be58a6967" hidden="1">#REF!</definedName>
    <definedName name="TBf99b22e5_e45e_42d5_abee_81ae43899a2f" localSheetId="5" hidden="1">#REF!</definedName>
    <definedName name="TBf99b22e5_e45e_42d5_abee_81ae43899a2f" hidden="1">#REF!</definedName>
    <definedName name="TBf99b4339_0d0b_4ae1_9e8d_7d895683293f" localSheetId="5" hidden="1">#REF!</definedName>
    <definedName name="TBf99b4339_0d0b_4ae1_9e8d_7d895683293f" hidden="1">#REF!</definedName>
    <definedName name="TBf9ac6c6f_0b4a_4076_bb04_b6a15c1eceb9" localSheetId="5" hidden="1">#REF!</definedName>
    <definedName name="TBf9ac6c6f_0b4a_4076_bb04_b6a15c1eceb9" hidden="1">#REF!</definedName>
    <definedName name="TBf9b715f3_ecfc_4cf3_abc6_7fa867fe46f0" localSheetId="5" hidden="1">#REF!</definedName>
    <definedName name="TBf9b715f3_ecfc_4cf3_abc6_7fa867fe46f0" hidden="1">#REF!</definedName>
    <definedName name="TBf9b95a72_0aba_4103_9c2c_8a16cb3924c7" localSheetId="5" hidden="1">#REF!</definedName>
    <definedName name="TBf9b95a72_0aba_4103_9c2c_8a16cb3924c7" hidden="1">#REF!</definedName>
    <definedName name="TBf9be3389_27a1_41bb_b859_639a5efed60a" localSheetId="5" hidden="1">#REF!</definedName>
    <definedName name="TBf9be3389_27a1_41bb_b859_639a5efed60a" hidden="1">#REF!</definedName>
    <definedName name="TBf9c662f8_5c13_46eb_a370_f58a2d7a4fdd" localSheetId="5" hidden="1">#REF!</definedName>
    <definedName name="TBf9c662f8_5c13_46eb_a370_f58a2d7a4fdd" hidden="1">#REF!</definedName>
    <definedName name="TBf9da09bf_bbfc_4daa_9194_1b8e38090746" localSheetId="5" hidden="1">#REF!</definedName>
    <definedName name="TBf9da09bf_bbfc_4daa_9194_1b8e38090746" hidden="1">#REF!</definedName>
    <definedName name="TBf9db6832_6ac7_4835_96c6_cc883bb7af78" localSheetId="5" hidden="1">#REF!</definedName>
    <definedName name="TBf9db6832_6ac7_4835_96c6_cc883bb7af78" hidden="1">#REF!</definedName>
    <definedName name="TBf9e7547f_653a_483d_b566_87bdfd711851" localSheetId="5" hidden="1">#REF!</definedName>
    <definedName name="TBf9e7547f_653a_483d_b566_87bdfd711851" hidden="1">#REF!</definedName>
    <definedName name="TBf9ea3d3a_ed48_41e5_acab_47dc05a4e901" localSheetId="5" hidden="1">#REF!</definedName>
    <definedName name="TBf9ea3d3a_ed48_41e5_acab_47dc05a4e901" hidden="1">#REF!</definedName>
    <definedName name="TBf9eaeba8_15af_4f15_9a28_39f9887c5bf0" localSheetId="5" hidden="1">#REF!</definedName>
    <definedName name="TBf9eaeba8_15af_4f15_9a28_39f9887c5bf0" hidden="1">#REF!</definedName>
    <definedName name="TBf9eb4a95_cf24_4349_a2f3_9b110c9c13be" localSheetId="5" hidden="1">#REF!</definedName>
    <definedName name="TBf9eb4a95_cf24_4349_a2f3_9b110c9c13be" hidden="1">#REF!</definedName>
    <definedName name="TBf9eb9725_bd7d_4be3_915c_ed2cac7c5e5d" localSheetId="5" hidden="1">#REF!</definedName>
    <definedName name="TBf9eb9725_bd7d_4be3_915c_ed2cac7c5e5d" hidden="1">#REF!</definedName>
    <definedName name="TBf9ec7ffb_8d84_43da_9d96_e4f81fac0988" localSheetId="5" hidden="1">#REF!</definedName>
    <definedName name="TBf9ec7ffb_8d84_43da_9d96_e4f81fac0988" hidden="1">#REF!</definedName>
    <definedName name="TBf9ee3af7_53e6_4063_ba29_a010d7fbde12" localSheetId="5" hidden="1">#REF!</definedName>
    <definedName name="TBf9ee3af7_53e6_4063_ba29_a010d7fbde12" hidden="1">#REF!</definedName>
    <definedName name="TBf9f48b29_154d_4070_b66c_2749f59646d2" localSheetId="5" hidden="1">#REF!</definedName>
    <definedName name="TBf9f48b29_154d_4070_b66c_2749f59646d2" hidden="1">#REF!</definedName>
    <definedName name="TBf9fb5556_3500_45b9_b894_f38c6d1b989f" localSheetId="5" hidden="1">#REF!</definedName>
    <definedName name="TBf9fb5556_3500_45b9_b894_f38c6d1b989f" hidden="1">#REF!</definedName>
    <definedName name="TBfa0c32ab_a97a_4d11_a916_785f28f675de" localSheetId="5" hidden="1">#REF!</definedName>
    <definedName name="TBfa0c32ab_a97a_4d11_a916_785f28f675de" hidden="1">#REF!</definedName>
    <definedName name="TBfa0d6170_611f_46bb_a696_901df4de0ffa" localSheetId="5" hidden="1">#REF!</definedName>
    <definedName name="TBfa0d6170_611f_46bb_a696_901df4de0ffa" hidden="1">#REF!</definedName>
    <definedName name="TBfa170073_9fdb_475d_81a5_4b9fab6355df" localSheetId="5" hidden="1">#REF!</definedName>
    <definedName name="TBfa170073_9fdb_475d_81a5_4b9fab6355df" hidden="1">#REF!</definedName>
    <definedName name="TBfa19e1e1_8887_454f_8c1c_af1055799968" localSheetId="5" hidden="1">#REF!</definedName>
    <definedName name="TBfa19e1e1_8887_454f_8c1c_af1055799968" hidden="1">#REF!</definedName>
    <definedName name="TBfa1b23c4_4cd4_4e2d_b805_27db69d714ad" localSheetId="5" hidden="1">#REF!</definedName>
    <definedName name="TBfa1b23c4_4cd4_4e2d_b805_27db69d714ad" hidden="1">#REF!</definedName>
    <definedName name="TBfa200517_69c7_49d6_adbf_6ee8d38b13cc" localSheetId="5" hidden="1">#REF!</definedName>
    <definedName name="TBfa200517_69c7_49d6_adbf_6ee8d38b13cc" hidden="1">#REF!</definedName>
    <definedName name="TBfa21434a_cd76_4120_b12c_04b619461cfe" localSheetId="5" hidden="1">#REF!</definedName>
    <definedName name="TBfa21434a_cd76_4120_b12c_04b619461cfe" hidden="1">#REF!</definedName>
    <definedName name="TBfa21ea30_1e16_4892_9417_35ba861616c4" localSheetId="5" hidden="1">#REF!</definedName>
    <definedName name="TBfa21ea30_1e16_4892_9417_35ba861616c4" hidden="1">#REF!</definedName>
    <definedName name="TBfa236570_9b26_4e28_bef9_9d13cab864ff" localSheetId="5" hidden="1">#REF!</definedName>
    <definedName name="TBfa236570_9b26_4e28_bef9_9d13cab864ff" hidden="1">#REF!</definedName>
    <definedName name="TBfa29d870_5443_4a3c_9773_adeb5d9a8ba0" localSheetId="5" hidden="1">#REF!</definedName>
    <definedName name="TBfa29d870_5443_4a3c_9773_adeb5d9a8ba0" hidden="1">#REF!</definedName>
    <definedName name="TBfa2f0beb_791d_4de1_93d6_b95427305bab" localSheetId="5" hidden="1">#REF!</definedName>
    <definedName name="TBfa2f0beb_791d_4de1_93d6_b95427305bab" hidden="1">#REF!</definedName>
    <definedName name="TBfa3c86c3_00a7_44cc_93b6_98cad3293b74" localSheetId="5" hidden="1">#REF!</definedName>
    <definedName name="TBfa3c86c3_00a7_44cc_93b6_98cad3293b74" hidden="1">#REF!</definedName>
    <definedName name="TBfa3ff2fd_89c3_4345_8314_ded3a8ef550c" localSheetId="5" hidden="1">#REF!</definedName>
    <definedName name="TBfa3ff2fd_89c3_4345_8314_ded3a8ef550c" hidden="1">#REF!</definedName>
    <definedName name="TBfa4f8601_1635_469f_9c91_e0ffe5a781d5" localSheetId="5" hidden="1">#REF!</definedName>
    <definedName name="TBfa4f8601_1635_469f_9c91_e0ffe5a781d5" hidden="1">#REF!</definedName>
    <definedName name="TBfa620a31_ff5b_49d9_9f8e_acd2691f0219" localSheetId="5" hidden="1">#REF!</definedName>
    <definedName name="TBfa620a31_ff5b_49d9_9f8e_acd2691f0219" hidden="1">#REF!</definedName>
    <definedName name="TBfa66aece_0c1b_42ae_bf4c_e1367d9f4fad" localSheetId="5" hidden="1">#REF!</definedName>
    <definedName name="TBfa66aece_0c1b_42ae_bf4c_e1367d9f4fad" hidden="1">#REF!</definedName>
    <definedName name="TBfa80f32a_a691_47e0_a1d5_b33c19bc96bd" localSheetId="5" hidden="1">#REF!</definedName>
    <definedName name="TBfa80f32a_a691_47e0_a1d5_b33c19bc96bd" hidden="1">#REF!</definedName>
    <definedName name="TBfa8f7e00_ccfc_4645_b5ef_deb4b2a0b8f0" localSheetId="5" hidden="1">#REF!</definedName>
    <definedName name="TBfa8f7e00_ccfc_4645_b5ef_deb4b2a0b8f0" hidden="1">#REF!</definedName>
    <definedName name="TBfaa5b576_8d19_4d1f_ab30_e1faccf9f18f" localSheetId="5" hidden="1">#REF!</definedName>
    <definedName name="TBfaa5b576_8d19_4d1f_ab30_e1faccf9f18f" hidden="1">#REF!</definedName>
    <definedName name="TBfab1466a_ba61_47f5_b541_1a787e3c345f" localSheetId="5" hidden="1">#REF!</definedName>
    <definedName name="TBfab1466a_ba61_47f5_b541_1a787e3c345f" hidden="1">#REF!</definedName>
    <definedName name="TBfab2efc1_151d_4583_ab62_a41590396cb0" localSheetId="5" hidden="1">#REF!</definedName>
    <definedName name="TBfab2efc1_151d_4583_ab62_a41590396cb0" hidden="1">#REF!</definedName>
    <definedName name="TBfab4c902_ffd1_4eb0_9c74_3c10da24c5df" localSheetId="5" hidden="1">#REF!</definedName>
    <definedName name="TBfab4c902_ffd1_4eb0_9c74_3c10da24c5df" hidden="1">#REF!</definedName>
    <definedName name="TBfab64473_e9dd_4beb_9561_7a499862572a" localSheetId="5" hidden="1">#REF!</definedName>
    <definedName name="TBfab64473_e9dd_4beb_9561_7a499862572a" hidden="1">#REF!</definedName>
    <definedName name="TBfac2e312_0638_4e48_a628_8c75b938a5a6" localSheetId="5" hidden="1">#REF!</definedName>
    <definedName name="TBfac2e312_0638_4e48_a628_8c75b938a5a6" hidden="1">#REF!</definedName>
    <definedName name="TBfacad5a3_ee07_4fdc_a6cd_63ccbb4fad01" localSheetId="5" hidden="1">#REF!</definedName>
    <definedName name="TBfacad5a3_ee07_4fdc_a6cd_63ccbb4fad01" hidden="1">#REF!</definedName>
    <definedName name="TBfaef1488_ca13_4769_a470_bc86cfa48e15" localSheetId="5" hidden="1">#REF!</definedName>
    <definedName name="TBfaef1488_ca13_4769_a470_bc86cfa48e15" hidden="1">#REF!</definedName>
    <definedName name="TBfb00f858_2156_4d7e_97a1_a5d9087360d5" localSheetId="5" hidden="1">#REF!</definedName>
    <definedName name="TBfb00f858_2156_4d7e_97a1_a5d9087360d5" hidden="1">#REF!</definedName>
    <definedName name="TBfb077e17_d914_43cb_b2dd_78518cb355a7" localSheetId="5" hidden="1">#REF!</definedName>
    <definedName name="TBfb077e17_d914_43cb_b2dd_78518cb355a7" hidden="1">#REF!</definedName>
    <definedName name="TBfb0f8483_b897_44a4_a6d1_a2be7537a898" localSheetId="5" hidden="1">#REF!</definedName>
    <definedName name="TBfb0f8483_b897_44a4_a6d1_a2be7537a898" hidden="1">#REF!</definedName>
    <definedName name="TBfb146e1f_3b43_46d0_b593_c4f9c795f397" localSheetId="5" hidden="1">#REF!</definedName>
    <definedName name="TBfb146e1f_3b43_46d0_b593_c4f9c795f397" hidden="1">#REF!</definedName>
    <definedName name="TBfb464571_ab90_401b_abe0_83bd33c912c9" localSheetId="5" hidden="1">#REF!</definedName>
    <definedName name="TBfb464571_ab90_401b_abe0_83bd33c912c9" hidden="1">#REF!</definedName>
    <definedName name="TBfb46610d_f6e5_46b0_8f78_344d0fb98aee" localSheetId="5" hidden="1">#REF!</definedName>
    <definedName name="TBfb46610d_f6e5_46b0_8f78_344d0fb98aee" hidden="1">#REF!</definedName>
    <definedName name="TBfb493ef5_e44c_46ef_906c_79153bae65ac" localSheetId="5" hidden="1">#REF!</definedName>
    <definedName name="TBfb493ef5_e44c_46ef_906c_79153bae65ac" hidden="1">#REF!</definedName>
    <definedName name="TBfb543fb1_4dfb_4b0d_a115_04e9894c686e" localSheetId="5" hidden="1">#REF!</definedName>
    <definedName name="TBfb543fb1_4dfb_4b0d_a115_04e9894c686e" hidden="1">#REF!</definedName>
    <definedName name="TBfb5a2ef9_cc4d_4929_957f_81224aa09cb0" localSheetId="5" hidden="1">#REF!</definedName>
    <definedName name="TBfb5a2ef9_cc4d_4929_957f_81224aa09cb0" hidden="1">#REF!</definedName>
    <definedName name="TBfb5acf64_a89f_4a98_aafd_1be0266b506a" localSheetId="5" hidden="1">#REF!</definedName>
    <definedName name="TBfb5acf64_a89f_4a98_aafd_1be0266b506a" hidden="1">#REF!</definedName>
    <definedName name="TBfb645b94_ba3c_4765_9b69_01568b0ff72f" localSheetId="5" hidden="1">#REF!</definedName>
    <definedName name="TBfb645b94_ba3c_4765_9b69_01568b0ff72f" hidden="1">#REF!</definedName>
    <definedName name="TBfb744c8a_4238_486d_b6f9_f31648084d5b" localSheetId="5" hidden="1">#REF!</definedName>
    <definedName name="TBfb744c8a_4238_486d_b6f9_f31648084d5b" hidden="1">#REF!</definedName>
    <definedName name="TBfb7708f0_4537_40f7_92db_b2d0e5fe5421" localSheetId="5" hidden="1">#REF!</definedName>
    <definedName name="TBfb7708f0_4537_40f7_92db_b2d0e5fe5421" hidden="1">#REF!</definedName>
    <definedName name="TBfb8b6f27_dc22_4ee3_81bc_4db05c88939d" localSheetId="5" hidden="1">#REF!</definedName>
    <definedName name="TBfb8b6f27_dc22_4ee3_81bc_4db05c88939d" hidden="1">#REF!</definedName>
    <definedName name="TBfb9c301e_b396_4a39_9658_91a6629d9458" localSheetId="5" hidden="1">#REF!</definedName>
    <definedName name="TBfb9c301e_b396_4a39_9658_91a6629d9458" hidden="1">#REF!</definedName>
    <definedName name="TBfbb6a81c_c128_4933_a20f_40678000c3de" localSheetId="5" hidden="1">#REF!</definedName>
    <definedName name="TBfbb6a81c_c128_4933_a20f_40678000c3de" hidden="1">#REF!</definedName>
    <definedName name="TBfbc110a0_8048_4b46_b3e8_db84532f730c" localSheetId="5" hidden="1">#REF!</definedName>
    <definedName name="TBfbc110a0_8048_4b46_b3e8_db84532f730c" hidden="1">#REF!</definedName>
    <definedName name="TBfbd6a359_975d_4124_8618_84792a3051a8" localSheetId="5" hidden="1">#REF!</definedName>
    <definedName name="TBfbd6a359_975d_4124_8618_84792a3051a8" hidden="1">#REF!</definedName>
    <definedName name="TBfc075b35_4eb0_456e_bc7c_012e16550ef9" localSheetId="5" hidden="1">#REF!</definedName>
    <definedName name="TBfc075b35_4eb0_456e_bc7c_012e16550ef9" hidden="1">#REF!</definedName>
    <definedName name="TBfc077408_4aef_4182_bf67_e5d84e0be19a" localSheetId="5" hidden="1">#REF!</definedName>
    <definedName name="TBfc077408_4aef_4182_bf67_e5d84e0be19a" hidden="1">#REF!</definedName>
    <definedName name="TBfc1403e1_e457_4bf2_9c25_b037870d3119" localSheetId="5" hidden="1">#REF!</definedName>
    <definedName name="TBfc1403e1_e457_4bf2_9c25_b037870d3119" hidden="1">#REF!</definedName>
    <definedName name="TBfc1724d0_a4ef_49fe_95a6_a5973b312242" localSheetId="5" hidden="1">#REF!</definedName>
    <definedName name="TBfc1724d0_a4ef_49fe_95a6_a5973b312242" hidden="1">#REF!</definedName>
    <definedName name="TBfc3b1c2b_08bf_4ab4_a716_237ce88ad2e5" localSheetId="5" hidden="1">#REF!</definedName>
    <definedName name="TBfc3b1c2b_08bf_4ab4_a716_237ce88ad2e5" hidden="1">#REF!</definedName>
    <definedName name="TBfc42ec62_e7ae_4019_8f5e_ce18bb864748" localSheetId="5" hidden="1">#REF!</definedName>
    <definedName name="TBfc42ec62_e7ae_4019_8f5e_ce18bb864748" hidden="1">#REF!</definedName>
    <definedName name="TBfc4f7672_cfa1_4177_b6e1_14c8e902d315" localSheetId="5" hidden="1">#REF!</definedName>
    <definedName name="TBfc4f7672_cfa1_4177_b6e1_14c8e902d315" hidden="1">#REF!</definedName>
    <definedName name="TBfc50fcdb_925e_447c_b6ab_20839548b7f6" localSheetId="5" hidden="1">#REF!</definedName>
    <definedName name="TBfc50fcdb_925e_447c_b6ab_20839548b7f6" hidden="1">#REF!</definedName>
    <definedName name="TBfc54d622_d8f9_48d4_84b4_7ec20bc68bdf" localSheetId="5" hidden="1">#REF!</definedName>
    <definedName name="TBfc54d622_d8f9_48d4_84b4_7ec20bc68bdf" hidden="1">#REF!</definedName>
    <definedName name="TBfc55fa63_21c1_4c21_969c_122497c82faa" localSheetId="5" hidden="1">#REF!</definedName>
    <definedName name="TBfc55fa63_21c1_4c21_969c_122497c82faa" hidden="1">#REF!</definedName>
    <definedName name="TBfc5dfe49_a5a0_49cf_ace2_9e7d950b27ff" localSheetId="5" hidden="1">#REF!</definedName>
    <definedName name="TBfc5dfe49_a5a0_49cf_ace2_9e7d950b27ff" hidden="1">#REF!</definedName>
    <definedName name="TBfc5fd9ee_b27d_490d_8c60_4b5c0160c182" localSheetId="5" hidden="1">#REF!</definedName>
    <definedName name="TBfc5fd9ee_b27d_490d_8c60_4b5c0160c182" hidden="1">#REF!</definedName>
    <definedName name="TBfc6123a5_fd0d_49db_bde2_c3a1ad23bc2c" localSheetId="5" hidden="1">#REF!</definedName>
    <definedName name="TBfc6123a5_fd0d_49db_bde2_c3a1ad23bc2c" hidden="1">#REF!</definedName>
    <definedName name="TBfc7bf264_187f_43ff_89c1_0fb6107cc1d5" localSheetId="5" hidden="1">#REF!</definedName>
    <definedName name="TBfc7bf264_187f_43ff_89c1_0fb6107cc1d5" hidden="1">#REF!</definedName>
    <definedName name="TBfc83236e_b6aa_4bcf_9fb1_ed44f2816e1a" localSheetId="5" hidden="1">#REF!</definedName>
    <definedName name="TBfc83236e_b6aa_4bcf_9fb1_ed44f2816e1a" hidden="1">#REF!</definedName>
    <definedName name="TBfc940618_3c84_429e_a35d_f4d4fc913818" localSheetId="5" hidden="1">#REF!</definedName>
    <definedName name="TBfc940618_3c84_429e_a35d_f4d4fc913818" hidden="1">#REF!</definedName>
    <definedName name="TBfc941920_6a4a_423c_b69f_bc4df764b74b" localSheetId="5" hidden="1">#REF!</definedName>
    <definedName name="TBfc941920_6a4a_423c_b69f_bc4df764b74b" hidden="1">#REF!</definedName>
    <definedName name="TBfc9df547_1ead_481d_b5e9_0eb17a199b89" localSheetId="5" hidden="1">#REF!</definedName>
    <definedName name="TBfc9df547_1ead_481d_b5e9_0eb17a199b89" hidden="1">#REF!</definedName>
    <definedName name="TBfcadba38_8c3c_40a9_a13e_0988be268cc5" localSheetId="5" hidden="1">#REF!</definedName>
    <definedName name="TBfcadba38_8c3c_40a9_a13e_0988be268cc5" hidden="1">#REF!</definedName>
    <definedName name="TBfcaea55e_b6a9_4f28_b3cd_9dc80abe99ae" localSheetId="5" hidden="1">#REF!</definedName>
    <definedName name="TBfcaea55e_b6a9_4f28_b3cd_9dc80abe99ae" hidden="1">#REF!</definedName>
    <definedName name="TBfcb86e60_7f44_4a0a_ac99_fcd057a92045" localSheetId="5" hidden="1">#REF!</definedName>
    <definedName name="TBfcb86e60_7f44_4a0a_ac99_fcd057a92045" hidden="1">#REF!</definedName>
    <definedName name="TBfcbb55aa_c1ae_4090_8a78_123b019d19eb" localSheetId="5" hidden="1">#REF!</definedName>
    <definedName name="TBfcbb55aa_c1ae_4090_8a78_123b019d19eb" hidden="1">#REF!</definedName>
    <definedName name="TBfcbe5dd5_e81b_4d8b_aee1_6ec507d1bd5a" localSheetId="5" hidden="1">#REF!</definedName>
    <definedName name="TBfcbe5dd5_e81b_4d8b_aee1_6ec507d1bd5a" hidden="1">#REF!</definedName>
    <definedName name="TBfcebb249_8382_4a03_901e_c1c3bd0fa50f" localSheetId="5" hidden="1">#REF!</definedName>
    <definedName name="TBfcebb249_8382_4a03_901e_c1c3bd0fa50f" hidden="1">#REF!</definedName>
    <definedName name="TBfcee28a4_2862_4124_9b76_e23c41963ca1" localSheetId="5" hidden="1">#REF!</definedName>
    <definedName name="TBfcee28a4_2862_4124_9b76_e23c41963ca1" hidden="1">#REF!</definedName>
    <definedName name="TBfcfd6856_46b5_48a4_9ba8_0838ad83442d" localSheetId="5" hidden="1">#REF!</definedName>
    <definedName name="TBfcfd6856_46b5_48a4_9ba8_0838ad83442d" hidden="1">#REF!</definedName>
    <definedName name="TBfd05355f_0e6b_401e_bfe7_d70f470d4687" localSheetId="5" hidden="1">#REF!</definedName>
    <definedName name="TBfd05355f_0e6b_401e_bfe7_d70f470d4687" hidden="1">#REF!</definedName>
    <definedName name="TBfd05405d_d22f_4654_b139_c796a43ab1db" localSheetId="5" hidden="1">#REF!</definedName>
    <definedName name="TBfd05405d_d22f_4654_b139_c796a43ab1db" hidden="1">#REF!</definedName>
    <definedName name="TBfd09ba84_65d2_42ce_9c31_2cd65ba8e846" localSheetId="5" hidden="1">#REF!</definedName>
    <definedName name="TBfd09ba84_65d2_42ce_9c31_2cd65ba8e846" hidden="1">#REF!</definedName>
    <definedName name="TBfd0c8087_740a_46d1_93e0_555b10c35b4f" localSheetId="5" hidden="1">#REF!</definedName>
    <definedName name="TBfd0c8087_740a_46d1_93e0_555b10c35b4f" hidden="1">#REF!</definedName>
    <definedName name="TBfd1d4565_cf43_411c_8d39_d06b2d392c99" localSheetId="5" hidden="1">#REF!</definedName>
    <definedName name="TBfd1d4565_cf43_411c_8d39_d06b2d392c99" hidden="1">#REF!</definedName>
    <definedName name="TBfd33e75e_bdad_4aa2_ba08_abdbc7018c42" localSheetId="5" hidden="1">#REF!</definedName>
    <definedName name="TBfd33e75e_bdad_4aa2_ba08_abdbc7018c42" hidden="1">#REF!</definedName>
    <definedName name="TBfd37b90c_3d0d_4d3b_bcbb_67910d3144c1" localSheetId="5" hidden="1">#REF!</definedName>
    <definedName name="TBfd37b90c_3d0d_4d3b_bcbb_67910d3144c1" hidden="1">#REF!</definedName>
    <definedName name="TBfd3d0eb2_6d44_4330_87dc_dbc2fd0285ab" localSheetId="5" hidden="1">#REF!</definedName>
    <definedName name="TBfd3d0eb2_6d44_4330_87dc_dbc2fd0285ab" hidden="1">#REF!</definedName>
    <definedName name="TBfd4bb7b9_3fcd_4b78_9de4_5dc3fb624c4e" localSheetId="5" hidden="1">#REF!</definedName>
    <definedName name="TBfd4bb7b9_3fcd_4b78_9de4_5dc3fb624c4e" hidden="1">#REF!</definedName>
    <definedName name="TBfd4cb628_ac91_4604_9a23_a344261499d5" localSheetId="5" hidden="1">#REF!</definedName>
    <definedName name="TBfd4cb628_ac91_4604_9a23_a344261499d5" hidden="1">#REF!</definedName>
    <definedName name="TBfd5dc38c_910a_4a5f_a8ad_53f5b79a6a15" localSheetId="5" hidden="1">#REF!</definedName>
    <definedName name="TBfd5dc38c_910a_4a5f_a8ad_53f5b79a6a15" hidden="1">#REF!</definedName>
    <definedName name="TBfd5e5b45_6a41_4acd_8a0c_0c512f38e03c" localSheetId="5" hidden="1">#REF!</definedName>
    <definedName name="TBfd5e5b45_6a41_4acd_8a0c_0c512f38e03c" hidden="1">#REF!</definedName>
    <definedName name="TBfd616dfd_e55f_4792_abfd_909766ebd03d" localSheetId="5" hidden="1">#REF!</definedName>
    <definedName name="TBfd616dfd_e55f_4792_abfd_909766ebd03d" hidden="1">#REF!</definedName>
    <definedName name="TBfd786c23_1542_4fc4_9c2e_14404f612713" localSheetId="5" hidden="1">#REF!</definedName>
    <definedName name="TBfd786c23_1542_4fc4_9c2e_14404f612713" hidden="1">#REF!</definedName>
    <definedName name="TBfd81fd54_cd28_4aa7_b396_4ad4946ad9ce" localSheetId="5" hidden="1">#REF!</definedName>
    <definedName name="TBfd81fd54_cd28_4aa7_b396_4ad4946ad9ce" hidden="1">#REF!</definedName>
    <definedName name="TBfd8bed10_0593_49fa_a8e3_ec2e561591cd" localSheetId="5" hidden="1">#REF!</definedName>
    <definedName name="TBfd8bed10_0593_49fa_a8e3_ec2e561591cd" hidden="1">#REF!</definedName>
    <definedName name="TBfd904be4_8380_4779_bf38_e7e1c4c196ea" localSheetId="5" hidden="1">#REF!</definedName>
    <definedName name="TBfd904be4_8380_4779_bf38_e7e1c4c196ea" hidden="1">#REF!</definedName>
    <definedName name="TBfd95bc74_37a3_4584_a542_d41d91e082b5" localSheetId="5" hidden="1">#REF!</definedName>
    <definedName name="TBfd95bc74_37a3_4584_a542_d41d91e082b5" hidden="1">#REF!</definedName>
    <definedName name="TBfd99b657_e77e_454e_b16b_89f854c02d7c" localSheetId="5" hidden="1">#REF!</definedName>
    <definedName name="TBfd99b657_e77e_454e_b16b_89f854c02d7c" hidden="1">#REF!</definedName>
    <definedName name="TBfd9a0d5d_f7e0_463d_826f_63d2ee9bd361" localSheetId="5" hidden="1">#REF!</definedName>
    <definedName name="TBfd9a0d5d_f7e0_463d_826f_63d2ee9bd361" hidden="1">#REF!</definedName>
    <definedName name="TBfdbaaeee_c738_4d3b_aa84_7818b00d946f" localSheetId="5" hidden="1">#REF!</definedName>
    <definedName name="TBfdbaaeee_c738_4d3b_aa84_7818b00d946f" hidden="1">#REF!</definedName>
    <definedName name="TBfdc0ee93_31f4_439b_a44d_bd21f4cedfe7" localSheetId="5" hidden="1">#REF!</definedName>
    <definedName name="TBfdc0ee93_31f4_439b_a44d_bd21f4cedfe7" hidden="1">#REF!</definedName>
    <definedName name="TBfdc18319_d014_42be_855f_319813777417" localSheetId="5" hidden="1">#REF!</definedName>
    <definedName name="TBfdc18319_d014_42be_855f_319813777417" hidden="1">#REF!</definedName>
    <definedName name="TBfdc415fd_4225_472c_9b5e_c1139b7a8685" localSheetId="5" hidden="1">#REF!</definedName>
    <definedName name="TBfdc415fd_4225_472c_9b5e_c1139b7a8685" hidden="1">#REF!</definedName>
    <definedName name="TBfdda53ee_095a_4755_aa79_5dafed018881" localSheetId="5" hidden="1">#REF!</definedName>
    <definedName name="TBfdda53ee_095a_4755_aa79_5dafed018881" hidden="1">#REF!</definedName>
    <definedName name="TBfddd3c99_faf5_425f_9a4f_1c820816a771" localSheetId="5" hidden="1">#REF!</definedName>
    <definedName name="TBfddd3c99_faf5_425f_9a4f_1c820816a771" hidden="1">#REF!</definedName>
    <definedName name="TBfde28623_5719_4e2b_920e_aa63d1b8dad7" localSheetId="5" hidden="1">#REF!</definedName>
    <definedName name="TBfde28623_5719_4e2b_920e_aa63d1b8dad7" hidden="1">#REF!</definedName>
    <definedName name="TBfde6e8a8_fb66_4d4c_8302_9ba89754bd7c" localSheetId="5" hidden="1">#REF!</definedName>
    <definedName name="TBfde6e8a8_fb66_4d4c_8302_9ba89754bd7c" hidden="1">#REF!</definedName>
    <definedName name="TBfdee5f55_bf37_4ce2_a9be_10558400ce97" localSheetId="5" hidden="1">#REF!</definedName>
    <definedName name="TBfdee5f55_bf37_4ce2_a9be_10558400ce97" hidden="1">#REF!</definedName>
    <definedName name="TBfdf16c66_e602_4059_860b_30edbc64ad7e" localSheetId="5" hidden="1">#REF!</definedName>
    <definedName name="TBfdf16c66_e602_4059_860b_30edbc64ad7e" hidden="1">#REF!</definedName>
    <definedName name="TBfe03bee1_1116_4197_9c5d_76445a9fc02c" localSheetId="5" hidden="1">#REF!</definedName>
    <definedName name="TBfe03bee1_1116_4197_9c5d_76445a9fc02c" hidden="1">#REF!</definedName>
    <definedName name="TBfe086272_b505_455e_940e_a549e3003aca" localSheetId="5" hidden="1">#REF!</definedName>
    <definedName name="TBfe086272_b505_455e_940e_a549e3003aca" hidden="1">#REF!</definedName>
    <definedName name="TBfe0f7a91_4d07_4b50_9439_d03f26180a7c" localSheetId="5" hidden="1">#REF!</definedName>
    <definedName name="TBfe0f7a91_4d07_4b50_9439_d03f26180a7c" hidden="1">#REF!</definedName>
    <definedName name="TBfe15364e_2889_4563_95b6_e80403a11d38" localSheetId="5" hidden="1">#REF!</definedName>
    <definedName name="TBfe15364e_2889_4563_95b6_e80403a11d38" hidden="1">#REF!</definedName>
    <definedName name="TBfe15b40c_26a5_4365_9163_e97d44426f7a" localSheetId="5" hidden="1">#REF!</definedName>
    <definedName name="TBfe15b40c_26a5_4365_9163_e97d44426f7a" hidden="1">#REF!</definedName>
    <definedName name="TBfe1a40ad_ed8e_405e_a832_f0bba92a79b0" localSheetId="5" hidden="1">#REF!</definedName>
    <definedName name="TBfe1a40ad_ed8e_405e_a832_f0bba92a79b0" hidden="1">#REF!</definedName>
    <definedName name="TBfe4e64d3_cbae_488e_81d0_fb9cadca4f2b" localSheetId="5" hidden="1">#REF!</definedName>
    <definedName name="TBfe4e64d3_cbae_488e_81d0_fb9cadca4f2b" hidden="1">#REF!</definedName>
    <definedName name="TBfe540805_bade_4bbb_b130_0275ec69d502" localSheetId="5" hidden="1">#REF!</definedName>
    <definedName name="TBfe540805_bade_4bbb_b130_0275ec69d502" hidden="1">#REF!</definedName>
    <definedName name="TBfe54d95f_2179_4632_91b1_028922fdfd83" localSheetId="5" hidden="1">#REF!</definedName>
    <definedName name="TBfe54d95f_2179_4632_91b1_028922fdfd83" hidden="1">#REF!</definedName>
    <definedName name="TBfe5ad97d_88d6_4c2a_8d35_e42760b9f20b" localSheetId="5" hidden="1">#REF!</definedName>
    <definedName name="TBfe5ad97d_88d6_4c2a_8d35_e42760b9f20b" hidden="1">#REF!</definedName>
    <definedName name="TBfe67fba5_1521_4715_b459_de471a007ab1" localSheetId="5" hidden="1">#REF!</definedName>
    <definedName name="TBfe67fba5_1521_4715_b459_de471a007ab1" hidden="1">#REF!</definedName>
    <definedName name="TBfe685277_e903_4da7_b970_f8894b1a07b2" localSheetId="5" hidden="1">#REF!</definedName>
    <definedName name="TBfe685277_e903_4da7_b970_f8894b1a07b2" hidden="1">#REF!</definedName>
    <definedName name="TBfe72f07a_d3bb_4705_937d_8a604227070b" localSheetId="5" hidden="1">#REF!</definedName>
    <definedName name="TBfe72f07a_d3bb_4705_937d_8a604227070b" hidden="1">#REF!</definedName>
    <definedName name="TBfe782da4_9271_4684_a39d_e648a4460786" localSheetId="5" hidden="1">#REF!</definedName>
    <definedName name="TBfe782da4_9271_4684_a39d_e648a4460786" hidden="1">#REF!</definedName>
    <definedName name="TBfe7a88f8_036a_400c_863a_79c9fc87e3a1" localSheetId="5" hidden="1">#REF!</definedName>
    <definedName name="TBfe7a88f8_036a_400c_863a_79c9fc87e3a1" hidden="1">#REF!</definedName>
    <definedName name="TBfe7c4c31_e877_45e1_ad91_7a44f3446177" localSheetId="5" hidden="1">#REF!</definedName>
    <definedName name="TBfe7c4c31_e877_45e1_ad91_7a44f3446177" hidden="1">#REF!</definedName>
    <definedName name="TBfe835909_9f15_4d15_9f82_e5a6f8e4facb" localSheetId="5" hidden="1">#REF!</definedName>
    <definedName name="TBfe835909_9f15_4d15_9f82_e5a6f8e4facb" hidden="1">#REF!</definedName>
    <definedName name="TBfe945b1f_b487_49e4_866a_1962f7fd4cc9" localSheetId="5" hidden="1">#REF!</definedName>
    <definedName name="TBfe945b1f_b487_49e4_866a_1962f7fd4cc9" hidden="1">#REF!</definedName>
    <definedName name="TBfe98bfce_eb1e_4ba6_b8c0_6f4b6da95c4e" localSheetId="5" hidden="1">#REF!</definedName>
    <definedName name="TBfe98bfce_eb1e_4ba6_b8c0_6f4b6da95c4e" hidden="1">#REF!</definedName>
    <definedName name="TBfe9b4bb3_a807_4782_9e5d_7a2b32217aba" localSheetId="5" hidden="1">#REF!</definedName>
    <definedName name="TBfe9b4bb3_a807_4782_9e5d_7a2b32217aba" hidden="1">#REF!</definedName>
    <definedName name="TBfebd39c2_39c0_4947_844a_aa32051debf2" localSheetId="5" hidden="1">#REF!</definedName>
    <definedName name="TBfebd39c2_39c0_4947_844a_aa32051debf2" hidden="1">#REF!</definedName>
    <definedName name="TBfec2e2ea_5561_4d03_a11f_ee18e4a51e05" localSheetId="5" hidden="1">#REF!</definedName>
    <definedName name="TBfec2e2ea_5561_4d03_a11f_ee18e4a51e05" hidden="1">#REF!</definedName>
    <definedName name="TBfec31325_3c4f_4fe9_9895_09fd4906c22f" localSheetId="5" hidden="1">#REF!</definedName>
    <definedName name="TBfec31325_3c4f_4fe9_9895_09fd4906c22f" hidden="1">#REF!</definedName>
    <definedName name="TBfeccd580_1ccf_49fe_9473_ab4aaaf04b16" localSheetId="5" hidden="1">#REF!</definedName>
    <definedName name="TBfeccd580_1ccf_49fe_9473_ab4aaaf04b16" hidden="1">#REF!</definedName>
    <definedName name="TBfeccecb2_4127_4e66_bab0_c1720b464fea" localSheetId="5" hidden="1">#REF!</definedName>
    <definedName name="TBfeccecb2_4127_4e66_bab0_c1720b464fea" hidden="1">#REF!</definedName>
    <definedName name="TBfed1267b_e978_43f9_8085_d00450a3dfb2" localSheetId="5" hidden="1">#REF!</definedName>
    <definedName name="TBfed1267b_e978_43f9_8085_d00450a3dfb2" hidden="1">#REF!</definedName>
    <definedName name="TBfedbbd9d_36e6_436b_9451_003d5455ee2e" localSheetId="5" hidden="1">#REF!</definedName>
    <definedName name="TBfedbbd9d_36e6_436b_9451_003d5455ee2e" hidden="1">#REF!</definedName>
    <definedName name="TBfee13af7_a955_4259_8448_aa62e6e003e7" localSheetId="5" hidden="1">#REF!</definedName>
    <definedName name="TBfee13af7_a955_4259_8448_aa62e6e003e7" hidden="1">#REF!</definedName>
    <definedName name="TBfeeda75d_7aa7_481e_9ddc_9331760c9bba" localSheetId="5" hidden="1">#REF!</definedName>
    <definedName name="TBfeeda75d_7aa7_481e_9ddc_9331760c9bba" hidden="1">#REF!</definedName>
    <definedName name="TBfef36d7c_3a55_41d8_9744_b241e5471e20" localSheetId="5" hidden="1">#REF!</definedName>
    <definedName name="TBfef36d7c_3a55_41d8_9744_b241e5471e20" hidden="1">#REF!</definedName>
    <definedName name="TBfefc3c77_eb12_4c33_a0ef_8b5bc6125ee0" localSheetId="5" hidden="1">#REF!</definedName>
    <definedName name="TBfefc3c77_eb12_4c33_a0ef_8b5bc6125ee0" hidden="1">#REF!</definedName>
    <definedName name="TBff12cdf8_36a5_42cf_86a2_bad9d6ea16c4" localSheetId="5" hidden="1">#REF!</definedName>
    <definedName name="TBff12cdf8_36a5_42cf_86a2_bad9d6ea16c4" hidden="1">#REF!</definedName>
    <definedName name="TBff16e80c_e5e6_479a_a366_5bec37f7eb63" localSheetId="5" hidden="1">#REF!</definedName>
    <definedName name="TBff16e80c_e5e6_479a_a366_5bec37f7eb63" hidden="1">#REF!</definedName>
    <definedName name="TBff1816b6_f01e_4288_9898_43d69e009a55" localSheetId="5" hidden="1">#REF!</definedName>
    <definedName name="TBff1816b6_f01e_4288_9898_43d69e009a55" hidden="1">#REF!</definedName>
    <definedName name="TBff189de4_8b26_4f54_a0e9_e2746c7b44af" localSheetId="5" hidden="1">#REF!</definedName>
    <definedName name="TBff189de4_8b26_4f54_a0e9_e2746c7b44af" hidden="1">#REF!</definedName>
    <definedName name="TBff18ddff_3482_417e_9fa2_e52861793ad9" localSheetId="5" hidden="1">#REF!</definedName>
    <definedName name="TBff18ddff_3482_417e_9fa2_e52861793ad9" hidden="1">#REF!</definedName>
    <definedName name="TBff22b130_7a8a_4570_b2d1_96d1c5c03556" localSheetId="5" hidden="1">#REF!</definedName>
    <definedName name="TBff22b130_7a8a_4570_b2d1_96d1c5c03556" hidden="1">#REF!</definedName>
    <definedName name="TBff27a7d4_d021_4130_ade6_87067b41f0da" localSheetId="5" hidden="1">#REF!</definedName>
    <definedName name="TBff27a7d4_d021_4130_ade6_87067b41f0da" hidden="1">#REF!</definedName>
    <definedName name="TBff31061e_aee6_46ec_9c5f_7401589b1dbd" localSheetId="5" hidden="1">#REF!</definedName>
    <definedName name="TBff31061e_aee6_46ec_9c5f_7401589b1dbd" hidden="1">#REF!</definedName>
    <definedName name="TBff342ea7_5fb0_49e9_93ad_09da8c3b1d7b" localSheetId="5" hidden="1">#REF!</definedName>
    <definedName name="TBff342ea7_5fb0_49e9_93ad_09da8c3b1d7b" hidden="1">#REF!</definedName>
    <definedName name="TBff48074e_f2d1_44f9_a8b6_81f6571eb229" localSheetId="5" hidden="1">#REF!</definedName>
    <definedName name="TBff48074e_f2d1_44f9_a8b6_81f6571eb229" hidden="1">#REF!</definedName>
    <definedName name="TBff4aacd3_68b7_4f83_aa0d_c0580cc47ed5" localSheetId="5" hidden="1">#REF!</definedName>
    <definedName name="TBff4aacd3_68b7_4f83_aa0d_c0580cc47ed5" hidden="1">#REF!</definedName>
    <definedName name="TBff5086b8_e8c0_4668_b63d_30c9a4da7c31" localSheetId="5" hidden="1">#REF!</definedName>
    <definedName name="TBff5086b8_e8c0_4668_b63d_30c9a4da7c31" hidden="1">#REF!</definedName>
    <definedName name="TBff58412f_f438_4c67_8f54_1c8fcef6ddab" localSheetId="5" hidden="1">#REF!</definedName>
    <definedName name="TBff58412f_f438_4c67_8f54_1c8fcef6ddab" hidden="1">#REF!</definedName>
    <definedName name="TBff60e53d_3279_4efb_951a_4d771bb462fe" localSheetId="5" hidden="1">#REF!</definedName>
    <definedName name="TBff60e53d_3279_4efb_951a_4d771bb462fe" hidden="1">#REF!</definedName>
    <definedName name="TBff662837_6c2b_44af_8edf_6ade1cc19878" localSheetId="5" hidden="1">#REF!</definedName>
    <definedName name="TBff662837_6c2b_44af_8edf_6ade1cc19878" hidden="1">#REF!</definedName>
    <definedName name="TBff743dd2_5897_44fa_8793_105f2cc7884f" localSheetId="5" hidden="1">#REF!</definedName>
    <definedName name="TBff743dd2_5897_44fa_8793_105f2cc7884f" hidden="1">#REF!</definedName>
    <definedName name="TBff74d44e_c4b7_419b_a94c_b24be5cd2d16" localSheetId="5" hidden="1">#REF!</definedName>
    <definedName name="TBff74d44e_c4b7_419b_a94c_b24be5cd2d16" hidden="1">#REF!</definedName>
    <definedName name="TBff7758f0_3930_4324_a3de_3373556afaca" localSheetId="5" hidden="1">#REF!</definedName>
    <definedName name="TBff7758f0_3930_4324_a3de_3373556afaca" hidden="1">#REF!</definedName>
    <definedName name="TBff7956dc_1cfb_482b_936b_2606c02d1826" localSheetId="5" hidden="1">#REF!</definedName>
    <definedName name="TBff7956dc_1cfb_482b_936b_2606c02d1826" hidden="1">#REF!</definedName>
    <definedName name="TBff7c4210_0f2c_43a4_8079_8d45473bacde" localSheetId="5" hidden="1">#REF!</definedName>
    <definedName name="TBff7c4210_0f2c_43a4_8079_8d45473bacde" hidden="1">#REF!</definedName>
    <definedName name="TBff81daab_1378_4917_a916_5627c5503d5f" localSheetId="5" hidden="1">#REF!</definedName>
    <definedName name="TBff81daab_1378_4917_a916_5627c5503d5f" hidden="1">#REF!</definedName>
    <definedName name="TBff9bfc7a_f2d7_4961_8a03_1d05ac860502" localSheetId="5" hidden="1">#REF!</definedName>
    <definedName name="TBff9bfc7a_f2d7_4961_8a03_1d05ac860502" hidden="1">#REF!</definedName>
    <definedName name="TBffa8608f_bb5a_4bcb_8cad_4c209bea1489" localSheetId="5" hidden="1">#REF!</definedName>
    <definedName name="TBffa8608f_bb5a_4bcb_8cad_4c209bea1489" hidden="1">#REF!</definedName>
    <definedName name="TBffaa8462_bfe0_4c7f_a8bc_decf81b7b4e7" localSheetId="5" hidden="1">#REF!</definedName>
    <definedName name="TBffaa8462_bfe0_4c7f_a8bc_decf81b7b4e7" hidden="1">#REF!</definedName>
    <definedName name="TBffb38f3e_772f_4be7_96d7_ed7432e1ee31" localSheetId="5" hidden="1">#REF!</definedName>
    <definedName name="TBffb38f3e_772f_4be7_96d7_ed7432e1ee31" hidden="1">#REF!</definedName>
    <definedName name="TBffb81382_bb7d_4ad7_bbf5_b11cd292c79c" localSheetId="5" hidden="1">#REF!</definedName>
    <definedName name="TBffb81382_bb7d_4ad7_bbf5_b11cd292c79c" hidden="1">#REF!</definedName>
    <definedName name="TBffc545ed_9d26_4d60_97e9_db2dc3c12a27" localSheetId="5" hidden="1">#REF!</definedName>
    <definedName name="TBffc545ed_9d26_4d60_97e9_db2dc3c12a27" hidden="1">#REF!</definedName>
    <definedName name="TBffcb450f_ce64_4d11_a7f7_c698092ff4f6" localSheetId="5" hidden="1">#REF!</definedName>
    <definedName name="TBffcb450f_ce64_4d11_a7f7_c698092ff4f6" hidden="1">#REF!</definedName>
    <definedName name="TBffd31340_d6c3_4bf9_a49f_645838b0f51d" localSheetId="5" hidden="1">#REF!</definedName>
    <definedName name="TBffd31340_d6c3_4bf9_a49f_645838b0f51d" hidden="1">#REF!</definedName>
    <definedName name="TBffdc2b2a_b963_49d6_9983_09a8977befa6" localSheetId="5" hidden="1">#REF!</definedName>
    <definedName name="TBffdc2b2a_b963_49d6_9983_09a8977befa6" hidden="1">#REF!</definedName>
    <definedName name="TBffe37b84_e651_48a4_b3c1_88329daf3224" localSheetId="5" hidden="1">#REF!</definedName>
    <definedName name="TBffe37b84_e651_48a4_b3c1_88329daf3224" hidden="1">#REF!</definedName>
    <definedName name="TBffe6298c_946f_406c_97db_3168185a7a98" localSheetId="5" hidden="1">#REF!</definedName>
    <definedName name="TBffe6298c_946f_406c_97db_3168185a7a98" hidden="1">#REF!</definedName>
    <definedName name="TBfff1d3e3_8e0a_4953_bdd8_3eaed99f0fe7" localSheetId="5" hidden="1">#REF!</definedName>
    <definedName name="TBfff1d3e3_8e0a_4953_bdd8_3eaed99f0fe7" hidden="1">#REF!</definedName>
    <definedName name="TBfffa3ad3_688a_45a8_a2b7_beb8792bcb40" localSheetId="5" hidden="1">#REF!</definedName>
    <definedName name="TBfffa3ad3_688a_45a8_a2b7_beb8792bcb40" hidden="1">#REF!</definedName>
    <definedName name="TBffff7d89_af0b_4916_af06_f356a94f8080" localSheetId="5" hidden="1">#REF!</definedName>
    <definedName name="TBffff7d89_af0b_4916_af06_f356a94f8080" hidden="1">#REF!</definedName>
    <definedName name="tertw" localSheetId="14" hidden="1">{#N/A,#N/A,FALSE,"Aging Summary";#N/A,#N/A,FALSE,"Ratio Analysis";#N/A,#N/A,FALSE,"Test 120 Day Accts";#N/A,#N/A,FALSE,"Tickmarks"}</definedName>
    <definedName name="tertw" localSheetId="5" hidden="1">{#N/A,#N/A,FALSE,"Aging Summary";#N/A,#N/A,FALSE,"Ratio Analysis";#N/A,#N/A,FALSE,"Test 120 Day Accts";#N/A,#N/A,FALSE,"Tickmarks"}</definedName>
    <definedName name="tertw" hidden="1">{#N/A,#N/A,FALSE,"Aging Summary";#N/A,#N/A,FALSE,"Ratio Analysis";#N/A,#N/A,FALSE,"Test 120 Day Accts";#N/A,#N/A,FALSE,"Tickmarks"}</definedName>
    <definedName name="TEST0" localSheetId="5">#REF!</definedName>
    <definedName name="TEST0">#REF!</definedName>
    <definedName name="TESTHKEY" localSheetId="5">#REF!</definedName>
    <definedName name="TESTHKEY">#REF!</definedName>
    <definedName name="TESTKEYS" localSheetId="5">#REF!</definedName>
    <definedName name="TESTKEYS">#REF!</definedName>
    <definedName name="TESTVKEY" localSheetId="5">#REF!</definedName>
    <definedName name="TESTVKEY">#REF!</definedName>
    <definedName name="TextRefCopy1" localSheetId="5">#REF!</definedName>
    <definedName name="TextRefCopy1">#REF!</definedName>
    <definedName name="TextRefCopy10" localSheetId="5">#REF!</definedName>
    <definedName name="TextRefCopy10">#REF!</definedName>
    <definedName name="TextRefCopy100" localSheetId="5">#REF!</definedName>
    <definedName name="TextRefCopy100">#REF!</definedName>
    <definedName name="TextRefCopy101" localSheetId="5">'[30]FA Movement '!#REF!</definedName>
    <definedName name="TextRefCopy101">'[30]FA Movement '!#REF!</definedName>
    <definedName name="TextRefCopy102" localSheetId="5">#REF!</definedName>
    <definedName name="TextRefCopy102">#REF!</definedName>
    <definedName name="TextRefCopy103" localSheetId="5">#REF!</definedName>
    <definedName name="TextRefCopy103">#REF!</definedName>
    <definedName name="TextRefCopy104" localSheetId="5">#REF!</definedName>
    <definedName name="TextRefCopy104">#REF!</definedName>
    <definedName name="TextRefCopy105" localSheetId="5">#REF!</definedName>
    <definedName name="TextRefCopy105">#REF!</definedName>
    <definedName name="TextRefCopy106" localSheetId="5">#REF!</definedName>
    <definedName name="TextRefCopy106">#REF!</definedName>
    <definedName name="TextRefCopy107" localSheetId="5">#REF!</definedName>
    <definedName name="TextRefCopy107">#REF!</definedName>
    <definedName name="TextRefCopy108" localSheetId="5">#REF!</definedName>
    <definedName name="TextRefCopy108">#REF!</definedName>
    <definedName name="TextRefCopy109" localSheetId="5">#REF!</definedName>
    <definedName name="TextRefCopy109">#REF!</definedName>
    <definedName name="TextRefCopy11" localSheetId="5">#REF!</definedName>
    <definedName name="TextRefCopy11">#REF!</definedName>
    <definedName name="TextRefCopy110" localSheetId="5">#REF!</definedName>
    <definedName name="TextRefCopy110">#REF!</definedName>
    <definedName name="TextRefCopy111" localSheetId="5">#REF!</definedName>
    <definedName name="TextRefCopy111">#REF!</definedName>
    <definedName name="TextRefCopy112" localSheetId="5">'[31]Additions testing'!#REF!</definedName>
    <definedName name="TextRefCopy112">'[31]Additions testing'!#REF!</definedName>
    <definedName name="TextRefCopy113" localSheetId="5">[32]breakdown!#REF!</definedName>
    <definedName name="TextRefCopy113">[32]breakdown!#REF!</definedName>
    <definedName name="TextRefCopy114" localSheetId="5">#REF!</definedName>
    <definedName name="TextRefCopy114">#REF!</definedName>
    <definedName name="TextRefCopy115" localSheetId="5">#REF!</definedName>
    <definedName name="TextRefCopy115">#REF!</definedName>
    <definedName name="TextRefCopy116" localSheetId="5">#REF!</definedName>
    <definedName name="TextRefCopy116">#REF!</definedName>
    <definedName name="TextRefCopy117" localSheetId="5">'[31]Additions testing'!#REF!</definedName>
    <definedName name="TextRefCopy117">'[31]Additions testing'!#REF!</definedName>
    <definedName name="TextRefCopy118" localSheetId="5">#REF!</definedName>
    <definedName name="TextRefCopy118">#REF!</definedName>
    <definedName name="TextRefCopy119" localSheetId="5">#REF!</definedName>
    <definedName name="TextRefCopy119">#REF!</definedName>
    <definedName name="TextRefCopy12" localSheetId="5">'[33]11 note'!#REF!</definedName>
    <definedName name="TextRefCopy12">'[33]11 note'!#REF!</definedName>
    <definedName name="TextRefCopy120">'[34]P&amp;L'!$B$20</definedName>
    <definedName name="TextRefCopy121" localSheetId="5">#REF!</definedName>
    <definedName name="TextRefCopy121">#REF!</definedName>
    <definedName name="TextRefCopy122" localSheetId="5">#REF!</definedName>
    <definedName name="TextRefCopy122">#REF!</definedName>
    <definedName name="TextRefCopy123" localSheetId="5">#REF!</definedName>
    <definedName name="TextRefCopy123">#REF!</definedName>
    <definedName name="TextRefCopy124" localSheetId="5">#REF!</definedName>
    <definedName name="TextRefCopy124">#REF!</definedName>
    <definedName name="TextRefCopy125" localSheetId="5">#REF!</definedName>
    <definedName name="TextRefCopy125">#REF!</definedName>
    <definedName name="TextRefCopy126" localSheetId="5">'[31]Movement schedule'!#REF!</definedName>
    <definedName name="TextRefCopy126">'[31]Movement schedule'!#REF!</definedName>
    <definedName name="TextRefCopy127" localSheetId="5">#REF!</definedName>
    <definedName name="TextRefCopy127">#REF!</definedName>
    <definedName name="TextRefCopy128" localSheetId="5">#REF!</definedName>
    <definedName name="TextRefCopy128">#REF!</definedName>
    <definedName name="TextRefCopy129" localSheetId="5">#REF!</definedName>
    <definedName name="TextRefCopy129">#REF!</definedName>
    <definedName name="TextRefCopy13" localSheetId="5">'[33]11 note'!#REF!</definedName>
    <definedName name="TextRefCopy13">'[33]11 note'!#REF!</definedName>
    <definedName name="TextRefCopy130" localSheetId="5">#REF!</definedName>
    <definedName name="TextRefCopy130">#REF!</definedName>
    <definedName name="TextRefCopy131" localSheetId="5">#REF!</definedName>
    <definedName name="TextRefCopy131">#REF!</definedName>
    <definedName name="TextRefCopy132" localSheetId="5">#REF!</definedName>
    <definedName name="TextRefCopy132">#REF!</definedName>
    <definedName name="TextRefCopy133" localSheetId="5">'[31]Movement schedule'!#REF!</definedName>
    <definedName name="TextRefCopy133">'[31]Movement schedule'!#REF!</definedName>
    <definedName name="TextRefCopy134" localSheetId="5">#REF!</definedName>
    <definedName name="TextRefCopy134">#REF!</definedName>
    <definedName name="TextRefCopy135" localSheetId="5">#REF!</definedName>
    <definedName name="TextRefCopy135">#REF!</definedName>
    <definedName name="TextRefCopy136" localSheetId="5">#REF!</definedName>
    <definedName name="TextRefCopy136">#REF!</definedName>
    <definedName name="TextRefCopy137" localSheetId="5">#REF!</definedName>
    <definedName name="TextRefCopy137">#REF!</definedName>
    <definedName name="TextRefCopy138" localSheetId="5">#REF!</definedName>
    <definedName name="TextRefCopy138">#REF!</definedName>
    <definedName name="TextRefCopy139" localSheetId="5">#REF!</definedName>
    <definedName name="TextRefCopy139">#REF!</definedName>
    <definedName name="TextRefCopy14" localSheetId="5">'[33]16 note (сч 3310, 3320)'!#REF!</definedName>
    <definedName name="TextRefCopy14">'[33]16 note (сч 3310, 3320)'!#REF!</definedName>
    <definedName name="TextRefCopy140" localSheetId="5">#REF!</definedName>
    <definedName name="TextRefCopy140">#REF!</definedName>
    <definedName name="TextRefCopy141" localSheetId="5">#REF!</definedName>
    <definedName name="TextRefCopy141">#REF!</definedName>
    <definedName name="TextRefCopy142" localSheetId="5">#REF!</definedName>
    <definedName name="TextRefCopy142">#REF!</definedName>
    <definedName name="TextRefCopy143" localSheetId="5">#REF!</definedName>
    <definedName name="TextRefCopy143">#REF!</definedName>
    <definedName name="TextRefCopy144" localSheetId="5">#REF!</definedName>
    <definedName name="TextRefCopy144">#REF!</definedName>
    <definedName name="TextRefCopy145" localSheetId="5">#REF!</definedName>
    <definedName name="TextRefCopy145">#REF!</definedName>
    <definedName name="TextRefCopy146" localSheetId="5">#REF!</definedName>
    <definedName name="TextRefCopy146">#REF!</definedName>
    <definedName name="TextRefCopy147" localSheetId="5">#REF!</definedName>
    <definedName name="TextRefCopy147">#REF!</definedName>
    <definedName name="TextRefCopy148" localSheetId="5">#REF!</definedName>
    <definedName name="TextRefCopy148">#REF!</definedName>
    <definedName name="TextRefCopy15" localSheetId="5">'[33]16 note (сч 3310, 3320)'!#REF!</definedName>
    <definedName name="TextRefCopy15">'[33]16 note (сч 3310, 3320)'!#REF!</definedName>
    <definedName name="TextRefCopy150" localSheetId="5">#REF!</definedName>
    <definedName name="TextRefCopy150">#REF!</definedName>
    <definedName name="TextRefCopy151" localSheetId="5">#REF!</definedName>
    <definedName name="TextRefCopy151">#REF!</definedName>
    <definedName name="TextRefCopy156" localSheetId="5">#REF!</definedName>
    <definedName name="TextRefCopy156">#REF!</definedName>
    <definedName name="TextRefCopy157" localSheetId="5">#REF!</definedName>
    <definedName name="TextRefCopy157">#REF!</definedName>
    <definedName name="TextRefCopy159" localSheetId="5">#REF!</definedName>
    <definedName name="TextRefCopy159">#REF!</definedName>
    <definedName name="TextRefCopy16" localSheetId="5">'[33]16 note (сч 3310, 3320)'!#REF!</definedName>
    <definedName name="TextRefCopy16">'[33]16 note (сч 3310, 3320)'!#REF!</definedName>
    <definedName name="TextRefCopy160" localSheetId="5">#REF!</definedName>
    <definedName name="TextRefCopy160">#REF!</definedName>
    <definedName name="TextRefCopy161" localSheetId="5">#REF!</definedName>
    <definedName name="TextRefCopy161">#REF!</definedName>
    <definedName name="TextRefCopy162" localSheetId="5">#REF!</definedName>
    <definedName name="TextRefCopy162">#REF!</definedName>
    <definedName name="TextRefCopy163" localSheetId="5">#REF!</definedName>
    <definedName name="TextRefCopy163">#REF!</definedName>
    <definedName name="TextRefCopy164" localSheetId="5">#REF!</definedName>
    <definedName name="TextRefCopy164">#REF!</definedName>
    <definedName name="TextRefCopy165" localSheetId="5">#REF!</definedName>
    <definedName name="TextRefCopy165">#REF!</definedName>
    <definedName name="TextRefCopy166" localSheetId="5">#REF!</definedName>
    <definedName name="TextRefCopy166">#REF!</definedName>
    <definedName name="TextRefCopy167" localSheetId="5">#REF!</definedName>
    <definedName name="TextRefCopy167">#REF!</definedName>
    <definedName name="TextRefCopy168" localSheetId="5">#REF!</definedName>
    <definedName name="TextRefCopy168">#REF!</definedName>
    <definedName name="TextRefCopy169" localSheetId="5">#REF!</definedName>
    <definedName name="TextRefCopy169">#REF!</definedName>
    <definedName name="TextRefCopy17" localSheetId="5">'[33]16 note (сч 3310, 3320)'!#REF!</definedName>
    <definedName name="TextRefCopy17">'[33]16 note (сч 3310, 3320)'!#REF!</definedName>
    <definedName name="TextRefCopy170" localSheetId="5">#REF!</definedName>
    <definedName name="TextRefCopy170">#REF!</definedName>
    <definedName name="TextRefCopy171" localSheetId="5">#REF!</definedName>
    <definedName name="TextRefCopy171">#REF!</definedName>
    <definedName name="TextRefCopy172" localSheetId="5">#REF!</definedName>
    <definedName name="TextRefCopy172">#REF!</definedName>
    <definedName name="TextRefCopy173" localSheetId="5">#REF!</definedName>
    <definedName name="TextRefCopy173">#REF!</definedName>
    <definedName name="TextRefCopy174" localSheetId="5">#REF!</definedName>
    <definedName name="TextRefCopy174">#REF!</definedName>
    <definedName name="TextRefCopy175" localSheetId="5">#REF!</definedName>
    <definedName name="TextRefCopy175">#REF!</definedName>
    <definedName name="TextRefCopy176" localSheetId="5">#REF!</definedName>
    <definedName name="TextRefCopy176">#REF!</definedName>
    <definedName name="TextRefCopy177" localSheetId="5">#REF!</definedName>
    <definedName name="TextRefCopy177">#REF!</definedName>
    <definedName name="TextRefCopy178" localSheetId="5">#REF!</definedName>
    <definedName name="TextRefCopy178">#REF!</definedName>
    <definedName name="TextRefCopy179" localSheetId="5">#REF!</definedName>
    <definedName name="TextRefCopy179">#REF!</definedName>
    <definedName name="TextRefCopy18" localSheetId="5">'[33]17 note (Прочие текущ обяз-тва)'!#REF!</definedName>
    <definedName name="TextRefCopy18">'[33]17 note (Прочие текущ обяз-тва)'!#REF!</definedName>
    <definedName name="TextRefCopy180" localSheetId="5">#REF!</definedName>
    <definedName name="TextRefCopy180">#REF!</definedName>
    <definedName name="TextRefCopy181" localSheetId="5">#REF!</definedName>
    <definedName name="TextRefCopy181">#REF!</definedName>
    <definedName name="TextRefCopy182" localSheetId="5">#REF!</definedName>
    <definedName name="TextRefCopy182">#REF!</definedName>
    <definedName name="TextRefCopy183" localSheetId="5">#REF!</definedName>
    <definedName name="TextRefCopy183">#REF!</definedName>
    <definedName name="TextRefCopy186" localSheetId="5">#REF!</definedName>
    <definedName name="TextRefCopy186">#REF!</definedName>
    <definedName name="TextRefCopy188" localSheetId="5">#REF!</definedName>
    <definedName name="TextRefCopy188">#REF!</definedName>
    <definedName name="TextRefCopy19" localSheetId="5">'[33]17 note (Прочие текущ обяз-тва)'!#REF!</definedName>
    <definedName name="TextRefCopy19">'[33]17 note (Прочие текущ обяз-тва)'!#REF!</definedName>
    <definedName name="TextRefCopy190" localSheetId="5">#REF!</definedName>
    <definedName name="TextRefCopy190">#REF!</definedName>
    <definedName name="TextRefCopy192" localSheetId="5">#REF!</definedName>
    <definedName name="TextRefCopy192">#REF!</definedName>
    <definedName name="TextRefCopy193" localSheetId="5">#REF!</definedName>
    <definedName name="TextRefCopy193">#REF!</definedName>
    <definedName name="TextRefCopy195" localSheetId="5">#REF!</definedName>
    <definedName name="TextRefCopy195">#REF!</definedName>
    <definedName name="TextRefCopy198" localSheetId="5">#REF!</definedName>
    <definedName name="TextRefCopy198">#REF!</definedName>
    <definedName name="TextRefCopy2" localSheetId="5">#REF!</definedName>
    <definedName name="TextRefCopy2">#REF!</definedName>
    <definedName name="TextRefCopy20" localSheetId="5">#REF!</definedName>
    <definedName name="TextRefCopy20">#REF!</definedName>
    <definedName name="TextRefCopy200" localSheetId="5">#REF!</definedName>
    <definedName name="TextRefCopy200">#REF!</definedName>
    <definedName name="TextRefCopy21" localSheetId="5">#REF!</definedName>
    <definedName name="TextRefCopy21">#REF!</definedName>
    <definedName name="TextRefCopy23" localSheetId="5">#REF!</definedName>
    <definedName name="TextRefCopy23">#REF!</definedName>
    <definedName name="TextRefCopy24" localSheetId="5">[33]IS!#REF!</definedName>
    <definedName name="TextRefCopy24">[33]IS!#REF!</definedName>
    <definedName name="TextRefCopy25" localSheetId="5">#REF!</definedName>
    <definedName name="TextRefCopy25">#REF!</definedName>
    <definedName name="TextRefCopy26" localSheetId="5">#REF!</definedName>
    <definedName name="TextRefCopy26">#REF!</definedName>
    <definedName name="TextRefCopy27" localSheetId="5">#REF!</definedName>
    <definedName name="TextRefCopy27">#REF!</definedName>
    <definedName name="TextRefCopy28" localSheetId="5">#REF!</definedName>
    <definedName name="TextRefCopy28">#REF!</definedName>
    <definedName name="TextRefCopy284" localSheetId="5">'[35]Deferred tax'!#REF!</definedName>
    <definedName name="TextRefCopy284">'[35]Deferred tax'!#REF!</definedName>
    <definedName name="TextRefCopy287" localSheetId="5">#REF!</definedName>
    <definedName name="TextRefCopy287">#REF!</definedName>
    <definedName name="TextRefCopy29" localSheetId="5">#REF!</definedName>
    <definedName name="TextRefCopy29">#REF!</definedName>
    <definedName name="TextRefCopy293" localSheetId="5">#REF!</definedName>
    <definedName name="TextRefCopy293">#REF!</definedName>
    <definedName name="TextRefCopy298" localSheetId="5">#REF!</definedName>
    <definedName name="TextRefCopy298">#REF!</definedName>
    <definedName name="TextRefCopy3" localSheetId="5">#REF!</definedName>
    <definedName name="TextRefCopy3">#REF!</definedName>
    <definedName name="TextRefCopy30" localSheetId="5">#REF!</definedName>
    <definedName name="TextRefCopy30">#REF!</definedName>
    <definedName name="TextRefCopy300" localSheetId="5">#REF!</definedName>
    <definedName name="TextRefCopy300">#REF!</definedName>
    <definedName name="TextRefCopy302" localSheetId="5">#REF!</definedName>
    <definedName name="TextRefCopy302">#REF!</definedName>
    <definedName name="TextRefCopy31" localSheetId="5">#REF!</definedName>
    <definedName name="TextRefCopy31">#REF!</definedName>
    <definedName name="TextRefCopy32" localSheetId="5">#REF!</definedName>
    <definedName name="TextRefCopy32">#REF!</definedName>
    <definedName name="TextRefCopy33" localSheetId="5">#REF!</definedName>
    <definedName name="TextRefCopy33">#REF!</definedName>
    <definedName name="TextRefCopy34" localSheetId="5">#REF!</definedName>
    <definedName name="TextRefCopy34">#REF!</definedName>
    <definedName name="TextRefCopy35" localSheetId="5">#REF!</definedName>
    <definedName name="TextRefCopy35">#REF!</definedName>
    <definedName name="TextRefCopy36" localSheetId="5">#REF!</definedName>
    <definedName name="TextRefCopy36">#REF!</definedName>
    <definedName name="TextRefCopy37" localSheetId="5">#REF!</definedName>
    <definedName name="TextRefCopy37">#REF!</definedName>
    <definedName name="TextRefCopy38" localSheetId="5">#REF!</definedName>
    <definedName name="TextRefCopy38">#REF!</definedName>
    <definedName name="TextRefCopy39" localSheetId="5">#REF!</definedName>
    <definedName name="TextRefCopy39">#REF!</definedName>
    <definedName name="TextRefCopy4" localSheetId="5">#REF!</definedName>
    <definedName name="TextRefCopy4">#REF!</definedName>
    <definedName name="TextRefCopy41" localSheetId="5">#REF!</definedName>
    <definedName name="TextRefCopy41">#REF!</definedName>
    <definedName name="TextRefCopy42" localSheetId="5">'[36]TOD of payments and receipts'!#REF!</definedName>
    <definedName name="TextRefCopy42">'[36]TOD of payments and receipts'!#REF!</definedName>
    <definedName name="TextRefCopy43" localSheetId="5">#REF!</definedName>
    <definedName name="TextRefCopy43">#REF!</definedName>
    <definedName name="TextRefCopy44" localSheetId="5">#REF!</definedName>
    <definedName name="TextRefCopy44">#REF!</definedName>
    <definedName name="TextRefCopy46" localSheetId="5">#REF!</definedName>
    <definedName name="TextRefCopy46">#REF!</definedName>
    <definedName name="TextRefCopy47" localSheetId="5">'[36]TOD of payments and receipts'!#REF!</definedName>
    <definedName name="TextRefCopy47">'[36]TOD of payments and receipts'!#REF!</definedName>
    <definedName name="TextRefCopy48" localSheetId="5">#REF!</definedName>
    <definedName name="TextRefCopy48">#REF!</definedName>
    <definedName name="TextRefCopy5" localSheetId="5">#REF!</definedName>
    <definedName name="TextRefCopy5">#REF!</definedName>
    <definedName name="TextRefCopy50" localSheetId="5">'[36]Interest recalculation'!#REF!</definedName>
    <definedName name="TextRefCopy50">'[36]Interest recalculation'!#REF!</definedName>
    <definedName name="TextRefCopy51" localSheetId="5">#REF!</definedName>
    <definedName name="TextRefCopy51">#REF!</definedName>
    <definedName name="TextRefCopy53" localSheetId="5">#REF!</definedName>
    <definedName name="TextRefCopy53">#REF!</definedName>
    <definedName name="TextRefCopy54" localSheetId="5">#REF!</definedName>
    <definedName name="TextRefCopy54">#REF!</definedName>
    <definedName name="TextRefCopy55" localSheetId="5">'[36]Interest recalculation'!#REF!</definedName>
    <definedName name="TextRefCopy55">'[36]Interest recalculation'!#REF!</definedName>
    <definedName name="TextRefCopy57">'[36]Interest recalculation'!$G$40</definedName>
    <definedName name="TextRefCopy58" localSheetId="5">#REF!</definedName>
    <definedName name="TextRefCopy58">#REF!</definedName>
    <definedName name="TextRefCopy6" localSheetId="5">#REF!</definedName>
    <definedName name="TextRefCopy6">#REF!</definedName>
    <definedName name="TextRefCopy60" localSheetId="5">#REF!</definedName>
    <definedName name="TextRefCopy60">#REF!</definedName>
    <definedName name="TextRefCopy61">[36]Disclosure!$H$27</definedName>
    <definedName name="TextRefCopy65" localSheetId="5">'[37]ТМЗ-6'!#REF!</definedName>
    <definedName name="TextRefCopy65">'[37]ТМЗ-6'!#REF!</definedName>
    <definedName name="TextRefCopy69" localSheetId="5">'[37]ТМЗ-6'!#REF!</definedName>
    <definedName name="TextRefCopy69">'[37]ТМЗ-6'!#REF!</definedName>
    <definedName name="TextRefCopy7" localSheetId="5">#REF!</definedName>
    <definedName name="TextRefCopy7">#REF!</definedName>
    <definedName name="TextRefCopy70" localSheetId="5">'[37]ТМЗ-6'!#REF!</definedName>
    <definedName name="TextRefCopy70">'[37]ТМЗ-6'!#REF!</definedName>
    <definedName name="TextRefCopy71" localSheetId="5">'[37]ТМЗ-6'!#REF!</definedName>
    <definedName name="TextRefCopy71">'[37]ТМЗ-6'!#REF!</definedName>
    <definedName name="TextRefCopy72" localSheetId="5">'[37]ТМЗ-6'!#REF!</definedName>
    <definedName name="TextRefCopy72">'[37]ТМЗ-6'!#REF!</definedName>
    <definedName name="TextRefCopy73" localSheetId="5">'[37]ТМЗ-6'!#REF!</definedName>
    <definedName name="TextRefCopy73">'[37]ТМЗ-6'!#REF!</definedName>
    <definedName name="TextRefCopy74" localSheetId="5">'[37]ТМЗ-6'!#REF!</definedName>
    <definedName name="TextRefCopy74">'[37]ТМЗ-6'!#REF!</definedName>
    <definedName name="TextRefCopy75" localSheetId="5">'[37]ТМЗ-6'!#REF!</definedName>
    <definedName name="TextRefCopy75">'[37]ТМЗ-6'!#REF!</definedName>
    <definedName name="TextRefCopy76" localSheetId="5">#REF!</definedName>
    <definedName name="TextRefCopy76">#REF!</definedName>
    <definedName name="TextRefCopy77" localSheetId="5">#REF!</definedName>
    <definedName name="TextRefCopy77">#REF!</definedName>
    <definedName name="TextRefCopy78" localSheetId="5">#REF!</definedName>
    <definedName name="TextRefCopy78">#REF!</definedName>
    <definedName name="TextRefCopy79" localSheetId="5">#REF!</definedName>
    <definedName name="TextRefCopy79">#REF!</definedName>
    <definedName name="TextRefCopy8" localSheetId="5">#REF!</definedName>
    <definedName name="TextRefCopy8">#REF!</definedName>
    <definedName name="TextRefCopy80">[38]Datasheet!$G$16</definedName>
    <definedName name="TextRefCopy81" localSheetId="5">#REF!</definedName>
    <definedName name="TextRefCopy81">#REF!</definedName>
    <definedName name="TextRefCopy82" localSheetId="5">#REF!</definedName>
    <definedName name="TextRefCopy82">#REF!</definedName>
    <definedName name="TextRefCopy83" localSheetId="5">#REF!</definedName>
    <definedName name="TextRefCopy83">#REF!</definedName>
    <definedName name="TextRefCopy84" localSheetId="5">#REF!</definedName>
    <definedName name="TextRefCopy84">#REF!</definedName>
    <definedName name="TextRefCopy85" localSheetId="5">#REF!</definedName>
    <definedName name="TextRefCopy85">#REF!</definedName>
    <definedName name="TextRefCopy86" localSheetId="5">#REF!</definedName>
    <definedName name="TextRefCopy86">#REF!</definedName>
    <definedName name="TextRefCopy87" localSheetId="5">#REF!</definedName>
    <definedName name="TextRefCopy87">#REF!</definedName>
    <definedName name="TextRefCopy88" localSheetId="5">#REF!</definedName>
    <definedName name="TextRefCopy88">#REF!</definedName>
    <definedName name="TextRefCopy89" localSheetId="5">'[32]FA depreciation'!#REF!</definedName>
    <definedName name="TextRefCopy89">'[32]FA depreciation'!#REF!</definedName>
    <definedName name="TextRefCopy9" localSheetId="5">#REF!</definedName>
    <definedName name="TextRefCopy9">#REF!</definedName>
    <definedName name="TextRefCopy90" localSheetId="5">#REF!</definedName>
    <definedName name="TextRefCopy90">#REF!</definedName>
    <definedName name="TextRefCopy91" localSheetId="5">'[31]depreciation testing'!#REF!</definedName>
    <definedName name="TextRefCopy91">'[31]depreciation testing'!#REF!</definedName>
    <definedName name="TextRefCopy92" localSheetId="5">'[31]depreciation testing'!#REF!</definedName>
    <definedName name="TextRefCopy92">'[31]depreciation testing'!#REF!</definedName>
    <definedName name="TextRefCopy93" localSheetId="5">'[31]depreciation testing'!#REF!</definedName>
    <definedName name="TextRefCopy93">'[31]depreciation testing'!#REF!</definedName>
    <definedName name="TextRefCopy94">[39]Additions_Disposals!$A$12</definedName>
    <definedName name="TextRefCopy95" localSheetId="5">'[40]depreciation testing'!#REF!</definedName>
    <definedName name="TextRefCopy95">'[40]depreciation testing'!#REF!</definedName>
    <definedName name="TextRefCopy96" localSheetId="5">#REF!</definedName>
    <definedName name="TextRefCopy96">#REF!</definedName>
    <definedName name="TextRefCopy97" localSheetId="5">'[30]depreciation testing'!#REF!</definedName>
    <definedName name="TextRefCopy97">'[30]depreciation testing'!#REF!</definedName>
    <definedName name="TextRefCopy98" localSheetId="5">#REF!</definedName>
    <definedName name="TextRefCopy98">#REF!</definedName>
    <definedName name="TextRefCopy99" localSheetId="5">'[30]FA Movement '!#REF!</definedName>
    <definedName name="TextRefCopy99">'[30]FA Movement '!#REF!</definedName>
    <definedName name="TextRefCopyRangeCount" hidden="1">32</definedName>
    <definedName name="Threshold" localSheetId="5">#REF!</definedName>
    <definedName name="Threshold">#REF!</definedName>
    <definedName name="tr" localSheetId="14" hidden="1">{#N/A,#N/A,TRUE,"Лист1";#N/A,#N/A,TRUE,"Лист2";#N/A,#N/A,TRUE,"Лист3"}</definedName>
    <definedName name="tr" localSheetId="5" hidden="1">{#N/A,#N/A,TRUE,"Лист1";#N/A,#N/A,TRUE,"Лист2";#N/A,#N/A,TRUE,"Лист3"}</definedName>
    <definedName name="tr" hidden="1">{#N/A,#N/A,TRUE,"Лист1";#N/A,#N/A,TRUE,"Лист2";#N/A,#N/A,TRUE,"Лист3"}</definedName>
    <definedName name="tre" localSheetId="14" hidden="1">{#N/A,#N/A,TRUE,"Лист1";#N/A,#N/A,TRUE,"Лист2";#N/A,#N/A,TRUE,"Лист3"}</definedName>
    <definedName name="tre" localSheetId="5" hidden="1">{#N/A,#N/A,TRUE,"Лист1";#N/A,#N/A,TRUE,"Лист2";#N/A,#N/A,TRUE,"Лист3"}</definedName>
    <definedName name="tre" hidden="1">{#N/A,#N/A,TRUE,"Лист1";#N/A,#N/A,TRUE,"Лист2";#N/A,#N/A,TRUE,"Лист3"}</definedName>
    <definedName name="truy" localSheetId="14" hidden="1">{#N/A,#N/A,TRUE,"Лист1";#N/A,#N/A,TRUE,"Лист2";#N/A,#N/A,TRUE,"Лист3"}</definedName>
    <definedName name="truy" localSheetId="5" hidden="1">{#N/A,#N/A,TRUE,"Лист1";#N/A,#N/A,TRUE,"Лист2";#N/A,#N/A,TRUE,"Лист3"}</definedName>
    <definedName name="truy" hidden="1">{#N/A,#N/A,TRUE,"Лист1";#N/A,#N/A,TRUE,"Лист2";#N/A,#N/A,TRUE,"Лист3"}</definedName>
    <definedName name="ttt" localSheetId="5">'[23]GAAP TB 30.09.01  detail p&amp;l'!#REF!</definedName>
    <definedName name="ttt">'[23]GAAP TB 30.09.01  detail p&amp;l'!#REF!</definedName>
    <definedName name="Un_ResVal2" localSheetId="5">#REF!</definedName>
    <definedName name="Un_ResVal2">#REF!</definedName>
    <definedName name="UnitedStates" localSheetId="5">#REF!</definedName>
    <definedName name="UnitedStates">#REF!</definedName>
    <definedName name="usd_date" localSheetId="5">#REF!</definedName>
    <definedName name="usd_date">#REF!</definedName>
    <definedName name="v" localSheetId="5">#REF!</definedName>
    <definedName name="v">#REF!</definedName>
    <definedName name="V_AVG_1" localSheetId="5">#REF!</definedName>
    <definedName name="V_AVG_1">#REF!</definedName>
    <definedName name="V_AVG_2" localSheetId="5">#REF!</definedName>
    <definedName name="V_AVG_2">#REF!</definedName>
    <definedName name="V_I_19_CLO" localSheetId="5">#REF!</definedName>
    <definedName name="V_I_19_CLO">#REF!</definedName>
    <definedName name="V_I_19_F_CLO" localSheetId="5">#REF!</definedName>
    <definedName name="V_I_19_F_CLO">#REF!</definedName>
    <definedName name="V_I_19_F_OPE" localSheetId="5">#REF!</definedName>
    <definedName name="V_I_19_F_OPE">#REF!</definedName>
    <definedName name="V_I_19_OPE" localSheetId="5">#REF!</definedName>
    <definedName name="V_I_19_OPE">#REF!</definedName>
    <definedName name="values" localSheetId="5">#REF!,#REF!,#REF!</definedName>
    <definedName name="values">#REF!,#REF!,#REF!</definedName>
    <definedName name="VAT" localSheetId="5">[29]Capex!#REF!</definedName>
    <definedName name="VAT">[29]Capex!#REF!</definedName>
    <definedName name="W6016BU120" localSheetId="5">[41]audit!#REF!</definedName>
    <definedName name="W6016BU120">[41]audit!#REF!</definedName>
    <definedName name="wrn.4._.п." localSheetId="14" hidden="1">{#N/A,#N/A,FALSE,"Sheet5";#N/A,#N/A,FALSE,"Sheet3";#N/A,#N/A,FALSE,"Sheet4";#N/A,#N/A,FALSE,"Sheet1"}</definedName>
    <definedName name="wrn.4._.п." localSheetId="5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P_E." localSheetId="1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" localSheetId="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localSheetId="14" hidden="1">{"IS_E",#N/A,FALSE,"FSN";"CF_E",#N/A,FALSE,"FSN";"Tum_E",#N/A,FALSE,"Prepaid";"FP_Alm_E",#N/A,FALSE,"FixedPhone";"Staff_E",#N/A,FALSE,"Staff";"subs_E",#N/A,FALSE,"SubProj";"subs_all_E",#N/A,FALSE,"SubProj"}</definedName>
    <definedName name="wrn.BP_E_for_ALL." localSheetId="5" hidden="1">{"IS_E",#N/A,FALSE,"FSN";"CF_E",#N/A,FALSE,"FSN";"Tum_E",#N/A,FALSE,"Prepaid";"FP_Alm_E",#N/A,FALSE,"FixedPhone";"Staff_E",#N/A,FALSE,"Staff";"subs_E",#N/A,FALSE,"SubProj";"subs_all_E",#N/A,FALSE,"SubProj"}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localSheetId="1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" localSheetId="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localSheetId="14" hidden="1">{"Subs_Reg_R",#N/A,FALSE,"SubsProj";"Capex_R",#N/A,FALSE,"CapEx"}</definedName>
    <definedName name="wrn.BP_R." localSheetId="5" hidden="1">{"Subs_Reg_R",#N/A,FALSE,"SubsProj";"Capex_R",#N/A,FALSE,"CapEx"}</definedName>
    <definedName name="wrn.BP_R." hidden="1">{"Subs_Reg_R",#N/A,FALSE,"SubsProj";"Capex_R",#N/A,FALSE,"CapEx"}</definedName>
    <definedName name="wrn.BP_R_KTK." localSheetId="1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" localSheetId="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localSheetId="1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" localSheetId="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udget._.2002._.Operating._.Units." localSheetId="14" hidden="1">{#N/A,#N/A,FALSE,"Earning Summary";#N/A,#N/A,FALSE,"csxwt hong kong";#N/A,#N/A,FALSE,"slot 292";#N/A,#N/A,FALSE,"soict";#N/A,#N/A,FALSE,"otlhk";#N/A,#N/A,FALSE,"csxwt xiamen";#N/A,#N/A,FALSE,"csxwt adelaide";#N/A,#N/A,FALSE,"csxwtg bv";#N/A,#N/A,FALSE,"csxwtg kg";#N/A,#N/A,FALSE,"haina";#N/A,#N/A,FALSE,"wcs";#N/A,#N/A,FALSE,"tmr";#N/A,#N/A,FALSE,"slo";#N/A,#N/A,FALSE,"corp";#N/A,#N/A,FALSE,"sloi";#N/A,#N/A,FALSE,"csx tml mgmt";#N/A,#N/A,FALSE,"csxwt europe";#N/A,#N/A,FALSE,"pac container";#N/A,#N/A,FALSE,"csx asia";#N/A,#N/A,FALSE,"csx orient";#N/A,#N/A,FALSE,"finman"}</definedName>
    <definedName name="wrn.Budget._.2002._.Operating._.Units." localSheetId="5" hidden="1">{#N/A,#N/A,FALSE,"Earning Summary";#N/A,#N/A,FALSE,"csxwt hong kong";#N/A,#N/A,FALSE,"slot 292";#N/A,#N/A,FALSE,"soict";#N/A,#N/A,FALSE,"otlhk";#N/A,#N/A,FALSE,"csxwt xiamen";#N/A,#N/A,FALSE,"csxwt adelaide";#N/A,#N/A,FALSE,"csxwtg bv";#N/A,#N/A,FALSE,"csxwtg kg";#N/A,#N/A,FALSE,"haina";#N/A,#N/A,FALSE,"wcs";#N/A,#N/A,FALSE,"tmr";#N/A,#N/A,FALSE,"slo";#N/A,#N/A,FALSE,"corp";#N/A,#N/A,FALSE,"sloi";#N/A,#N/A,FALSE,"csx tml mgmt";#N/A,#N/A,FALSE,"csxwt europe";#N/A,#N/A,FALSE,"pac container";#N/A,#N/A,FALSE,"csx asia";#N/A,#N/A,FALSE,"csx orient";#N/A,#N/A,FALSE,"finman"}</definedName>
    <definedName name="wrn.Budget._.2002._.Operating._.Units." hidden="1">{#N/A,#N/A,FALSE,"Earning Summary";#N/A,#N/A,FALSE,"csxwt hong kong";#N/A,#N/A,FALSE,"slot 292";#N/A,#N/A,FALSE,"soict";#N/A,#N/A,FALSE,"otlhk";#N/A,#N/A,FALSE,"csxwt xiamen";#N/A,#N/A,FALSE,"csxwt adelaide";#N/A,#N/A,FALSE,"csxwtg bv";#N/A,#N/A,FALSE,"csxwtg kg";#N/A,#N/A,FALSE,"haina";#N/A,#N/A,FALSE,"wcs";#N/A,#N/A,FALSE,"tmr";#N/A,#N/A,FALSE,"slo";#N/A,#N/A,FALSE,"corp";#N/A,#N/A,FALSE,"sloi";#N/A,#N/A,FALSE,"csx tml mgmt";#N/A,#N/A,FALSE,"csxwt europe";#N/A,#N/A,FALSE,"pac container";#N/A,#N/A,FALSE,"csx asia";#N/A,#N/A,FALSE,"csx orient";#N/A,#N/A,FALSE,"finman"}</definedName>
    <definedName name="wrn.Capital._.Spending._.1998." localSheetId="14" hidden="1">{#N/A,#N/A,TRUE,"Total Allocation";#N/A,#N/A,TRUE,"Capital Software";#N/A,#N/A,TRUE,"Misc";#N/A,#N/A,TRUE,"NAOG"}</definedName>
    <definedName name="wrn.Capital._.Spending._.1998." localSheetId="5" hidden="1">{#N/A,#N/A,TRUE,"Total Allocation";#N/A,#N/A,TRUE,"Capital Software";#N/A,#N/A,TRUE,"Misc";#N/A,#N/A,TRUE,"NAOG"}</definedName>
    <definedName name="wrn.Capital._.Spending._.1998." hidden="1">{#N/A,#N/A,TRUE,"Total Allocation";#N/A,#N/A,TRUE,"Capital Software";#N/A,#N/A,TRUE,"Misc";#N/A,#N/A,TRUE,"NAOG"}</definedName>
    <definedName name="wrn.Cash._.Flow._.Forecast._.and._.Details." localSheetId="14" hidden="1">{#N/A,#N/A,FALSE,"monthly";#N/A,#N/A,FALSE,"fcst detail"}</definedName>
    <definedName name="wrn.Cash._.Flow._.Forecast._.and._.Details." localSheetId="5" hidden="1">{#N/A,#N/A,FALSE,"monthly";#N/A,#N/A,FALSE,"fcst detail"}</definedName>
    <definedName name="wrn.Cash._.Flow._.Forecast._.and._.Details." hidden="1">{#N/A,#N/A,FALSE,"monthly";#N/A,#N/A,FALSE,"fcst detail"}</definedName>
    <definedName name="wrn.Caucedo._.Financials." localSheetId="14" hidden="1">{#N/A,#N/A,FALSE,"Cover"}</definedName>
    <definedName name="wrn.Caucedo._.Financials." localSheetId="5" hidden="1">{#N/A,#N/A,FALSE,"Cover"}</definedName>
    <definedName name="wrn.Caucedo._.Financials." hidden="1">{#N/A,#N/A,FALSE,"Cover"}</definedName>
    <definedName name="wrn.CSXWT._.Budget._.2002." localSheetId="14" hidden="1">{#N/A,#N/A,FALSE,"Earning Summary";#N/A,#N/A,FALSE,"QTR SUMM";#N/A,#N/A,FALSE,"csxwt hong kong";#N/A,#N/A,FALSE,"soict";#N/A,#N/A,FALSE,"otlhk";#N/A,#N/A,FALSE,"csxwt xiamen";#N/A,#N/A,FALSE,"csxwt adelaide";#N/A,#N/A,FALSE,"csxwtg bv";#N/A,#N/A,FALSE,"csxwtg kg";#N/A,#N/A,FALSE,"haina";#N/A,#N/A,FALSE,"wcs";#N/A,#N/A,FALSE,"tmr";#N/A,#N/A,FALSE,"ATL";#N/A,#N/A,FALSE,"CSXOT";#N/A,#N/A,FALSE,"act";#N/A,#N/A,FALSE,"ATL YANTIAN";#N/A,#N/A,FALSE,"VOS";#N/A,#N/A,FALSE,"CAUCEDO";#N/A,#N/A,FALSE,"CABELLO"}</definedName>
    <definedName name="wrn.CSXWT._.Budget._.2002." localSheetId="5" hidden="1">{#N/A,#N/A,FALSE,"Earning Summary";#N/A,#N/A,FALSE,"QTR SUMM";#N/A,#N/A,FALSE,"csxwt hong kong";#N/A,#N/A,FALSE,"soict";#N/A,#N/A,FALSE,"otlhk";#N/A,#N/A,FALSE,"csxwt xiamen";#N/A,#N/A,FALSE,"csxwt adelaide";#N/A,#N/A,FALSE,"csxwtg bv";#N/A,#N/A,FALSE,"csxwtg kg";#N/A,#N/A,FALSE,"haina";#N/A,#N/A,FALSE,"wcs";#N/A,#N/A,FALSE,"tmr";#N/A,#N/A,FALSE,"ATL";#N/A,#N/A,FALSE,"CSXOT";#N/A,#N/A,FALSE,"act";#N/A,#N/A,FALSE,"ATL YANTIAN";#N/A,#N/A,FALSE,"VOS";#N/A,#N/A,FALSE,"CAUCEDO";#N/A,#N/A,FALSE,"CABELLO"}</definedName>
    <definedName name="wrn.CSXWT._.Budget._.2002." hidden="1">{#N/A,#N/A,FALSE,"Earning Summary";#N/A,#N/A,FALSE,"QTR SUMM";#N/A,#N/A,FALSE,"csxwt hong kong";#N/A,#N/A,FALSE,"soict";#N/A,#N/A,FALSE,"otlhk";#N/A,#N/A,FALSE,"csxwt xiamen";#N/A,#N/A,FALSE,"csxwt adelaide";#N/A,#N/A,FALSE,"csxwtg bv";#N/A,#N/A,FALSE,"csxwtg kg";#N/A,#N/A,FALSE,"haina";#N/A,#N/A,FALSE,"wcs";#N/A,#N/A,FALSE,"tmr";#N/A,#N/A,FALSE,"ATL";#N/A,#N/A,FALSE,"CSXOT";#N/A,#N/A,FALSE,"act";#N/A,#N/A,FALSE,"ATL YANTIAN";#N/A,#N/A,FALSE,"VOS";#N/A,#N/A,FALSE,"CAUCEDO";#N/A,#N/A,FALSE,"CABELLO"}</definedName>
    <definedName name="wrn.End._.of._.Day." localSheetId="14" hidden="1">{#N/A,#N/A,FALSE,"MM_blotter";#N/A,#N/A,FALSE,"FX Deals";#N/A,#N/A,FALSE,"Depo Deals"}</definedName>
    <definedName name="wrn.End._.of._.Day." localSheetId="5" hidden="1">{#N/A,#N/A,FALSE,"MM_blotter";#N/A,#N/A,FALSE,"FX Deals";#N/A,#N/A,FALSE,"Depo Deals"}</definedName>
    <definedName name="wrn.End._.of._.Day." hidden="1">{#N/A,#N/A,FALSE,"MM_blotter";#N/A,#N/A,FALSE,"FX Deals";#N/A,#N/A,FALSE,"Depo Deals"}</definedName>
    <definedName name="wrn.forecast99." localSheetId="1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" localSheetId="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hup." localSheetId="14" hidden="1">{#N/A,#N/A,FALSE,"3-Year Plan Review Schedule USD";#N/A,#N/A,FALSE,"Earning Summary USD";#N/A,#N/A,FALSE,"Assumptions USD"}</definedName>
    <definedName name="wrn.hup." localSheetId="5" hidden="1">{#N/A,#N/A,FALSE,"3-Year Plan Review Schedule USD";#N/A,#N/A,FALSE,"Earning Summary USD";#N/A,#N/A,FALSE,"Assumptions USD"}</definedName>
    <definedName name="wrn.hup." hidden="1">{#N/A,#N/A,FALSE,"3-Year Plan Review Schedule USD";#N/A,#N/A,FALSE,"Earning Summary USD";#N/A,#N/A,FALSE,"Assumptions USD"}</definedName>
    <definedName name="wrn.kumkol." localSheetId="14" hidden="1">{#N/A,#N/A,FALSE,"Сентябрь";#N/A,#N/A,FALSE,"Пояснительная сентябре 99"}</definedName>
    <definedName name="wrn.kumkol." localSheetId="5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Mgmt._.Report._.Operating._.Units." localSheetId="14" hidden="1">{#N/A,#N/A,TRUE,"SUMMARY";#N/A,#N/A,TRUE,"MO";#N/A,#N/A,TRUE,"csxwt hong kong";#N/A,#N/A,TRUE,"soict";#N/A,#N/A,TRUE,"csxwtg bv";#N/A,#N/A,TRUE,"csxwt xiamen";#N/A,#N/A,TRUE,"csxwt adelaide";#N/A,#N/A,TRUE,"otlhk";#N/A,#N/A,TRUE,"haina";#N/A,#N/A,TRUE,"wcs";#N/A,#N/A,TRUE,"ATL";#N/A,#N/A,TRUE,"ATLY";#N/A,#N/A,TRUE,"act";#N/A,#N/A,TRUE,"tmr";#N/A,#N/A,TRUE,"VOS";#N/A,#N/A,TRUE,"CABELLO";#N/A,#N/A,TRUE,"CSXOT";#N/A,#N/A,TRUE,"csxwtg kg ";#N/A,#N/A,TRUE,"wcs shanghai";#N/A,#N/A,TRUE,"csxwt dominicana";#N/A,#N/A,TRUE,"corp";#N/A,#N/A,TRUE,"elim"}</definedName>
    <definedName name="wrn.Mgmt._.Report._.Operating._.Units." localSheetId="5" hidden="1">{#N/A,#N/A,TRUE,"SUMMARY";#N/A,#N/A,TRUE,"MO";#N/A,#N/A,TRUE,"csxwt hong kong";#N/A,#N/A,TRUE,"soict";#N/A,#N/A,TRUE,"csxwtg bv";#N/A,#N/A,TRUE,"csxwt xiamen";#N/A,#N/A,TRUE,"csxwt adelaide";#N/A,#N/A,TRUE,"otlhk";#N/A,#N/A,TRUE,"haina";#N/A,#N/A,TRUE,"wcs";#N/A,#N/A,TRUE,"ATL";#N/A,#N/A,TRUE,"ATLY";#N/A,#N/A,TRUE,"act";#N/A,#N/A,TRUE,"tmr";#N/A,#N/A,TRUE,"VOS";#N/A,#N/A,TRUE,"CABELLO";#N/A,#N/A,TRUE,"CSXOT";#N/A,#N/A,TRUE,"csxwtg kg ";#N/A,#N/A,TRUE,"wcs shanghai";#N/A,#N/A,TRUE,"csxwt dominicana";#N/A,#N/A,TRUE,"corp";#N/A,#N/A,TRUE,"elim"}</definedName>
    <definedName name="wrn.Mgmt._.Report._.Operating._.Units." hidden="1">{#N/A,#N/A,TRUE,"SUMMARY";#N/A,#N/A,TRUE,"MO";#N/A,#N/A,TRUE,"csxwt hong kong";#N/A,#N/A,TRUE,"soict";#N/A,#N/A,TRUE,"csxwtg bv";#N/A,#N/A,TRUE,"csxwt xiamen";#N/A,#N/A,TRUE,"csxwt adelaide";#N/A,#N/A,TRUE,"otlhk";#N/A,#N/A,TRUE,"haina";#N/A,#N/A,TRUE,"wcs";#N/A,#N/A,TRUE,"ATL";#N/A,#N/A,TRUE,"ATLY";#N/A,#N/A,TRUE,"act";#N/A,#N/A,TRUE,"tmr";#N/A,#N/A,TRUE,"VOS";#N/A,#N/A,TRUE,"CABELLO";#N/A,#N/A,TRUE,"CSXOT";#N/A,#N/A,TRUE,"csxwtg kg ";#N/A,#N/A,TRUE,"wcs shanghai";#N/A,#N/A,TRUE,"csxwt dominicana";#N/A,#N/A,TRUE,"corp";#N/A,#N/A,TRUE,"elim"}</definedName>
    <definedName name="wrn.REPORT1." localSheetId="14" hidden="1">{"PRINTME",#N/A,FALSE,"FINAL-10"}</definedName>
    <definedName name="wrn.REPORT1." localSheetId="5" hidden="1">{"PRINTME",#N/A,FALSE,"FINAL-10"}</definedName>
    <definedName name="wrn.REPORT1." hidden="1">{"PRINTME",#N/A,FALSE,"FINAL-10"}</definedName>
    <definedName name="wrn.RESULTS." localSheetId="14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localSheetId="5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USD._.overzichten." localSheetId="14" hidden="1">{#N/A,#N/A,FALSE,"Earning Summary USD";#N/A,#N/A,FALSE,"3-Year Plan Review Schedule"}</definedName>
    <definedName name="wrn.USD._.overzichten." localSheetId="5" hidden="1">{#N/A,#N/A,FALSE,"Earning Summary USD";#N/A,#N/A,FALSE,"3-Year Plan Review Schedule"}</definedName>
    <definedName name="wrn.USD._.overzichten." hidden="1">{#N/A,#N/A,FALSE,"Earning Summary USD";#N/A,#N/A,FALSE,"3-Year Plan Review Schedule"}</definedName>
    <definedName name="wrn.xrates." localSheetId="14" hidden="1">{#N/A,#N/A,FALSE,"1996";#N/A,#N/A,FALSE,"1995";#N/A,#N/A,FALSE,"1994"}</definedName>
    <definedName name="wrn.xrates." localSheetId="5" hidden="1">{#N/A,#N/A,FALSE,"1996";#N/A,#N/A,FALSE,"1995";#N/A,#N/A,FALSE,"1994"}</definedName>
    <definedName name="wrn.xrates." hidden="1">{#N/A,#N/A,FALSE,"1996";#N/A,#N/A,FALSE,"1995";#N/A,#N/A,FALSE,"1994"}</definedName>
    <definedName name="wrn.Сравнение._.с._.отраслями." localSheetId="14" hidden="1">{#N/A,#N/A,TRUE,"Лист1";#N/A,#N/A,TRUE,"Лист2";#N/A,#N/A,TRUE,"Лист3"}</definedName>
    <definedName name="wrn.Сравнение._.с._.отраслями." localSheetId="5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14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localSheetId="5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s" localSheetId="14" hidden="1">{#N/A,#N/A,FALSE,"Aging Summary";#N/A,#N/A,FALSE,"Ratio Analysis";#N/A,#N/A,FALSE,"Test 120 Day Accts";#N/A,#N/A,FALSE,"Tickmarks"}</definedName>
    <definedName name="ws" localSheetId="5" hidden="1">{#N/A,#N/A,FALSE,"Aging Summary";#N/A,#N/A,FALSE,"Ratio Analysis";#N/A,#N/A,FALSE,"Test 120 Day Accts";#N/A,#N/A,FALSE,"Tickmarks"}</definedName>
    <definedName name="ws" hidden="1">{#N/A,#N/A,FALSE,"Aging Summary";#N/A,#N/A,FALSE,"Ratio Analysis";#N/A,#N/A,FALSE,"Test 120 Day Accts";#N/A,#N/A,FALSE,"Tickmarks"}</definedName>
    <definedName name="wtre" localSheetId="14" hidden="1">{#N/A,#N/A,FALSE,"Aging Summary";#N/A,#N/A,FALSE,"Ratio Analysis";#N/A,#N/A,FALSE,"Test 120 Day Accts";#N/A,#N/A,FALSE,"Tickmarks"}</definedName>
    <definedName name="wtre" localSheetId="5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x">'[42]Balance Sheet'!$F$5</definedName>
    <definedName name="XREF_COLUMN_1" localSheetId="5" hidden="1">'[37]ТМЗ-6'!#REF!</definedName>
    <definedName name="XREF_COLUMN_1" hidden="1">'[37]ТМЗ-6'!#REF!</definedName>
    <definedName name="XREF_COLUMN_10" hidden="1">'[43]8082'!$P:$P</definedName>
    <definedName name="XREF_COLUMN_11" localSheetId="5" hidden="1">[44]Movement!#REF!</definedName>
    <definedName name="XREF_COLUMN_11" hidden="1">[44]Movement!#REF!</definedName>
    <definedName name="XREF_COLUMN_12" localSheetId="5" hidden="1">[44]Movement!#REF!</definedName>
    <definedName name="XREF_COLUMN_12" hidden="1">[44]Movement!#REF!</definedName>
    <definedName name="XREF_COLUMN_16" localSheetId="5" hidden="1">[45]Mvnt!#REF!</definedName>
    <definedName name="XREF_COLUMN_16" hidden="1">[45]Mvnt!#REF!</definedName>
    <definedName name="XREF_COLUMN_18" localSheetId="5" hidden="1">[45]Mvnt!#REF!</definedName>
    <definedName name="XREF_COLUMN_18" hidden="1">[45]Mvnt!#REF!</definedName>
    <definedName name="XREF_COLUMN_19" localSheetId="5" hidden="1">#REF!</definedName>
    <definedName name="XREF_COLUMN_19" hidden="1">#REF!</definedName>
    <definedName name="XREF_COLUMN_2" localSheetId="5" hidden="1">'[37]ТМЗ-6'!#REF!</definedName>
    <definedName name="XREF_COLUMN_2" hidden="1">'[37]ТМЗ-6'!#REF!</definedName>
    <definedName name="XREF_COLUMN_20" localSheetId="5" hidden="1">#REF!</definedName>
    <definedName name="XREF_COLUMN_20" hidden="1">#REF!</definedName>
    <definedName name="XREF_COLUMN_21" localSheetId="5" hidden="1">#REF!</definedName>
    <definedName name="XREF_COLUMN_21" hidden="1">#REF!</definedName>
    <definedName name="XREF_COLUMN_22" localSheetId="5" hidden="1">#REF!</definedName>
    <definedName name="XREF_COLUMN_22" hidden="1">#REF!</definedName>
    <definedName name="XREF_COLUMN_23" localSheetId="5" hidden="1">#REF!</definedName>
    <definedName name="XREF_COLUMN_23" hidden="1">#REF!</definedName>
    <definedName name="XREF_COLUMN_24" localSheetId="5" hidden="1">#REF!</definedName>
    <definedName name="XREF_COLUMN_24" hidden="1">#REF!</definedName>
    <definedName name="XREF_COLUMN_27" localSheetId="5" hidden="1">#REF!</definedName>
    <definedName name="XREF_COLUMN_27" hidden="1">#REF!</definedName>
    <definedName name="XREF_COLUMN_3" localSheetId="5" hidden="1">#REF!</definedName>
    <definedName name="XREF_COLUMN_3" hidden="1">#REF!</definedName>
    <definedName name="XREF_COLUMN_4" localSheetId="5" hidden="1">#REF!</definedName>
    <definedName name="XREF_COLUMN_4" hidden="1">#REF!</definedName>
    <definedName name="XREF_COLUMN_5" localSheetId="5" hidden="1">#REF!</definedName>
    <definedName name="XREF_COLUMN_5" hidden="1">#REF!</definedName>
    <definedName name="XREF_COLUMN_6" localSheetId="5" hidden="1">#REF!</definedName>
    <definedName name="XREF_COLUMN_6" hidden="1">#REF!</definedName>
    <definedName name="XREF_COLUMN_7" localSheetId="5" hidden="1">#REF!</definedName>
    <definedName name="XREF_COLUMN_7" hidden="1">#REF!</definedName>
    <definedName name="XREF_COLUMN_8" hidden="1">'[43]8200'!$P:$P</definedName>
    <definedName name="XREF_COLUMN_9" hidden="1">'[43]8113'!$P:$P</definedName>
    <definedName name="XRefActiveRow" localSheetId="5" hidden="1">#REF!</definedName>
    <definedName name="XRefActiveRow" hidden="1">#REF!</definedName>
    <definedName name="XRefColumnsCount" hidden="1">2</definedName>
    <definedName name="XRefCopy1" localSheetId="5" hidden="1">[30]summary!#REF!</definedName>
    <definedName name="XRefCopy1" hidden="1">[30]summary!#REF!</definedName>
    <definedName name="XRefCopy10" localSheetId="5" hidden="1">#REF!</definedName>
    <definedName name="XRefCopy10" hidden="1">#REF!</definedName>
    <definedName name="XRefCopy10Row" localSheetId="5" hidden="1">#REF!</definedName>
    <definedName name="XRefCopy10Row" hidden="1">#REF!</definedName>
    <definedName name="XRefCopy11" localSheetId="5" hidden="1">#REF!</definedName>
    <definedName name="XRefCopy11" hidden="1">#REF!</definedName>
    <definedName name="XRefCopy11Row" localSheetId="5" hidden="1">#REF!</definedName>
    <definedName name="XRefCopy11Row" hidden="1">#REF!</definedName>
    <definedName name="XRefCopy12" localSheetId="5" hidden="1">'[37]ТМЗ-6'!#REF!</definedName>
    <definedName name="XRefCopy12" hidden="1">'[37]ТМЗ-6'!#REF!</definedName>
    <definedName name="XRefCopy12Row" localSheetId="5" hidden="1">#REF!</definedName>
    <definedName name="XRefCopy12Row" hidden="1">#REF!</definedName>
    <definedName name="XRefCopy13" localSheetId="5" hidden="1">'[46]4'!#REF!</definedName>
    <definedName name="XRefCopy13" hidden="1">'[46]4'!#REF!</definedName>
    <definedName name="XRefCopy13Row" localSheetId="5" hidden="1">#REF!</definedName>
    <definedName name="XRefCopy13Row" hidden="1">#REF!</definedName>
    <definedName name="XRefCopy14" localSheetId="5" hidden="1">'[46]4'!#REF!</definedName>
    <definedName name="XRefCopy14" hidden="1">'[46]4'!#REF!</definedName>
    <definedName name="XRefCopy14Row" localSheetId="5" hidden="1">#REF!</definedName>
    <definedName name="XRefCopy14Row" hidden="1">#REF!</definedName>
    <definedName name="XRefCopy15Row" localSheetId="5" hidden="1">[44]XREF!#REF!</definedName>
    <definedName name="XRefCopy15Row" hidden="1">[44]XREF!#REF!</definedName>
    <definedName name="XRefCopy16" localSheetId="5" hidden="1">'[37]ТМЗ-6'!#REF!</definedName>
    <definedName name="XRefCopy16" hidden="1">'[37]ТМЗ-6'!#REF!</definedName>
    <definedName name="XRefCopy16Row" localSheetId="5" hidden="1">[44]XREF!#REF!</definedName>
    <definedName name="XRefCopy16Row" hidden="1">[44]XREF!#REF!</definedName>
    <definedName name="XRefCopy17" localSheetId="5" hidden="1">'[37]ТМЗ-6'!#REF!</definedName>
    <definedName name="XRefCopy17" hidden="1">'[37]ТМЗ-6'!#REF!</definedName>
    <definedName name="XRefCopy17Row" localSheetId="5" hidden="1">[44]XREF!#REF!</definedName>
    <definedName name="XRefCopy17Row" hidden="1">[44]XREF!#REF!</definedName>
    <definedName name="XRefCopy18" localSheetId="5" hidden="1">'[37]ТМЗ-6'!#REF!</definedName>
    <definedName name="XRefCopy18" hidden="1">'[37]ТМЗ-6'!#REF!</definedName>
    <definedName name="XRefCopy18Row" localSheetId="5" hidden="1">#REF!</definedName>
    <definedName name="XRefCopy18Row" hidden="1">#REF!</definedName>
    <definedName name="XRefCopy19" localSheetId="5" hidden="1">'[37]ТМЗ-6'!#REF!</definedName>
    <definedName name="XRefCopy19" hidden="1">'[37]ТМЗ-6'!#REF!</definedName>
    <definedName name="XRefCopy19Row" localSheetId="5" hidden="1">#REF!</definedName>
    <definedName name="XRefCopy19Row" hidden="1">#REF!</definedName>
    <definedName name="XRefCopy1Row" localSheetId="5" hidden="1">[47]XREF!#REF!</definedName>
    <definedName name="XRefCopy1Row" hidden="1">[47]XREF!#REF!</definedName>
    <definedName name="XRefCopy2" localSheetId="5" hidden="1">'[37]ТМЗ-6'!#REF!</definedName>
    <definedName name="XRefCopy2" hidden="1">'[37]ТМЗ-6'!#REF!</definedName>
    <definedName name="XRefCopy20" localSheetId="5" hidden="1">#REF!</definedName>
    <definedName name="XRefCopy20" hidden="1">#REF!</definedName>
    <definedName name="XRefCopy20Row" localSheetId="5" hidden="1">#REF!</definedName>
    <definedName name="XRefCopy20Row" hidden="1">#REF!</definedName>
    <definedName name="XRefCopy21" localSheetId="5" hidden="1">#REF!</definedName>
    <definedName name="XRefCopy21" hidden="1">#REF!</definedName>
    <definedName name="XRefCopy21Row" localSheetId="5" hidden="1">#REF!</definedName>
    <definedName name="XRefCopy21Row" hidden="1">#REF!</definedName>
    <definedName name="XRefCopy22" localSheetId="5" hidden="1">#REF!</definedName>
    <definedName name="XRefCopy22" hidden="1">#REF!</definedName>
    <definedName name="XRefCopy22Row" localSheetId="5" hidden="1">#REF!</definedName>
    <definedName name="XRefCopy22Row" hidden="1">#REF!</definedName>
    <definedName name="XRefCopy23" localSheetId="5" hidden="1">#REF!</definedName>
    <definedName name="XRefCopy23" hidden="1">#REF!</definedName>
    <definedName name="XRefCopy23Row" localSheetId="5" hidden="1">#REF!</definedName>
    <definedName name="XRefCopy23Row" hidden="1">#REF!</definedName>
    <definedName name="XRefCopy24" localSheetId="5" hidden="1">#REF!</definedName>
    <definedName name="XRefCopy24" hidden="1">#REF!</definedName>
    <definedName name="XRefCopy24Row" localSheetId="5" hidden="1">#REF!</definedName>
    <definedName name="XRefCopy24Row" hidden="1">#REF!</definedName>
    <definedName name="XRefCopy25" localSheetId="5" hidden="1">#REF!</definedName>
    <definedName name="XRefCopy25" hidden="1">#REF!</definedName>
    <definedName name="XRefCopy25Row" localSheetId="5" hidden="1">#REF!</definedName>
    <definedName name="XRefCopy25Row" hidden="1">#REF!</definedName>
    <definedName name="XRefCopy26" localSheetId="5" hidden="1">#REF!</definedName>
    <definedName name="XRefCopy26" hidden="1">#REF!</definedName>
    <definedName name="XRefCopy26Row" localSheetId="5" hidden="1">#REF!</definedName>
    <definedName name="XRefCopy26Row" hidden="1">#REF!</definedName>
    <definedName name="XRefCopy27" localSheetId="5" hidden="1">#REF!</definedName>
    <definedName name="XRefCopy27" hidden="1">#REF!</definedName>
    <definedName name="XRefCopy27Row" localSheetId="5" hidden="1">[36]XREF!#REF!</definedName>
    <definedName name="XRefCopy27Row" hidden="1">[36]XREF!#REF!</definedName>
    <definedName name="XRefCopy28" hidden="1">#N/A</definedName>
    <definedName name="XRefCopy28Row" localSheetId="5" hidden="1">[48]XREF!#REF!</definedName>
    <definedName name="XRefCopy28Row" hidden="1">[48]XREF!#REF!</definedName>
    <definedName name="XRefCopy29" localSheetId="5" hidden="1">#REF!</definedName>
    <definedName name="XRefCopy29" hidden="1">#REF!</definedName>
    <definedName name="XRefCopy29Row" localSheetId="5" hidden="1">[48]XREF!#REF!</definedName>
    <definedName name="XRefCopy29Row" hidden="1">[48]XREF!#REF!</definedName>
    <definedName name="XRefCopy2Row" localSheetId="5" hidden="1">#REF!</definedName>
    <definedName name="XRefCopy2Row" hidden="1">#REF!</definedName>
    <definedName name="XRefCopy3" localSheetId="5" hidden="1">'[37]ТМЗ-6'!#REF!</definedName>
    <definedName name="XRefCopy3" hidden="1">'[37]ТМЗ-6'!#REF!</definedName>
    <definedName name="XRefCopy30" hidden="1">#N/A</definedName>
    <definedName name="XRefCopy30Row" localSheetId="5" hidden="1">[48]XREF!#REF!</definedName>
    <definedName name="XRefCopy30Row" hidden="1">[48]XREF!#REF!</definedName>
    <definedName name="XRefCopy31" hidden="1">#N/A</definedName>
    <definedName name="XRefCopy31Row" localSheetId="5" hidden="1">[48]XREF!#REF!</definedName>
    <definedName name="XRefCopy31Row" hidden="1">[48]XREF!#REF!</definedName>
    <definedName name="XRefCopy32" hidden="1">#N/A</definedName>
    <definedName name="XRefCopy32Row" localSheetId="5" hidden="1">[48]XREF!#REF!</definedName>
    <definedName name="XRefCopy32Row" hidden="1">[48]XREF!#REF!</definedName>
    <definedName name="XRefCopy33Row" localSheetId="5" hidden="1">[48]XREF!#REF!</definedName>
    <definedName name="XRefCopy33Row" hidden="1">[48]XREF!#REF!</definedName>
    <definedName name="XRefCopy34" localSheetId="5" hidden="1">#REF!</definedName>
    <definedName name="XRefCopy34" hidden="1">#REF!</definedName>
    <definedName name="XRefCopy34Row" localSheetId="5" hidden="1">[45]XREF!#REF!</definedName>
    <definedName name="XRefCopy34Row" hidden="1">[45]XREF!#REF!</definedName>
    <definedName name="XRefCopy35" localSheetId="5" hidden="1">#REF!</definedName>
    <definedName name="XRefCopy35" hidden="1">#REF!</definedName>
    <definedName name="XRefCopy35Row" localSheetId="5" hidden="1">[48]XREF!#REF!</definedName>
    <definedName name="XRefCopy35Row" hidden="1">[48]XREF!#REF!</definedName>
    <definedName name="XRefCopy36Row" localSheetId="5" hidden="1">[48]XREF!#REF!</definedName>
    <definedName name="XRefCopy36Row" hidden="1">[48]XREF!#REF!</definedName>
    <definedName name="XRefCopy37" localSheetId="5" hidden="1">#REF!</definedName>
    <definedName name="XRefCopy37" hidden="1">#REF!</definedName>
    <definedName name="XRefCopy37Row" localSheetId="5" hidden="1">[48]XREF!#REF!</definedName>
    <definedName name="XRefCopy37Row" hidden="1">[48]XREF!#REF!</definedName>
    <definedName name="XRefCopy38" localSheetId="5" hidden="1">#REF!</definedName>
    <definedName name="XRefCopy38" hidden="1">#REF!</definedName>
    <definedName name="XRefCopy38Row" localSheetId="5" hidden="1">[48]XREF!#REF!</definedName>
    <definedName name="XRefCopy38Row" hidden="1">[48]XREF!#REF!</definedName>
    <definedName name="XRefCopy39Row" localSheetId="5" hidden="1">[48]XREF!#REF!</definedName>
    <definedName name="XRefCopy39Row" hidden="1">[48]XREF!#REF!</definedName>
    <definedName name="XRefCopy3Row" localSheetId="5" hidden="1">#REF!</definedName>
    <definedName name="XRefCopy3Row" hidden="1">#REF!</definedName>
    <definedName name="XRefCopy4" localSheetId="5" hidden="1">'[37]ТМЗ-6'!#REF!</definedName>
    <definedName name="XRefCopy4" hidden="1">'[37]ТМЗ-6'!#REF!</definedName>
    <definedName name="XRefCopy40Row" localSheetId="5" hidden="1">[48]XREF!#REF!</definedName>
    <definedName name="XRefCopy40Row" hidden="1">[48]XREF!#REF!</definedName>
    <definedName name="XRefCopy41" localSheetId="5" hidden="1">#REF!</definedName>
    <definedName name="XRefCopy41" hidden="1">#REF!</definedName>
    <definedName name="XRefCopy41Row" localSheetId="5" hidden="1">[48]XREF!#REF!</definedName>
    <definedName name="XRefCopy41Row" hidden="1">[48]XREF!#REF!</definedName>
    <definedName name="XRefCopy42" localSheetId="5" hidden="1">#REF!</definedName>
    <definedName name="XRefCopy42" hidden="1">#REF!</definedName>
    <definedName name="XRefCopy42Row" localSheetId="5" hidden="1">[48]XREF!#REF!</definedName>
    <definedName name="XRefCopy42Row" hidden="1">[48]XREF!#REF!</definedName>
    <definedName name="XRefCopy44" localSheetId="5" hidden="1">[45]Mvnt!#REF!</definedName>
    <definedName name="XRefCopy44" hidden="1">[45]Mvnt!#REF!</definedName>
    <definedName name="XRefCopy44Row" localSheetId="5" hidden="1">#REF!</definedName>
    <definedName name="XRefCopy44Row" hidden="1">#REF!</definedName>
    <definedName name="XRefCopy45" localSheetId="5" hidden="1">[45]Mvnt!#REF!</definedName>
    <definedName name="XRefCopy45" hidden="1">[45]Mvnt!#REF!</definedName>
    <definedName name="XRefCopy45Row" localSheetId="5" hidden="1">#REF!</definedName>
    <definedName name="XRefCopy45Row" hidden="1">#REF!</definedName>
    <definedName name="XRefCopy46" localSheetId="5" hidden="1">[45]Mvnt!#REF!</definedName>
    <definedName name="XRefCopy46" hidden="1">[45]Mvnt!#REF!</definedName>
    <definedName name="XRefCopy47" localSheetId="5" hidden="1">[45]Mvnt!#REF!</definedName>
    <definedName name="XRefCopy47" hidden="1">[45]Mvnt!#REF!</definedName>
    <definedName name="XRefCopy48" localSheetId="5" hidden="1">[45]Mvnt!#REF!</definedName>
    <definedName name="XRefCopy48" hidden="1">[45]Mvnt!#REF!</definedName>
    <definedName name="XRefCopy49" localSheetId="5" hidden="1">[45]Mvnt!#REF!</definedName>
    <definedName name="XRefCopy49" hidden="1">[45]Mvnt!#REF!</definedName>
    <definedName name="XRefCopy4Row" localSheetId="5" hidden="1">#REF!</definedName>
    <definedName name="XRefCopy4Row" hidden="1">#REF!</definedName>
    <definedName name="XRefCopy5" localSheetId="5" hidden="1">'[37]ТМЗ-6'!#REF!</definedName>
    <definedName name="XRefCopy5" hidden="1">'[37]ТМЗ-6'!#REF!</definedName>
    <definedName name="XRefCopy50" localSheetId="5" hidden="1">[45]Mvnt!#REF!</definedName>
    <definedName name="XRefCopy50" hidden="1">[45]Mvnt!#REF!</definedName>
    <definedName name="XRefCopy51" localSheetId="5" hidden="1">[45]Mvnt!#REF!</definedName>
    <definedName name="XRefCopy51" hidden="1">[45]Mvnt!#REF!</definedName>
    <definedName name="XRefCopy52" localSheetId="5" hidden="1">[45]Mvnt!#REF!</definedName>
    <definedName name="XRefCopy52" hidden="1">[45]Mvnt!#REF!</definedName>
    <definedName name="XRefCopy53" localSheetId="5" hidden="1">[45]Mvnt!#REF!</definedName>
    <definedName name="XRefCopy53" hidden="1">[45]Mvnt!#REF!</definedName>
    <definedName name="XRefCopy54" localSheetId="5" hidden="1">[45]Mvnt!#REF!</definedName>
    <definedName name="XRefCopy54" hidden="1">[45]Mvnt!#REF!</definedName>
    <definedName name="XRefCopy55" localSheetId="5" hidden="1">[45]Mvnt!#REF!</definedName>
    <definedName name="XRefCopy55" hidden="1">[45]Mvnt!#REF!</definedName>
    <definedName name="XRefCopy56" localSheetId="5" hidden="1">[45]Mvnt!#REF!</definedName>
    <definedName name="XRefCopy56" hidden="1">[45]Mvnt!#REF!</definedName>
    <definedName name="XRefCopy57" localSheetId="5" hidden="1">[45]Mvnt!#REF!</definedName>
    <definedName name="XRefCopy57" hidden="1">[45]Mvnt!#REF!</definedName>
    <definedName name="XRefCopy58" localSheetId="5" hidden="1">[45]Mvnt!#REF!</definedName>
    <definedName name="XRefCopy58" hidden="1">[45]Mvnt!#REF!</definedName>
    <definedName name="XRefCopy59" localSheetId="5" hidden="1">[45]Mvnt!#REF!</definedName>
    <definedName name="XRefCopy59" hidden="1">[45]Mvnt!#REF!</definedName>
    <definedName name="XRefCopy5Row" localSheetId="5" hidden="1">[49]XREF!#REF!</definedName>
    <definedName name="XRefCopy5Row" hidden="1">[49]XREF!#REF!</definedName>
    <definedName name="XRefCopy6" localSheetId="5" hidden="1">'[37]ТМЗ-6'!#REF!</definedName>
    <definedName name="XRefCopy6" hidden="1">'[37]ТМЗ-6'!#REF!</definedName>
    <definedName name="XRefCopy60" localSheetId="5" hidden="1">[45]Mvnt!#REF!</definedName>
    <definedName name="XRefCopy60" hidden="1">[45]Mvnt!#REF!</definedName>
    <definedName name="XRefCopy61" localSheetId="5" hidden="1">[45]Mvnt!#REF!</definedName>
    <definedName name="XRefCopy61" hidden="1">[45]Mvnt!#REF!</definedName>
    <definedName name="XRefCopy62" localSheetId="5" hidden="1">[45]Mvnt!#REF!</definedName>
    <definedName name="XRefCopy62" hidden="1">[45]Mvnt!#REF!</definedName>
    <definedName name="XRefCopy63" localSheetId="5" hidden="1">[45]Mvnt!#REF!</definedName>
    <definedName name="XRefCopy63" hidden="1">[45]Mvnt!#REF!</definedName>
    <definedName name="XRefCopy64" localSheetId="5" hidden="1">[45]Mvnt!#REF!</definedName>
    <definedName name="XRefCopy64" hidden="1">[45]Mvnt!#REF!</definedName>
    <definedName name="XRefCopy65" localSheetId="5" hidden="1">[45]Mvnt!#REF!</definedName>
    <definedName name="XRefCopy65" hidden="1">[45]Mvnt!#REF!</definedName>
    <definedName name="XRefCopy66" localSheetId="5" hidden="1">[45]Mvnt!#REF!</definedName>
    <definedName name="XRefCopy66" hidden="1">[45]Mvnt!#REF!</definedName>
    <definedName name="XRefCopy67" localSheetId="5" hidden="1">[45]Mvnt!#REF!</definedName>
    <definedName name="XRefCopy67" hidden="1">[45]Mvnt!#REF!</definedName>
    <definedName name="XRefCopy68" localSheetId="5" hidden="1">[45]Mvnt!#REF!</definedName>
    <definedName name="XRefCopy68" hidden="1">[45]Mvnt!#REF!</definedName>
    <definedName name="XRefCopy69" localSheetId="5" hidden="1">[45]Mvnt!#REF!</definedName>
    <definedName name="XRefCopy69" hidden="1">[45]Mvnt!#REF!</definedName>
    <definedName name="XRefCopy6Row" localSheetId="5" hidden="1">#REF!</definedName>
    <definedName name="XRefCopy6Row" hidden="1">#REF!</definedName>
    <definedName name="XRefCopy7" localSheetId="5" hidden="1">'[37]ТМЗ-6'!#REF!</definedName>
    <definedName name="XRefCopy7" hidden="1">'[37]ТМЗ-6'!#REF!</definedName>
    <definedName name="XRefCopy70" localSheetId="5" hidden="1">[45]Mvnt!#REF!</definedName>
    <definedName name="XRefCopy70" hidden="1">[45]Mvnt!#REF!</definedName>
    <definedName name="XRefCopy71" localSheetId="5" hidden="1">[45]Mvnt!#REF!</definedName>
    <definedName name="XRefCopy71" hidden="1">[45]Mvnt!#REF!</definedName>
    <definedName name="XRefCopy72" localSheetId="5" hidden="1">[45]Mvnt!#REF!</definedName>
    <definedName name="XRefCopy72" hidden="1">[45]Mvnt!#REF!</definedName>
    <definedName name="XRefCopy73" localSheetId="5" hidden="1">[45]Mvnt!#REF!</definedName>
    <definedName name="XRefCopy73" hidden="1">[45]Mvnt!#REF!</definedName>
    <definedName name="XRefCopy74" localSheetId="5" hidden="1">[45]Mvnt!#REF!</definedName>
    <definedName name="XRefCopy74" hidden="1">[45]Mvnt!#REF!</definedName>
    <definedName name="XRefCopy75" localSheetId="5" hidden="1">[45]Mvnt!#REF!</definedName>
    <definedName name="XRefCopy75" hidden="1">[45]Mvnt!#REF!</definedName>
    <definedName name="XRefCopy76" localSheetId="5" hidden="1">[45]Mvnt!#REF!</definedName>
    <definedName name="XRefCopy76" hidden="1">[45]Mvnt!#REF!</definedName>
    <definedName name="XRefCopy77" localSheetId="5" hidden="1">[45]Mvnt!#REF!</definedName>
    <definedName name="XRefCopy77" hidden="1">[45]Mvnt!#REF!</definedName>
    <definedName name="XRefCopy78" localSheetId="5" hidden="1">[45]Mvnt!#REF!</definedName>
    <definedName name="XRefCopy78" hidden="1">[45]Mvnt!#REF!</definedName>
    <definedName name="XRefCopy78Row" localSheetId="5" hidden="1">#REF!</definedName>
    <definedName name="XRefCopy78Row" hidden="1">#REF!</definedName>
    <definedName name="XRefCopy79" localSheetId="5" hidden="1">[45]Mvnt!#REF!</definedName>
    <definedName name="XRefCopy79" hidden="1">[45]Mvnt!#REF!</definedName>
    <definedName name="XRefCopy7Row" localSheetId="5" hidden="1">#REF!</definedName>
    <definedName name="XRefCopy7Row" hidden="1">#REF!</definedName>
    <definedName name="XRefCopy8" localSheetId="5" hidden="1">'[37]ТМЗ-6'!#REF!</definedName>
    <definedName name="XRefCopy8" hidden="1">'[37]ТМЗ-6'!#REF!</definedName>
    <definedName name="XRefCopy80" localSheetId="5" hidden="1">[45]Mvnt!#REF!</definedName>
    <definedName name="XRefCopy80" hidden="1">[45]Mvnt!#REF!</definedName>
    <definedName name="XRefCopy80Row" localSheetId="5" hidden="1">[48]XREF!#REF!</definedName>
    <definedName name="XRefCopy80Row" hidden="1">[48]XREF!#REF!</definedName>
    <definedName name="XRefCopy81" localSheetId="5" hidden="1">[45]Mvnt!#REF!</definedName>
    <definedName name="XRefCopy81" hidden="1">[45]Mvnt!#REF!</definedName>
    <definedName name="XRefCopy81Row" localSheetId="5" hidden="1">#REF!</definedName>
    <definedName name="XRefCopy81Row" hidden="1">#REF!</definedName>
    <definedName name="XRefCopy82" localSheetId="5" hidden="1">[45]Mvnt!#REF!</definedName>
    <definedName name="XRefCopy82" hidden="1">[45]Mvnt!#REF!</definedName>
    <definedName name="XRefCopy82Row" localSheetId="5" hidden="1">#REF!</definedName>
    <definedName name="XRefCopy82Row" hidden="1">#REF!</definedName>
    <definedName name="XRefCopy83" localSheetId="5" hidden="1">[45]Mvnt!#REF!</definedName>
    <definedName name="XRefCopy83" hidden="1">[45]Mvnt!#REF!</definedName>
    <definedName name="XRefCopy83Row" localSheetId="5" hidden="1">#REF!</definedName>
    <definedName name="XRefCopy83Row" hidden="1">#REF!</definedName>
    <definedName name="XRefCopy84" localSheetId="5" hidden="1">[45]Mvnt!#REF!</definedName>
    <definedName name="XRefCopy84" hidden="1">[45]Mvnt!#REF!</definedName>
    <definedName name="XRefCopy85" localSheetId="5" hidden="1">[45]Mvnt!#REF!</definedName>
    <definedName name="XRefCopy85" hidden="1">[45]Mvnt!#REF!</definedName>
    <definedName name="XRefCopy85Row" localSheetId="5" hidden="1">#REF!</definedName>
    <definedName name="XRefCopy85Row" hidden="1">#REF!</definedName>
    <definedName name="XRefCopy86" localSheetId="5" hidden="1">#REF!</definedName>
    <definedName name="XRefCopy86" hidden="1">#REF!</definedName>
    <definedName name="XRefCopy86Row" localSheetId="5" hidden="1">#REF!</definedName>
    <definedName name="XRefCopy86Row" hidden="1">#REF!</definedName>
    <definedName name="XRefCopy87" localSheetId="5" hidden="1">#REF!</definedName>
    <definedName name="XRefCopy87" hidden="1">#REF!</definedName>
    <definedName name="XRefCopy87Row" localSheetId="5" hidden="1">#REF!</definedName>
    <definedName name="XRefCopy87Row" hidden="1">#REF!</definedName>
    <definedName name="XRefCopy88" localSheetId="5" hidden="1">#REF!</definedName>
    <definedName name="XRefCopy88" hidden="1">#REF!</definedName>
    <definedName name="XRefCopy88Row" localSheetId="5" hidden="1">#REF!</definedName>
    <definedName name="XRefCopy88Row" hidden="1">#REF!</definedName>
    <definedName name="XRefCopy89" localSheetId="5" hidden="1">#REF!</definedName>
    <definedName name="XRefCopy89" hidden="1">#REF!</definedName>
    <definedName name="XRefCopy89Row" localSheetId="5" hidden="1">#REF!</definedName>
    <definedName name="XRefCopy89Row" hidden="1">#REF!</definedName>
    <definedName name="XRefCopy8Row" localSheetId="5" hidden="1">#REF!</definedName>
    <definedName name="XRefCopy8Row" hidden="1">#REF!</definedName>
    <definedName name="XRefCopy9" localSheetId="5" hidden="1">'[50]TMS '!#REF!</definedName>
    <definedName name="XRefCopy9" hidden="1">'[50]TMS '!#REF!</definedName>
    <definedName name="XRefCopy90" localSheetId="5" hidden="1">#REF!</definedName>
    <definedName name="XRefCopy90" hidden="1">#REF!</definedName>
    <definedName name="XRefCopy90Row" localSheetId="5" hidden="1">#REF!</definedName>
    <definedName name="XRefCopy90Row" hidden="1">#REF!</definedName>
    <definedName name="XRefCopy91" localSheetId="5" hidden="1">#REF!</definedName>
    <definedName name="XRefCopy91" hidden="1">#REF!</definedName>
    <definedName name="XRefCopy91Row" localSheetId="5" hidden="1">#REF!</definedName>
    <definedName name="XRefCopy91Row" hidden="1">#REF!</definedName>
    <definedName name="XRefCopy92" localSheetId="5" hidden="1">#REF!</definedName>
    <definedName name="XRefCopy92" hidden="1">#REF!</definedName>
    <definedName name="XRefCopy92Row" localSheetId="5" hidden="1">#REF!</definedName>
    <definedName name="XRefCopy92Row" hidden="1">#REF!</definedName>
    <definedName name="XRefCopy93" localSheetId="5" hidden="1">[45]Disclosure!#REF!</definedName>
    <definedName name="XRefCopy93" hidden="1">[45]Disclosure!#REF!</definedName>
    <definedName name="XRefCopy9Row" localSheetId="5" hidden="1">#REF!</definedName>
    <definedName name="XRefCopy9Row" hidden="1">#REF!</definedName>
    <definedName name="XRefCopyRangeCount" hidden="1">7</definedName>
    <definedName name="XRefPaste1" localSheetId="5" hidden="1">'[46]1-1'!#REF!</definedName>
    <definedName name="XRefPaste1" hidden="1">'[46]1-1'!#REF!</definedName>
    <definedName name="XRefPaste10" hidden="1">'[43]8145'!$O$17</definedName>
    <definedName name="XRefPaste10Row" hidden="1">[43]XREF!$11:$11</definedName>
    <definedName name="XRefPaste11" hidden="1">'[43]8200'!$O$17</definedName>
    <definedName name="XRefPaste11Row" hidden="1">[43]XREF!$12:$12</definedName>
    <definedName name="XRefPaste12" hidden="1">'[43]8113'!$O$16</definedName>
    <definedName name="XRefPaste12Row" hidden="1">[43]XREF!$13:$13</definedName>
    <definedName name="XRefPaste13" hidden="1">'[43]8082'!$O$16</definedName>
    <definedName name="XRefPaste13Row" hidden="1">[43]XREF!$14:$14</definedName>
    <definedName name="XRefPaste14" localSheetId="5" hidden="1">#REF!</definedName>
    <definedName name="XRefPaste14" hidden="1">#REF!</definedName>
    <definedName name="XRefPaste14Row" localSheetId="5" hidden="1">#REF!</definedName>
    <definedName name="XRefPaste14Row" hidden="1">#REF!</definedName>
    <definedName name="XRefPaste15" localSheetId="5" hidden="1">#REF!</definedName>
    <definedName name="XRefPaste15" hidden="1">#REF!</definedName>
    <definedName name="XRefPaste15Row" localSheetId="5" hidden="1">#REF!</definedName>
    <definedName name="XRefPaste15Row" hidden="1">#REF!</definedName>
    <definedName name="XRefPaste16" localSheetId="5" hidden="1">#REF!</definedName>
    <definedName name="XRefPaste16" hidden="1">#REF!</definedName>
    <definedName name="XRefPaste16Row" localSheetId="5" hidden="1">#REF!</definedName>
    <definedName name="XRefPaste16Row" hidden="1">#REF!</definedName>
    <definedName name="XRefPaste17" localSheetId="5" hidden="1">[45]Mvnt!#REF!</definedName>
    <definedName name="XRefPaste17" hidden="1">[45]Mvnt!#REF!</definedName>
    <definedName name="XRefPaste17Row" localSheetId="5" hidden="1">#REF!</definedName>
    <definedName name="XRefPaste17Row" hidden="1">#REF!</definedName>
    <definedName name="XRefPaste18" localSheetId="5" hidden="1">'[51]4'!#REF!</definedName>
    <definedName name="XRefPaste18" hidden="1">'[51]4'!#REF!</definedName>
    <definedName name="XRefPaste18Row" localSheetId="5" hidden="1">#REF!</definedName>
    <definedName name="XRefPaste18Row" hidden="1">#REF!</definedName>
    <definedName name="XRefPaste1Row" localSheetId="5" hidden="1">#REF!</definedName>
    <definedName name="XRefPaste1Row" hidden="1">#REF!</definedName>
    <definedName name="XRefPaste2" localSheetId="5" hidden="1">'[37]ТМЗ-6'!#REF!</definedName>
    <definedName name="XRefPaste2" hidden="1">'[37]ТМЗ-6'!#REF!</definedName>
    <definedName name="XRefPaste21Row" localSheetId="5" hidden="1">[48]XREF!#REF!</definedName>
    <definedName name="XRefPaste21Row" hidden="1">[48]XREF!#REF!</definedName>
    <definedName name="XRefPaste22" localSheetId="5" hidden="1">#REF!</definedName>
    <definedName name="XRefPaste22" hidden="1">#REF!</definedName>
    <definedName name="XRefPaste22Row" localSheetId="5" hidden="1">[48]XREF!#REF!</definedName>
    <definedName name="XRefPaste22Row" hidden="1">[48]XREF!#REF!</definedName>
    <definedName name="XRefPaste23" localSheetId="5" hidden="1">#REF!</definedName>
    <definedName name="XRefPaste23" hidden="1">#REF!</definedName>
    <definedName name="XRefPaste23Row" localSheetId="5" hidden="1">[48]XREF!#REF!</definedName>
    <definedName name="XRefPaste23Row" hidden="1">[48]XREF!#REF!</definedName>
    <definedName name="XRefPaste24" localSheetId="5" hidden="1">#REF!</definedName>
    <definedName name="XRefPaste24" hidden="1">#REF!</definedName>
    <definedName name="XRefPaste24Row" localSheetId="5" hidden="1">[48]XREF!#REF!</definedName>
    <definedName name="XRefPaste24Row" hidden="1">[48]XREF!#REF!</definedName>
    <definedName name="XRefPaste25" localSheetId="5" hidden="1">#REF!</definedName>
    <definedName name="XRefPaste25" hidden="1">#REF!</definedName>
    <definedName name="XRefPaste25Row" localSheetId="5" hidden="1">[48]XREF!#REF!</definedName>
    <definedName name="XRefPaste25Row" hidden="1">[48]XREF!#REF!</definedName>
    <definedName name="XRefPaste26" localSheetId="5" hidden="1">#REF!</definedName>
    <definedName name="XRefPaste26" hidden="1">#REF!</definedName>
    <definedName name="XRefPaste26Row" localSheetId="5" hidden="1">[48]XREF!#REF!</definedName>
    <definedName name="XRefPaste26Row" hidden="1">[48]XREF!#REF!</definedName>
    <definedName name="XRefPaste27Row" localSheetId="5" hidden="1">[48]XREF!#REF!</definedName>
    <definedName name="XRefPaste27Row" hidden="1">[48]XREF!#REF!</definedName>
    <definedName name="XRefPaste28Row" localSheetId="5" hidden="1">[48]XREF!#REF!</definedName>
    <definedName name="XRefPaste28Row" hidden="1">[48]XREF!#REF!</definedName>
    <definedName name="XRefPaste29Row" localSheetId="5" hidden="1">[48]XREF!#REF!</definedName>
    <definedName name="XRefPaste29Row" hidden="1">[48]XREF!#REF!</definedName>
    <definedName name="XRefPaste2Row" hidden="1">[43]XREF!$A$3:$IV$3</definedName>
    <definedName name="XRefPaste3" localSheetId="5" hidden="1">'[37]ТМЗ-6'!#REF!</definedName>
    <definedName name="XRefPaste3" hidden="1">'[37]ТМЗ-6'!#REF!</definedName>
    <definedName name="XRefPaste30" localSheetId="5" hidden="1">#REF!</definedName>
    <definedName name="XRefPaste30" hidden="1">#REF!</definedName>
    <definedName name="XRefPaste30Row" localSheetId="5" hidden="1">[48]XREF!#REF!</definedName>
    <definedName name="XRefPaste30Row" hidden="1">[48]XREF!#REF!</definedName>
    <definedName name="XRefPaste31" localSheetId="5" hidden="1">#REF!</definedName>
    <definedName name="XRefPaste31" hidden="1">#REF!</definedName>
    <definedName name="XRefPaste31Row" localSheetId="5" hidden="1">[48]XREF!#REF!</definedName>
    <definedName name="XRefPaste31Row" hidden="1">[48]XREF!#REF!</definedName>
    <definedName name="XRefPaste32" localSheetId="5" hidden="1">#REF!</definedName>
    <definedName name="XRefPaste32" hidden="1">#REF!</definedName>
    <definedName name="XRefPaste32Row" localSheetId="5" hidden="1">[48]XREF!#REF!</definedName>
    <definedName name="XRefPaste32Row" hidden="1">[48]XREF!#REF!</definedName>
    <definedName name="XRefPaste33" localSheetId="5" hidden="1">#REF!</definedName>
    <definedName name="XRefPaste33" hidden="1">#REF!</definedName>
    <definedName name="XRefPaste33Row" localSheetId="5" hidden="1">[48]XREF!#REF!</definedName>
    <definedName name="XRefPaste33Row" hidden="1">[48]XREF!#REF!</definedName>
    <definedName name="XRefPaste34Row" localSheetId="5" hidden="1">[48]XREF!#REF!</definedName>
    <definedName name="XRefPaste34Row" hidden="1">[48]XREF!#REF!</definedName>
    <definedName name="XRefPaste35Row" localSheetId="5" hidden="1">[48]XREF!#REF!</definedName>
    <definedName name="XRefPaste35Row" hidden="1">[48]XREF!#REF!</definedName>
    <definedName name="XRefPaste36" localSheetId="5" hidden="1">#REF!</definedName>
    <definedName name="XRefPaste36" hidden="1">#REF!</definedName>
    <definedName name="XRefPaste36Row" localSheetId="5" hidden="1">[48]XREF!#REF!</definedName>
    <definedName name="XRefPaste36Row" hidden="1">[48]XREF!#REF!</definedName>
    <definedName name="XRefPaste37Row" localSheetId="5" hidden="1">[48]XREF!#REF!</definedName>
    <definedName name="XRefPaste37Row" hidden="1">[48]XREF!#REF!</definedName>
    <definedName name="XRefPaste38Row" localSheetId="5" hidden="1">[48]XREF!#REF!</definedName>
    <definedName name="XRefPaste38Row" hidden="1">[48]XREF!#REF!</definedName>
    <definedName name="XRefPaste39Row" localSheetId="5" hidden="1">[48]XREF!#REF!</definedName>
    <definedName name="XRefPaste39Row" hidden="1">[48]XREF!#REF!</definedName>
    <definedName name="XRefPaste3Row" hidden="1">[43]XREF!$A$4:$IV$4</definedName>
    <definedName name="XRefPaste4" localSheetId="5" hidden="1">#REF!</definedName>
    <definedName name="XRefPaste4" hidden="1">#REF!</definedName>
    <definedName name="XRefPaste40Row" localSheetId="5" hidden="1">[48]XREF!#REF!</definedName>
    <definedName name="XRefPaste40Row" hidden="1">[48]XREF!#REF!</definedName>
    <definedName name="XRefPaste41Row" localSheetId="5" hidden="1">[48]XREF!#REF!</definedName>
    <definedName name="XRefPaste41Row" hidden="1">[48]XREF!#REF!</definedName>
    <definedName name="XRefPaste42Row" localSheetId="5" hidden="1">[48]XREF!#REF!</definedName>
    <definedName name="XRefPaste42Row" hidden="1">[48]XREF!#REF!</definedName>
    <definedName name="XRefPaste43Row" localSheetId="5" hidden="1">[48]XREF!#REF!</definedName>
    <definedName name="XRefPaste43Row" hidden="1">[48]XREF!#REF!</definedName>
    <definedName name="XRefPaste44Row" localSheetId="5" hidden="1">[48]XREF!#REF!</definedName>
    <definedName name="XRefPaste44Row" hidden="1">[48]XREF!#REF!</definedName>
    <definedName name="XRefPaste45Row" localSheetId="5" hidden="1">[48]XREF!#REF!</definedName>
    <definedName name="XRefPaste45Row" hidden="1">[48]XREF!#REF!</definedName>
    <definedName name="XRefPaste46Row" localSheetId="5" hidden="1">[48]XREF!#REF!</definedName>
    <definedName name="XRefPaste46Row" hidden="1">[48]XREF!#REF!</definedName>
    <definedName name="XRefPaste47Row" localSheetId="5" hidden="1">[48]XREF!#REF!</definedName>
    <definedName name="XRefPaste47Row" hidden="1">[48]XREF!#REF!</definedName>
    <definedName name="XRefPaste48Row" localSheetId="5" hidden="1">[48]XREF!#REF!</definedName>
    <definedName name="XRefPaste48Row" hidden="1">[48]XREF!#REF!</definedName>
    <definedName name="XRefPaste49Row" localSheetId="5" hidden="1">[48]XREF!#REF!</definedName>
    <definedName name="XRefPaste49Row" hidden="1">[48]XREF!#REF!</definedName>
    <definedName name="XRefPaste4Row" localSheetId="5" hidden="1">#REF!</definedName>
    <definedName name="XRefPaste4Row" hidden="1">#REF!</definedName>
    <definedName name="XRefPaste5" localSheetId="5" hidden="1">#REF!</definedName>
    <definedName name="XRefPaste5" hidden="1">#REF!</definedName>
    <definedName name="XRefPaste50Row" localSheetId="5" hidden="1">[48]XREF!#REF!</definedName>
    <definedName name="XRefPaste50Row" hidden="1">[48]XREF!#REF!</definedName>
    <definedName name="XRefPaste51Row" localSheetId="5" hidden="1">[48]XREF!#REF!</definedName>
    <definedName name="XRefPaste51Row" hidden="1">[48]XREF!#REF!</definedName>
    <definedName name="XRefPaste5Row" localSheetId="5" hidden="1">#REF!</definedName>
    <definedName name="XRefPaste5Row" hidden="1">#REF!</definedName>
    <definedName name="XRefPaste6" localSheetId="5" hidden="1">#REF!</definedName>
    <definedName name="XRefPaste6" hidden="1">#REF!</definedName>
    <definedName name="XRefPaste6Row" localSheetId="5" hidden="1">#REF!</definedName>
    <definedName name="XRefPaste6Row" hidden="1">#REF!</definedName>
    <definedName name="XRefPaste7" localSheetId="5" hidden="1">#REF!</definedName>
    <definedName name="XRefPaste7" hidden="1">#REF!</definedName>
    <definedName name="XRefPaste7Row" localSheetId="5" hidden="1">#REF!</definedName>
    <definedName name="XRefPaste7Row" hidden="1">#REF!</definedName>
    <definedName name="XRefPaste8" localSheetId="5" hidden="1">#REF!</definedName>
    <definedName name="XRefPaste8" hidden="1">#REF!</definedName>
    <definedName name="XRefPaste8Row" localSheetId="5" hidden="1">#REF!</definedName>
    <definedName name="XRefPaste8Row" hidden="1">#REF!</definedName>
    <definedName name="XRefPaste9" hidden="1">'[43]8070'!$O$18</definedName>
    <definedName name="XRefPaste9Row" localSheetId="5" hidden="1">[36]XREF!#REF!</definedName>
    <definedName name="XRefPaste9Row" hidden="1">[36]XREF!#REF!</definedName>
    <definedName name="XRefPasteRangeCount" hidden="1">8</definedName>
    <definedName name="year" localSheetId="5">#REF!</definedName>
    <definedName name="year">#REF!</definedName>
    <definedName name="YearEndRate" localSheetId="5">'[5]P08. SA, CRA'!#REF!</definedName>
    <definedName name="YearEndRate">'[5]P08. SA, CRA'!#REF!</definedName>
    <definedName name="Yemen" localSheetId="5">#REF!</definedName>
    <definedName name="Yemen">#REF!</definedName>
    <definedName name="Yemen1" localSheetId="5">#REF!</definedName>
    <definedName name="Yemen1">#REF!</definedName>
    <definedName name="yui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1C3AD0CD_BF0C_4C4E_9071_158A2F5215E2_.wvu.Rows" hidden="1">'[52]ГК лохл'!$A$9:$IV$116,'[52]ГК лохл'!$A$124:$IV$140,'[52]ГК лохл'!$A$143:$IV$153</definedName>
    <definedName name="Z_9F4E9141_41FC_4B2C_AC1F_EC647474A564_.wvu.PrintArea" hidden="1">'[52]ГК лохл'!$A$119:$AG$154</definedName>
    <definedName name="Z_9F4E9141_41FC_4B2C_AC1F_EC647474A564_.wvu.Rows" hidden="1">'[52]ГК лохл'!$A$9:$IV$116</definedName>
    <definedName name="Z_C37E65A7_9893_435E_9759_72E0D8A5DD87_.wvu.PrintTitles" localSheetId="5" hidden="1">#REF!</definedName>
    <definedName name="Z_C37E65A7_9893_435E_9759_72E0D8A5DD87_.wvu.PrintTitles" hidden="1">#REF!</definedName>
    <definedName name="zheldor" localSheetId="5">#REF!</definedName>
    <definedName name="zheldor">#REF!</definedName>
    <definedName name="zheldorizdat" localSheetId="5">#REF!</definedName>
    <definedName name="zheldorizdat">#REF!</definedName>
    <definedName name="а1" localSheetId="5">[53]ЯНВАРЬ!#REF!</definedName>
    <definedName name="а1">[53]ЯНВАРЬ!#REF!</definedName>
    <definedName name="а23кцукцкйцукцк" localSheetId="14" hidden="1">{#N/A,#N/A,TRUE,"Лист1";#N/A,#N/A,TRUE,"Лист2";#N/A,#N/A,TRUE,"Лист3"}</definedName>
    <definedName name="а23кцукцкйцукцк" localSheetId="5" hidden="1">{#N/A,#N/A,TRUE,"Лист1";#N/A,#N/A,TRUE,"Лист2";#N/A,#N/A,TRUE,"Лист3"}</definedName>
    <definedName name="а23кцукцкйцукцк" hidden="1">{#N/A,#N/A,TRUE,"Лист1";#N/A,#N/A,TRUE,"Лист2";#N/A,#N/A,TRUE,"Лист3"}</definedName>
    <definedName name="а25000" localSheetId="5">#REF!</definedName>
    <definedName name="а25000">#REF!</definedName>
    <definedName name="ааа" localSheetId="14" hidden="1">{#N/A,#N/A,FALSE,"Aging Summary";#N/A,#N/A,FALSE,"Ratio Analysis";#N/A,#N/A,FALSE,"Test 120 Day Accts";#N/A,#N/A,FALSE,"Tickmarks"}</definedName>
    <definedName name="ааа" localSheetId="5" hidden="1">{#N/A,#N/A,FALSE,"Aging Summary";#N/A,#N/A,FALSE,"Ratio Analysis";#N/A,#N/A,FALSE,"Test 120 Day Accts";#N/A,#N/A,FALSE,"Tickmarks"}</definedName>
    <definedName name="ааа" hidden="1">{#N/A,#N/A,FALSE,"Aging Summary";#N/A,#N/A,FALSE,"Ratio Analysis";#N/A,#N/A,FALSE,"Test 120 Day Accts";#N/A,#N/A,FALSE,"Tickmarks"}</definedName>
    <definedName name="ав" localSheetId="14" hidden="1">{#N/A,#N/A,TRUE,"Лист1";#N/A,#N/A,TRUE,"Лист2";#N/A,#N/A,TRUE,"Лист3"}</definedName>
    <definedName name="ав" localSheetId="5" hidden="1">{#N/A,#N/A,TRUE,"Лист1";#N/A,#N/A,TRUE,"Лист2";#N/A,#N/A,TRUE,"Лист3"}</definedName>
    <definedName name="ав" hidden="1">{#N/A,#N/A,TRUE,"Лист1";#N/A,#N/A,TRUE,"Лист2";#N/A,#N/A,TRUE,"Лист3"}</definedName>
    <definedName name="авза" localSheetId="14" hidden="1">{#N/A,#N/A,TRUE,"Лист1";#N/A,#N/A,TRUE,"Лист2";#N/A,#N/A,TRUE,"Лист3"}</definedName>
    <definedName name="авза" localSheetId="5" hidden="1">{#N/A,#N/A,TRUE,"Лист1";#N/A,#N/A,TRUE,"Лист2";#N/A,#N/A,TRUE,"Лист3"}</definedName>
    <definedName name="авза" hidden="1">{#N/A,#N/A,TRUE,"Лист1";#N/A,#N/A,TRUE,"Лист2";#N/A,#N/A,TRUE,"Лист3"}</definedName>
    <definedName name="альфа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вавваапвваав" localSheetId="14" hidden="1">{#N/A,#N/A,TRUE,"Лист1";#N/A,#N/A,TRUE,"Лист2";#N/A,#N/A,TRUE,"Лист3"}</definedName>
    <definedName name="апвавваапвваав" localSheetId="5" hidden="1">{#N/A,#N/A,TRUE,"Лист1";#N/A,#N/A,TRUE,"Лист2";#N/A,#N/A,TRUE,"Лист3"}</definedName>
    <definedName name="апвавваапвваав" hidden="1">{#N/A,#N/A,TRUE,"Лист1";#N/A,#N/A,TRUE,"Лист2";#N/A,#N/A,TRUE,"Лист3"}</definedName>
    <definedName name="апро" localSheetId="14" hidden="1">{#N/A,#N/A,TRUE,"Лист1";#N/A,#N/A,TRUE,"Лист2";#N/A,#N/A,TRUE,"Лист3"}</definedName>
    <definedName name="апро" localSheetId="5" hidden="1">{#N/A,#N/A,TRUE,"Лист1";#N/A,#N/A,TRUE,"Лист2";#N/A,#N/A,TRUE,"Лист3"}</definedName>
    <definedName name="апро" hidden="1">{#N/A,#N/A,TRUE,"Лист1";#N/A,#N/A,TRUE,"Лист2";#N/A,#N/A,TRUE,"Лист3"}</definedName>
    <definedName name="аристон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 localSheetId="5">#REF!</definedName>
    <definedName name="_xlnm.Database">#REF!</definedName>
    <definedName name="биржа">[54]База!$A$1:$T$65536</definedName>
    <definedName name="биржа1">[54]База!$B$1:$T$65536</definedName>
    <definedName name="вапв" localSheetId="14" hidden="1">{#N/A,#N/A,TRUE,"Лист1";#N/A,#N/A,TRUE,"Лист2";#N/A,#N/A,TRUE,"Лист3"}</definedName>
    <definedName name="вапв" localSheetId="5" hidden="1">{#N/A,#N/A,TRUE,"Лист1";#N/A,#N/A,TRUE,"Лист2";#N/A,#N/A,TRUE,"Лист3"}</definedName>
    <definedName name="вапв" hidden="1">{#N/A,#N/A,TRUE,"Лист1";#N/A,#N/A,TRUE,"Лист2";#N/A,#N/A,TRUE,"Лист3"}</definedName>
    <definedName name="вар" localSheetId="14" hidden="1">{#N/A,#N/A,FALSE,"МТВ"}</definedName>
    <definedName name="вар" localSheetId="5" hidden="1">{#N/A,#N/A,FALSE,"МТВ"}</definedName>
    <definedName name="вар" hidden="1">{#N/A,#N/A,FALSE,"МТВ"}</definedName>
    <definedName name="вариант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ла" localSheetId="14" hidden="1">{#N/A,#N/A,FALSE,"Aging Summary";#N/A,#N/A,FALSE,"Ratio Analysis";#N/A,#N/A,FALSE,"Test 120 Day Accts";#N/A,#N/A,FALSE,"Tickmarks"}</definedName>
    <definedName name="вла" localSheetId="5" hidden="1">{#N/A,#N/A,FALSE,"Aging Summary";#N/A,#N/A,FALSE,"Ratio Analysis";#N/A,#N/A,FALSE,"Test 120 Day Accts";#N/A,#N/A,FALSE,"Tickmarks"}</definedName>
    <definedName name="вла" hidden="1">{#N/A,#N/A,FALSE,"Aging Summary";#N/A,#N/A,FALSE,"Ratio Analysis";#N/A,#N/A,FALSE,"Test 120 Day Accts";#N/A,#N/A,FALSE,"Tickmarks"}</definedName>
    <definedName name="вор" localSheetId="14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localSheetId="5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уув" localSheetId="14" hidden="1">{#N/A,#N/A,TRUE,"Лист1";#N/A,#N/A,TRUE,"Лист2";#N/A,#N/A,TRUE,"Лист3"}</definedName>
    <definedName name="вуув" localSheetId="5" hidden="1">{#N/A,#N/A,TRUE,"Лист1";#N/A,#N/A,TRUE,"Лист2";#N/A,#N/A,TRUE,"Лист3"}</definedName>
    <definedName name="вуув" hidden="1">{#N/A,#N/A,TRUE,"Лист1";#N/A,#N/A,TRUE,"Лист2";#N/A,#N/A,TRUE,"Лист3"}</definedName>
    <definedName name="гараж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афик" localSheetId="14" hidden="1">{#N/A,#N/A,FALSE,"Aging Summary";#N/A,#N/A,FALSE,"Ratio Analysis";#N/A,#N/A,FALSE,"Test 120 Day Accts";#N/A,#N/A,FALSE,"Tickmarks"}</definedName>
    <definedName name="График" localSheetId="5" hidden="1">{#N/A,#N/A,FALSE,"Aging Summary";#N/A,#N/A,FALSE,"Ratio Analysis";#N/A,#N/A,FALSE,"Test 120 Day Accts";#N/A,#N/A,FALSE,"Tickmarks"}</definedName>
    <definedName name="График" hidden="1">{#N/A,#N/A,FALSE,"Aging Summary";#N/A,#N/A,FALSE,"Ratio Analysis";#N/A,#N/A,FALSE,"Test 120 Day Accts";#N/A,#N/A,FALSE,"Tickmarks"}</definedName>
    <definedName name="грприрцфв00ав98" localSheetId="14" hidden="1">{#N/A,#N/A,TRUE,"Лист1";#N/A,#N/A,TRUE,"Лист2";#N/A,#N/A,TRUE,"Лист3"}</definedName>
    <definedName name="грприрцфв00ав98" localSheetId="5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4" hidden="1">{#N/A,#N/A,TRUE,"Лист1";#N/A,#N/A,TRUE,"Лист2";#N/A,#N/A,TRUE,"Лист3"}</definedName>
    <definedName name="грфинцкавг98Х" localSheetId="5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та_справки" localSheetId="5">#REF!</definedName>
    <definedName name="Дата_справки">#REF!</definedName>
    <definedName name="ДДС2" localSheetId="5">[55]TT!#REF!</definedName>
    <definedName name="ДДС2">[55]TT!#REF!</definedName>
    <definedName name="дждж" localSheetId="14" hidden="1">{#N/A,#N/A,TRUE,"Лист1";#N/A,#N/A,TRUE,"Лист2";#N/A,#N/A,TRUE,"Лист3"}</definedName>
    <definedName name="дждж" localSheetId="5" hidden="1">{#N/A,#N/A,TRUE,"Лист1";#N/A,#N/A,TRUE,"Лист2";#N/A,#N/A,TRUE,"Лист3"}</definedName>
    <definedName name="дждж" hidden="1">{#N/A,#N/A,TRUE,"Лист1";#N/A,#N/A,TRUE,"Лист2";#N/A,#N/A,TRUE,"Лист3"}</definedName>
    <definedName name="дмтс" localSheetId="5">#REF!</definedName>
    <definedName name="дмтс">#REF!</definedName>
    <definedName name="дурак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ж" localSheetId="5">#REF!</definedName>
    <definedName name="ж">#REF!</definedName>
    <definedName name="з1">'[56]MAIN 7Y для Шолпан'!$J$92</definedName>
    <definedName name="з2">'[56]MAIN 7Y для Шолпан'!$K$112</definedName>
    <definedName name="И" localSheetId="5">'[57]д.7.001'!#REF!</definedName>
    <definedName name="И">'[57]д.7.001'!#REF!</definedName>
    <definedName name="изменения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ндцкавг98" localSheetId="14" hidden="1">{#N/A,#N/A,TRUE,"Лист1";#N/A,#N/A,TRUE,"Лист2";#N/A,#N/A,TRUE,"Лист3"}</definedName>
    <definedName name="индцкавг98" localSheetId="5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тоги" localSheetId="1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итоги" localSheetId="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итоги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Казтрансойл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гок2" localSheetId="14" hidden="1">{#N/A,#N/A,TRUE,"Лист1";#N/A,#N/A,TRUE,"Лист2";#N/A,#N/A,TRUE,"Лист3"}</definedName>
    <definedName name="Кегок2" localSheetId="5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н" localSheetId="14" hidden="1">{#N/A,#N/A,FALSE,"МТВ"}</definedName>
    <definedName name="кен" localSheetId="5" hidden="1">{#N/A,#N/A,FALSE,"МТВ"}</definedName>
    <definedName name="кен" hidden="1">{#N/A,#N/A,FALSE,"МТВ"}</definedName>
    <definedName name="кеппппппппппп" localSheetId="14" hidden="1">{#N/A,#N/A,TRUE,"Лист1";#N/A,#N/A,TRUE,"Лист2";#N/A,#N/A,TRUE,"Лист3"}</definedName>
    <definedName name="кеппппппппппп" localSheetId="5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ппппппппппп1" localSheetId="14" hidden="1">{#N/A,#N/A,TRUE,"Лист1";#N/A,#N/A,TRUE,"Лист2";#N/A,#N/A,TRUE,"Лист3"}</definedName>
    <definedName name="кеппппппппппп1" localSheetId="5" hidden="1">{#N/A,#N/A,TRUE,"Лист1";#N/A,#N/A,TRUE,"Лист2";#N/A,#N/A,TRUE,"Лист3"}</definedName>
    <definedName name="кеппппппппппп1" hidden="1">{#N/A,#N/A,TRUE,"Лист1";#N/A,#N/A,TRUE,"Лист2";#N/A,#N/A,TRUE,"Лист3"}</definedName>
    <definedName name="ккк" localSheetId="14" hidden="1">{#N/A,#N/A,TRUE,"Лист1";#N/A,#N/A,TRUE,"Лист2";#N/A,#N/A,TRUE,"Лист3"}</definedName>
    <definedName name="ккк" localSheetId="5" hidden="1">{#N/A,#N/A,TRUE,"Лист1";#N/A,#N/A,TRUE,"Лист2";#N/A,#N/A,TRUE,"Лист3"}</definedName>
    <definedName name="ккк" hidden="1">{#N/A,#N/A,TRUE,"Лист1";#N/A,#N/A,TRUE,"Лист2";#N/A,#N/A,TRUE,"Лист3"}</definedName>
    <definedName name="кккц" localSheetId="14" hidden="1">{#N/A,#N/A,TRUE,"Лист1";#N/A,#N/A,TRUE,"Лист2";#N/A,#N/A,TRUE,"Лист3"}</definedName>
    <definedName name="кккц" localSheetId="5" hidden="1">{#N/A,#N/A,TRUE,"Лист1";#N/A,#N/A,TRUE,"Лист2";#N/A,#N/A,TRUE,"Лист3"}</definedName>
    <definedName name="кккц" hidden="1">{#N/A,#N/A,TRUE,"Лист1";#N/A,#N/A,TRUE,"Лист2";#N/A,#N/A,TRUE,"Лист3"}</definedName>
    <definedName name="кредиты" localSheetId="14" hidden="1">{#N/A,#N/A,FALSE,"Сентябрь";#N/A,#N/A,FALSE,"Пояснительная сентябре 99"}</definedName>
    <definedName name="кредиты" localSheetId="5" hidden="1">{#N/A,#N/A,FALSE,"Сентябрь";#N/A,#N/A,FALSE,"Пояснительная сентябре 99"}</definedName>
    <definedName name="кредиты" hidden="1">{#N/A,#N/A,FALSE,"Сентябрь";#N/A,#N/A,FALSE,"Пояснительная сентябре 99"}</definedName>
    <definedName name="куен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уен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уен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цу" localSheetId="14" hidden="1">{#N/A,#N/A,TRUE,"Лист1";#N/A,#N/A,TRUE,"Лист2";#N/A,#N/A,TRUE,"Лист3"}</definedName>
    <definedName name="кцу" localSheetId="5" hidden="1">{#N/A,#N/A,TRUE,"Лист1";#N/A,#N/A,TRUE,"Лист2";#N/A,#N/A,TRUE,"Лист3"}</definedName>
    <definedName name="кцу" hidden="1">{#N/A,#N/A,TRUE,"Лист1";#N/A,#N/A,TRUE,"Лист2";#N/A,#N/A,TRUE,"Лист3"}</definedName>
    <definedName name="лщ" localSheetId="14" hidden="1">{#N/A,#N/A,TRUE,"Лист1";#N/A,#N/A,TRUE,"Лист2";#N/A,#N/A,TRUE,"Лист3"}</definedName>
    <definedName name="лщ" localSheetId="5" hidden="1">{#N/A,#N/A,TRUE,"Лист1";#N/A,#N/A,TRUE,"Лист2";#N/A,#N/A,TRUE,"Лист3"}</definedName>
    <definedName name="лщ" hidden="1">{#N/A,#N/A,TRUE,"Лист1";#N/A,#N/A,TRUE,"Лист2";#N/A,#N/A,TRUE,"Лист3"}</definedName>
    <definedName name="Макрос2" localSheetId="5">#REF!</definedName>
    <definedName name="Макрос2">#REF!</definedName>
    <definedName name="Макрос3" localSheetId="5">#REF!</definedName>
    <definedName name="Макрос3">#REF!</definedName>
    <definedName name="Макрос4" localSheetId="5">#REF!</definedName>
    <definedName name="Макрос4">#REF!</definedName>
    <definedName name="мес" localSheetId="14" hidden="1">{#N/A,#N/A,TRUE,"Лист1";#N/A,#N/A,TRUE,"Лист2";#N/A,#N/A,TRUE,"Лист3"}</definedName>
    <definedName name="мес" localSheetId="5" hidden="1">{#N/A,#N/A,TRUE,"Лист1";#N/A,#N/A,TRUE,"Лист2";#N/A,#N/A,TRUE,"Лист3"}</definedName>
    <definedName name="мес" hidden="1">{#N/A,#N/A,TRUE,"Лист1";#N/A,#N/A,TRUE,"Лист2";#N/A,#N/A,TRUE,"Лист3"}</definedName>
    <definedName name="Нстроки" localSheetId="5">#REF!</definedName>
    <definedName name="Нстроки">#REF!</definedName>
    <definedName name="_xlnm.Print_Area" localSheetId="3">'A1.100 - TS'!$A$1:$Z$84</definedName>
    <definedName name="оригинал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тч.июнь" localSheetId="5" hidden="1">#REF!</definedName>
    <definedName name="отч.июнь" hidden="1">#REF!</definedName>
    <definedName name="папарап" localSheetId="14" hidden="1">{#N/A,#N/A,TRUE,"Лист1";#N/A,#N/A,TRUE,"Лист2";#N/A,#N/A,TRUE,"Лист3"}</definedName>
    <definedName name="папарап" localSheetId="5" hidden="1">{#N/A,#N/A,TRUE,"Лист1";#N/A,#N/A,TRUE,"Лист2";#N/A,#N/A,TRUE,"Лист3"}</definedName>
    <definedName name="папарап" hidden="1">{#N/A,#N/A,TRUE,"Лист1";#N/A,#N/A,TRUE,"Лист2";#N/A,#N/A,TRUE,"Лист3"}</definedName>
    <definedName name="пвквуп" localSheetId="14" hidden="1">{#N/A,#N/A,TRUE,"Лист1";#N/A,#N/A,TRUE,"Лист2";#N/A,#N/A,TRUE,"Лист3"}</definedName>
    <definedName name="пвквуп" localSheetId="5" hidden="1">{#N/A,#N/A,TRUE,"Лист1";#N/A,#N/A,TRUE,"Лист2";#N/A,#N/A,TRUE,"Лист3"}</definedName>
    <definedName name="пвквуп" hidden="1">{#N/A,#N/A,TRUE,"Лист1";#N/A,#N/A,TRUE,"Лист2";#N/A,#N/A,TRUE,"Лист3"}</definedName>
    <definedName name="Период_отгрузки" localSheetId="5">#REF!</definedName>
    <definedName name="Период_отгрузки">#REF!</definedName>
    <definedName name="подготовка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р12321132" localSheetId="14" hidden="1">{#N/A,#N/A,TRUE,"Лист1";#N/A,#N/A,TRUE,"Лист2";#N/A,#N/A,TRUE,"Лист3"}</definedName>
    <definedName name="пр12321132" localSheetId="5" hidden="1">{#N/A,#N/A,TRUE,"Лист1";#N/A,#N/A,TRUE,"Лист2";#N/A,#N/A,TRUE,"Лист3"}</definedName>
    <definedName name="пр12321132" hidden="1">{#N/A,#N/A,TRUE,"Лист1";#N/A,#N/A,TRUE,"Лист2";#N/A,#N/A,TRUE,"Лист3"}</definedName>
    <definedName name="прар" localSheetId="14" hidden="1">{#N/A,#N/A,TRUE,"Лист1";#N/A,#N/A,TRUE,"Лист2";#N/A,#N/A,TRUE,"Лист3"}</definedName>
    <definedName name="прар" localSheetId="5" hidden="1">{#N/A,#N/A,TRUE,"Лист1";#N/A,#N/A,TRUE,"Лист2";#N/A,#N/A,TRUE,"Лист3"}</definedName>
    <definedName name="прар" hidden="1">{#N/A,#N/A,TRUE,"Лист1";#N/A,#N/A,TRUE,"Лист2";#N/A,#N/A,TRUE,"Лист3"}</definedName>
    <definedName name="прибыль3" localSheetId="14" hidden="1">{#N/A,#N/A,TRUE,"Лист1";#N/A,#N/A,TRUE,"Лист2";#N/A,#N/A,TRUE,"Лист3"}</definedName>
    <definedName name="прибыль3" localSheetId="5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быль31" localSheetId="14" hidden="1">{#N/A,#N/A,TRUE,"Лист1";#N/A,#N/A,TRUE,"Лист2";#N/A,#N/A,TRUE,"Лист3"}</definedName>
    <definedName name="прибыль31" localSheetId="5" hidden="1">{#N/A,#N/A,TRUE,"Лист1";#N/A,#N/A,TRUE,"Лист2";#N/A,#N/A,TRUE,"Лист3"}</definedName>
    <definedName name="прибыль31" hidden="1">{#N/A,#N/A,TRUE,"Лист1";#N/A,#N/A,TRUE,"Лист2";#N/A,#N/A,TRUE,"Лист3"}</definedName>
    <definedName name="работаем" localSheetId="14" hidden="1">{"Subs_Reg_R",#N/A,FALSE,"SubsProj";"Capex_R",#N/A,FALSE,"CapEx"}</definedName>
    <definedName name="работаем" localSheetId="5" hidden="1">{"Subs_Reg_R",#N/A,FALSE,"SubsProj";"Capex_R",#N/A,FALSE,"CapEx"}</definedName>
    <definedName name="работаем" hidden="1">{"Subs_Reg_R",#N/A,FALSE,"SubsProj";"Capex_R",#N/A,FALSE,"CapEx"}</definedName>
    <definedName name="рар" localSheetId="14" hidden="1">{#N/A,#N/A,TRUE,"Лист1";#N/A,#N/A,TRUE,"Лист2";#N/A,#N/A,TRUE,"Лист3"}</definedName>
    <definedName name="рар" localSheetId="5" hidden="1">{#N/A,#N/A,TRUE,"Лист1";#N/A,#N/A,TRUE,"Лист2";#N/A,#N/A,TRUE,"Лист3"}</definedName>
    <definedName name="рар" hidden="1">{#N/A,#N/A,TRUE,"Лист1";#N/A,#N/A,TRUE,"Лист2";#N/A,#N/A,TRUE,"Лист3"}</definedName>
    <definedName name="расчет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еклама" localSheetId="14" hidden="1">{"'Fortis Bank (Nederland) N.V.'!$A$1:$K$55","'spot-prijzen'!$A$1:$H$105"}</definedName>
    <definedName name="реклама" localSheetId="5" hidden="1">{"'Fortis Bank (Nederland) N.V.'!$A$1:$K$55","'spot-prijzen'!$A$1:$H$105"}</definedName>
    <definedName name="реклама" hidden="1">{"'Fortis Bank (Nederland) N.V.'!$A$1:$K$55","'spot-prijzen'!$A$1:$H$105"}</definedName>
    <definedName name="_xlnm.Recorder" localSheetId="5">#REF!</definedName>
    <definedName name="_xlnm.Recorder">#REF!</definedName>
    <definedName name="рис1" localSheetId="14" hidden="1">{#N/A,#N/A,TRUE,"Лист1";#N/A,#N/A,TRUE,"Лист2";#N/A,#N/A,TRUE,"Лист3"}</definedName>
    <definedName name="рис1" localSheetId="5" hidden="1">{#N/A,#N/A,TRUE,"Лист1";#N/A,#N/A,TRUE,"Лист2";#N/A,#N/A,TRUE,"Лист3"}</definedName>
    <definedName name="рис1" hidden="1">{#N/A,#N/A,TRUE,"Лист1";#N/A,#N/A,TRUE,"Лист2";#N/A,#N/A,TRUE,"Лист3"}</definedName>
    <definedName name="рис11" localSheetId="14" hidden="1">{#N/A,#N/A,TRUE,"Лист1";#N/A,#N/A,TRUE,"Лист2";#N/A,#N/A,TRUE,"Лист3"}</definedName>
    <definedName name="рис11" localSheetId="5" hidden="1">{#N/A,#N/A,TRUE,"Лист1";#N/A,#N/A,TRUE,"Лист2";#N/A,#N/A,TRUE,"Лист3"}</definedName>
    <definedName name="рис11" hidden="1">{#N/A,#N/A,TRUE,"Лист1";#N/A,#N/A,TRUE,"Лист2";#N/A,#N/A,TRUE,"Лист3"}</definedName>
    <definedName name="ро" localSheetId="14" hidden="1">{#N/A,#N/A,TRUE,"Лист1";#N/A,#N/A,TRUE,"Лист2";#N/A,#N/A,TRUE,"Лист3"}</definedName>
    <definedName name="ро" localSheetId="5" hidden="1">{#N/A,#N/A,TRUE,"Лист1";#N/A,#N/A,TRUE,"Лист2";#N/A,#N/A,TRUE,"Лист3"}</definedName>
    <definedName name="ро" hidden="1">{#N/A,#N/A,TRUE,"Лист1";#N/A,#N/A,TRUE,"Лист2";#N/A,#N/A,TRUE,"Лист3"}</definedName>
    <definedName name="рпопо" localSheetId="14" hidden="1">{#N/A,#N/A,TRUE,"Лист1";#N/A,#N/A,TRUE,"Лист2";#N/A,#N/A,TRUE,"Лист3"}</definedName>
    <definedName name="рпопо" localSheetId="5" hidden="1">{#N/A,#N/A,TRUE,"Лист1";#N/A,#N/A,TRUE,"Лист2";#N/A,#N/A,TRUE,"Лист3"}</definedName>
    <definedName name="рпопо" hidden="1">{#N/A,#N/A,TRUE,"Лист1";#N/A,#N/A,TRUE,"Лист2";#N/A,#N/A,TRUE,"Лист3"}</definedName>
    <definedName name="с" localSheetId="5" hidden="1">[48]XREF!#REF!</definedName>
    <definedName name="с" hidden="1">[48]XREF!#REF!</definedName>
    <definedName name="сапаргали" localSheetId="14" hidden="1">{#N/A,#N/A,TRUE,"Лист1";#N/A,#N/A,TRUE,"Лист2";#N/A,#N/A,TRUE,"Лист3"}</definedName>
    <definedName name="сапаргали" localSheetId="5" hidden="1">{#N/A,#N/A,TRUE,"Лист1";#N/A,#N/A,TRUE,"Лист2";#N/A,#N/A,TRUE,"Лист3"}</definedName>
    <definedName name="сапаргали" hidden="1">{#N/A,#N/A,TRUE,"Лист1";#N/A,#N/A,TRUE,"Лист2";#N/A,#N/A,TRUE,"Лист3"}</definedName>
    <definedName name="см" localSheetId="5">#REF!</definedName>
    <definedName name="см">#REF!</definedName>
    <definedName name="Строки" localSheetId="5">#REF!</definedName>
    <definedName name="Строки">#REF!</definedName>
    <definedName name="счет" localSheetId="14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localSheetId="5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 localSheetId="5">#REF!</definedName>
    <definedName name="сяры">#REF!</definedName>
    <definedName name="тжж" localSheetId="14" hidden="1">{#N/A,#N/A,TRUE,"Лист1";#N/A,#N/A,TRUE,"Лист2";#N/A,#N/A,TRUE,"Лист3"}</definedName>
    <definedName name="тжж" localSheetId="5" hidden="1">{#N/A,#N/A,TRUE,"Лист1";#N/A,#N/A,TRUE,"Лист2";#N/A,#N/A,TRUE,"Лист3"}</definedName>
    <definedName name="тжж" hidden="1">{#N/A,#N/A,TRUE,"Лист1";#N/A,#N/A,TRUE,"Лист2";#N/A,#N/A,TRUE,"Лист3"}</definedName>
    <definedName name="тп" localSheetId="14" hidden="1">{#N/A,#N/A,TRUE,"Лист1";#N/A,#N/A,TRUE,"Лист2";#N/A,#N/A,TRUE,"Лист3"}</definedName>
    <definedName name="тп" localSheetId="5" hidden="1">{#N/A,#N/A,TRUE,"Лист1";#N/A,#N/A,TRUE,"Лист2";#N/A,#N/A,TRUE,"Лист3"}</definedName>
    <definedName name="тп" hidden="1">{#N/A,#N/A,TRUE,"Лист1";#N/A,#N/A,TRUE,"Лист2";#N/A,#N/A,TRUE,"Лист3"}</definedName>
    <definedName name="тп1" localSheetId="14" hidden="1">{#N/A,#N/A,TRUE,"Лист1";#N/A,#N/A,TRUE,"Лист2";#N/A,#N/A,TRUE,"Лист3"}</definedName>
    <definedName name="тп1" localSheetId="5" hidden="1">{#N/A,#N/A,TRUE,"Лист1";#N/A,#N/A,TRUE,"Лист2";#N/A,#N/A,TRUE,"Лист3"}</definedName>
    <definedName name="тп1" hidden="1">{#N/A,#N/A,TRUE,"Лист1";#N/A,#N/A,TRUE,"Лист2";#N/A,#N/A,TRUE,"Лист3"}</definedName>
    <definedName name="Трансляция_F" localSheetId="5">#REF!</definedName>
    <definedName name="Трансляция_F">#REF!</definedName>
    <definedName name="Узлы" localSheetId="5">#REF!</definedName>
    <definedName name="Узлы">#REF!</definedName>
    <definedName name="укев" localSheetId="14" hidden="1">{#N/A,#N/A,TRUE,"Лист1";#N/A,#N/A,TRUE,"Лист2";#N/A,#N/A,TRUE,"Лист3"}</definedName>
    <definedName name="укев" localSheetId="5" hidden="1">{#N/A,#N/A,TRUE,"Лист1";#N/A,#N/A,TRUE,"Лист2";#N/A,#N/A,TRUE,"Лист3"}</definedName>
    <definedName name="укев" hidden="1">{#N/A,#N/A,TRUE,"Лист1";#N/A,#N/A,TRUE,"Лист2";#N/A,#N/A,TRUE,"Лист3"}</definedName>
    <definedName name="укеееукеееееееееееееее" localSheetId="14" hidden="1">{#N/A,#N/A,TRUE,"Лист1";#N/A,#N/A,TRUE,"Лист2";#N/A,#N/A,TRUE,"Лист3"}</definedName>
    <definedName name="укеееукеееееееееееееее" localSheetId="5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4" hidden="1">{#N/A,#N/A,TRUE,"Лист1";#N/A,#N/A,TRUE,"Лист2";#N/A,#N/A,TRUE,"Лист3"}</definedName>
    <definedName name="укеукеуеуе" localSheetId="5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о" localSheetId="14" hidden="1">{#N/A,#N/A,TRUE,"Лист1";#N/A,#N/A,TRUE,"Лист2";#N/A,#N/A,TRUE,"Лист3"}</definedName>
    <definedName name="уро" localSheetId="5" hidden="1">{#N/A,#N/A,TRUE,"Лист1";#N/A,#N/A,TRUE,"Лист2";#N/A,#N/A,TRUE,"Лист3"}</definedName>
    <definedName name="уро" hidden="1">{#N/A,#N/A,TRUE,"Лист1";#N/A,#N/A,TRUE,"Лист2";#N/A,#N/A,TRUE,"Лист3"}</definedName>
    <definedName name="ф77" localSheetId="5">#REF!</definedName>
    <definedName name="ф77">#REF!</definedName>
    <definedName name="фа" localSheetId="14" hidden="1">{#N/A,#N/A,TRUE,"Лист1";#N/A,#N/A,TRUE,"Лист2";#N/A,#N/A,TRUE,"Лист3"}</definedName>
    <definedName name="фа" localSheetId="5" hidden="1">{#N/A,#N/A,TRUE,"Лист1";#N/A,#N/A,TRUE,"Лист2";#N/A,#N/A,TRUE,"Лист3"}</definedName>
    <definedName name="фа" hidden="1">{#N/A,#N/A,TRUE,"Лист1";#N/A,#N/A,TRUE,"Лист2";#N/A,#N/A,TRUE,"Лист3"}</definedName>
    <definedName name="фифа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ц1246" localSheetId="5">#REF!</definedName>
    <definedName name="фц1246">#REF!</definedName>
    <definedName name="фц1247" localSheetId="5">[58]TT!#REF!</definedName>
    <definedName name="фц1247">[58]TT!#REF!</definedName>
    <definedName name="хаха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 localSheetId="5">[59]LME_prices!#REF!</definedName>
    <definedName name="Цена_03">[59]LME_prices!#REF!</definedName>
    <definedName name="Цена_33" localSheetId="5">[59]LME_prices!#REF!</definedName>
    <definedName name="Цена_33">[59]LME_prices!#REF!</definedName>
    <definedName name="Цена_34" localSheetId="5">[59]LME_prices!#REF!</definedName>
    <definedName name="Цена_34">[59]LME_prices!#REF!</definedName>
    <definedName name="Цена_35" localSheetId="5">[59]LME_prices!#REF!</definedName>
    <definedName name="Цена_35">[59]LME_prices!#REF!</definedName>
    <definedName name="Цена_4" localSheetId="5">#REF!</definedName>
    <definedName name="Цена_4">#REF!</definedName>
    <definedName name="Цена_5" localSheetId="5">#REF!</definedName>
    <definedName name="Цена_5">#REF!</definedName>
    <definedName name="Цена_55">[59]LME_prices!$F$177</definedName>
    <definedName name="Цена_97" localSheetId="5">#REF!</definedName>
    <definedName name="Цена_97">#REF!</definedName>
    <definedName name="ЦенаFCA_53" localSheetId="5">[59]LME_prices!#REF!</definedName>
    <definedName name="ЦенаFCA_53">[59]LME_prices!#REF!</definedName>
    <definedName name="цц" localSheetId="1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localSheetId="5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у" localSheetId="14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у" localSheetId="5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ш" localSheetId="14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ш" localSheetId="5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ш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ыва" localSheetId="14" hidden="1">{#N/A,#N/A,TRUE,"Лист1";#N/A,#N/A,TRUE,"Лист2";#N/A,#N/A,TRUE,"Лист3"}</definedName>
    <definedName name="ыва" localSheetId="5" hidden="1">{#N/A,#N/A,TRUE,"Лист1";#N/A,#N/A,TRUE,"Лист2";#N/A,#N/A,TRUE,"Лист3"}</definedName>
    <definedName name="ыва" hidden="1">{#N/A,#N/A,TRUE,"Лист1";#N/A,#N/A,TRUE,"Лист2";#N/A,#N/A,TRUE,"Лист3"}</definedName>
    <definedName name="Ыгь" localSheetId="14" hidden="1">{#N/A,#N/A,FALSE,"Aging Summary";#N/A,#N/A,FALSE,"Ratio Analysis";#N/A,#N/A,FALSE,"Test 120 Day Accts";#N/A,#N/A,FALSE,"Tickmarks"}</definedName>
    <definedName name="Ыгь" localSheetId="5" hidden="1">{#N/A,#N/A,FALSE,"Aging Summary";#N/A,#N/A,FALSE,"Ratio Analysis";#N/A,#N/A,FALSE,"Test 120 Day Accts";#N/A,#N/A,FALSE,"Tickmarks"}</definedName>
    <definedName name="Ыгь" hidden="1">{#N/A,#N/A,FALSE,"Aging Summary";#N/A,#N/A,FALSE,"Ratio Analysis";#N/A,#N/A,FALSE,"Test 120 Day Accts";#N/A,#N/A,FALSE,"Tickmarks"}</definedName>
    <definedName name="ыуаы" localSheetId="14" hidden="1">{#N/A,#N/A,TRUE,"Лист1";#N/A,#N/A,TRUE,"Лист2";#N/A,#N/A,TRUE,"Лист3"}</definedName>
    <definedName name="ыуаы" localSheetId="5" hidden="1">{#N/A,#N/A,TRUE,"Лист1";#N/A,#N/A,TRUE,"Лист2";#N/A,#N/A,TRUE,"Лист3"}</definedName>
    <definedName name="ыуаы" hidden="1">{#N/A,#N/A,TRUE,"Лист1";#N/A,#N/A,TRUE,"Лист2";#N/A,#N/A,TRUE,"Лист3"}</definedName>
    <definedName name="ь" localSheetId="14" hidden="1">{#N/A,#N/A,FALSE,"МТВ"}</definedName>
    <definedName name="ь" localSheetId="5" hidden="1">{#N/A,#N/A,FALSE,"МТВ"}</definedName>
    <definedName name="ь" hidden="1">{#N/A,#N/A,FALSE,"МТВ"}</definedName>
    <definedName name="эл" localSheetId="14" hidden="1">{#N/A,#N/A,TRUE,"Лист1";#N/A,#N/A,TRUE,"Лист2";#N/A,#N/A,TRUE,"Лист3"}</definedName>
    <definedName name="эл" localSheetId="5" hidden="1">{#N/A,#N/A,TRUE,"Лист1";#N/A,#N/A,TRUE,"Лист2";#N/A,#N/A,TRUE,"Лист3"}</definedName>
    <definedName name="эл" hidden="1">{#N/A,#N/A,TRUE,"Лист1";#N/A,#N/A,TRUE,"Лист2";#N/A,#N/A,TRUE,"Лист3"}</definedName>
    <definedName name="южж" localSheetId="14" hidden="1">{#N/A,#N/A,FALSE,"Сентябрь";#N/A,#N/A,FALSE,"Пояснительная сентябре 99"}</definedName>
    <definedName name="южж" localSheetId="5" hidden="1">{#N/A,#N/A,FALSE,"Сентябрь";#N/A,#N/A,FALSE,"Пояснительная сентябре 99"}</definedName>
    <definedName name="южж" hidden="1">{#N/A,#N/A,FALSE,"Сентябрь";#N/A,#N/A,FALSE,"Пояснительная сентябре 99"}</definedName>
  </definedNames>
  <calcPr calcId="152511"/>
</workbook>
</file>

<file path=xl/calcChain.xml><?xml version="1.0" encoding="utf-8"?>
<calcChain xmlns="http://schemas.openxmlformats.org/spreadsheetml/2006/main">
  <c r="E67" i="28" l="1"/>
  <c r="L13" i="19" l="1"/>
  <c r="D67" i="28" l="1"/>
  <c r="E60" i="28"/>
  <c r="D60" i="28"/>
  <c r="E51" i="28"/>
  <c r="D51" i="28"/>
  <c r="E20" i="28"/>
  <c r="E33" i="28" s="1"/>
  <c r="E41" i="28" s="1"/>
  <c r="D20" i="28"/>
  <c r="D33" i="28" s="1"/>
  <c r="D41" i="28" s="1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F95" i="36" s="1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8" i="36"/>
  <c r="C36" i="19"/>
  <c r="C38" i="19"/>
  <c r="C43" i="19"/>
  <c r="D20" i="26"/>
  <c r="C20" i="26"/>
  <c r="B20" i="26"/>
  <c r="D14" i="26"/>
  <c r="C14" i="26"/>
  <c r="B14" i="26"/>
  <c r="E28" i="30"/>
  <c r="D28" i="30"/>
  <c r="E11" i="30"/>
  <c r="E14" i="30" s="1"/>
  <c r="E20" i="30" s="1"/>
  <c r="D11" i="30"/>
  <c r="D14" i="30" s="1"/>
  <c r="D20" i="30" s="1"/>
  <c r="S74" i="2"/>
  <c r="E57" i="27" l="1"/>
  <c r="D57" i="27"/>
  <c r="E56" i="27"/>
  <c r="D56" i="27"/>
  <c r="E43" i="27"/>
  <c r="D43" i="27"/>
  <c r="D33" i="27"/>
  <c r="E33" i="27"/>
  <c r="E28" i="27"/>
  <c r="D28" i="27"/>
  <c r="E27" i="27"/>
  <c r="D27" i="27"/>
  <c r="E15" i="27"/>
  <c r="D15" i="27"/>
  <c r="S22" i="2"/>
  <c r="S24" i="2"/>
  <c r="M36" i="31"/>
  <c r="J36" i="31"/>
  <c r="J56" i="19"/>
  <c r="C56" i="19" s="1"/>
  <c r="L32" i="19"/>
  <c r="P32" i="19"/>
  <c r="T16" i="35"/>
  <c r="P23" i="19"/>
  <c r="T23" i="19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8" i="35"/>
  <c r="P28" i="19" s="1"/>
  <c r="O28" i="19" s="1"/>
  <c r="Z21" i="19"/>
  <c r="O23" i="19"/>
  <c r="S24" i="19"/>
  <c r="P24" i="19"/>
  <c r="C7" i="33"/>
  <c r="C4" i="33"/>
  <c r="C6" i="33" l="1"/>
  <c r="C5" i="33"/>
  <c r="K21" i="19"/>
  <c r="C6" i="32"/>
  <c r="C7" i="32"/>
  <c r="H47" i="19"/>
  <c r="K23" i="19"/>
  <c r="E23" i="19"/>
  <c r="D23" i="19"/>
  <c r="H10" i="19"/>
  <c r="AA10" i="19"/>
  <c r="L31" i="19"/>
  <c r="Z31" i="19"/>
  <c r="Z51" i="19"/>
  <c r="Z24" i="19"/>
  <c r="Z69" i="19"/>
  <c r="L29" i="19"/>
  <c r="W29" i="19"/>
  <c r="W24" i="19"/>
  <c r="W51" i="19"/>
  <c r="W68" i="19"/>
  <c r="N40" i="31"/>
  <c r="Q38" i="31"/>
  <c r="J38" i="31"/>
  <c r="O38" i="31"/>
  <c r="L38" i="31"/>
  <c r="K76" i="31"/>
  <c r="K66" i="31"/>
  <c r="K55" i="31"/>
  <c r="M38" i="31"/>
  <c r="H38" i="31"/>
  <c r="K74" i="31"/>
  <c r="K73" i="31"/>
  <c r="K72" i="31"/>
  <c r="K71" i="31"/>
  <c r="K70" i="31"/>
  <c r="K69" i="31"/>
  <c r="K64" i="31"/>
  <c r="K63" i="31"/>
  <c r="K62" i="31"/>
  <c r="K61" i="31"/>
  <c r="K60" i="31"/>
  <c r="K59" i="31"/>
  <c r="K58" i="31"/>
  <c r="K53" i="31"/>
  <c r="K52" i="31"/>
  <c r="K51" i="31"/>
  <c r="K50" i="31"/>
  <c r="K49" i="31"/>
  <c r="L36" i="31"/>
  <c r="N36" i="31"/>
  <c r="E58" i="31"/>
  <c r="E78" i="31"/>
  <c r="E77" i="31"/>
  <c r="E76" i="31"/>
  <c r="E75" i="31"/>
  <c r="E70" i="31"/>
  <c r="E69" i="31"/>
  <c r="E68" i="31"/>
  <c r="E67" i="31"/>
  <c r="E66" i="31"/>
  <c r="E65" i="31"/>
  <c r="E60" i="31"/>
  <c r="E59" i="31"/>
  <c r="E57" i="31"/>
  <c r="E56" i="31"/>
  <c r="E55" i="31"/>
  <c r="E54" i="31"/>
  <c r="E53" i="31"/>
  <c r="E52" i="31"/>
  <c r="E46" i="31"/>
  <c r="E45" i="31"/>
  <c r="E44" i="31"/>
  <c r="E43" i="31"/>
  <c r="E39" i="31"/>
  <c r="E37" i="31"/>
  <c r="E36" i="31"/>
  <c r="H36" i="31"/>
  <c r="E27" i="31" l="1"/>
  <c r="E25" i="31"/>
  <c r="E24" i="31"/>
  <c r="E23" i="31"/>
  <c r="E22" i="31"/>
  <c r="J37" i="31" s="1"/>
  <c r="X70" i="19" s="1"/>
  <c r="E21" i="31"/>
  <c r="E13" i="31"/>
  <c r="E11" i="31"/>
  <c r="E10" i="31"/>
  <c r="E9" i="31"/>
  <c r="E8" i="31"/>
  <c r="E7" i="31"/>
  <c r="H37" i="31" s="1"/>
  <c r="H40" i="31" s="1"/>
  <c r="K40" i="31"/>
  <c r="P39" i="31"/>
  <c r="P38" i="31"/>
  <c r="O40" i="31"/>
  <c r="J40" i="31"/>
  <c r="P36" i="31"/>
  <c r="Q36" i="31" s="1"/>
  <c r="G22" i="31"/>
  <c r="X50" i="19" l="1"/>
  <c r="M37" i="31"/>
  <c r="M40" i="31" s="1"/>
  <c r="L37" i="31"/>
  <c r="X24" i="19" s="1"/>
  <c r="P37" i="31"/>
  <c r="I40" i="31"/>
  <c r="L40" i="31" l="1"/>
  <c r="P40" i="31"/>
  <c r="Q37" i="31"/>
  <c r="E92" i="19" l="1"/>
  <c r="D92" i="19"/>
  <c r="C92" i="19"/>
  <c r="N18" i="20"/>
  <c r="D91" i="19"/>
  <c r="C91" i="19"/>
  <c r="D90" i="19"/>
  <c r="C90" i="19"/>
  <c r="D89" i="19"/>
  <c r="C89" i="19"/>
  <c r="D88" i="19"/>
  <c r="C88" i="19"/>
  <c r="D87" i="19"/>
  <c r="C87" i="19"/>
  <c r="Y43" i="20"/>
  <c r="Y42" i="20"/>
  <c r="Y41" i="20"/>
  <c r="Y40" i="20"/>
  <c r="Y39" i="20"/>
  <c r="Y38" i="20"/>
  <c r="Y37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AF17" i="19" l="1"/>
  <c r="AF13" i="19"/>
  <c r="C40" i="19" l="1"/>
  <c r="F616" i="1" l="1"/>
  <c r="F615" i="1"/>
  <c r="F577" i="1"/>
  <c r="F550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K436" i="1" l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I436" i="1"/>
  <c r="I435" i="1"/>
  <c r="I434" i="1"/>
  <c r="I433" i="1"/>
  <c r="I432" i="1"/>
  <c r="I431" i="1"/>
  <c r="I430" i="1"/>
  <c r="I429" i="1"/>
  <c r="I428" i="1"/>
  <c r="I427" i="1"/>
  <c r="I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5" i="1"/>
  <c r="K284" i="1"/>
  <c r="K283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6" i="1"/>
  <c r="K135" i="1"/>
  <c r="K134" i="1"/>
  <c r="K133" i="1"/>
  <c r="K132" i="1"/>
  <c r="K131" i="1"/>
  <c r="K130" i="1"/>
  <c r="K129" i="1"/>
  <c r="K128" i="1"/>
  <c r="K126" i="1"/>
  <c r="K125" i="1"/>
  <c r="K124" i="1"/>
  <c r="K122" i="1"/>
  <c r="K121" i="1"/>
  <c r="K120" i="1"/>
  <c r="K119" i="1"/>
  <c r="K117" i="1"/>
  <c r="K116" i="1"/>
  <c r="K115" i="1"/>
  <c r="K114" i="1"/>
  <c r="K113" i="1"/>
  <c r="K112" i="1"/>
  <c r="K111" i="1"/>
  <c r="K109" i="1"/>
  <c r="K108" i="1"/>
  <c r="K107" i="1"/>
  <c r="K106" i="1"/>
  <c r="K105" i="1"/>
  <c r="K104" i="1"/>
  <c r="K103" i="1"/>
  <c r="K101" i="1"/>
  <c r="K100" i="1"/>
  <c r="K99" i="1"/>
  <c r="K98" i="1"/>
  <c r="K97" i="1"/>
  <c r="K96" i="1"/>
  <c r="K95" i="1"/>
  <c r="K94" i="1"/>
  <c r="K93" i="1"/>
  <c r="K91" i="1"/>
  <c r="K90" i="1"/>
  <c r="K89" i="1"/>
  <c r="K88" i="1"/>
  <c r="K87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M47" i="2" l="1"/>
  <c r="M41" i="2"/>
  <c r="T41" i="2" s="1"/>
  <c r="M40" i="2"/>
  <c r="M38" i="2"/>
  <c r="M49" i="2"/>
  <c r="M31" i="2"/>
  <c r="T31" i="2" s="1"/>
  <c r="E40" i="2"/>
  <c r="M30" i="2"/>
  <c r="E28" i="2"/>
  <c r="E49" i="2"/>
  <c r="E38" i="2"/>
  <c r="M28" i="2"/>
  <c r="E41" i="2"/>
  <c r="E30" i="2"/>
  <c r="E32" i="2"/>
  <c r="M32" i="2"/>
  <c r="T32" i="2" s="1"/>
  <c r="E29" i="2"/>
  <c r="M29" i="2"/>
  <c r="F35" i="2"/>
  <c r="M10" i="29" l="1"/>
  <c r="L10" i="29"/>
  <c r="M9" i="29"/>
  <c r="L9" i="29"/>
  <c r="M8" i="29"/>
  <c r="L8" i="29"/>
  <c r="O26" i="25"/>
  <c r="O24" i="25"/>
  <c r="C60" i="19" l="1"/>
  <c r="W9" i="25"/>
  <c r="H55" i="25"/>
  <c r="T9" i="25"/>
  <c r="F58" i="25"/>
  <c r="F57" i="25"/>
  <c r="F56" i="25"/>
  <c r="F55" i="25"/>
  <c r="F54" i="25"/>
  <c r="F53" i="25"/>
  <c r="F49" i="25"/>
  <c r="F48" i="25"/>
  <c r="F47" i="25"/>
  <c r="F46" i="25"/>
  <c r="F45" i="25"/>
  <c r="R9" i="25"/>
  <c r="F41" i="25"/>
  <c r="F40" i="25"/>
  <c r="F39" i="25"/>
  <c r="F38" i="25"/>
  <c r="F37" i="25"/>
  <c r="F36" i="25"/>
  <c r="C70" i="19"/>
  <c r="U85" i="2"/>
  <c r="T8" i="25" l="1"/>
  <c r="T11" i="25" s="1"/>
  <c r="R8" i="25"/>
  <c r="S11" i="25"/>
  <c r="P11" i="25"/>
  <c r="R10" i="25"/>
  <c r="X10" i="25" s="1"/>
  <c r="U9" i="25"/>
  <c r="X9" i="25"/>
  <c r="W8" i="25"/>
  <c r="W11" i="25" s="1"/>
  <c r="U8" i="25"/>
  <c r="U11" i="25" s="1"/>
  <c r="Q8" i="25"/>
  <c r="V7" i="25"/>
  <c r="U7" i="25"/>
  <c r="T7" i="25"/>
  <c r="R7" i="25"/>
  <c r="Q7" i="25"/>
  <c r="Q11" i="25" s="1"/>
  <c r="F22" i="25"/>
  <c r="F13" i="25"/>
  <c r="F4" i="25"/>
  <c r="H11" i="24"/>
  <c r="C67" i="19"/>
  <c r="R11" i="25" l="1"/>
  <c r="X8" i="25"/>
  <c r="X7" i="25"/>
  <c r="X11" i="25" l="1"/>
  <c r="J18" i="23" l="1"/>
  <c r="J17" i="23"/>
  <c r="C3" i="22"/>
  <c r="C4" i="22"/>
  <c r="C6" i="22"/>
  <c r="C5" i="22"/>
  <c r="D10" i="22"/>
  <c r="C7" i="21"/>
  <c r="D11" i="21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C9" i="21" l="1"/>
  <c r="C10" i="22"/>
  <c r="C11" i="21" l="1"/>
  <c r="R4" i="19"/>
  <c r="F5" i="19"/>
  <c r="W4" i="19"/>
  <c r="E4" i="19"/>
  <c r="AC4" i="19"/>
  <c r="AB4" i="19"/>
  <c r="AA4" i="19"/>
  <c r="Y4" i="19"/>
  <c r="V4" i="19"/>
  <c r="U4" i="19"/>
  <c r="T4" i="19"/>
  <c r="S4" i="19"/>
  <c r="P4" i="19"/>
  <c r="O4" i="19"/>
  <c r="N4" i="19"/>
  <c r="M4" i="19"/>
  <c r="L4" i="19"/>
  <c r="K4" i="19"/>
  <c r="J4" i="19"/>
  <c r="I4" i="19"/>
  <c r="H4" i="19"/>
  <c r="G4" i="19"/>
  <c r="F4" i="19"/>
  <c r="D4" i="19"/>
  <c r="G181" i="19"/>
  <c r="G180" i="19"/>
  <c r="G179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V135" i="19"/>
  <c r="F135" i="19"/>
  <c r="V134" i="19"/>
  <c r="F134" i="19"/>
  <c r="V133" i="19"/>
  <c r="F133" i="19"/>
  <c r="V132" i="19"/>
  <c r="F132" i="19"/>
  <c r="F131" i="19"/>
  <c r="F130" i="19"/>
  <c r="F129" i="19"/>
  <c r="F128" i="19"/>
  <c r="F127" i="19"/>
  <c r="F126" i="19"/>
  <c r="F125" i="19"/>
  <c r="V124" i="19"/>
  <c r="V123" i="19"/>
  <c r="V122" i="19"/>
  <c r="V121" i="19"/>
  <c r="V120" i="19"/>
  <c r="F115" i="19"/>
  <c r="V114" i="19"/>
  <c r="F114" i="19"/>
  <c r="V113" i="19"/>
  <c r="F113" i="19"/>
  <c r="V112" i="19"/>
  <c r="F112" i="19"/>
  <c r="V111" i="19"/>
  <c r="F111" i="19"/>
  <c r="V110" i="19"/>
  <c r="F110" i="19"/>
  <c r="F109" i="19"/>
  <c r="F108" i="19"/>
  <c r="C47" i="19" s="1"/>
  <c r="F107" i="19"/>
  <c r="V101" i="19"/>
  <c r="V100" i="19"/>
  <c r="V99" i="19"/>
  <c r="V98" i="19"/>
  <c r="V97" i="19"/>
  <c r="V96" i="19"/>
  <c r="V95" i="19"/>
  <c r="G95" i="19"/>
  <c r="F95" i="19"/>
  <c r="V94" i="19"/>
  <c r="H94" i="19"/>
  <c r="E94" i="19"/>
  <c r="V93" i="19"/>
  <c r="H93" i="19"/>
  <c r="E93" i="19"/>
  <c r="V92" i="19"/>
  <c r="H92" i="19"/>
  <c r="V91" i="19"/>
  <c r="H91" i="19"/>
  <c r="E91" i="19"/>
  <c r="E89" i="19" s="1"/>
  <c r="H89" i="19"/>
  <c r="H88" i="19"/>
  <c r="H87" i="19"/>
  <c r="E77" i="19"/>
  <c r="E76" i="19"/>
  <c r="C69" i="19"/>
  <c r="C68" i="19"/>
  <c r="C66" i="19"/>
  <c r="C65" i="19"/>
  <c r="E62" i="19"/>
  <c r="D62" i="19"/>
  <c r="C59" i="19"/>
  <c r="C58" i="19"/>
  <c r="C57" i="19"/>
  <c r="AF53" i="19"/>
  <c r="AE53" i="19"/>
  <c r="AD53" i="19"/>
  <c r="AC53" i="19"/>
  <c r="AB53" i="19"/>
  <c r="AA53" i="19"/>
  <c r="Y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G53" i="19"/>
  <c r="E53" i="19"/>
  <c r="D53" i="19"/>
  <c r="D73" i="19" s="1"/>
  <c r="C52" i="19"/>
  <c r="C51" i="19"/>
  <c r="C50" i="19"/>
  <c r="C49" i="19"/>
  <c r="C48" i="19"/>
  <c r="C46" i="19"/>
  <c r="C42" i="19"/>
  <c r="C41" i="19"/>
  <c r="C39" i="19"/>
  <c r="C37" i="19"/>
  <c r="C35" i="19"/>
  <c r="C34" i="19"/>
  <c r="C32" i="19"/>
  <c r="C31" i="19"/>
  <c r="C30" i="19"/>
  <c r="C29" i="19"/>
  <c r="C27" i="19"/>
  <c r="C26" i="19"/>
  <c r="C25" i="19"/>
  <c r="AE22" i="19"/>
  <c r="C22" i="19"/>
  <c r="C20" i="19"/>
  <c r="AE19" i="19"/>
  <c r="C19" i="19"/>
  <c r="AE18" i="19"/>
  <c r="C18" i="19"/>
  <c r="AG9" i="19"/>
  <c r="Q6" i="19"/>
  <c r="Q2" i="19" s="1"/>
  <c r="H95" i="19" l="1"/>
  <c r="E73" i="19"/>
  <c r="C62" i="19"/>
  <c r="E90" i="19"/>
  <c r="C95" i="19"/>
  <c r="C71" i="19"/>
  <c r="C28" i="19"/>
  <c r="F6" i="19"/>
  <c r="F2" i="19" s="1"/>
  <c r="E88" i="19"/>
  <c r="C24" i="19"/>
  <c r="E87" i="19"/>
  <c r="D76" i="19"/>
  <c r="C76" i="19" s="1"/>
  <c r="D95" i="19"/>
  <c r="D74" i="19" l="1"/>
  <c r="C74" i="19" s="1"/>
  <c r="E95" i="19"/>
  <c r="C23" i="19"/>
  <c r="K140" i="16" l="1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W31" i="2" l="1"/>
  <c r="E83" i="2" l="1"/>
  <c r="N18" i="2"/>
  <c r="O17" i="2"/>
  <c r="G48" i="2"/>
  <c r="G52" i="2"/>
  <c r="G51" i="2"/>
  <c r="F45" i="2"/>
  <c r="F44" i="2"/>
  <c r="F48" i="2"/>
  <c r="F14" i="2"/>
  <c r="BI81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D81" i="2"/>
  <c r="AC81" i="2"/>
  <c r="H81" i="2"/>
  <c r="K81" i="2" s="1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BH77" i="2"/>
  <c r="AW77" i="2"/>
  <c r="H77" i="2"/>
  <c r="K77" i="2" s="1"/>
  <c r="G76" i="2"/>
  <c r="G78" i="2" s="1"/>
  <c r="F76" i="2"/>
  <c r="F78" i="2" s="1"/>
  <c r="H75" i="2"/>
  <c r="BI74" i="2"/>
  <c r="AJ74" i="2"/>
  <c r="AI74" i="2"/>
  <c r="H74" i="2"/>
  <c r="K74" i="2" s="1"/>
  <c r="AJ73" i="2"/>
  <c r="H73" i="2"/>
  <c r="K73" i="2" s="1"/>
  <c r="AZ72" i="2"/>
  <c r="AI72" i="2"/>
  <c r="H72" i="2"/>
  <c r="K72" i="2" s="1"/>
  <c r="H71" i="2"/>
  <c r="K71" i="2" s="1"/>
  <c r="AL70" i="2"/>
  <c r="AF70" i="2"/>
  <c r="H70" i="2"/>
  <c r="K70" i="2" s="1"/>
  <c r="K69" i="2"/>
  <c r="BI67" i="2"/>
  <c r="AY67" i="2"/>
  <c r="AE67" i="2"/>
  <c r="H67" i="2"/>
  <c r="BH65" i="2"/>
  <c r="BH76" i="2" s="1"/>
  <c r="BG65" i="2"/>
  <c r="BG76" i="2" s="1"/>
  <c r="BG78" i="2" s="1"/>
  <c r="BF65" i="2"/>
  <c r="BF76" i="2" s="1"/>
  <c r="BF78" i="2" s="1"/>
  <c r="BE65" i="2"/>
  <c r="BE76" i="2" s="1"/>
  <c r="BE78" i="2" s="1"/>
  <c r="BC65" i="2"/>
  <c r="BC76" i="2" s="1"/>
  <c r="BC78" i="2" s="1"/>
  <c r="BA65" i="2"/>
  <c r="BA76" i="2" s="1"/>
  <c r="BA78" i="2" s="1"/>
  <c r="AZ65" i="2"/>
  <c r="AY65" i="2"/>
  <c r="AX65" i="2"/>
  <c r="AX76" i="2" s="1"/>
  <c r="AX78" i="2" s="1"/>
  <c r="AW65" i="2"/>
  <c r="AW76" i="2" s="1"/>
  <c r="AV65" i="2"/>
  <c r="AV76" i="2" s="1"/>
  <c r="AV78" i="2" s="1"/>
  <c r="AU65" i="2"/>
  <c r="AU76" i="2" s="1"/>
  <c r="AU78" i="2" s="1"/>
  <c r="AT65" i="2"/>
  <c r="AT76" i="2" s="1"/>
  <c r="AT78" i="2" s="1"/>
  <c r="AS65" i="2"/>
  <c r="AS76" i="2" s="1"/>
  <c r="AS78" i="2" s="1"/>
  <c r="AR65" i="2"/>
  <c r="AR76" i="2" s="1"/>
  <c r="AR78" i="2" s="1"/>
  <c r="AQ65" i="2"/>
  <c r="AQ76" i="2" s="1"/>
  <c r="AQ78" i="2" s="1"/>
  <c r="AP65" i="2"/>
  <c r="AP76" i="2" s="1"/>
  <c r="AP78" i="2" s="1"/>
  <c r="AO65" i="2"/>
  <c r="AO76" i="2" s="1"/>
  <c r="AO78" i="2" s="1"/>
  <c r="AN65" i="2"/>
  <c r="AN76" i="2" s="1"/>
  <c r="AN78" i="2" s="1"/>
  <c r="AM65" i="2"/>
  <c r="AM76" i="2" s="1"/>
  <c r="AM78" i="2" s="1"/>
  <c r="AL65" i="2"/>
  <c r="AK65" i="2"/>
  <c r="AK76" i="2" s="1"/>
  <c r="AK78" i="2" s="1"/>
  <c r="AJ65" i="2"/>
  <c r="AI65" i="2"/>
  <c r="AH65" i="2"/>
  <c r="AH76" i="2" s="1"/>
  <c r="AH78" i="2" s="1"/>
  <c r="AG65" i="2"/>
  <c r="AG76" i="2" s="1"/>
  <c r="AG78" i="2" s="1"/>
  <c r="AF65" i="2"/>
  <c r="AE65" i="2"/>
  <c r="AD65" i="2"/>
  <c r="AD76" i="2" s="1"/>
  <c r="AD78" i="2" s="1"/>
  <c r="AC65" i="2"/>
  <c r="AC76" i="2" s="1"/>
  <c r="AC78" i="2" s="1"/>
  <c r="G65" i="2"/>
  <c r="F65" i="2"/>
  <c r="BD64" i="2"/>
  <c r="BD65" i="2" s="1"/>
  <c r="BD76" i="2" s="1"/>
  <c r="BD78" i="2" s="1"/>
  <c r="BD82" i="2" s="1"/>
  <c r="BB64" i="2"/>
  <c r="BB65" i="2" s="1"/>
  <c r="BB76" i="2" s="1"/>
  <c r="BB78" i="2" s="1"/>
  <c r="BB82" i="2" s="1"/>
  <c r="H64" i="2"/>
  <c r="K64" i="2" s="1"/>
  <c r="T63" i="2"/>
  <c r="H63" i="2"/>
  <c r="K63" i="2" s="1"/>
  <c r="BI62" i="2"/>
  <c r="BI65" i="2" s="1"/>
  <c r="BI76" i="2" s="1"/>
  <c r="BI78" i="2" s="1"/>
  <c r="BI82" i="2" s="1"/>
  <c r="H62" i="2"/>
  <c r="K62" i="2" s="1"/>
  <c r="BG61" i="2"/>
  <c r="BF61" i="2"/>
  <c r="BE61" i="2"/>
  <c r="BD61" i="2"/>
  <c r="BC61" i="2"/>
  <c r="BB61" i="2"/>
  <c r="BA61" i="2"/>
  <c r="AJ61" i="2"/>
  <c r="BI53" i="2"/>
  <c r="BG53" i="2"/>
  <c r="BF53" i="2"/>
  <c r="BE53" i="2"/>
  <c r="BD53" i="2"/>
  <c r="BC53" i="2"/>
  <c r="BB53" i="2"/>
  <c r="BA53" i="2"/>
  <c r="AY53" i="2"/>
  <c r="AX53" i="2"/>
  <c r="AV53" i="2"/>
  <c r="AU53" i="2"/>
  <c r="AT53" i="2"/>
  <c r="AQ53" i="2"/>
  <c r="AJ53" i="2"/>
  <c r="AI53" i="2"/>
  <c r="AF53" i="2"/>
  <c r="AE53" i="2"/>
  <c r="AH52" i="2"/>
  <c r="BH51" i="2"/>
  <c r="BH53" i="2" s="1"/>
  <c r="AW51" i="2"/>
  <c r="AW53" i="2" s="1"/>
  <c r="AR50" i="2"/>
  <c r="AR53" i="2" s="1"/>
  <c r="AZ48" i="2"/>
  <c r="AZ53" i="2" s="1"/>
  <c r="AS48" i="2"/>
  <c r="AS53" i="2" s="1"/>
  <c r="AN48" i="2"/>
  <c r="AN53" i="2" s="1"/>
  <c r="AM48" i="2"/>
  <c r="AM53" i="2" s="1"/>
  <c r="AL48" i="2"/>
  <c r="AL53" i="2" s="1"/>
  <c r="AK48" i="2"/>
  <c r="AK53" i="2" s="1"/>
  <c r="AG48" i="2"/>
  <c r="AG53" i="2" s="1"/>
  <c r="AH47" i="2"/>
  <c r="AH53" i="2" s="1"/>
  <c r="AO46" i="2"/>
  <c r="AO53" i="2" s="1"/>
  <c r="AP44" i="2"/>
  <c r="AP53" i="2" s="1"/>
  <c r="AD44" i="2"/>
  <c r="AD53" i="2" s="1"/>
  <c r="AC44" i="2"/>
  <c r="AC53" i="2" s="1"/>
  <c r="BI42" i="2"/>
  <c r="BG42" i="2"/>
  <c r="BF42" i="2"/>
  <c r="BE42" i="2"/>
  <c r="BD42" i="2"/>
  <c r="BC42" i="2"/>
  <c r="BB42" i="2"/>
  <c r="BA42" i="2"/>
  <c r="AY42" i="2"/>
  <c r="AX42" i="2"/>
  <c r="AV42" i="2"/>
  <c r="AU42" i="2"/>
  <c r="AT42" i="2"/>
  <c r="AS42" i="2"/>
  <c r="AQ42" i="2"/>
  <c r="AL42" i="2"/>
  <c r="AK42" i="2"/>
  <c r="AJ42" i="2"/>
  <c r="AI42" i="2"/>
  <c r="AH42" i="2"/>
  <c r="AG42" i="2"/>
  <c r="BH41" i="2"/>
  <c r="BH42" i="2" s="1"/>
  <c r="AW41" i="2"/>
  <c r="AW42" i="2" s="1"/>
  <c r="AR40" i="2"/>
  <c r="AR42" i="2" s="1"/>
  <c r="AZ39" i="2"/>
  <c r="AZ42" i="2" s="1"/>
  <c r="AM39" i="2"/>
  <c r="AM42" i="2" s="1"/>
  <c r="AO37" i="2"/>
  <c r="AO42" i="2" s="1"/>
  <c r="AP35" i="2"/>
  <c r="AP42" i="2" s="1"/>
  <c r="AF35" i="2"/>
  <c r="AF42" i="2" s="1"/>
  <c r="AE35" i="2"/>
  <c r="AE42" i="2" s="1"/>
  <c r="AD35" i="2"/>
  <c r="AD42" i="2" s="1"/>
  <c r="AC35" i="2"/>
  <c r="AC42" i="2" s="1"/>
  <c r="AQ32" i="2"/>
  <c r="AQ30" i="2" s="1"/>
  <c r="AQ29" i="2"/>
  <c r="AQ33" i="2" s="1"/>
  <c r="BI25" i="2"/>
  <c r="BH25" i="2"/>
  <c r="BG25" i="2"/>
  <c r="BF25" i="2"/>
  <c r="BE25" i="2"/>
  <c r="BD25" i="2"/>
  <c r="BC25" i="2"/>
  <c r="AZ25" i="2"/>
  <c r="AR25" i="2"/>
  <c r="AQ25" i="2"/>
  <c r="AP25" i="2"/>
  <c r="AO25" i="2"/>
  <c r="AN25" i="2"/>
  <c r="AM25" i="2"/>
  <c r="AL25" i="2"/>
  <c r="AK25" i="2"/>
  <c r="AJ25" i="2"/>
  <c r="AI25" i="2"/>
  <c r="AH25" i="2"/>
  <c r="AF25" i="2"/>
  <c r="AE25" i="2"/>
  <c r="AD25" i="2"/>
  <c r="AC25" i="2"/>
  <c r="BB22" i="2"/>
  <c r="BB25" i="2" s="1"/>
  <c r="BA22" i="2"/>
  <c r="BA25" i="2" s="1"/>
  <c r="AY22" i="2"/>
  <c r="AY25" i="2" s="1"/>
  <c r="AX22" i="2"/>
  <c r="AX25" i="2" s="1"/>
  <c r="AS22" i="2"/>
  <c r="AS25" i="2" s="1"/>
  <c r="AG22" i="2"/>
  <c r="AW21" i="2"/>
  <c r="AW25" i="2" s="1"/>
  <c r="AV18" i="2"/>
  <c r="AU18" i="2"/>
  <c r="AT18" i="2"/>
  <c r="AV17" i="2"/>
  <c r="AV25" i="2" s="1"/>
  <c r="AU17" i="2"/>
  <c r="AU25" i="2" s="1"/>
  <c r="AT17" i="2"/>
  <c r="AT25" i="2" s="1"/>
  <c r="AG17" i="2"/>
  <c r="AG25" i="2" s="1"/>
  <c r="U17" i="2"/>
  <c r="BI14" i="2"/>
  <c r="BH14" i="2"/>
  <c r="BF14" i="2"/>
  <c r="BB14" i="2"/>
  <c r="AZ14" i="2"/>
  <c r="AY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J14" i="2"/>
  <c r="AI14" i="2"/>
  <c r="AH14" i="2"/>
  <c r="AG14" i="2"/>
  <c r="AF14" i="2"/>
  <c r="AE14" i="2"/>
  <c r="AD14" i="2"/>
  <c r="AC14" i="2"/>
  <c r="AX13" i="2"/>
  <c r="AX14" i="2" s="1"/>
  <c r="AX26" i="2" s="1"/>
  <c r="BG11" i="2"/>
  <c r="BE11" i="2"/>
  <c r="BD11" i="2"/>
  <c r="BD14" i="2" s="1"/>
  <c r="BD26" i="2" s="1"/>
  <c r="BC11" i="2"/>
  <c r="BG9" i="2"/>
  <c r="BG14" i="2" s="1"/>
  <c r="BG26" i="2" s="1"/>
  <c r="BE9" i="2"/>
  <c r="BE14" i="2" s="1"/>
  <c r="BE26" i="2" s="1"/>
  <c r="BC9" i="2"/>
  <c r="BC14" i="2" s="1"/>
  <c r="BC26" i="2" s="1"/>
  <c r="BA9" i="2"/>
  <c r="BA14" i="2" s="1"/>
  <c r="BA26" i="2" s="1"/>
  <c r="AK9" i="2"/>
  <c r="AK14" i="2" s="1"/>
  <c r="AK26" i="2" s="1"/>
  <c r="BI7" i="2"/>
  <c r="BI61" i="2" s="1"/>
  <c r="BH7" i="2"/>
  <c r="BH61" i="2" s="1"/>
  <c r="BG7" i="2"/>
  <c r="BF7" i="2"/>
  <c r="BE7" i="2"/>
  <c r="BD7" i="2"/>
  <c r="BC7" i="2"/>
  <c r="BB7" i="2"/>
  <c r="BA7" i="2"/>
  <c r="AZ7" i="2"/>
  <c r="AZ61" i="2" s="1"/>
  <c r="AY7" i="2"/>
  <c r="AY61" i="2" s="1"/>
  <c r="AX7" i="2"/>
  <c r="AX61" i="2" s="1"/>
  <c r="AW7" i="2"/>
  <c r="AW61" i="2" s="1"/>
  <c r="AV7" i="2"/>
  <c r="AV61" i="2" s="1"/>
  <c r="AU7" i="2"/>
  <c r="AU61" i="2" s="1"/>
  <c r="AT7" i="2"/>
  <c r="AT61" i="2" s="1"/>
  <c r="AS7" i="2"/>
  <c r="AS61" i="2" s="1"/>
  <c r="AR7" i="2"/>
  <c r="AR61" i="2" s="1"/>
  <c r="AQ7" i="2"/>
  <c r="AQ61" i="2" s="1"/>
  <c r="AP7" i="2"/>
  <c r="AP61" i="2" s="1"/>
  <c r="AO7" i="2"/>
  <c r="AO61" i="2" s="1"/>
  <c r="AN7" i="2"/>
  <c r="AN61" i="2" s="1"/>
  <c r="AM7" i="2"/>
  <c r="AM61" i="2" s="1"/>
  <c r="AL7" i="2"/>
  <c r="AL61" i="2" s="1"/>
  <c r="AK7" i="2"/>
  <c r="AK61" i="2" s="1"/>
  <c r="AI7" i="2"/>
  <c r="AI61" i="2" s="1"/>
  <c r="AH7" i="2"/>
  <c r="AH61" i="2" s="1"/>
  <c r="AG7" i="2"/>
  <c r="AG61" i="2" s="1"/>
  <c r="AF7" i="2"/>
  <c r="AF61" i="2" s="1"/>
  <c r="AE7" i="2"/>
  <c r="AE61" i="2" s="1"/>
  <c r="AD7" i="2"/>
  <c r="AD61" i="2" s="1"/>
  <c r="AC7" i="2"/>
  <c r="AC61" i="2" s="1"/>
  <c r="AX82" i="2" l="1"/>
  <c r="AX31" i="2" s="1"/>
  <c r="AX30" i="2" s="1"/>
  <c r="AX33" i="2" s="1"/>
  <c r="AX54" i="2" s="1"/>
  <c r="AX55" i="2" s="1"/>
  <c r="AU82" i="2"/>
  <c r="AQ82" i="2"/>
  <c r="AQ83" i="2" s="1"/>
  <c r="AN26" i="2"/>
  <c r="BB26" i="2"/>
  <c r="AS26" i="2"/>
  <c r="AL76" i="2"/>
  <c r="AL78" i="2" s="1"/>
  <c r="AL82" i="2" s="1"/>
  <c r="AL31" i="2" s="1"/>
  <c r="AL30" i="2" s="1"/>
  <c r="AL33" i="2" s="1"/>
  <c r="AL54" i="2" s="1"/>
  <c r="AN39" i="2"/>
  <c r="AN42" i="2" s="1"/>
  <c r="BF82" i="2"/>
  <c r="BF31" i="2" s="1"/>
  <c r="BF30" i="2" s="1"/>
  <c r="BF33" i="2" s="1"/>
  <c r="BF54" i="2" s="1"/>
  <c r="AH82" i="2"/>
  <c r="AH31" i="2" s="1"/>
  <c r="AH30" i="2" s="1"/>
  <c r="AH33" i="2" s="1"/>
  <c r="AH54" i="2" s="1"/>
  <c r="AT82" i="2"/>
  <c r="AT31" i="2" s="1"/>
  <c r="AT30" i="2" s="1"/>
  <c r="AT33" i="2" s="1"/>
  <c r="AT54" i="2" s="1"/>
  <c r="AO26" i="2"/>
  <c r="AG82" i="2"/>
  <c r="AG31" i="2" s="1"/>
  <c r="AG30" i="2" s="1"/>
  <c r="AG33" i="2" s="1"/>
  <c r="AG54" i="2" s="1"/>
  <c r="AS82" i="2"/>
  <c r="AS31" i="2" s="1"/>
  <c r="AS30" i="2" s="1"/>
  <c r="AS33" i="2" s="1"/>
  <c r="AS54" i="2" s="1"/>
  <c r="AV82" i="2"/>
  <c r="AV31" i="2" s="1"/>
  <c r="AV30" i="2" s="1"/>
  <c r="AV33" i="2" s="1"/>
  <c r="AV54" i="2" s="1"/>
  <c r="AF26" i="2"/>
  <c r="AY26" i="2"/>
  <c r="AL26" i="2"/>
  <c r="AD26" i="2"/>
  <c r="AQ26" i="2"/>
  <c r="AQ54" i="2"/>
  <c r="AC82" i="2"/>
  <c r="AC31" i="2" s="1"/>
  <c r="AC30" i="2" s="1"/>
  <c r="AC33" i="2" s="1"/>
  <c r="AC54" i="2" s="1"/>
  <c r="AO82" i="2"/>
  <c r="AO31" i="2" s="1"/>
  <c r="AO30" i="2" s="1"/>
  <c r="AO33" i="2" s="1"/>
  <c r="AO54" i="2" s="1"/>
  <c r="BA82" i="2"/>
  <c r="BA31" i="2" s="1"/>
  <c r="BA30" i="2" s="1"/>
  <c r="BA33" i="2" s="1"/>
  <c r="BA54" i="2" s="1"/>
  <c r="BA55" i="2" s="1"/>
  <c r="AE26" i="2"/>
  <c r="AR26" i="2"/>
  <c r="BI26" i="2"/>
  <c r="BG82" i="2"/>
  <c r="BG31" i="2" s="1"/>
  <c r="BG30" i="2" s="1"/>
  <c r="BG33" i="2" s="1"/>
  <c r="BG54" i="2" s="1"/>
  <c r="BG55" i="2" s="1"/>
  <c r="AK82" i="2"/>
  <c r="AK31" i="2" s="1"/>
  <c r="AK30" i="2" s="1"/>
  <c r="AK33" i="2" s="1"/>
  <c r="AK54" i="2" s="1"/>
  <c r="AK55" i="2" s="1"/>
  <c r="AW78" i="2"/>
  <c r="AW82" i="2" s="1"/>
  <c r="AW31" i="2" s="1"/>
  <c r="AW30" i="2" s="1"/>
  <c r="AW33" i="2" s="1"/>
  <c r="AW54" i="2" s="1"/>
  <c r="AW26" i="2"/>
  <c r="AN82" i="2"/>
  <c r="AN31" i="2" s="1"/>
  <c r="AN30" i="2" s="1"/>
  <c r="AN33" i="2" s="1"/>
  <c r="AZ76" i="2"/>
  <c r="AZ78" i="2" s="1"/>
  <c r="AZ82" i="2" s="1"/>
  <c r="AZ31" i="2" s="1"/>
  <c r="AZ30" i="2" s="1"/>
  <c r="AZ33" i="2" s="1"/>
  <c r="AZ54" i="2" s="1"/>
  <c r="AM26" i="2"/>
  <c r="AZ26" i="2"/>
  <c r="BC82" i="2"/>
  <c r="BC31" i="2" s="1"/>
  <c r="BC30" i="2" s="1"/>
  <c r="BC33" i="2" s="1"/>
  <c r="BC54" i="2" s="1"/>
  <c r="BC55" i="2" s="1"/>
  <c r="BF26" i="2"/>
  <c r="BH78" i="2"/>
  <c r="BH82" i="2" s="1"/>
  <c r="BH31" i="2" s="1"/>
  <c r="BH30" i="2" s="1"/>
  <c r="BH33" i="2" s="1"/>
  <c r="BH54" i="2" s="1"/>
  <c r="BH26" i="2"/>
  <c r="H65" i="2"/>
  <c r="H68" i="2" s="1"/>
  <c r="K68" i="2" s="1"/>
  <c r="AM82" i="2"/>
  <c r="AM31" i="2" s="1"/>
  <c r="AM30" i="2" s="1"/>
  <c r="AM33" i="2" s="1"/>
  <c r="AM54" i="2" s="1"/>
  <c r="AY76" i="2"/>
  <c r="AY78" i="2" s="1"/>
  <c r="AY82" i="2" s="1"/>
  <c r="AY31" i="2" s="1"/>
  <c r="AY30" i="2" s="1"/>
  <c r="AY33" i="2" s="1"/>
  <c r="AY54" i="2" s="1"/>
  <c r="AE76" i="2"/>
  <c r="AE78" i="2" s="1"/>
  <c r="AE82" i="2" s="1"/>
  <c r="AE31" i="2" s="1"/>
  <c r="AE30" i="2" s="1"/>
  <c r="AE33" i="2" s="1"/>
  <c r="AE54" i="2" s="1"/>
  <c r="AH26" i="2"/>
  <c r="AD82" i="2"/>
  <c r="AD31" i="2" s="1"/>
  <c r="AD30" i="2" s="1"/>
  <c r="AD33" i="2" s="1"/>
  <c r="AD54" i="2" s="1"/>
  <c r="AP82" i="2"/>
  <c r="AP31" i="2" s="1"/>
  <c r="AP30" i="2" s="1"/>
  <c r="AP33" i="2" s="1"/>
  <c r="AP54" i="2" s="1"/>
  <c r="AI76" i="2"/>
  <c r="AI78" i="2" s="1"/>
  <c r="AI82" i="2" s="1"/>
  <c r="AI31" i="2" s="1"/>
  <c r="AI30" i="2" s="1"/>
  <c r="AI33" i="2" s="1"/>
  <c r="AI54" i="2" s="1"/>
  <c r="AJ26" i="2"/>
  <c r="AF76" i="2"/>
  <c r="AF78" i="2" s="1"/>
  <c r="AF82" i="2" s="1"/>
  <c r="AF31" i="2" s="1"/>
  <c r="AF30" i="2" s="1"/>
  <c r="AF33" i="2" s="1"/>
  <c r="AF54" i="2" s="1"/>
  <c r="AF55" i="2" s="1"/>
  <c r="AR82" i="2"/>
  <c r="AR31" i="2" s="1"/>
  <c r="AR30" i="2" s="1"/>
  <c r="AR33" i="2" s="1"/>
  <c r="AR54" i="2" s="1"/>
  <c r="BE82" i="2"/>
  <c r="BE31" i="2" s="1"/>
  <c r="BE30" i="2" s="1"/>
  <c r="BE33" i="2" s="1"/>
  <c r="BE54" i="2" s="1"/>
  <c r="BE55" i="2" s="1"/>
  <c r="AI26" i="2"/>
  <c r="AC26" i="2"/>
  <c r="AP26" i="2"/>
  <c r="AJ76" i="2"/>
  <c r="AJ78" i="2" s="1"/>
  <c r="AJ82" i="2" s="1"/>
  <c r="AJ31" i="2" s="1"/>
  <c r="AJ30" i="2" s="1"/>
  <c r="AJ33" i="2" s="1"/>
  <c r="AJ54" i="2" s="1"/>
  <c r="J85" i="2"/>
  <c r="AG26" i="2"/>
  <c r="AT26" i="2"/>
  <c r="AU31" i="2"/>
  <c r="AU30" i="2" s="1"/>
  <c r="AU33" i="2" s="1"/>
  <c r="AU54" i="2" s="1"/>
  <c r="AV26" i="2"/>
  <c r="BI31" i="2"/>
  <c r="BI30" i="2" s="1"/>
  <c r="BI33" i="2" s="1"/>
  <c r="BI54" i="2" s="1"/>
  <c r="BD31" i="2"/>
  <c r="BD30" i="2" s="1"/>
  <c r="BD33" i="2" s="1"/>
  <c r="BD54" i="2" s="1"/>
  <c r="BD55" i="2" s="1"/>
  <c r="AU26" i="2"/>
  <c r="BB31" i="2"/>
  <c r="BB30" i="2" s="1"/>
  <c r="BB33" i="2" s="1"/>
  <c r="BB54" i="2" s="1"/>
  <c r="BB55" i="2" l="1"/>
  <c r="AN54" i="2"/>
  <c r="AN55" i="2" s="1"/>
  <c r="AS55" i="2"/>
  <c r="AO55" i="2"/>
  <c r="AD83" i="2"/>
  <c r="AZ55" i="2"/>
  <c r="AE55" i="2"/>
  <c r="AQ55" i="2"/>
  <c r="AW55" i="2"/>
  <c r="BF55" i="2"/>
  <c r="BI55" i="2"/>
  <c r="AP83" i="2"/>
  <c r="AH55" i="2"/>
  <c r="AR55" i="2"/>
  <c r="AL55" i="2"/>
  <c r="AD55" i="2"/>
  <c r="BH55" i="2"/>
  <c r="AV83" i="2"/>
  <c r="BD83" i="2"/>
  <c r="AY55" i="2"/>
  <c r="AT83" i="2"/>
  <c r="AW83" i="2"/>
  <c r="AP55" i="2"/>
  <c r="AJ55" i="2"/>
  <c r="AU83" i="2"/>
  <c r="AM55" i="2"/>
  <c r="AC83" i="2"/>
  <c r="AJ83" i="2"/>
  <c r="AV55" i="2"/>
  <c r="AE83" i="2"/>
  <c r="AL83" i="2"/>
  <c r="AH83" i="2"/>
  <c r="AX83" i="2"/>
  <c r="AK83" i="2"/>
  <c r="AN83" i="2"/>
  <c r="AR83" i="2"/>
  <c r="H76" i="2"/>
  <c r="H78" i="2" s="1"/>
  <c r="BA83" i="2"/>
  <c r="AG55" i="2"/>
  <c r="AI83" i="2"/>
  <c r="BF83" i="2"/>
  <c r="AU55" i="2"/>
  <c r="BE83" i="2"/>
  <c r="AI55" i="2"/>
  <c r="AC55" i="2"/>
  <c r="BH83" i="2"/>
  <c r="BB83" i="2"/>
  <c r="AG83" i="2"/>
  <c r="BG83" i="2"/>
  <c r="AO83" i="2"/>
  <c r="BC83" i="2"/>
  <c r="AF83" i="2"/>
  <c r="AM83" i="2"/>
  <c r="AT55" i="2"/>
  <c r="AZ83" i="2"/>
  <c r="AY83" i="2"/>
  <c r="BI83" i="2"/>
  <c r="AS83" i="2"/>
  <c r="K76" i="2" l="1"/>
  <c r="K78" i="2"/>
  <c r="H82" i="2"/>
  <c r="H83" i="2" s="1"/>
  <c r="K82" i="2" l="1"/>
  <c r="J418" i="1" l="1"/>
  <c r="J417" i="1"/>
  <c r="J416" i="1"/>
  <c r="M37" i="2" s="1"/>
  <c r="J415" i="1"/>
  <c r="J414" i="1"/>
  <c r="J413" i="1"/>
  <c r="J412" i="1"/>
  <c r="J411" i="1"/>
  <c r="M36" i="2" s="1"/>
  <c r="T36" i="2" s="1"/>
  <c r="J410" i="1"/>
  <c r="J409" i="1"/>
  <c r="M35" i="2" s="1"/>
  <c r="J408" i="1"/>
  <c r="J407" i="1"/>
  <c r="J406" i="1"/>
  <c r="J405" i="1"/>
  <c r="J404" i="1"/>
  <c r="J403" i="1"/>
  <c r="J402" i="1"/>
  <c r="J401" i="1"/>
  <c r="J400" i="1"/>
  <c r="M50" i="2" s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M45" i="2" s="1"/>
  <c r="J300" i="1"/>
  <c r="J299" i="1"/>
  <c r="J298" i="1"/>
  <c r="J297" i="1"/>
  <c r="J296" i="1"/>
  <c r="J295" i="1"/>
  <c r="J294" i="1"/>
  <c r="J293" i="1"/>
  <c r="J292" i="1"/>
  <c r="J291" i="1"/>
  <c r="O291" i="1" s="1"/>
  <c r="J290" i="1"/>
  <c r="J289" i="1"/>
  <c r="O289" i="1" s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O255" i="1" s="1"/>
  <c r="J254" i="1"/>
  <c r="J253" i="1"/>
  <c r="O253" i="1" s="1"/>
  <c r="J252" i="1"/>
  <c r="J251" i="1"/>
  <c r="J250" i="1"/>
  <c r="J249" i="1"/>
  <c r="J248" i="1"/>
  <c r="J247" i="1"/>
  <c r="J246" i="1"/>
  <c r="J245" i="1"/>
  <c r="J244" i="1"/>
  <c r="J243" i="1"/>
  <c r="J242" i="1"/>
  <c r="J241" i="1"/>
  <c r="O241" i="1" s="1"/>
  <c r="J240" i="1"/>
  <c r="J239" i="1"/>
  <c r="J238" i="1"/>
  <c r="J237" i="1"/>
  <c r="J236" i="1"/>
  <c r="J235" i="1"/>
  <c r="J234" i="1"/>
  <c r="J233" i="1"/>
  <c r="J232" i="1"/>
  <c r="J231" i="1"/>
  <c r="O231" i="1" s="1"/>
  <c r="J230" i="1"/>
  <c r="J229" i="1"/>
  <c r="J228" i="1"/>
  <c r="J227" i="1"/>
  <c r="J226" i="1"/>
  <c r="J225" i="1"/>
  <c r="J224" i="1"/>
  <c r="J223" i="1"/>
  <c r="J222" i="1"/>
  <c r="J221" i="1"/>
  <c r="J220" i="1"/>
  <c r="J219" i="1"/>
  <c r="O219" i="1" s="1"/>
  <c r="J218" i="1"/>
  <c r="J217" i="1"/>
  <c r="O217" i="1" s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M183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O216" i="1" l="1"/>
  <c r="O228" i="1"/>
  <c r="O240" i="1"/>
  <c r="O252" i="1"/>
  <c r="O209" i="1"/>
  <c r="O221" i="1"/>
  <c r="O233" i="1"/>
  <c r="O257" i="1"/>
  <c r="O232" i="1"/>
  <c r="O220" i="1"/>
  <c r="O215" i="1"/>
  <c r="O227" i="1"/>
  <c r="O239" i="1"/>
  <c r="O251" i="1"/>
  <c r="O287" i="1"/>
  <c r="O218" i="1"/>
  <c r="O242" i="1"/>
  <c r="O254" i="1"/>
  <c r="O229" i="1"/>
  <c r="O210" i="1"/>
  <c r="O222" i="1"/>
  <c r="O234" i="1"/>
  <c r="O246" i="1"/>
  <c r="O258" i="1"/>
  <c r="O282" i="1"/>
  <c r="O211" i="1"/>
  <c r="O223" i="1"/>
  <c r="O235" i="1"/>
  <c r="O247" i="1"/>
  <c r="O259" i="1"/>
  <c r="O283" i="1"/>
  <c r="O224" i="1"/>
  <c r="O236" i="1"/>
  <c r="O248" i="1"/>
  <c r="O260" i="1"/>
  <c r="O213" i="1"/>
  <c r="O237" i="1"/>
  <c r="O249" i="1"/>
  <c r="O261" i="1"/>
  <c r="O208" i="1"/>
  <c r="M208" i="1"/>
  <c r="O214" i="1"/>
  <c r="O238" i="1"/>
  <c r="O286" i="1"/>
  <c r="N74" i="1"/>
  <c r="M74" i="1"/>
  <c r="L183" i="1"/>
  <c r="N183" i="1" s="1"/>
  <c r="K16" i="19" s="1"/>
  <c r="L174" i="1"/>
  <c r="I16" i="19" s="1"/>
  <c r="L261" i="1"/>
  <c r="L223" i="1"/>
  <c r="L232" i="1"/>
  <c r="L211" i="1"/>
  <c r="L131" i="1"/>
  <c r="G17" i="19" s="1"/>
  <c r="L25" i="1"/>
  <c r="M25" i="1"/>
  <c r="M229" i="1"/>
  <c r="L229" i="1"/>
  <c r="M269" i="1"/>
  <c r="L269" i="1"/>
  <c r="M24" i="2"/>
  <c r="T24" i="2" s="1"/>
  <c r="M22" i="2"/>
  <c r="T22" i="2" s="1"/>
  <c r="M39" i="2"/>
  <c r="L227" i="1"/>
  <c r="M46" i="2"/>
  <c r="M52" i="2"/>
  <c r="T52" i="2" s="1"/>
  <c r="E50" i="2"/>
  <c r="E51" i="2"/>
  <c r="M48" i="2"/>
  <c r="M51" i="2"/>
  <c r="T51" i="2" s="1"/>
  <c r="M44" i="2"/>
  <c r="E52" i="2"/>
  <c r="AI16" i="19"/>
  <c r="AJ16" i="19"/>
  <c r="AH16" i="19"/>
  <c r="H31" i="2"/>
  <c r="C16" i="19" l="1"/>
  <c r="O74" i="1"/>
  <c r="E15" i="19" s="1"/>
  <c r="AE16" i="19"/>
  <c r="N229" i="1"/>
  <c r="N25" i="1"/>
  <c r="D14" i="19" s="1"/>
  <c r="AF14" i="19"/>
  <c r="AE17" i="19"/>
  <c r="C17" i="19"/>
  <c r="C14" i="19"/>
  <c r="N269" i="1"/>
  <c r="M13" i="19" s="1"/>
  <c r="C13" i="19" s="1"/>
  <c r="D75" i="19" l="1"/>
  <c r="C75" i="19" s="1"/>
  <c r="AE15" i="19"/>
  <c r="C15" i="19"/>
  <c r="AE14" i="19"/>
  <c r="AE13" i="19"/>
  <c r="T49" i="2" l="1"/>
  <c r="Y5" i="19" s="1"/>
  <c r="Y6" i="19" s="1"/>
  <c r="Y2" i="19" s="1"/>
  <c r="M19" i="2"/>
  <c r="T19" i="2" s="1"/>
  <c r="T29" i="2"/>
  <c r="AB5" i="19" s="1"/>
  <c r="AB6" i="19" s="1"/>
  <c r="AB2" i="19" s="1"/>
  <c r="M12" i="2"/>
  <c r="T12" i="2" s="1"/>
  <c r="T30" i="2"/>
  <c r="H30" i="2"/>
  <c r="K30" i="2" s="1"/>
  <c r="E12" i="2"/>
  <c r="H12" i="2" s="1"/>
  <c r="K12" i="2" s="1"/>
  <c r="H29" i="2"/>
  <c r="K29" i="2" s="1"/>
  <c r="H49" i="2"/>
  <c r="K49" i="2" s="1"/>
  <c r="E19" i="2"/>
  <c r="H19" i="2" s="1"/>
  <c r="E47" i="2"/>
  <c r="H47" i="2" s="1"/>
  <c r="K47" i="2" s="1"/>
  <c r="E10" i="2"/>
  <c r="H10" i="2" s="1"/>
  <c r="K10" i="2" s="1"/>
  <c r="E37" i="2"/>
  <c r="H37" i="2" s="1"/>
  <c r="T5" i="19"/>
  <c r="T6" i="19" s="1"/>
  <c r="T2" i="19" s="1"/>
  <c r="H50" i="2"/>
  <c r="K50" i="2" s="1"/>
  <c r="M21" i="2"/>
  <c r="T21" i="2" s="1"/>
  <c r="H5" i="19" s="1"/>
  <c r="H6" i="19" s="1"/>
  <c r="E35" i="2"/>
  <c r="T45" i="2"/>
  <c r="T39" i="2"/>
  <c r="O5" i="19" s="1"/>
  <c r="O6" i="19" s="1"/>
  <c r="O2" i="19" s="1"/>
  <c r="M11" i="2"/>
  <c r="T11" i="2" s="1"/>
  <c r="D5" i="19"/>
  <c r="H51" i="2"/>
  <c r="K51" i="2" s="1"/>
  <c r="E22" i="2"/>
  <c r="H22" i="2" s="1"/>
  <c r="K22" i="2" s="1"/>
  <c r="E17" i="2"/>
  <c r="H17" i="2" s="1"/>
  <c r="K17" i="2" s="1"/>
  <c r="T40" i="2"/>
  <c r="S5" i="19" s="1"/>
  <c r="S6" i="19" s="1"/>
  <c r="S2" i="19" s="1"/>
  <c r="M10" i="2"/>
  <c r="T10" i="2" s="1"/>
  <c r="J5" i="19" s="1"/>
  <c r="J6" i="19" s="1"/>
  <c r="J2" i="19" s="1"/>
  <c r="M20" i="2"/>
  <c r="T20" i="2" s="1"/>
  <c r="E20" i="2"/>
  <c r="H20" i="2" s="1"/>
  <c r="K20" i="2" s="1"/>
  <c r="E16" i="2"/>
  <c r="T38" i="2"/>
  <c r="V5" i="19" s="1"/>
  <c r="V6" i="19" s="1"/>
  <c r="V2" i="19" s="1"/>
  <c r="E36" i="2"/>
  <c r="H36" i="2" s="1"/>
  <c r="T46" i="2"/>
  <c r="M18" i="2"/>
  <c r="T18" i="2" s="1"/>
  <c r="E23" i="2"/>
  <c r="H23" i="2" s="1"/>
  <c r="K23" i="2" s="1"/>
  <c r="E13" i="2"/>
  <c r="H13" i="2" s="1"/>
  <c r="K13" i="2" s="1"/>
  <c r="E11" i="2"/>
  <c r="H11" i="2" s="1"/>
  <c r="K11" i="2" s="1"/>
  <c r="T50" i="2"/>
  <c r="R5" i="19" s="1"/>
  <c r="R6" i="19" s="1"/>
  <c r="R2" i="19" s="1"/>
  <c r="E48" i="2"/>
  <c r="H48" i="2" s="1"/>
  <c r="K48" i="2" s="1"/>
  <c r="T37" i="2"/>
  <c r="E44" i="2"/>
  <c r="E46" i="2"/>
  <c r="H46" i="2" s="1"/>
  <c r="K46" i="2" s="1"/>
  <c r="M23" i="2"/>
  <c r="E18" i="2"/>
  <c r="H18" i="2" s="1"/>
  <c r="K18" i="2" s="1"/>
  <c r="T48" i="2"/>
  <c r="P5" i="19" s="1"/>
  <c r="P6" i="19" s="1"/>
  <c r="P2" i="19" s="1"/>
  <c r="H52" i="2"/>
  <c r="K52" i="2" s="1"/>
  <c r="E9" i="2"/>
  <c r="E45" i="2"/>
  <c r="H45" i="2" s="1"/>
  <c r="K45" i="2" s="1"/>
  <c r="H41" i="2"/>
  <c r="K41" i="2" s="1"/>
  <c r="K5" i="19"/>
  <c r="K6" i="19" s="1"/>
  <c r="K2" i="19" s="1"/>
  <c r="E39" i="2"/>
  <c r="H39" i="2" s="1"/>
  <c r="K39" i="2" s="1"/>
  <c r="H40" i="2"/>
  <c r="K40" i="2" s="1"/>
  <c r="H38" i="2"/>
  <c r="K38" i="2" s="1"/>
  <c r="M16" i="2"/>
  <c r="T16" i="2" s="1"/>
  <c r="M13" i="2"/>
  <c r="E21" i="2"/>
  <c r="H21" i="2" s="1"/>
  <c r="K21" i="2" s="1"/>
  <c r="M17" i="2"/>
  <c r="T17" i="2" s="1"/>
  <c r="M9" i="2"/>
  <c r="E24" i="2"/>
  <c r="H24" i="2" s="1"/>
  <c r="K24" i="2" s="1"/>
  <c r="N5" i="19" l="1"/>
  <c r="N6" i="19" s="1"/>
  <c r="T13" i="2"/>
  <c r="T23" i="2"/>
  <c r="I5" i="19" s="1"/>
  <c r="I6" i="19" s="1"/>
  <c r="I2" i="19" s="1"/>
  <c r="M5" i="19"/>
  <c r="M6" i="19" s="1"/>
  <c r="M2" i="19" s="1"/>
  <c r="H32" i="2"/>
  <c r="K31" i="2" s="1"/>
  <c r="U5" i="19"/>
  <c r="U6" i="19" s="1"/>
  <c r="U2" i="19" s="1"/>
  <c r="Z5" i="19"/>
  <c r="E5" i="19"/>
  <c r="E6" i="19" s="1"/>
  <c r="E2" i="19" s="1"/>
  <c r="D77" i="19"/>
  <c r="C77" i="19" s="1"/>
  <c r="D6" i="19"/>
  <c r="H16" i="2"/>
  <c r="E25" i="2"/>
  <c r="E42" i="2"/>
  <c r="T9" i="2"/>
  <c r="M14" i="2"/>
  <c r="C44" i="19"/>
  <c r="H9" i="2"/>
  <c r="E14" i="2"/>
  <c r="K36" i="2"/>
  <c r="X4" i="19"/>
  <c r="T35" i="2"/>
  <c r="M42" i="2"/>
  <c r="H28" i="2"/>
  <c r="E33" i="2"/>
  <c r="T44" i="2"/>
  <c r="M53" i="2"/>
  <c r="H44" i="2"/>
  <c r="E53" i="2"/>
  <c r="X5" i="19"/>
  <c r="L41" i="2"/>
  <c r="AA5" i="19"/>
  <c r="AA6" i="19" s="1"/>
  <c r="AA2" i="19" s="1"/>
  <c r="M25" i="2"/>
  <c r="M33" i="2"/>
  <c r="T28" i="2"/>
  <c r="K37" i="2"/>
  <c r="Z4" i="19"/>
  <c r="Z6" i="19" l="1"/>
  <c r="Z2" i="19" s="1"/>
  <c r="E54" i="2"/>
  <c r="X6" i="19"/>
  <c r="X2" i="19" s="1"/>
  <c r="H2" i="19"/>
  <c r="T53" i="2"/>
  <c r="M26" i="2"/>
  <c r="L5" i="19"/>
  <c r="L6" i="19" s="1"/>
  <c r="L2" i="19" s="1"/>
  <c r="T14" i="2"/>
  <c r="AC5" i="19"/>
  <c r="AC6" i="19" s="1"/>
  <c r="AC2" i="19" s="1"/>
  <c r="T33" i="2"/>
  <c r="H33" i="2"/>
  <c r="K28" i="2"/>
  <c r="M54" i="2"/>
  <c r="T25" i="2"/>
  <c r="G5" i="19"/>
  <c r="T42" i="2"/>
  <c r="W5" i="19"/>
  <c r="W6" i="19" s="1"/>
  <c r="W2" i="19" s="1"/>
  <c r="C4" i="19"/>
  <c r="H25" i="2"/>
  <c r="K25" i="2" s="1"/>
  <c r="K16" i="2"/>
  <c r="E26" i="2"/>
  <c r="D2" i="19"/>
  <c r="K9" i="2"/>
  <c r="H14" i="2"/>
  <c r="K44" i="2"/>
  <c r="H53" i="2"/>
  <c r="K53" i="2" s="1"/>
  <c r="AD5" i="19"/>
  <c r="AD6" i="19" s="1"/>
  <c r="E55" i="2" l="1"/>
  <c r="K14" i="2"/>
  <c r="H26" i="2"/>
  <c r="M55" i="2"/>
  <c r="K33" i="2"/>
  <c r="T54" i="2"/>
  <c r="T26" i="2"/>
  <c r="G6" i="19"/>
  <c r="G2" i="19" s="1"/>
  <c r="C5" i="19"/>
  <c r="T55" i="2" l="1"/>
  <c r="H27" i="2"/>
  <c r="K26" i="2"/>
  <c r="H35" i="2" l="1"/>
  <c r="L35" i="2" s="1"/>
  <c r="K35" i="2" l="1"/>
  <c r="H42" i="2"/>
  <c r="K42" i="2" l="1"/>
  <c r="H54" i="2"/>
  <c r="K54" i="2" l="1"/>
  <c r="H55" i="2"/>
  <c r="F622" i="1" l="1"/>
  <c r="F621" i="1"/>
  <c r="F619" i="1"/>
  <c r="F618" i="1"/>
  <c r="F617" i="1"/>
  <c r="F614" i="1"/>
  <c r="F613" i="1"/>
  <c r="F611" i="1"/>
  <c r="F610" i="1"/>
  <c r="F609" i="1"/>
  <c r="F608" i="1"/>
  <c r="F607" i="1"/>
  <c r="F605" i="1"/>
  <c r="F604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M71" i="2" l="1"/>
  <c r="M77" i="2"/>
  <c r="T77" i="2" s="1"/>
  <c r="M75" i="2"/>
  <c r="M64" i="2"/>
  <c r="T64" i="2" s="1"/>
  <c r="M74" i="2"/>
  <c r="T74" i="2" s="1"/>
  <c r="M67" i="2"/>
  <c r="T67" i="2" s="1"/>
  <c r="M72" i="2"/>
  <c r="T72" i="2" s="1"/>
  <c r="M69" i="2"/>
  <c r="T69" i="2" s="1"/>
  <c r="M70" i="2"/>
  <c r="T70" i="2" s="1"/>
  <c r="M62" i="2"/>
  <c r="M63" i="2"/>
  <c r="M73" i="2"/>
  <c r="T73" i="2" s="1"/>
  <c r="AF24" i="19" l="1"/>
  <c r="C10" i="33"/>
  <c r="C9" i="33" s="1"/>
  <c r="E96" i="19"/>
  <c r="E97" i="19" s="1"/>
  <c r="T71" i="2"/>
  <c r="M65" i="2"/>
  <c r="M68" i="2" s="1"/>
  <c r="M76" i="2" s="1"/>
  <c r="M78" i="2" s="1"/>
  <c r="M82" i="2" s="1"/>
  <c r="M83" i="2" s="1"/>
  <c r="T62" i="2"/>
  <c r="AE24" i="19"/>
  <c r="C12" i="22"/>
  <c r="C13" i="22" s="1"/>
  <c r="AF21" i="19" l="1"/>
  <c r="C12" i="32"/>
  <c r="C9" i="32" s="1"/>
  <c r="AF23" i="19"/>
  <c r="AE23" i="19" s="1"/>
  <c r="T65" i="2"/>
  <c r="T68" i="2" s="1"/>
  <c r="T76" i="2" s="1"/>
  <c r="AF10" i="19" s="1"/>
  <c r="N21" i="19" l="1"/>
  <c r="C11" i="32"/>
  <c r="C13" i="32" s="1"/>
  <c r="AE21" i="19"/>
  <c r="T78" i="2"/>
  <c r="AD10" i="19" s="1"/>
  <c r="AE10" i="19" s="1"/>
  <c r="C21" i="19" l="1"/>
  <c r="N2" i="19"/>
  <c r="C10" i="19"/>
  <c r="AD2" i="19"/>
  <c r="T85" i="2"/>
  <c r="T82" i="2"/>
  <c r="C33" i="19" l="1"/>
  <c r="C45" i="19" s="1"/>
  <c r="C53" i="19" s="1"/>
  <c r="C73" i="19" s="1"/>
  <c r="C78" i="19" s="1"/>
  <c r="T83" i="2"/>
</calcChain>
</file>

<file path=xl/sharedStrings.xml><?xml version="1.0" encoding="utf-8"?>
<sst xmlns="http://schemas.openxmlformats.org/spreadsheetml/2006/main" count="2949" uniqueCount="1619">
  <si>
    <t>1000.00, Денежные средства</t>
  </si>
  <si>
    <t>1020.00, Денежные средства в пути</t>
  </si>
  <si>
    <t>1021.00, Денежные средства в пути</t>
  </si>
  <si>
    <t>1021.01, Денежные средства в пути в тенге</t>
  </si>
  <si>
    <t>1022.00, Денежные средства в пути в валюте</t>
  </si>
  <si>
    <t>1022.01, Денежные средства в пути в валюте</t>
  </si>
  <si>
    <t>1030.00, Денежные средства на текущих банковских счетах</t>
  </si>
  <si>
    <t>1031.00, Денежные средства на текущих банковских счетах в тенге</t>
  </si>
  <si>
    <t>1031.01, Денежные средства на текущих банковских счетах в тенге</t>
  </si>
  <si>
    <t>1031.02, Транзитный счет в тенге</t>
  </si>
  <si>
    <t>1032.00, Денежные средства на текущих банковских счетах в валюте</t>
  </si>
  <si>
    <t>1032.01, Денежные средства натекущих банковских счетах в валюте внутри страны</t>
  </si>
  <si>
    <t>1040.00, Денежные средства на карт-счетах</t>
  </si>
  <si>
    <t>1041.00, Денежные средства на карт-счетах в тенге</t>
  </si>
  <si>
    <t>1041.01, Денежные средства на карт счетах в тенге</t>
  </si>
  <si>
    <t>1050.00, Денежные средства на сберегательных счетах</t>
  </si>
  <si>
    <t>1051.00, Денежные средства на сберегательных счетах в тенге</t>
  </si>
  <si>
    <t>1051.01, Депозиты до 3-х месяцев в тенге</t>
  </si>
  <si>
    <t>1052.00, Денежные средства на сберегательных счетах в валюте</t>
  </si>
  <si>
    <t>1052.01, Депозиты до 3-х месяцев в валюте</t>
  </si>
  <si>
    <t>1090.00, Оценочный резерв под убытки от обесценения денежных средств в тенге</t>
  </si>
  <si>
    <t>1091.00, Оценочный резерв под убытки от обесценения денежных средств в тенге</t>
  </si>
  <si>
    <t>1091.03, Оценочный резерв под убытки от обесценения денежных средств на сберегательных счетах в тенге</t>
  </si>
  <si>
    <t>1091.11, Резервы под обесценение счетов в банках в тенге</t>
  </si>
  <si>
    <t>1092.00, Оценочный резерв под убытки от обесценения денежных средств в валюте</t>
  </si>
  <si>
    <t>1092.03, Оценочный резерв под убытки от обесценения денежных средств на сберегательных счетах в валюте</t>
  </si>
  <si>
    <t>1092.11, Резервы под обесценение счетов в банках в валюте</t>
  </si>
  <si>
    <t>1100.00, Краткосрочные финансовые инвестиции</t>
  </si>
  <si>
    <t>1150.00, Краткосрочные вознаграждения к получению</t>
  </si>
  <si>
    <t>1150.06, Начисленные вознаграждения по  депозитам до 3-х месяцев</t>
  </si>
  <si>
    <t>1150.07, Начисленные вознаграждения по депозитам свыше 3-х месяцев до 12 месяцев</t>
  </si>
  <si>
    <t>1150.08, Начисленные вознаграждения по остатку на расчетном счете</t>
  </si>
  <si>
    <t>1150.14, Начисленные вознаграждения по облигациям</t>
  </si>
  <si>
    <t>1150.20, Прочие начисленные вознаграждения</t>
  </si>
  <si>
    <t>1173.00, Оценочный резерв под убытки от обесценения краткосрочных финансовых активов (вознаграждения)</t>
  </si>
  <si>
    <t>1173.10, Резерв под обесценение по начисленным вознаграждениям по облигациям</t>
  </si>
  <si>
    <t>1160.00, Прочие краткосрочные финансовые инвестиции</t>
  </si>
  <si>
    <t>1160.01, Депозиты свыше 3-х месяцев до 12 месяцев в тенге</t>
  </si>
  <si>
    <t>1160.02, Депозиты свыше 3-х месяцев до 12 месяцев в валюте</t>
  </si>
  <si>
    <t>1200.00, Краткосрочная дебиторская задолженность</t>
  </si>
  <si>
    <t>1210.00, Краткосрочная дебиторская задолженность покупателей и заказчиков</t>
  </si>
  <si>
    <t>1210.05, По отгруженным товарно материальным запасам</t>
  </si>
  <si>
    <t>1210.06, По предоставленным основным средствам</t>
  </si>
  <si>
    <t>1210.07, По выполненным работам и оказанным услугам</t>
  </si>
  <si>
    <t>1210.07.01, Краткосрочная дебиторская задолженность резидентов</t>
  </si>
  <si>
    <t>1210.07.02, Краткосрочная дебиторская задолженность нерезидентов (страны ЕАЭС)</t>
  </si>
  <si>
    <t>1210.07.03, Краткосрочная дебиторская задолженность нерезидентов (третьи страны )</t>
  </si>
  <si>
    <t>1220.00, Краткосрочная дебиторская задолженность дочерних организаций</t>
  </si>
  <si>
    <t>1220.01, Взаиморасчеты материнской компании сдочерними организациями</t>
  </si>
  <si>
    <t>1220.02, Взаиморасчеты дочерних организаций между собой</t>
  </si>
  <si>
    <t>1241.00, Транзитный счет по передаче взаиморасчетов по доходам и расходам активов и обязательств структур подразделений и филиал</t>
  </si>
  <si>
    <t>1241.01, Транзитный счет по передаче взаиморасчетов по доходам и расходам активов и обязательств структур подразделений и филиал</t>
  </si>
  <si>
    <t>1250.00, Краткосрочная дебиторская задолженность работников</t>
  </si>
  <si>
    <t>1250.01, По суммам выданным в подотчет на приобретение активов оплату услуг</t>
  </si>
  <si>
    <t>1250.02, По служебным командировкам</t>
  </si>
  <si>
    <t>1250.03, По возмещению материального ущерба причиненного организации</t>
  </si>
  <si>
    <t>1250.06, Задолженность работников по заработной плате</t>
  </si>
  <si>
    <t>1250.08, Краткосрочные ссуды, выданные работникам</t>
  </si>
  <si>
    <t>1250.09, Текущая часть ссуды выданные на приобретение квартир индивидуальное и кооперативное жилищное строительство</t>
  </si>
  <si>
    <t>1250.10, Прочая краткосрочная дебиторская задолженность работников</t>
  </si>
  <si>
    <t>1251, Краткосрочная задолженность подотчетных лиц</t>
  </si>
  <si>
    <t>1260.00, Краткосрочная дебиторская задолженность по аренде</t>
  </si>
  <si>
    <t>1260.01, Задолженность по операционной аренде</t>
  </si>
  <si>
    <t>1260.02, Задолженность по финансовой аренде</t>
  </si>
  <si>
    <t>1270.00, Прочая краткосрочная дебиторская задолженность</t>
  </si>
  <si>
    <t>1270.04, Расчеты по предъявленным претензиям</t>
  </si>
  <si>
    <t>1270.05, Недостачи имущества и потери от порчи запасов</t>
  </si>
  <si>
    <t>1270.06, Штрафы пени неустойки и другие экономические санкции за нарушение обязательств по хозяйственным договорам</t>
  </si>
  <si>
    <t>1270.20, Прочая краткосрочная дебиторская задолженность</t>
  </si>
  <si>
    <t>1280.00, Резерв по сомнительным требованиям</t>
  </si>
  <si>
    <t>1280.01, Резервы по сомнительным требованиям по задолженности покупателей и заказчиков</t>
  </si>
  <si>
    <t>1280.01.01, Резервы по сомнительным требованиям по задолженности покупателей и заказчиков прочие</t>
  </si>
  <si>
    <t>1280.01.06, Резервы по сомнительным требованиям по задолженности компаний АО НК КТЖ</t>
  </si>
  <si>
    <t>1280.01.07, Резервы по сомнительным требованиям по задолженности аффилированных компаний АО НК КТЖ</t>
  </si>
  <si>
    <t>1280.03, Резерв по сомнительным требованиям по краткосрочной дебиторской задолженности по аренде</t>
  </si>
  <si>
    <t>1280.10, Резервы по прочим сомнительным требованиям</t>
  </si>
  <si>
    <t>1300.00, Запасы</t>
  </si>
  <si>
    <t>1310.00, Сырье и материалы</t>
  </si>
  <si>
    <t xml:space="preserve">1310.11, Прокат черных металлов </t>
  </si>
  <si>
    <t>1310.11.00, Прокат черных металлов Код 0</t>
  </si>
  <si>
    <t>1310.11.01, Прокат Черных Металлов, материал бывший в употреблении годный к эксплуатации Код 1</t>
  </si>
  <si>
    <t>1310.11.04, Прокат Черных Металлов АВЗ (аварийно восстановительный запас) Код 4</t>
  </si>
  <si>
    <t xml:space="preserve">1310.12, Кабельная продукция </t>
  </si>
  <si>
    <t>1310.12.00, Кабельная продукция Код 0</t>
  </si>
  <si>
    <t>1310.12.01, Кабельная Продукция, материал бывший в употреблении годный к эксплуатации Код 1</t>
  </si>
  <si>
    <t>1310.12.05, Кабельная Продукция КВЗ (коммерческий восстановительный запас)</t>
  </si>
  <si>
    <t>1310.12.04, Кабельная Продукция АВЗ (аварийно восстановительный запас) Код 4</t>
  </si>
  <si>
    <t xml:space="preserve">1310.13, Прочие сырье и материалы </t>
  </si>
  <si>
    <t>1310.13.00, Прочие сырье и материалы Код 0</t>
  </si>
  <si>
    <t>1310.13.01, Прочие Сырье И Материалы, материал бывший в употреблении годный к эксплуатации Код 1</t>
  </si>
  <si>
    <t>1310.13.05, ПрочиеСырьеИМатериалы КВЗ (коммерческий восстановительный запас)</t>
  </si>
  <si>
    <t>1310.13.04, ПрочиеСырьеИМатериалы АВЗ (аварийно восстановительный запас) Код 4</t>
  </si>
  <si>
    <t xml:space="preserve">1310.31, Нефтепродукты </t>
  </si>
  <si>
    <t>1310.31.00, Нефтепродукты Код 0</t>
  </si>
  <si>
    <t xml:space="preserve">1310.32, Смазочные материалы </t>
  </si>
  <si>
    <t>1310.32.00, Смазочные материалы Код 0</t>
  </si>
  <si>
    <t>1310.51, Запасные части</t>
  </si>
  <si>
    <t>1310.51.00, Запасные части Код 0</t>
  </si>
  <si>
    <t>1310.51.04, Запасные части АВЗ (аварийно восстановительный запас) Код 4</t>
  </si>
  <si>
    <t>1310.51.05, Запасные части КВЗ (коммерческий восстановительный запас)</t>
  </si>
  <si>
    <t xml:space="preserve">1310.61, Отходы производства, утиль, металлолом и т.п. </t>
  </si>
  <si>
    <t>1310.61.00, Отходы производства, утиль, металлолом и т.п. Код 0</t>
  </si>
  <si>
    <t>1310.61.01, ОтходыПроизводстваУтильМеталлоломИТП, материал бывший в употреблении годный к эксплуатации Код 1</t>
  </si>
  <si>
    <t xml:space="preserve">1310.62, Прочие материалы </t>
  </si>
  <si>
    <t>1310.62.00, Прочие материалы Код 0</t>
  </si>
  <si>
    <t>1310.62.01, Прочие материалы, материал бывший в употреблении годный к эксплуатации Код 1</t>
  </si>
  <si>
    <t>1310.62.04, Прочие материалы, АВЗ (Аварийно восстановительный запас) Код 4</t>
  </si>
  <si>
    <t>1310.62.05, Прочие материалы, КВЗ (коммерческий восстановительный запас) Код 4</t>
  </si>
  <si>
    <t xml:space="preserve">1310.64, Форменная одежда и материалы для ее пошива </t>
  </si>
  <si>
    <t>1310.64.00, Форменная одежда и материалы для ее пошива Код 0</t>
  </si>
  <si>
    <t>1310.65, Инструменты и приспособления</t>
  </si>
  <si>
    <t>1310.65.00, Инструменты и приспособления Код 0</t>
  </si>
  <si>
    <t>1310.65.04, Инструменты и приспособления, АВЗАварийно восстановительный запас Код 4</t>
  </si>
  <si>
    <t>1310.65.05, Инструменты и приспособления, КВЗ (коммерческий восстановительный запас)</t>
  </si>
  <si>
    <t>1310.67, Спецодежда спецобувь и защитные приспособления</t>
  </si>
  <si>
    <t>1310.67.00, Спецодежда, спецобувь и защитные приспособления Код 0</t>
  </si>
  <si>
    <t>1310.67.04, Спецодежда спецобувь и защитные приспособления АВЗАварийно восстановительный запас Код4</t>
  </si>
  <si>
    <t>1310.71, Строительные материалы</t>
  </si>
  <si>
    <t>1310.71.00, Строительные материалы Код 0</t>
  </si>
  <si>
    <t>1310.71.01, Строительные материалы, материал бывший в употреблении годный к эксплуатации Код 1</t>
  </si>
  <si>
    <t>1310.71.04, Строительные материалы, АВЗАварийно восстановительный запас Код 4</t>
  </si>
  <si>
    <t>1360.00, Оценочный резерв под убытки от обесценения запасов</t>
  </si>
  <si>
    <t>1360.01, Оценочный резерв под убытки от обесценения сырья и материалов</t>
  </si>
  <si>
    <t>1400.00, Текущие налоговые активы</t>
  </si>
  <si>
    <t>1410.00, Корпоративный подоходный налог</t>
  </si>
  <si>
    <t>1410.01, Авансовые платежи и уплаченный корпоративный подоходный налог с юридических лиц резидентов</t>
  </si>
  <si>
    <t>1410.02, Уплаченный корпоративный подоходный налог с юридических лиц резидентов удерживаемый у источника выплаты</t>
  </si>
  <si>
    <t>1420.00, Налог на добавленную стоимость</t>
  </si>
  <si>
    <t>1420.01, Налог на добавленную стоимость</t>
  </si>
  <si>
    <t>1420.01.01, Налог на добавленную стоимость Текущий период</t>
  </si>
  <si>
    <t>1420.01.02, Налог на добавленную стоимость_Корректировка</t>
  </si>
  <si>
    <t>1420.01.03, Налог на добавленную стоимость счета за прошлый период</t>
  </si>
  <si>
    <t>1420.02, Налог на добавленную стоимость уплаченный за нерезидента</t>
  </si>
  <si>
    <t>1423.00, Налог на добавленную стоимость отраженный по методу начисления</t>
  </si>
  <si>
    <t>1423.01, Налог на добавленную стоимость отраженный по методу начисления</t>
  </si>
  <si>
    <t>1424.00, Налог на добавленную стоимость (отложенное принятие к зачету)</t>
  </si>
  <si>
    <t>1430.00, Прочие налоги и другие обязательные платежи в бюджет</t>
  </si>
  <si>
    <t>1430.02, Земельный налог</t>
  </si>
  <si>
    <t>1430.03, Налог на транспортные средства</t>
  </si>
  <si>
    <t>1430.04, Налог на имущество</t>
  </si>
  <si>
    <t>1430.11, Плата за пользование земельными участками</t>
  </si>
  <si>
    <t>1430.12, Плата за эмиссию в окружающую среду</t>
  </si>
  <si>
    <t>1430.13, Плата за использование радиочастотного спектра</t>
  </si>
  <si>
    <t>1430.14, Плата за предоставление междугородней и (или) международной телефонной связи, а также сотовой связи</t>
  </si>
  <si>
    <t>1430.16, Государственная пошлина</t>
  </si>
  <si>
    <t>1430.22, Индивидуальный подоходный налог по доходам других физических лиц, удержанный у источника выплаты</t>
  </si>
  <si>
    <t>1430.30, Прочие платежи</t>
  </si>
  <si>
    <t>1431.00, Пени прочие налоги и другие обязательные платежи в бюджет</t>
  </si>
  <si>
    <t>1431.01, Пени социальный налог</t>
  </si>
  <si>
    <t>1431.02, Пени земельный налог</t>
  </si>
  <si>
    <t>1431.03, Пени налог на транспортные средства</t>
  </si>
  <si>
    <t>1431.04, Пени налог на имущество</t>
  </si>
  <si>
    <t>1431.11, Пени плата за пользование земельными участками</t>
  </si>
  <si>
    <t>1431.12, Пени - Плата за эмиссию в окружающую среду</t>
  </si>
  <si>
    <t>1431.13, Пени плата за использование радиочастотног спектра</t>
  </si>
  <si>
    <t>1431.21, Пени - индивидуальный подоходный налог по доходам работников</t>
  </si>
  <si>
    <t>1700, Прочие краткосрочные активы</t>
  </si>
  <si>
    <t>1710.00, Краткосрочные авансы выданные сторонним организациям</t>
  </si>
  <si>
    <t>1710.01, Авансы выданные под поставку запасов</t>
  </si>
  <si>
    <t>1710.02, Авансы, выданные под выполнение работ и оказание услуг некапитального характера</t>
  </si>
  <si>
    <t>1710.11, Резервы по сомнительным требованиям по авансам выданным</t>
  </si>
  <si>
    <t>1720.00, Краткосрочные расходы будущих периодов</t>
  </si>
  <si>
    <t>1720.01, СтраховойПолис</t>
  </si>
  <si>
    <t>1720.10, Прочие расходы будущих периодов</t>
  </si>
  <si>
    <t>1720.10.01, Прочие расходы будущих периодов (вал)</t>
  </si>
  <si>
    <t>1730.00, Краткосрочные активы по договорам</t>
  </si>
  <si>
    <t>1730.01, Краткосрочные активы по договорам</t>
  </si>
  <si>
    <t>1750.00, Прочие краткосрочные активы</t>
  </si>
  <si>
    <t>1750.01, Оценочный резерв под убытки от обесценения по прочим краткосрочным активам</t>
  </si>
  <si>
    <t>1750.07, Прочие краткосрочные активы</t>
  </si>
  <si>
    <t>1750.11, Переплата по социальному страхованию</t>
  </si>
  <si>
    <t>1750.21, Переплата по пенсионным отчислениям</t>
  </si>
  <si>
    <t>1750.32, Переплата по взносам на обязательное социальное медицинское страхование</t>
  </si>
  <si>
    <t>1751.00, Пени прочие краткосрочные активы</t>
  </si>
  <si>
    <t>1751.11, Пени переплата по социальному страхованию</t>
  </si>
  <si>
    <t>1751.21, Пени - Переплата по пенсионным отчислениям</t>
  </si>
  <si>
    <t>1751.31, Пени - Переплата по отчислениям на обязательное социальное медицинское страхование</t>
  </si>
  <si>
    <t>1751.32, Пени - Переплата по взносам на обязательное социальное медицинское страхование</t>
  </si>
  <si>
    <t>2000.00, Долгосрочные финансовые инвестиции</t>
  </si>
  <si>
    <t>2012.00, Долгосрочные инвестиции, удерживаемые до погашения</t>
  </si>
  <si>
    <t>2012.01, Облигации</t>
  </si>
  <si>
    <t>2012.10, Резерв под обесценение облигаций</t>
  </si>
  <si>
    <t>2070.00, Прочие долгосрочные финансовые инвестиции</t>
  </si>
  <si>
    <t>2070.10, Прочие долгосрочные финансовые инвестиции</t>
  </si>
  <si>
    <t>2100.00, Долгосрочная дебиторская задолженность</t>
  </si>
  <si>
    <t>2110.00, Долгосрочная задолженность покупателей и заказчиков</t>
  </si>
  <si>
    <t>2110.01, Долгосрочная задолженность покупателей и заказчиков</t>
  </si>
  <si>
    <t>2150.00, Долгосрочная дебиторская задолженность работников</t>
  </si>
  <si>
    <t>2150.01, Долгосрочная дебиторская задолженность работников</t>
  </si>
  <si>
    <t>2180.00, Прочая долгосрочная дебиторская задолженность</t>
  </si>
  <si>
    <t>2180.10, Прочая долгосрочная дебиторская задолженность</t>
  </si>
  <si>
    <t>2400.00, Основные средства</t>
  </si>
  <si>
    <t>2410.00, Основные средства</t>
  </si>
  <si>
    <t>2410.01, Земля</t>
  </si>
  <si>
    <t>2410.02, Здания</t>
  </si>
  <si>
    <t>2410.03, Сооружения</t>
  </si>
  <si>
    <t>2410.04, Передаточные устройства</t>
  </si>
  <si>
    <t>2410.05, Машины и оборудование</t>
  </si>
  <si>
    <t>2410.05.01, Цифровое оборудование</t>
  </si>
  <si>
    <t>2410.05.02, Копировально множительная техника</t>
  </si>
  <si>
    <t>2410.05.03, Аналоговое оборудование</t>
  </si>
  <si>
    <t>2410.05.04, Орг техника</t>
  </si>
  <si>
    <t>2410.05.05, Измерительные приборы</t>
  </si>
  <si>
    <t>2410.05.06, Канцелярские машины и компьютеры</t>
  </si>
  <si>
    <t>2410.05.07, Периферийные устройства</t>
  </si>
  <si>
    <t>2410.05.08, Прочие машины и оборудование</t>
  </si>
  <si>
    <t>2410.06, Транспортные средства</t>
  </si>
  <si>
    <t>2410.07, Инструменты</t>
  </si>
  <si>
    <t>2410.08, Производственный инвентарь и принадлежности</t>
  </si>
  <si>
    <t>2410.09, Хозяйственный инвентарь</t>
  </si>
  <si>
    <t>2410.12, Офисное оборудование и мебель</t>
  </si>
  <si>
    <t>2420.00, Амортизация основных средств</t>
  </si>
  <si>
    <t>2420.02, Амортизация здания</t>
  </si>
  <si>
    <t>2420.03, Амортизация Сооружения</t>
  </si>
  <si>
    <t>2420.04, Амортизация - Передаточные устройства</t>
  </si>
  <si>
    <t>2420.05, Амортизация - Машины и Оборудование</t>
  </si>
  <si>
    <t>2420.05.01, Амортизация- Цифровое Оборудование</t>
  </si>
  <si>
    <t>2420.05.02, Амортизация-Копировально Множительная Техника</t>
  </si>
  <si>
    <t>2420.05.03, Амортизация- Аналоговое Оборудование</t>
  </si>
  <si>
    <t>2420.05.04, Амортизация Орг Техника</t>
  </si>
  <si>
    <t>2420.05.05, Амортизация- Измерительные Приборы</t>
  </si>
  <si>
    <t>2420.05.06, Амортизация- Канцелярские Машины И компьютеры</t>
  </si>
  <si>
    <t>2420.05.07, Амортизация- Периферийные Устройства</t>
  </si>
  <si>
    <t>2420.05.08, Амортизация- Прочие Машины И Оборудование</t>
  </si>
  <si>
    <t>2420.06, Амортизация Транспортные средства</t>
  </si>
  <si>
    <t>2420.07, Амортизация-Инструменты</t>
  </si>
  <si>
    <t>2420.08, Амортизация - Производственный инвентарь и принадлежности</t>
  </si>
  <si>
    <t>2420.09, Амортизация - Хозяйственный инвентарь</t>
  </si>
  <si>
    <t>2420.12, Амортизация - Офисное оборудование и мебель</t>
  </si>
  <si>
    <t>2430.00, Оценочный резерв под убытки от обесценения основных средств</t>
  </si>
  <si>
    <t>2430.04, Убыток от обесценения машины и оборудование</t>
  </si>
  <si>
    <t>2430.04.03, Убыток от обесценения- Аналоговое Оборудование</t>
  </si>
  <si>
    <t>2430.04.05, Убыток от обесценения- Измерительные Приборы</t>
  </si>
  <si>
    <t>2430.04.07, Убыток от обесценения- Периферийные Устройства</t>
  </si>
  <si>
    <t>2430.08, Убыток от обесценения - хозяйственный инвентарь</t>
  </si>
  <si>
    <t>2441.00, Право пользования активом от сторонних организаций (Земля)</t>
  </si>
  <si>
    <t>2441.01, Здания</t>
  </si>
  <si>
    <t>2441.02, Сооружения</t>
  </si>
  <si>
    <t>2441.03, Передаточные устройства</t>
  </si>
  <si>
    <t>2441.04, Машины и оборудование</t>
  </si>
  <si>
    <t>2441.05, Транспортные средства</t>
  </si>
  <si>
    <t>2451.00, Амортизация права пользования активом от сторонних организаций</t>
  </si>
  <si>
    <t>2451.01, Амортизация - Здания</t>
  </si>
  <si>
    <t>2451.02, Амортизация - Сооружения</t>
  </si>
  <si>
    <t>2451.03, Амортизация - Передаточные устройства</t>
  </si>
  <si>
    <t>2451.04, Амортизация - Машины и оборудование</t>
  </si>
  <si>
    <t>2451.05, Амортизация - Транспортные средства</t>
  </si>
  <si>
    <t>2700.00, Нематериальные активы</t>
  </si>
  <si>
    <t>2730.00, Прочие нематериальные активы</t>
  </si>
  <si>
    <t>2730.01, Лицензии и франшизы</t>
  </si>
  <si>
    <t>2730.02, Программное обеспечение</t>
  </si>
  <si>
    <t>2730.05, Товарные знаки, титульные и издательские права</t>
  </si>
  <si>
    <t>2730.10, Прочие нематериальные активы</t>
  </si>
  <si>
    <t>2740.00, Амортизация прочих нематериальных активов</t>
  </si>
  <si>
    <t>2740.01, Амортизация лицензии и франшизы</t>
  </si>
  <si>
    <t>2740.02, Амортизация - Программное обеспечение</t>
  </si>
  <si>
    <t>2740.10, Амортизация - Прочие нематериальные активы</t>
  </si>
  <si>
    <t>2900.00, Прочие долгосрочные активы</t>
  </si>
  <si>
    <t>2910.00, Долгосрочные авансы выданные</t>
  </si>
  <si>
    <t>2910.01, Долгосрочные авансы выданные -под поставку основных средств</t>
  </si>
  <si>
    <t>2910.01.01, Под поставку основных средств Резидент</t>
  </si>
  <si>
    <t>2910.01.02, Под поставку основных средств Нерезидент</t>
  </si>
  <si>
    <t>2930.00, Незавершенное строительство</t>
  </si>
  <si>
    <t>2930.01, Приобретение объектов основных средств требующих дополнительных затрат для приведения в рабочее состояние</t>
  </si>
  <si>
    <t>2930.01.01, Приобретение объектов основных средств требующих дополнительных затрат для приведения в рабочее состояние (ОС)</t>
  </si>
  <si>
    <t>2930.01.02, Приобретение объектов основных средств требующих дополнительных затрат для приведения в рабочее состояние (НМА)</t>
  </si>
  <si>
    <t>2930.03, Строительно монтажные работы по строительству основных средств выполненные подрядным способом</t>
  </si>
  <si>
    <t>2930.03.01, Строительно монтажные работы по строительству основных средств выполненные подрядным способом (ОС)</t>
  </si>
  <si>
    <t>2930.03.02, Строительно монтажные работы по строительству основных средств выполненные подрядным способом (НМА)</t>
  </si>
  <si>
    <t>2930.04, Реконструкция и модернизация основных средств увеличивающая их стоимость</t>
  </si>
  <si>
    <t>2931.00, Обесценение объектов незавершенного строительства</t>
  </si>
  <si>
    <t>2931.01, Обесценение объектов незавершенного строительства</t>
  </si>
  <si>
    <t>2991.00, Долгосрочные денежные средства ограниченные в использовании</t>
  </si>
  <si>
    <t>2991.01, Денежные средства ограниченные в использовании в тенге</t>
  </si>
  <si>
    <t>2991.05, Резерв под обесценение денежных средств, ограниченных в использовании в тенге</t>
  </si>
  <si>
    <t>3000.00, Краткосрочные финансовые обязательства</t>
  </si>
  <si>
    <t>3010.00, Краткосрочные финансовые обязательства, оцениваемые по амортизированной стоимости (банковские займы)</t>
  </si>
  <si>
    <t>3010.01, Краткосрочные банковские займы</t>
  </si>
  <si>
    <t>3050.00, Краткосрочные вознаграждения к выплате</t>
  </si>
  <si>
    <t>3050.01, По банковским займам</t>
  </si>
  <si>
    <t>3050.02, По долгосрочным банковским займам</t>
  </si>
  <si>
    <t>3050.04, По облигациям</t>
  </si>
  <si>
    <t>3050.09, По финансовой аренде</t>
  </si>
  <si>
    <t>3060.00, Текущая часть долгосрочных финансовых обязательств</t>
  </si>
  <si>
    <t>3060.01, Текущая часть долгосрочных займов, полученных от сторонних организаций, осуществляющих банковские операции без лицензии</t>
  </si>
  <si>
    <t>3100.00, Обязательства по налогам</t>
  </si>
  <si>
    <t>3110.00, Корпоративный подоходный налог подлежащий уплате</t>
  </si>
  <si>
    <t>3110.01, Корпоративный подоходный налог с юридических лиц резидентов</t>
  </si>
  <si>
    <t>3110.03, Корпоративный подоходный налог с юридических лиц-нерезидентов, удерживаемый у источника выплаты</t>
  </si>
  <si>
    <t>3120.00, Индивидуальный подоходный налог</t>
  </si>
  <si>
    <t>3120.01, Индивидуальный подоходный налог по доходам работников</t>
  </si>
  <si>
    <t>3120.02, Индивидуальный подоходный налог по доходам других физических лиц, удержанный у источника выплаты</t>
  </si>
  <si>
    <t>3120.03, Индивидуальный подоходный налог по доходам иностранных граждан, удержанный у источника выплаты</t>
  </si>
  <si>
    <t>3130.00, Налог на добавленную стоимость</t>
  </si>
  <si>
    <t>3130.01, Налог на добавленную стоимость</t>
  </si>
  <si>
    <t>3130.01.01, Налог на добавленную стоимость за текущий период</t>
  </si>
  <si>
    <t>3130.01.02, Налог на добавленную стоимость Корректировка</t>
  </si>
  <si>
    <t>3130.01.03, Налог на добавленную стоимость счета за прошлый период</t>
  </si>
  <si>
    <t>3130.02, Налог на добавленную стоимость за нерезидента</t>
  </si>
  <si>
    <t>3133.00, Налог на добавленную стоимость отраженный по методу начисления</t>
  </si>
  <si>
    <t>3133.01, Налог на добавленную стоимость отраженный по методу начисления</t>
  </si>
  <si>
    <t>3150.00, Социальный налог</t>
  </si>
  <si>
    <t>3150.01, Социальный налог</t>
  </si>
  <si>
    <t>3151.00, Пени социальный налог</t>
  </si>
  <si>
    <t>3151.01, Пени социальный налог</t>
  </si>
  <si>
    <t>3160.00, Земельный налог</t>
  </si>
  <si>
    <t>3160.01, Земельный налог</t>
  </si>
  <si>
    <t>3170.00, Налог на транспортные средства</t>
  </si>
  <si>
    <t>3170.01, Налог на транспортные средства</t>
  </si>
  <si>
    <t>3171.00, Пени налог на транспортные средства</t>
  </si>
  <si>
    <t>3171.01, Пени налог на транспортные средства</t>
  </si>
  <si>
    <t>3180.00, Налог на имущество</t>
  </si>
  <si>
    <t>3180.01, Налог на имущество</t>
  </si>
  <si>
    <t>3181.00, Пени налог на имущество</t>
  </si>
  <si>
    <t>3181.01, Пени налог на имущество</t>
  </si>
  <si>
    <t>3200.00, Обязательства по другим обязательным и добровольным платежам</t>
  </si>
  <si>
    <t>3210.00, Обязательства по социальному страхованию</t>
  </si>
  <si>
    <t>3210.01, Обязательства по социальному страхованию</t>
  </si>
  <si>
    <t>3210.03, Обязательства по обязательному социальному медицинскому страхованию</t>
  </si>
  <si>
    <t>3210.04, Обязательства по взносам на обязательное социальное медицинское страхование</t>
  </si>
  <si>
    <t>3210.05, Обязательства по обязательному социальному медицинскому страхованию ДВУ</t>
  </si>
  <si>
    <t>3211.00, Пени обязательства по социальному страхованию</t>
  </si>
  <si>
    <t>3211.02, Пени-Обязательства по обязательному социальному медицинскому страхованию</t>
  </si>
  <si>
    <t>3211.03, Пени - Обязательства по взносам на обязательное социальное медицинское страхование</t>
  </si>
  <si>
    <t>3220.00, Обязательства по обязательным пенсионным взносам</t>
  </si>
  <si>
    <t>3220.01, Обязательства по обязательным пенсионным взносам</t>
  </si>
  <si>
    <t>3230.00, Прочие обязательства по другим обязательным платежам</t>
  </si>
  <si>
    <t>3230.06, Плата за пользование земельными участками</t>
  </si>
  <si>
    <t>3230.07, Плата за эмиссию в окружающую среду</t>
  </si>
  <si>
    <t>3230.08, Плата за использование радиочастотного спектра</t>
  </si>
  <si>
    <t>3230.09, Плата за предоставление междугородней и (или) международной телефонной связи, а также сотовой связи</t>
  </si>
  <si>
    <t>3230.10, Государственная пошлина</t>
  </si>
  <si>
    <t>3300.00, Краткосрочная кредиторская задолженность</t>
  </si>
  <si>
    <t>3310.00, Краткосрочная задолженность поставщикам и подрядчикам</t>
  </si>
  <si>
    <t>3310.06, За полученные товарно материальные запасы</t>
  </si>
  <si>
    <t>3310.06.01, За полученные товарно-материальные запасы - резиденты</t>
  </si>
  <si>
    <t>3310.06.02, За полученные товарно-материальные запасы - нерезиденты</t>
  </si>
  <si>
    <t>3310.07, За полученные основные средства</t>
  </si>
  <si>
    <t>3310.07.01, За полученные основные средства - резиденты</t>
  </si>
  <si>
    <t>3310.07.02, За полученные основные средства - Нерезиденты</t>
  </si>
  <si>
    <t>3310.10, Расчеты за прочие выполненные работы и оказанные услуги</t>
  </si>
  <si>
    <t>3310.10.01, Расчеты за прочие выполненные работы и оказанные услуги - резиденты</t>
  </si>
  <si>
    <t>3310.10.02, Расчеты за прочие выполненные работы и оказанные услуги - нерезиденты</t>
  </si>
  <si>
    <t>3310.10.03, Расчеты по договорам ГПХ</t>
  </si>
  <si>
    <t>3320.00, Краткосрочная кредиторская задолженность дочерним организациям</t>
  </si>
  <si>
    <t>3320.01, Взаиморасчеты материнской компании с дочерними организациями</t>
  </si>
  <si>
    <t>3320.02, Взаиморасчеты дочерних организаций между собой</t>
  </si>
  <si>
    <t>3350.00, Краткосрочная задолженность по оплате труда</t>
  </si>
  <si>
    <t>3350.01, Начисленная зарплата и удержания из нее к распределению</t>
  </si>
  <si>
    <t>3350.04, Депонированная заработная плата</t>
  </si>
  <si>
    <t>3360.00, Краткосрочная задолженность по аренде</t>
  </si>
  <si>
    <t>3360.01, Краткосрочная задолженность по аренде сторонним организациям</t>
  </si>
  <si>
    <t>3360.02, Текущая часть долгосрочных обязательств по аренде сторонним организациям</t>
  </si>
  <si>
    <t>3380.00, Прочая краткосрочная кредиторская задолженность</t>
  </si>
  <si>
    <t>3380.02, Суммы, удержанные с работников по исполнительным документам</t>
  </si>
  <si>
    <t>3380.03, Суммы алиментов удержанные с работников</t>
  </si>
  <si>
    <t>3380.03.01, Задолженность по исполнительным листам Алименты</t>
  </si>
  <si>
    <t>3380.04, Суммы профсоюзных членских взносов удержанные с работников</t>
  </si>
  <si>
    <t>3380.13, Прочая кредиторская задолженность по расчетам с работниками</t>
  </si>
  <si>
    <t>3380.13.01, Прочая кредиторская задолженность по расчетам с работниками уволенные</t>
  </si>
  <si>
    <t>3380.13.02, Задолженность перед подотчетными лицами</t>
  </si>
  <si>
    <t>3380.20, Прочая кредиторская задолженность</t>
  </si>
  <si>
    <t>3394, Задолженность по депонированной заработной плате</t>
  </si>
  <si>
    <t>3400.00, Краткосрочные оценочные обязательства</t>
  </si>
  <si>
    <t>3430.00, Краткосрочные оценочные обязательства по вознаграждениям работникам</t>
  </si>
  <si>
    <t>3430.01, Краткосрочные оценочные обязательства по вознаграждениям работникам</t>
  </si>
  <si>
    <t>3500.00, Прочие краткосрочные обязательства</t>
  </si>
  <si>
    <t>3510.00, Краткосрочные авансы полученные</t>
  </si>
  <si>
    <t>3510.01, Авансы полученные под поставку товарно материальных запасов</t>
  </si>
  <si>
    <t>3510.01.01, Авансы, полученные под поставку товарно-материальных запасов - резиденты</t>
  </si>
  <si>
    <t>3510.01.02, Авансы, полученные под поставку товарно-материальных запасов - нерезиденты</t>
  </si>
  <si>
    <t>3510.02, Авансы, полученные под выполнение работ и оказание услуг</t>
  </si>
  <si>
    <t>3510.02.01, Авансы, полученные под выполнение работ и оказание услуг - резиденты</t>
  </si>
  <si>
    <t>3510.02.02, Авансы, полученные под выполнение работ и оказание услуг - нерезиденты</t>
  </si>
  <si>
    <t>3540.00, Прочие краткосрочные обязательства</t>
  </si>
  <si>
    <t>3540.02, Резерв по отпускам работников</t>
  </si>
  <si>
    <t>4000.00, Долгосрочные финансовые обязательства</t>
  </si>
  <si>
    <t>4010.00, Долгосрочные финансовые обязательства, оцениваемые по амортизированной стоимости (банковские займы)</t>
  </si>
  <si>
    <t>4010.01, Долгосрочные банковские займы</t>
  </si>
  <si>
    <t>4060.00, Прочие долгосрочные финансовые обязательства</t>
  </si>
  <si>
    <t>4060.01, Облигации</t>
  </si>
  <si>
    <t>4100.00, Долгосрочная кредиторская задолженность</t>
  </si>
  <si>
    <t>4110.00, Долгосрочная задолженность поставщикам и подрядчикам</t>
  </si>
  <si>
    <t>4110.10, Прочая долгосрочная кредиторская задолженность поставщикам и подрядчикам</t>
  </si>
  <si>
    <t>4150.00, Долгосрочная задолженность по аренде</t>
  </si>
  <si>
    <t>4150.01, Арендные платежи по аренде от 1 года до 5 лет от сторонних организаций</t>
  </si>
  <si>
    <t>4200.00, Долгосрочные оценочные обязательства</t>
  </si>
  <si>
    <t>4230.00, Долгосрочные оценочные обязательства по вознаграждениям работникам</t>
  </si>
  <si>
    <t>4230.01, Актуарные расчеты по выплатам работникам</t>
  </si>
  <si>
    <t>4300.00, Отложенные налоговые обязательства</t>
  </si>
  <si>
    <t>4310.00, Отложенные налоговые обязательства по корпоративному подоходному налогу</t>
  </si>
  <si>
    <t>4310.01, Отложенные налоговые обязательства по корпоративному подоходному налогу</t>
  </si>
  <si>
    <t>4400.00, Прочие долгосрочные обязательства</t>
  </si>
  <si>
    <t>4410.00, Долгосрочные авансы полученные</t>
  </si>
  <si>
    <t>4410.01, Долгосрочные авансы полученные</t>
  </si>
  <si>
    <t>5000.00, Уставный капитал (выпущенный капитал)</t>
  </si>
  <si>
    <t>5020.00, Простые акции</t>
  </si>
  <si>
    <t>5020.01, Простые акции</t>
  </si>
  <si>
    <t>5710.00, Итоговая прибыль итоговый убыток</t>
  </si>
  <si>
    <t>5100.00, Неоплаченный капитал</t>
  </si>
  <si>
    <t>5110.00, Неоплаченный капитал</t>
  </si>
  <si>
    <t>5110.01, Неоплаченный капитал</t>
  </si>
  <si>
    <t>5600.00, Нераспределенная прибыль непокрытый убыток</t>
  </si>
  <si>
    <t>5610.00, Нераспределенная прибыль непокрытый убыток отчетного года</t>
  </si>
  <si>
    <t>5620.00, Нераспределенная прибыль непокрытый убыток предыдущих лет</t>
  </si>
  <si>
    <t>5620.01, Нераспределенная прибыль непокрытый убыток предыдущих лет</t>
  </si>
  <si>
    <t>6210.02, Доход от выбытия основных средств</t>
  </si>
  <si>
    <t>BB</t>
  </si>
  <si>
    <t>EB</t>
  </si>
  <si>
    <t>A1.100</t>
  </si>
  <si>
    <t>TS</t>
  </si>
  <si>
    <t>TTC</t>
  </si>
  <si>
    <t>Amounts in thousand tenge</t>
  </si>
  <si>
    <t>Unaudited</t>
  </si>
  <si>
    <t>Audited</t>
  </si>
  <si>
    <t>Per FS</t>
  </si>
  <si>
    <t>Reviewed</t>
  </si>
  <si>
    <t>EY adj</t>
  </si>
  <si>
    <t>Client's adj</t>
  </si>
  <si>
    <t>Balance sheet</t>
  </si>
  <si>
    <t>ref</t>
  </si>
  <si>
    <t>BB adj</t>
  </si>
  <si>
    <t>Diff</t>
  </si>
  <si>
    <t xml:space="preserve">ERG остаток суммы контр асеты </t>
  </si>
  <si>
    <t>Qazgaz контр асеты</t>
  </si>
  <si>
    <t>Оборудование по аренде( Казпочта, КТГ)</t>
  </si>
  <si>
    <t>Оборудование по аренде( ИЦА) и остаток ДЗ</t>
  </si>
  <si>
    <t>ИЦА контр актив</t>
  </si>
  <si>
    <t>Netting of Other income &amp; Other expenses</t>
  </si>
  <si>
    <t>Основные средства</t>
  </si>
  <si>
    <t>Property, plant and equipment</t>
  </si>
  <si>
    <t>K.100</t>
  </si>
  <si>
    <t>Долгосрочная часть авансов выданных</t>
  </si>
  <si>
    <t>LT Advance paid</t>
  </si>
  <si>
    <t>N.100</t>
  </si>
  <si>
    <t>Нематериальные активы</t>
  </si>
  <si>
    <t>Intangible assets</t>
  </si>
  <si>
    <t>L.100</t>
  </si>
  <si>
    <t>Finance lease receivables</t>
  </si>
  <si>
    <t>Долгосрочная финансовая аренда</t>
  </si>
  <si>
    <t>Long-term finance lease receivables</t>
  </si>
  <si>
    <t>E1.100</t>
  </si>
  <si>
    <t>Прочие долгосрочные активы</t>
  </si>
  <si>
    <t>Other non-current assets</t>
  </si>
  <si>
    <t>J.100</t>
  </si>
  <si>
    <t xml:space="preserve">Товарно-материальные запасы </t>
  </si>
  <si>
    <t>Inventories</t>
  </si>
  <si>
    <t>F1.100</t>
  </si>
  <si>
    <t>AR</t>
  </si>
  <si>
    <t>Торговая дебиторская задолженность связанных сторон</t>
  </si>
  <si>
    <t>Trade accounts receivable from related parties</t>
  </si>
  <si>
    <t>E.100</t>
  </si>
  <si>
    <t>Торговая дебиторская задолженность</t>
  </si>
  <si>
    <t>Trade accounts receivable</t>
  </si>
  <si>
    <t>Активы по договорам</t>
  </si>
  <si>
    <t>Текущие арендные платежи по финансовой аренде</t>
  </si>
  <si>
    <t>Short-term finance lease receivables</t>
  </si>
  <si>
    <t>Предоплата по подоходному налогу</t>
  </si>
  <si>
    <t>Prepaid income tax</t>
  </si>
  <si>
    <t>O.100</t>
  </si>
  <si>
    <t>Прочие текущие активы</t>
  </si>
  <si>
    <t>Other current assets</t>
  </si>
  <si>
    <t>Авансы выданные</t>
  </si>
  <si>
    <t>Advances paid</t>
  </si>
  <si>
    <t>Денежные средства</t>
  </si>
  <si>
    <t>Cash and cash equivalents</t>
  </si>
  <si>
    <t>C.100</t>
  </si>
  <si>
    <t>Итого активы</t>
  </si>
  <si>
    <t>Total assets</t>
  </si>
  <si>
    <t xml:space="preserve">Акционерный капитал </t>
  </si>
  <si>
    <t>Charter capital</t>
  </si>
  <si>
    <t>T.100</t>
  </si>
  <si>
    <t>Дополнительно оплаченный капитал</t>
  </si>
  <si>
    <t>Additional paid-in capital</t>
  </si>
  <si>
    <t>Нераспределенная прибыль/(накопленный дефицит)</t>
  </si>
  <si>
    <t>Retained earnings</t>
  </si>
  <si>
    <t>Нераспределенная прибыль отчетного года</t>
  </si>
  <si>
    <t>Retained earnings CY</t>
  </si>
  <si>
    <t xml:space="preserve">Нераспределенная прибыль прошлых лет </t>
  </si>
  <si>
    <t>Retained earnings PY</t>
  </si>
  <si>
    <t>Borrowings</t>
  </si>
  <si>
    <t xml:space="preserve">Долгосрочные займы </t>
  </si>
  <si>
    <t xml:space="preserve">Long-term borrowings </t>
  </si>
  <si>
    <t>Q.100</t>
  </si>
  <si>
    <t>Bonds issued</t>
  </si>
  <si>
    <t>Долгосрочная часть облигаций</t>
  </si>
  <si>
    <t>Long-term bonds</t>
  </si>
  <si>
    <t>Lease liabilities</t>
  </si>
  <si>
    <t>Долгосрочная часть обязательств по финансовой аренде</t>
  </si>
  <si>
    <t>Non-current portion of lease liabilities</t>
  </si>
  <si>
    <t>Q1.100</t>
  </si>
  <si>
    <t>Пенсионные обязательства</t>
  </si>
  <si>
    <t>Employee benefit liabilities</t>
  </si>
  <si>
    <t>P.100</t>
  </si>
  <si>
    <t xml:space="preserve">Долгосрочная торговая кредиторская задолженность </t>
  </si>
  <si>
    <t>Non-current trade accounts payable</t>
  </si>
  <si>
    <t>Долгосрочные обязательства по договорам с покупателями</t>
  </si>
  <si>
    <t>Non-current portion of contract liabilities</t>
  </si>
  <si>
    <t>Обязательства по отложенному подоходному налогу</t>
  </si>
  <si>
    <t>Deferred tax liabilities</t>
  </si>
  <si>
    <t>Краткосрочные займы и текущая часть долгосрочных займов</t>
  </si>
  <si>
    <t xml:space="preserve">Short-term borrowings </t>
  </si>
  <si>
    <t>Краткосрочная часть облигаций</t>
  </si>
  <si>
    <t>Short-term bonds</t>
  </si>
  <si>
    <t>Текущая часть обязательств по финансовой аренде</t>
  </si>
  <si>
    <t>Current portion of lease liabilities</t>
  </si>
  <si>
    <t>Текущая часть обязательств по вознаграждениям работникам</t>
  </si>
  <si>
    <t>Current portion of employee benefit liabilities</t>
  </si>
  <si>
    <t xml:space="preserve">Краткосрочная торговая кредиторская задолженность </t>
  </si>
  <si>
    <t>Current trade accounts payable</t>
  </si>
  <si>
    <t>Задолженность по дивидендам</t>
  </si>
  <si>
    <t>Dividends payable</t>
  </si>
  <si>
    <t>Обязательства по договорам с покупателями</t>
  </si>
  <si>
    <t>Contract liabilities</t>
  </si>
  <si>
    <t>Налоги к уплате и прочие обязательные платежи</t>
  </si>
  <si>
    <t>Taxes payable and other obligatory payments</t>
  </si>
  <si>
    <t xml:space="preserve">Прочие текущие обязательства </t>
  </si>
  <si>
    <t>Other current liabilities</t>
  </si>
  <si>
    <t>Итого капитал и обязательства</t>
  </si>
  <si>
    <t>Total equity and liabilities</t>
  </si>
  <si>
    <t>check</t>
  </si>
  <si>
    <t>m</t>
  </si>
  <si>
    <t>Income statement</t>
  </si>
  <si>
    <t>12m 2021</t>
  </si>
  <si>
    <t>12m 2022</t>
  </si>
  <si>
    <t>Доход от оказания услуг</t>
  </si>
  <si>
    <t>Revenue</t>
  </si>
  <si>
    <t>UA.100</t>
  </si>
  <si>
    <t>Доходы от операционной аренды</t>
  </si>
  <si>
    <t>Rent income</t>
  </si>
  <si>
    <t>Себестоимость оказанных услуг</t>
  </si>
  <si>
    <t>Cost of Sales</t>
  </si>
  <si>
    <t>VA.100</t>
  </si>
  <si>
    <t>Валовая прибыль</t>
  </si>
  <si>
    <t>GM</t>
  </si>
  <si>
    <t>Общие и административные расходы</t>
  </si>
  <si>
    <t>General and administrative expenses</t>
  </si>
  <si>
    <t>VD.100</t>
  </si>
  <si>
    <t>Прибыль от основной деятельности</t>
  </si>
  <si>
    <t>Income from main activity</t>
  </si>
  <si>
    <t>Финансовые расходы</t>
  </si>
  <si>
    <t>Finance costs</t>
  </si>
  <si>
    <t>UC.100</t>
  </si>
  <si>
    <t>Финансовые доходы</t>
  </si>
  <si>
    <t>Finance income</t>
  </si>
  <si>
    <t>Прибыль/(убыток) от курсовой разницы</t>
  </si>
  <si>
    <t>Net foreign exchange gain / (loss)</t>
  </si>
  <si>
    <t>Z.100</t>
  </si>
  <si>
    <t>Прочие расходы</t>
  </si>
  <si>
    <t>Other expenses</t>
  </si>
  <si>
    <t>UB.100</t>
  </si>
  <si>
    <t>Прочие доходы</t>
  </si>
  <si>
    <t>Other income</t>
  </si>
  <si>
    <t>Обесценение ОС</t>
  </si>
  <si>
    <t>Прибыль до налогообложения</t>
  </si>
  <si>
    <t>PBT</t>
  </si>
  <si>
    <t>(Расходы)/экономия по по подоходному налогу</t>
  </si>
  <si>
    <t>Income tax (expense) / benefit</t>
  </si>
  <si>
    <t>Чистая прибыль / (убыток) за год</t>
  </si>
  <si>
    <t>Net income / (loss)</t>
  </si>
  <si>
    <t>Other comprehensive income</t>
  </si>
  <si>
    <t>Актуарные прибыли/убыток по пенсионному плану с установленными выплатами</t>
  </si>
  <si>
    <t>Income from revaluation of defined benefits plan</t>
  </si>
  <si>
    <t>Итого чистая прибыль / (убыток) за год</t>
  </si>
  <si>
    <t>Total net income / (loss)</t>
  </si>
  <si>
    <t>mapping</t>
  </si>
  <si>
    <t>Центральный аппарат1;Актау20;Актобе04;Алматы02;Астана03;Атырау05;Дирекция инфотелекоммуникационных технологий;ДЭТС;Жамбыл11;Караганда06;Кокшетау07;Костанай08;КызылОрда09;Минск;Москва;Оскемен13;Павлодар10;Семейтранстелеком;Укажите наименование Вашей организации;ЦентрБаза;Шымкент15;Шэньчжэнь</t>
  </si>
  <si>
    <t>Пользователь: Есетов Амантай Азилханович</t>
  </si>
  <si>
    <t>Выводимые данные:</t>
  </si>
  <si>
    <t>БУ (данные бухгалтерского учета)</t>
  </si>
  <si>
    <t>Счет</t>
  </si>
  <si>
    <t>Кор. Счет</t>
  </si>
  <si>
    <t>Дебет</t>
  </si>
  <si>
    <t>Кредит</t>
  </si>
  <si>
    <t>Начальное сальдо</t>
  </si>
  <si>
    <t>6160.10</t>
  </si>
  <si>
    <t>6250.00</t>
  </si>
  <si>
    <t>6250.01</t>
  </si>
  <si>
    <t>6280.03</t>
  </si>
  <si>
    <t>6280.10</t>
  </si>
  <si>
    <t>7000.00</t>
  </si>
  <si>
    <t>7200.00</t>
  </si>
  <si>
    <t>7210.00</t>
  </si>
  <si>
    <t>7210.02</t>
  </si>
  <si>
    <t>7210.05</t>
  </si>
  <si>
    <t>7310.01</t>
  </si>
  <si>
    <t>7310.03</t>
  </si>
  <si>
    <t>7320.01</t>
  </si>
  <si>
    <t>7340.00</t>
  </si>
  <si>
    <t>7340.10</t>
  </si>
  <si>
    <t>7430.00</t>
  </si>
  <si>
    <t>7430.01</t>
  </si>
  <si>
    <t>7440.01</t>
  </si>
  <si>
    <t>7710.01</t>
  </si>
  <si>
    <t>Оборот</t>
  </si>
  <si>
    <t>Конечное сальдо</t>
  </si>
  <si>
    <t>Земля</t>
  </si>
  <si>
    <t>Здания и сооружения</t>
  </si>
  <si>
    <t>Машины и оборудование</t>
  </si>
  <si>
    <t>Транспортные средства</t>
  </si>
  <si>
    <t>Прочие активы</t>
  </si>
  <si>
    <t xml:space="preserve"> </t>
  </si>
  <si>
    <t>В тысячах тенге</t>
  </si>
  <si>
    <t>31 декабря 2022 года</t>
  </si>
  <si>
    <t>Прочие</t>
  </si>
  <si>
    <t>Сальдо на начало периода</t>
  </si>
  <si>
    <t>Обороты за период</t>
  </si>
  <si>
    <t>Сальдо на конец периода</t>
  </si>
  <si>
    <t>Контрагенты</t>
  </si>
  <si>
    <t>1720.10</t>
  </si>
  <si>
    <t>Займы</t>
  </si>
  <si>
    <t>31 декабря</t>
  </si>
  <si>
    <t>2022 года</t>
  </si>
  <si>
    <t>2023 года</t>
  </si>
  <si>
    <t>Амортизация ОС *</t>
  </si>
  <si>
    <t>заработная плата</t>
  </si>
  <si>
    <t>Сервис ОТС</t>
  </si>
  <si>
    <t>аренда последней мили прямые</t>
  </si>
  <si>
    <t>Амортизация ОС прямые</t>
  </si>
  <si>
    <t>техническое/сервисное обслуживание</t>
  </si>
  <si>
    <t>Амортизация ОС</t>
  </si>
  <si>
    <t>аренда международных каналов прямые</t>
  </si>
  <si>
    <t>аренда оборудования связи</t>
  </si>
  <si>
    <t>Амортизация ОС накл</t>
  </si>
  <si>
    <t>IT проекты филиала (услуги)</t>
  </si>
  <si>
    <t>Техническое/сервисное обслуживание</t>
  </si>
  <si>
    <t>Оплата услуг сторонних организаций по АСУ ЭДТ (прямые затраты)</t>
  </si>
  <si>
    <t>интернет прямые</t>
  </si>
  <si>
    <t>организация контакт центра для ОФД прямые</t>
  </si>
  <si>
    <t>Строительно -монтажные работы КТГ</t>
  </si>
  <si>
    <t>Услуги по передаче данных (с расширенным функционалом)</t>
  </si>
  <si>
    <t>Сервисное обслуживание</t>
  </si>
  <si>
    <t>Услуги по техническому обслуживанию сетей и оборудования связи (IP TC SI-3000)</t>
  </si>
  <si>
    <t>Материалы прямые</t>
  </si>
  <si>
    <t>Услуга по техническому обслуживанию автоматизированных систем управления, контроля, мониторинга</t>
  </si>
  <si>
    <t>Амортизация НМА</t>
  </si>
  <si>
    <t>тех.поддержка оборудования нового ВОЛС</t>
  </si>
  <si>
    <t>заработная плата ИЦА</t>
  </si>
  <si>
    <t>Премия разовая</t>
  </si>
  <si>
    <t>заработная плата КТО</t>
  </si>
  <si>
    <t>заработная плата Проекта "Техническое обслуживание инженерных систем ЦОД"</t>
  </si>
  <si>
    <t>сопровождение ПО (программ.обес.)</t>
  </si>
  <si>
    <t>Материалы по ИЦА</t>
  </si>
  <si>
    <t>Услуги аутсорсинга</t>
  </si>
  <si>
    <t>Техническое обслуживание оборудования</t>
  </si>
  <si>
    <t>Социальный налог</t>
  </si>
  <si>
    <t>заработная плата SAP</t>
  </si>
  <si>
    <t>отпускные</t>
  </si>
  <si>
    <t>Материалы по КТО</t>
  </si>
  <si>
    <t>налог на имущество</t>
  </si>
  <si>
    <t>материальная помощь к отпуску  прямые</t>
  </si>
  <si>
    <t>Обслуживание и эксплуатация оборудования (обслуживание и техническая поддержка средств связи ВОЛС)</t>
  </si>
  <si>
    <t>страх. платежи (взносы) , уплач-мые по дог-м личн. страх-я  в пользу своих работ-в, возмещ мед услуг</t>
  </si>
  <si>
    <t>услуги охраны объектов -зданий (накладные)</t>
  </si>
  <si>
    <t>электроэнергия (для зданий и сооружений)</t>
  </si>
  <si>
    <t>Амортизация НМА  прямые</t>
  </si>
  <si>
    <t>Сопровождение ПО стор</t>
  </si>
  <si>
    <t>IT проекты филиала (материалы)</t>
  </si>
  <si>
    <t>аренда помещений</t>
  </si>
  <si>
    <t>Сотовая связь прямые</t>
  </si>
  <si>
    <t>Социальные отчисления</t>
  </si>
  <si>
    <t>Отчисления на обязательное социальное медицинское страхование</t>
  </si>
  <si>
    <t>материальная помощь к отпуску</t>
  </si>
  <si>
    <t>налог на имущество прямые</t>
  </si>
  <si>
    <t>материалы для эксплуатации оборудования</t>
  </si>
  <si>
    <t>Материалы по проекту ОТТ</t>
  </si>
  <si>
    <t>электроэнергия (для зданий и сооружений) ЦОД КНБ</t>
  </si>
  <si>
    <t>Проживание</t>
  </si>
  <si>
    <t xml:space="preserve">Топливо </t>
  </si>
  <si>
    <t>аренда помещений прямые</t>
  </si>
  <si>
    <t>социальный налог</t>
  </si>
  <si>
    <t>коммунальные услуги (ЦОД КНБ)</t>
  </si>
  <si>
    <t>разъездной характер</t>
  </si>
  <si>
    <t>тек.ремонт ОС (тел-телеграф. связь) материалы</t>
  </si>
  <si>
    <t>электроэнергия (для техники)</t>
  </si>
  <si>
    <t>компенсация за неиспользованный отпуск прямые</t>
  </si>
  <si>
    <t>сопровождение ПО (программ.обес.) оптимизация АСР ПОТОК</t>
  </si>
  <si>
    <t>Тек.ремонт и эксплуатац.содержание ОС (ТТС)</t>
  </si>
  <si>
    <t>тек.ремонт автотранспорта -услуги</t>
  </si>
  <si>
    <t>Программное обеспечение по проекту КазТрансГаз</t>
  </si>
  <si>
    <t>спецодежда</t>
  </si>
  <si>
    <t>сопровождение ПО (программ.обес.) техническая поддержка системы передачи данных</t>
  </si>
  <si>
    <t>реализация прочих запасов сторонним</t>
  </si>
  <si>
    <t>материалы для средств связи ВОЛС</t>
  </si>
  <si>
    <t>больничный лист прямые</t>
  </si>
  <si>
    <t>тех.обслуживание оборудования</t>
  </si>
  <si>
    <t>социальные отчисления</t>
  </si>
  <si>
    <t>заработная плата 2419 АСУ Магистраль</t>
  </si>
  <si>
    <t>материалы для эксплуатации оборудования ЭПУ ВОЛС</t>
  </si>
  <si>
    <t xml:space="preserve">аренда спутниковой емкости </t>
  </si>
  <si>
    <t>Проезд</t>
  </si>
  <si>
    <t>компенсация за неиспользованный отпуск SAP</t>
  </si>
  <si>
    <t>тек.ремонт зданий -услуги</t>
  </si>
  <si>
    <t>Суточные в пределах РК</t>
  </si>
  <si>
    <t>премия за производственные показатели</t>
  </si>
  <si>
    <t>Тек.ремонт автотранспорта «Интергаз ЦА»</t>
  </si>
  <si>
    <t>Разработка ПСД по проекту</t>
  </si>
  <si>
    <t>тек.ремонт машин и оборудования -услуги ЭПУ ВОЛС</t>
  </si>
  <si>
    <t>выходное пособие при увольнении</t>
  </si>
  <si>
    <t>Премия за производственные показатели</t>
  </si>
  <si>
    <t>Услуги по передаче данных (стор)</t>
  </si>
  <si>
    <t>Услуги по предоставлению лицензий на право использования программного обеспечения</t>
  </si>
  <si>
    <t>больничный лист</t>
  </si>
  <si>
    <t>Тех. Поддержка ЭДО ГВЦ (материалы)</t>
  </si>
  <si>
    <t>страхование ответственности работодателя</t>
  </si>
  <si>
    <t>аренда автотранспорта</t>
  </si>
  <si>
    <t>сопровождение ПО (программ.обес.) сопровождение ЭДО</t>
  </si>
  <si>
    <t>отпускные прямые</t>
  </si>
  <si>
    <t>заработная плата 17 вокзалов</t>
  </si>
  <si>
    <t>Услуги стор организаций</t>
  </si>
  <si>
    <t>медосмотр и медосведетельствование перед сменой</t>
  </si>
  <si>
    <t>страхование транспорта</t>
  </si>
  <si>
    <t>отпускные ИЦА</t>
  </si>
  <si>
    <t>оформление имущественных прав накл</t>
  </si>
  <si>
    <t>Подготовка кадров (курсы повыш. квалиф.)</t>
  </si>
  <si>
    <t>отпускные КТО</t>
  </si>
  <si>
    <t>Развитие местной сети</t>
  </si>
  <si>
    <t xml:space="preserve">ИЦА Топливо </t>
  </si>
  <si>
    <t>Социальный налог ИЦА</t>
  </si>
  <si>
    <t>Социальный налог SAP</t>
  </si>
  <si>
    <t xml:space="preserve">Социальный налог КТО </t>
  </si>
  <si>
    <t>Тек.ремонт прочих ОС (хоз.инвентарь) – услуги ТТС</t>
  </si>
  <si>
    <t>теплоэнергия-выполняемые прочими</t>
  </si>
  <si>
    <t>материальная помощь к отпуску Приаралье</t>
  </si>
  <si>
    <t xml:space="preserve">КТО Топливо </t>
  </si>
  <si>
    <t>Социальный налог Проекта "ЦОД КНБ"</t>
  </si>
  <si>
    <t>Сотовая связь</t>
  </si>
  <si>
    <t>Плата за пользование радиочастотного ресурса РК</t>
  </si>
  <si>
    <t>хоз.товары</t>
  </si>
  <si>
    <t>Топливо ЦОД КНБ</t>
  </si>
  <si>
    <t>аренда оборудования связи прямые</t>
  </si>
  <si>
    <t>Програм обеспечение ГВЦ (материалы)</t>
  </si>
  <si>
    <t>тек.ремонт передаточных устройств -материалы</t>
  </si>
  <si>
    <t>Материалы по ЦОД КНБ</t>
  </si>
  <si>
    <t>компенсация за неиспользованный отпуск</t>
  </si>
  <si>
    <t>Обслуживание и эксплуатация оборудования (содержание зданий)</t>
  </si>
  <si>
    <t>материалы для эксплуатации оборудования ЭПУ</t>
  </si>
  <si>
    <t>аренда земли</t>
  </si>
  <si>
    <t>междугородние переговоры по сети сторонних Операторов прямые</t>
  </si>
  <si>
    <t>Социальные отчисления ИЦА</t>
  </si>
  <si>
    <t>Материалы для развития местной сети</t>
  </si>
  <si>
    <t>Отчисления на обязательное социальное медицинское страхование ИЦА</t>
  </si>
  <si>
    <t>оплата за пользов.соед.линиями,установка телефонов и абонплата за пользов.телефон.сторон.организаций</t>
  </si>
  <si>
    <t>Социальные отчисления КТО</t>
  </si>
  <si>
    <t>Услуги по проекту SAP</t>
  </si>
  <si>
    <t>разъездной характер КТО</t>
  </si>
  <si>
    <t>Отчисления на обязательное социальное медицинское страхование КТО</t>
  </si>
  <si>
    <t>медстрахование (медицинское страхование)</t>
  </si>
  <si>
    <t>теплоэнергия-выпол-е аффилиированные</t>
  </si>
  <si>
    <t>материалы для сервиса интернет</t>
  </si>
  <si>
    <t>Сотовая связь асу эдт</t>
  </si>
  <si>
    <t>канцелярские товары</t>
  </si>
  <si>
    <t>Социальные отчисления Проекта "ЦОД КНБ"</t>
  </si>
  <si>
    <t>материалы к вычислительной технике</t>
  </si>
  <si>
    <t>Отчисления на обязательное социальное медицинское страхование Проекта "ЦОД КНБ"</t>
  </si>
  <si>
    <t>почтово-телеграфные расходы</t>
  </si>
  <si>
    <t>отпускные SAP</t>
  </si>
  <si>
    <t>тек.ремонт зданий -материалы</t>
  </si>
  <si>
    <t>Суточные за пределами РК</t>
  </si>
  <si>
    <t>тек.ремонт прочих ОС (хоз.инвентарь) -услуги</t>
  </si>
  <si>
    <t>международние переговоры по сети сторонних Операторов прямые</t>
  </si>
  <si>
    <t>аттестация рабочих мест</t>
  </si>
  <si>
    <t>аренда ВЛС и КЛС прямые</t>
  </si>
  <si>
    <t>тек.ремонт компьютеров и периферийного оборудования -услуги</t>
  </si>
  <si>
    <t>оплата за соединительные линии прямые</t>
  </si>
  <si>
    <t>медосмотр и медосведетельствование перед сменой прямые</t>
  </si>
  <si>
    <t xml:space="preserve">Техническая обслуживание ЦОД </t>
  </si>
  <si>
    <t>проживание</t>
  </si>
  <si>
    <t>страхование имущества</t>
  </si>
  <si>
    <t>Аутсорсинг ЦОД КНБ</t>
  </si>
  <si>
    <t>отпускные АСУ Магистраль</t>
  </si>
  <si>
    <t>санэпидстанция (дезинфекция,дератизация)</t>
  </si>
  <si>
    <t>тех.поддержка оборудования</t>
  </si>
  <si>
    <t>выходное пособие  при увольнение (компенсация при увольнении штатов)</t>
  </si>
  <si>
    <t>информационные услуги</t>
  </si>
  <si>
    <t>спецодежда КТО</t>
  </si>
  <si>
    <t>топливо для ДГА ТТС</t>
  </si>
  <si>
    <t>Отчисления на обязательное социальное медицинское страхование SAP</t>
  </si>
  <si>
    <t>заправка картриджей</t>
  </si>
  <si>
    <t>Спецодежда проект «Интергаз ЦА»</t>
  </si>
  <si>
    <t>ОТТ телевидение</t>
  </si>
  <si>
    <t>проездные билеты</t>
  </si>
  <si>
    <t>Плата за пользование земельными участками</t>
  </si>
  <si>
    <t>компенсация за неиспользованный отпуск КТО</t>
  </si>
  <si>
    <t>Социальные отчисления SAP</t>
  </si>
  <si>
    <t>испытание индивидуальных средств защиты</t>
  </si>
  <si>
    <t>Проживание Подготовка кадров накл</t>
  </si>
  <si>
    <t>социальный налог 2419 АСУ Магистраль</t>
  </si>
  <si>
    <t>коммунальные услуги (вода и канализация)-выпол-е аффилиированные</t>
  </si>
  <si>
    <t>компенсация за неиспользованный отпуск ИЦА</t>
  </si>
  <si>
    <t>больничный лист КТО</t>
  </si>
  <si>
    <t>аптечки, медикаменты</t>
  </si>
  <si>
    <t>больничный лист (ИЦА)</t>
  </si>
  <si>
    <t>Амортизация НМА накл</t>
  </si>
  <si>
    <t>вывоз ТБО</t>
  </si>
  <si>
    <t>материальная помощь к отпуску Проект КТО</t>
  </si>
  <si>
    <t>услуги сторонних орг-ций (тех, обслуживание)</t>
  </si>
  <si>
    <t>Прочие непроизводительные расходы (компенсация за использование личного имущества) ФОТ прямые</t>
  </si>
  <si>
    <t>коммунальные услуги (вода и канализация)-выполняемые прочими</t>
  </si>
  <si>
    <t>Бол/лист по беременности и родам</t>
  </si>
  <si>
    <t>суточные в пределах РК</t>
  </si>
  <si>
    <t>услуги интелект. сети платная справка(услугт службы АИСТ) по сети сторон. орган прямые</t>
  </si>
  <si>
    <t>налог на транспортные средства</t>
  </si>
  <si>
    <t>Социальный налог Проекта "Техническое обслуживание инженерных систем ЦОД"</t>
  </si>
  <si>
    <t>мойка автомашин</t>
  </si>
  <si>
    <t>аренда кабельной канализации прямые</t>
  </si>
  <si>
    <t>спецпитание</t>
  </si>
  <si>
    <t>Социальный налог 17 вокзалов</t>
  </si>
  <si>
    <t>отпускные 17 вокзалов</t>
  </si>
  <si>
    <t>Суточные в пределах РК Подготовка кадров</t>
  </si>
  <si>
    <t>Отчисления на обязательное социальное медицинское страхование 2419 АСУ Магистраль</t>
  </si>
  <si>
    <t>Социальный налог Scada</t>
  </si>
  <si>
    <t>Плата за загрязнение окружающей среды</t>
  </si>
  <si>
    <t>социальные отчисления 2419 АСУ Магистраль</t>
  </si>
  <si>
    <t>заработная плата Scada</t>
  </si>
  <si>
    <t>материальная помощь к отпуску Проект ИЦА</t>
  </si>
  <si>
    <t>тек.ремонт сооружений-материалы телефонно-телеграфной сети</t>
  </si>
  <si>
    <t>Отчисления на обязательное социальное медицинское страхование 17 вокзалов</t>
  </si>
  <si>
    <t>Социальные отчисления 17 вокзалов</t>
  </si>
  <si>
    <t>проезд</t>
  </si>
  <si>
    <t>IT проекты филиала аутсосрсинг</t>
  </si>
  <si>
    <t>тек.ремонт ОС (сервис-интернет)</t>
  </si>
  <si>
    <t>Социальные отчисления Проекта "Техническое обслуживание инженерных систем ЦОД"</t>
  </si>
  <si>
    <t>справочники и плакаты по охране труда</t>
  </si>
  <si>
    <t>Отчисления на обязательное социальное медицинское страхованиеПроекта "Техническое обслуживание инже"</t>
  </si>
  <si>
    <t>подключение к тактовой сетевой синхронизации прямые</t>
  </si>
  <si>
    <t>обслуживание прозвод.зданий (лифты)</t>
  </si>
  <si>
    <t>почтово-телеграфные расходы (спец.связь)</t>
  </si>
  <si>
    <t>коммунальные услуги - содержание внутридомовых сетей</t>
  </si>
  <si>
    <t>социальный налог 2418</t>
  </si>
  <si>
    <t>Обслуживание и эксплуатация оборудования (техническая поддержка оборудования нового ВОЛС)</t>
  </si>
  <si>
    <t>Проезд Подготовка кадров</t>
  </si>
  <si>
    <t>огнетушители</t>
  </si>
  <si>
    <t>бланки</t>
  </si>
  <si>
    <t>Отчисления на обязательное социальное медицинское страхование КПО</t>
  </si>
  <si>
    <t>аренда кабельной канализации</t>
  </si>
  <si>
    <t>Аутсорсинг ОФД</t>
  </si>
  <si>
    <t>аренда кабельной канализации ИЦА</t>
  </si>
  <si>
    <t>АВЗ для ФТТК</t>
  </si>
  <si>
    <t>Оплата услуг сторонних организаций по ЭКСПО-2017</t>
  </si>
  <si>
    <t>заправка,перезарядка огнетушителей</t>
  </si>
  <si>
    <t>прочих ОС( лифтов,счетчиков)</t>
  </si>
  <si>
    <t>больничный лист 17 вокзалов</t>
  </si>
  <si>
    <t>Прочие непроизводительные расходы (компенсация за использование личного имущества) ФОТ накл</t>
  </si>
  <si>
    <t>поверка измерительных приборов (метролог.обеспеч.) поверка электросчетчиков</t>
  </si>
  <si>
    <t>социальные отчисления2418</t>
  </si>
  <si>
    <t>Социальные отчисления В2С</t>
  </si>
  <si>
    <t>топливо для БГА ТТС</t>
  </si>
  <si>
    <t>техосмотр , справки при переоформлении</t>
  </si>
  <si>
    <t>учебный отпуск</t>
  </si>
  <si>
    <t>отпускные Scada</t>
  </si>
  <si>
    <t>тек.ремонт машин и оборудования -материалы</t>
  </si>
  <si>
    <t>Техническое обслуживание вагонов</t>
  </si>
  <si>
    <t>налог на землю</t>
  </si>
  <si>
    <t>Проезд обложенный подоходным налогом</t>
  </si>
  <si>
    <t>проживание-ПК</t>
  </si>
  <si>
    <t>Тек.ремонт автотранспорта «КТО»</t>
  </si>
  <si>
    <t>материалы</t>
  </si>
  <si>
    <t>пожарно-охранной сигнализации</t>
  </si>
  <si>
    <t>услуги интелект. сети платная справка(услугт службы АИСТ) по сети сторон. орган</t>
  </si>
  <si>
    <t>обслуживание систем учета тепла, установка  счетчиков  тепла и воды (обслуж  систем учета тепла)</t>
  </si>
  <si>
    <t>техосмотр , справки при переоформлении прямые</t>
  </si>
  <si>
    <t>прочие</t>
  </si>
  <si>
    <t>Социальные отчисления Scada</t>
  </si>
  <si>
    <t>Сбор за регистрацию права собственности на недвижимость</t>
  </si>
  <si>
    <t>прочие -ПК</t>
  </si>
  <si>
    <t>спецпитание КТО</t>
  </si>
  <si>
    <t>поверка измерительных приборов (метролог.обеспеч.) поверка счетчиков тепла и воды</t>
  </si>
  <si>
    <t>междугородние переговоры по сети сторонних Операторов</t>
  </si>
  <si>
    <t>аренда телекоммуникационных систем</t>
  </si>
  <si>
    <t>проживание  проекта КТО</t>
  </si>
  <si>
    <t xml:space="preserve">0106      </t>
  </si>
  <si>
    <t xml:space="preserve">0125      </t>
  </si>
  <si>
    <t xml:space="preserve">0117      </t>
  </si>
  <si>
    <t xml:space="preserve">0114      </t>
  </si>
  <si>
    <t xml:space="preserve">0113      </t>
  </si>
  <si>
    <t xml:space="preserve">0111      </t>
  </si>
  <si>
    <t xml:space="preserve">0137      </t>
  </si>
  <si>
    <t xml:space="preserve">0136      </t>
  </si>
  <si>
    <t xml:space="preserve">0136     </t>
  </si>
  <si>
    <t xml:space="preserve">0110      </t>
  </si>
  <si>
    <t xml:space="preserve">0109      </t>
  </si>
  <si>
    <t xml:space="preserve">0105      </t>
  </si>
  <si>
    <t xml:space="preserve">0104      </t>
  </si>
  <si>
    <t xml:space="preserve">0128      </t>
  </si>
  <si>
    <t xml:space="preserve">0103      </t>
  </si>
  <si>
    <t xml:space="preserve">0102      </t>
  </si>
  <si>
    <t>Головное подразделение</t>
  </si>
  <si>
    <t xml:space="preserve">0126      </t>
  </si>
  <si>
    <t>за разъездной характер</t>
  </si>
  <si>
    <t>компенсация на аренду жилья работникам</t>
  </si>
  <si>
    <t>компенсация за транспортные расходы</t>
  </si>
  <si>
    <t>оплата дополнительных отпусков по кол.договору</t>
  </si>
  <si>
    <t>Пенсионные отчисления РФ Москва</t>
  </si>
  <si>
    <t>Отчисления на обязательное социал по общехозяйственным расходам социального характера (счет 7210.03)</t>
  </si>
  <si>
    <t>социальные отчисления по общехозяйственным расходам социального характера (счет 7210.03)</t>
  </si>
  <si>
    <t>социальный налог по общехозяйственным расходам социального характера (счет 7210.03)</t>
  </si>
  <si>
    <t>материалы для вычислительной техники</t>
  </si>
  <si>
    <t>материалы по ЧП (маски, перчатки, антисептик)</t>
  </si>
  <si>
    <t>хозтовары</t>
  </si>
  <si>
    <t>топливо для легковых автомобилей</t>
  </si>
  <si>
    <t>тек.ремонт компьютеров и периферийного оборудования - услуги</t>
  </si>
  <si>
    <t>Сопровождение ПО (прогм обесп)</t>
  </si>
  <si>
    <t>Сопровождение ПО (програм обеспечения)</t>
  </si>
  <si>
    <t>амортизация ОС</t>
  </si>
  <si>
    <t>Амортизация ОС адм</t>
  </si>
  <si>
    <t>амортизация НМА</t>
  </si>
  <si>
    <t>консультационные (консалтинговые) консалтинговые услуги</t>
  </si>
  <si>
    <t>консультационные (консалтинговые) консультационные услуги</t>
  </si>
  <si>
    <t>информационные услуги (доступ к системе)</t>
  </si>
  <si>
    <t>аудиторские</t>
  </si>
  <si>
    <t>представительские расходы (не относимые на вычеты)</t>
  </si>
  <si>
    <t>Выходное пособие по сокращению численности</t>
  </si>
  <si>
    <t>подготовка кадров</t>
  </si>
  <si>
    <t>аренда помещений (МСФО 16) не трогать</t>
  </si>
  <si>
    <t>платежи,выдача справок</t>
  </si>
  <si>
    <t>услуги по приему и перечислению платежей</t>
  </si>
  <si>
    <t>услуги аутсорсинга</t>
  </si>
  <si>
    <t>транспортные расходы</t>
  </si>
  <si>
    <t>услуги переводчика</t>
  </si>
  <si>
    <t>абон.плата по обращению ценных бумаг (по особому порядку)</t>
  </si>
  <si>
    <t>Озонированная вода</t>
  </si>
  <si>
    <t>Оформление имущественных прав</t>
  </si>
  <si>
    <t>реклама - услуги (по особому порядку)</t>
  </si>
  <si>
    <t>реклама-материалы (не относимые на вычеты)</t>
  </si>
  <si>
    <t>рекрутинговые услуги</t>
  </si>
  <si>
    <t>Участие в форуме</t>
  </si>
  <si>
    <t>вознаграждение членам Совета Директоров</t>
  </si>
  <si>
    <t>Содержание Совета Директоров</t>
  </si>
  <si>
    <t>нотариальные услуги</t>
  </si>
  <si>
    <t>вступительные,членские взносы (First)</t>
  </si>
  <si>
    <t>вступительные,членские взносы (Ripe)</t>
  </si>
  <si>
    <t>почтово-телеграфные расходы (кроме расходов по особому порядку)</t>
  </si>
  <si>
    <t>Государственная пошлина</t>
  </si>
  <si>
    <t>комиссионный сбор</t>
  </si>
  <si>
    <t>по поставщикам</t>
  </si>
  <si>
    <t>штрафы по договорам</t>
  </si>
  <si>
    <t>премия с уходом на пенсию</t>
  </si>
  <si>
    <t>материальная помощь неработающим пенсионерам</t>
  </si>
  <si>
    <t>материальная помощь неработающим пенсионерам (в связи с юбилеем 70,80,90,100 лет)</t>
  </si>
  <si>
    <t>мат.помощь прочая (похороны и другие)</t>
  </si>
  <si>
    <t>материальная помощь свыше 8 МЗП</t>
  </si>
  <si>
    <t>материальная помощь семье неработающего пенсионера в случае его смерти</t>
  </si>
  <si>
    <t>госпошлина по искам в судебные органы</t>
  </si>
  <si>
    <t>налог у источника выплаты 15% (КПН с нерезидентов)</t>
  </si>
  <si>
    <t xml:space="preserve">налог у источника выплаты 15% (налоги СД) КПН с нерезидентов </t>
  </si>
  <si>
    <t>прочие налоги (госпошлина)</t>
  </si>
  <si>
    <t>сбор за гос.регистрацию транспортных средств, а также за их перерегистрацию</t>
  </si>
  <si>
    <t>Спонсорская помощь</t>
  </si>
  <si>
    <t>премия к праздникам (8 марта)</t>
  </si>
  <si>
    <t xml:space="preserve">премия к юбилейным датам </t>
  </si>
  <si>
    <t>Транспортные расходы</t>
  </si>
  <si>
    <t>Работы по внедрению системы BoardMaps на серверах Общества</t>
  </si>
  <si>
    <t>Услуги рейтингового агенства</t>
  </si>
  <si>
    <t>информационные услуги(юринфоуслуги)</t>
  </si>
  <si>
    <t>доходы физ лица (не относимые на вычеты)</t>
  </si>
  <si>
    <t>представительские расходы - проведение официальных встреч</t>
  </si>
  <si>
    <t>представительские расходы (на вычет)</t>
  </si>
  <si>
    <t>представительские расходы (на вычет) адм</t>
  </si>
  <si>
    <t>аренда ж/д тупика</t>
  </si>
  <si>
    <t>аренда помещений (не относимые на вычеты)</t>
  </si>
  <si>
    <t>вычислительной техники и периферийного оборудования</t>
  </si>
  <si>
    <t>зачисление на картсчета</t>
  </si>
  <si>
    <t>Возмещение затрат</t>
  </si>
  <si>
    <t>Услуги по ведению архивных документов</t>
  </si>
  <si>
    <t>медосмотр и медосвидетельствование перед сменой (кроме расходов по особому порядку)</t>
  </si>
  <si>
    <t>обслуживание оборудования кабинетов (услуги флориста)</t>
  </si>
  <si>
    <t>подписка</t>
  </si>
  <si>
    <t>пеня по ОСМС</t>
  </si>
  <si>
    <t>пеня по социальным отчислениям</t>
  </si>
  <si>
    <t>возмещение расходов на тесты COVID-19</t>
  </si>
  <si>
    <t>мат,помощь на лечение</t>
  </si>
  <si>
    <t>материальная помощь (на протезирование зубов)</t>
  </si>
  <si>
    <t>материальная помощь (родителю ребенка - инвалида)</t>
  </si>
  <si>
    <t>материальная помощь в связи с регистрацией брака</t>
  </si>
  <si>
    <t>материальная помощь на рождение ребенка</t>
  </si>
  <si>
    <t>доп.компенсация высвобождаемым работн. сверх размера,устан.законом РК</t>
  </si>
  <si>
    <t>аренда помещений для проведения культмассовых и физкультурно-спортивных мероприятий</t>
  </si>
  <si>
    <t>празничные мероприятия</t>
  </si>
  <si>
    <t>организация и проведение культурно массовых и физкультурно-оздоровительных мероприятий</t>
  </si>
  <si>
    <t>Пеня по ИПН</t>
  </si>
  <si>
    <t>Проезд не относимый на вычет</t>
  </si>
  <si>
    <t>суточные за пределами РК</t>
  </si>
  <si>
    <t>проживание не относимые на вычет</t>
  </si>
  <si>
    <t>Суточные в пределах РК Подготовка кадров адм</t>
  </si>
  <si>
    <t>Description</t>
  </si>
  <si>
    <t>3060.01</t>
  </si>
  <si>
    <t>4010.01</t>
  </si>
  <si>
    <t>Total Per EY</t>
  </si>
  <si>
    <t>Income tax</t>
  </si>
  <si>
    <t>check with P&amp;L</t>
  </si>
  <si>
    <t>P&amp;L / BS</t>
  </si>
  <si>
    <t>Changes</t>
  </si>
  <si>
    <t>Денежные потоки от операционной деятельности:</t>
  </si>
  <si>
    <t>Прибыль (убыток) до налогообложения</t>
  </si>
  <si>
    <t>PL</t>
  </si>
  <si>
    <t>Корректировки на:</t>
  </si>
  <si>
    <t>Износ и амортизацию</t>
  </si>
  <si>
    <t>Начисление резерва по ОКУ Деньги</t>
  </si>
  <si>
    <t>Восстановление резерва по ОКУ ДЗ</t>
  </si>
  <si>
    <t>Восстановление резерва на авансы выданные, прочие текущие активы и фин аренду</t>
  </si>
  <si>
    <t>Начисление резерва по неликвидным и устаревшим ТМЗ</t>
  </si>
  <si>
    <t>Восстановление резерва по прочим долгосрочным активам</t>
  </si>
  <si>
    <t>Начисление резерва по вознаграждению руководящим работникам</t>
  </si>
  <si>
    <t>Доходы от выбытия основных средств и НМА, нетто</t>
  </si>
  <si>
    <t>Доходы от финансирования</t>
  </si>
  <si>
    <t xml:space="preserve">Расходы по вознаграждениям работникам </t>
  </si>
  <si>
    <t xml:space="preserve">Убыток/(прибыль) от курсовой разницы </t>
  </si>
  <si>
    <t xml:space="preserve">Финансовые расходы Вознаграждения, Дисконтирование, фин аренда) и Прочие расходы на финансирование </t>
  </si>
  <si>
    <t>Non-cash transactions:</t>
  </si>
  <si>
    <t>реклассификация</t>
  </si>
  <si>
    <t>Капитализация процентов</t>
  </si>
  <si>
    <t>Лизинг</t>
  </si>
  <si>
    <t>фин аренда</t>
  </si>
  <si>
    <t>Дисконт</t>
  </si>
  <si>
    <t>Операционный денежный поток до изменений в оборотном капитале</t>
  </si>
  <si>
    <t>Увеличение торговой дебиторской задолженности</t>
  </si>
  <si>
    <t>Изменение авансов выданных</t>
  </si>
  <si>
    <t xml:space="preserve">Изменение прочих текущих и долгосрочных активов </t>
  </si>
  <si>
    <t>Изменение товарно-материальных запасов</t>
  </si>
  <si>
    <t xml:space="preserve">Увеличение торговой кредиторской задолженности </t>
  </si>
  <si>
    <t xml:space="preserve">Уменьшение обязательств по вознаграждениям работникам </t>
  </si>
  <si>
    <t>Уменьшение (увеличение) авансов полученных</t>
  </si>
  <si>
    <t>Изменение прочих обязательств</t>
  </si>
  <si>
    <t xml:space="preserve">Увеличение (уменьшение) задолженности по налогам </t>
  </si>
  <si>
    <t>Денежные средства, полученные от операционной деятельности:</t>
  </si>
  <si>
    <t>Налог на прибыль уплаченный</t>
  </si>
  <si>
    <t>Проценты полученные</t>
  </si>
  <si>
    <t>Комиссии</t>
  </si>
  <si>
    <t>Купоны уплаченные</t>
  </si>
  <si>
    <t xml:space="preserve">Проценты уплаченные </t>
  </si>
  <si>
    <t>Чистые денежные средства, полученные от (использованные в) операционной деятельности</t>
  </si>
  <si>
    <t>Денежные потоки от инвестиционной деятельности</t>
  </si>
  <si>
    <r>
      <t>Приобретение основных средств</t>
    </r>
    <r>
      <rPr>
        <b/>
        <i/>
        <sz val="10"/>
        <rFont val="EYInterstate Light"/>
        <charset val="204"/>
      </rPr>
      <t>, а также авансы за долгосрочные активы</t>
    </r>
  </si>
  <si>
    <t>Поступления от выбытия основных средств</t>
  </si>
  <si>
    <t>Изъятие депозитов, нетто</t>
  </si>
  <si>
    <t>Приобретение нематериальных активов</t>
  </si>
  <si>
    <t>Поступления от погашения арендных платежей</t>
  </si>
  <si>
    <t>Чистые денежные средства, полученные от (использованные в) инвестиционной деятельности</t>
  </si>
  <si>
    <t>Денежные потоки от финансовой деятельности:</t>
  </si>
  <si>
    <t>Дивиденды, выплаченные</t>
  </si>
  <si>
    <t>Поступления от долгосрочных кредитов и займов</t>
  </si>
  <si>
    <t>Поступления по облигациям</t>
  </si>
  <si>
    <t xml:space="preserve">Погашение займов </t>
  </si>
  <si>
    <t>Погашение обязательств по финансовой аренде и оплата за ЦБ</t>
  </si>
  <si>
    <t>Чистые денежные средства, полученные от (использованные в) финансовой деятельности</t>
  </si>
  <si>
    <t>Чистое увеличение (уменьшение) денежных средств и их эквивалентов</t>
  </si>
  <si>
    <t>Влияние изменений валютных курсов на денежные средства и их эквиваленты</t>
  </si>
  <si>
    <t>Резерв по денежным средствам и их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</si>
  <si>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</si>
  <si>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</si>
  <si>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>Note 1</t>
  </si>
  <si>
    <t>Forex</t>
  </si>
  <si>
    <t>12m 2020</t>
  </si>
  <si>
    <t>Loss</t>
  </si>
  <si>
    <t>Gain</t>
  </si>
  <si>
    <t>Net</t>
  </si>
  <si>
    <t>Анализ счета 4060.01 за 2022 г.</t>
  </si>
  <si>
    <t>Дата формирования: 21.03.2023 18:59:02</t>
  </si>
  <si>
    <t>AP</t>
  </si>
  <si>
    <t>AP LT</t>
  </si>
  <si>
    <t>4060.01</t>
  </si>
  <si>
    <t>1031.01</t>
  </si>
  <si>
    <t>1270.20</t>
  </si>
  <si>
    <t>3050.04</t>
  </si>
  <si>
    <t>3380.20</t>
  </si>
  <si>
    <t>Note 2</t>
  </si>
  <si>
    <t>CIT Payable</t>
  </si>
  <si>
    <t>Анализ счета 3110.00 за 2022 г.</t>
  </si>
  <si>
    <t>Дата формирования: 21.03.2023 18:04:05</t>
  </si>
  <si>
    <t>Анализ счета 1150.20 за 2022 г.</t>
  </si>
  <si>
    <t>Дата формирования: 21.03.2023 20:13:21</t>
  </si>
  <si>
    <t>3110.00</t>
  </si>
  <si>
    <t>Payment</t>
  </si>
  <si>
    <t>1410.01</t>
  </si>
  <si>
    <t>1150.20</t>
  </si>
  <si>
    <t>3110.03</t>
  </si>
  <si>
    <t>6130.01</t>
  </si>
  <si>
    <t>3310.07.02</t>
  </si>
  <si>
    <t>3310.10.02</t>
  </si>
  <si>
    <t>Дата формирования: 21.03.2023 20:14:03</t>
  </si>
  <si>
    <t>Анализ счета 3310.07 за 2022 г.</t>
  </si>
  <si>
    <t>1260.02</t>
  </si>
  <si>
    <t>Дата формирования: 21.03.2023 18:13:33</t>
  </si>
  <si>
    <t>3310.07</t>
  </si>
  <si>
    <t>1032.01</t>
  </si>
  <si>
    <t>Анализ счета 1280.03 за 2022 г.</t>
  </si>
  <si>
    <t>1210.05</t>
  </si>
  <si>
    <t>Дата формирования: 21.03.2023 20:14:32</t>
  </si>
  <si>
    <t>1241.01</t>
  </si>
  <si>
    <t>1270.04</t>
  </si>
  <si>
    <t>1270.06</t>
  </si>
  <si>
    <t>1310.11.00</t>
  </si>
  <si>
    <t>1280.03</t>
  </si>
  <si>
    <t>1310.12.00</t>
  </si>
  <si>
    <t>1310.13.00</t>
  </si>
  <si>
    <t>1310.51.00</t>
  </si>
  <si>
    <t>1310.62.00</t>
  </si>
  <si>
    <t>1310.65.00</t>
  </si>
  <si>
    <t>1420.01.01</t>
  </si>
  <si>
    <t>1420.01.03</t>
  </si>
  <si>
    <t>1424.00</t>
  </si>
  <si>
    <t>1710.01</t>
  </si>
  <si>
    <t>1710.02</t>
  </si>
  <si>
    <t>2410.05.05</t>
  </si>
  <si>
    <t>2410.05.06</t>
  </si>
  <si>
    <t>2410.05.08</t>
  </si>
  <si>
    <t>2410.09</t>
  </si>
  <si>
    <t>2910.01.01</t>
  </si>
  <si>
    <t>2930.01</t>
  </si>
  <si>
    <t>2930.01.01</t>
  </si>
  <si>
    <t>2930.01.02</t>
  </si>
  <si>
    <t>2930.03</t>
  </si>
  <si>
    <t>2930.03.01</t>
  </si>
  <si>
    <t>2930.03.02</t>
  </si>
  <si>
    <t>3050.09</t>
  </si>
  <si>
    <t>3120.02</t>
  </si>
  <si>
    <t>3210.05</t>
  </si>
  <si>
    <t>3220.01</t>
  </si>
  <si>
    <t>3310.06.01</t>
  </si>
  <si>
    <t>3310.07.01</t>
  </si>
  <si>
    <t>3310.10.01</t>
  </si>
  <si>
    <t>3310.10.03</t>
  </si>
  <si>
    <t>3360.02</t>
  </si>
  <si>
    <t>4110.10</t>
  </si>
  <si>
    <t>6220.01</t>
  </si>
  <si>
    <t>7410.03, Расходы по реализации основных средств</t>
  </si>
  <si>
    <t>7410.04, Расходы по ликвидации основных средств</t>
  </si>
  <si>
    <t>Анализ счета 4110.00 за 2022 г.</t>
  </si>
  <si>
    <t>Дата формирования: 21.03.2023 18:47:34</t>
  </si>
  <si>
    <t>4110.00</t>
  </si>
  <si>
    <t>Анализ счета 6250.00 за 1 квартал 2023 г.</t>
  </si>
  <si>
    <t>Дата формирования: 11.05.2023 12:28:12</t>
  </si>
  <si>
    <t>1000.00</t>
  </si>
  <si>
    <t>1020.00</t>
  </si>
  <si>
    <t>1022.00</t>
  </si>
  <si>
    <t>1030.00</t>
  </si>
  <si>
    <t>1032.00</t>
  </si>
  <si>
    <t>1050.00</t>
  </si>
  <si>
    <t>1052.00</t>
  </si>
  <si>
    <t>1090.00</t>
  </si>
  <si>
    <t>1092.00</t>
  </si>
  <si>
    <t>1100.00</t>
  </si>
  <si>
    <t>1150.00</t>
  </si>
  <si>
    <t>1160.00</t>
  </si>
  <si>
    <t>1200.00</t>
  </si>
  <si>
    <t>1210.00</t>
  </si>
  <si>
    <t>1270.00</t>
  </si>
  <si>
    <t>1280.00</t>
  </si>
  <si>
    <t>1280.01</t>
  </si>
  <si>
    <t>2900.00</t>
  </si>
  <si>
    <t>2910.00</t>
  </si>
  <si>
    <t>2910.01</t>
  </si>
  <si>
    <t>3300.00</t>
  </si>
  <si>
    <t>3310.00</t>
  </si>
  <si>
    <t>3310.06</t>
  </si>
  <si>
    <t>3310.10</t>
  </si>
  <si>
    <t>3360.00</t>
  </si>
  <si>
    <t>3380.00</t>
  </si>
  <si>
    <t>3380.13</t>
  </si>
  <si>
    <t>4100.00</t>
  </si>
  <si>
    <t>5000.00</t>
  </si>
  <si>
    <t>Анализ счета 7430.00 за 1 квартал 2023 г.</t>
  </si>
  <si>
    <t>Дата формирования: 11.05.2023 12:31:13</t>
  </si>
  <si>
    <t>3m 2023</t>
  </si>
  <si>
    <t>31 декабря 2022</t>
  </si>
  <si>
    <t>Доходы от изменения стоимости финансового обязательства</t>
  </si>
  <si>
    <t>Процентные доходы по депозитам</t>
  </si>
  <si>
    <t>Доходы от финансовой аренды</t>
  </si>
  <si>
    <t>Прочие доходы от финансирования</t>
  </si>
  <si>
    <t xml:space="preserve">Доход от модификации условий договора по кредиторской задолженности </t>
  </si>
  <si>
    <t>Per TS/FS</t>
  </si>
  <si>
    <t>Номенклатурные группы</t>
  </si>
  <si>
    <t>Реализация квартир(жилое помещение)</t>
  </si>
  <si>
    <t>Проценты по займам</t>
  </si>
  <si>
    <t>Процентные расходы по кредиторской задолженности</t>
  </si>
  <si>
    <t>Процентные расходы по облигациям</t>
  </si>
  <si>
    <t>Проценты по финансовой аренде</t>
  </si>
  <si>
    <t>31 марта 2023</t>
  </si>
  <si>
    <t>Статьи затрат</t>
  </si>
  <si>
    <t>Расходы на финансирование (оценка)</t>
  </si>
  <si>
    <t>Расходы по процентам (отсрочка  платежа)</t>
  </si>
  <si>
    <t>Анализ счета 2420.00 за 1 квартал 2023 г.</t>
  </si>
  <si>
    <t>Дата формирования: 11.05.2023 14:24:14</t>
  </si>
  <si>
    <t>2420.00</t>
  </si>
  <si>
    <t>1241.00</t>
  </si>
  <si>
    <t>2400.00</t>
  </si>
  <si>
    <t>2410.00</t>
  </si>
  <si>
    <t>2410.05</t>
  </si>
  <si>
    <t>2420.05</t>
  </si>
  <si>
    <t>2430.00</t>
  </si>
  <si>
    <t>2430.04</t>
  </si>
  <si>
    <t>2700.00</t>
  </si>
  <si>
    <t>2740.00</t>
  </si>
  <si>
    <t>8300.00</t>
  </si>
  <si>
    <t>8311.00</t>
  </si>
  <si>
    <t>8400.00</t>
  </si>
  <si>
    <t>8410.00</t>
  </si>
  <si>
    <t>Анализ счета 2451.00 за 1 квартал 2023 г.</t>
  </si>
  <si>
    <t>Дата формирования: 11.05.2023 14:26:42</t>
  </si>
  <si>
    <t>2451.00</t>
  </si>
  <si>
    <t>2441.00</t>
  </si>
  <si>
    <t>Анализ счета 2740.00 за 1 квартал 2023 г.</t>
  </si>
  <si>
    <t>Дата формирования: 11.05.2023 14:27:28</t>
  </si>
  <si>
    <t>2730.00</t>
  </si>
  <si>
    <t>ОС</t>
  </si>
  <si>
    <t>НМА</t>
  </si>
  <si>
    <t>4150.01</t>
  </si>
  <si>
    <t>Анализ счета 3010.00 за 1 квартал 2023 г.</t>
  </si>
  <si>
    <t>Дата формирования: 11.05.2023 15:13:30</t>
  </si>
  <si>
    <t>3010.00</t>
  </si>
  <si>
    <t>3050.01</t>
  </si>
  <si>
    <t>3050.02</t>
  </si>
  <si>
    <t>Анализ счета 3050.04 за 1 квартал 2023 г.</t>
  </si>
  <si>
    <t>Дата формирования: 11.05.2023 15:47:03</t>
  </si>
  <si>
    <t>Анализ счета 4060.01 за 1 квартал 2023 г.</t>
  </si>
  <si>
    <t>Дата формирования: 11.05.2023 15:48:24</t>
  </si>
  <si>
    <t>12м 2022</t>
  </si>
  <si>
    <t>На 1 января 2022 года</t>
  </si>
  <si>
    <t>Поступления</t>
  </si>
  <si>
    <t>Выплаты</t>
  </si>
  <si>
    <t>Новые договоры аренды</t>
  </si>
  <si>
    <t>Начисление %</t>
  </si>
  <si>
    <t>Выплата %</t>
  </si>
  <si>
    <t>Капитализация процента</t>
  </si>
  <si>
    <t>Изменения финансовых обязательств по МСФО 9 (модификация) (ii)</t>
  </si>
  <si>
    <r>
      <t xml:space="preserve">Займы </t>
    </r>
    <r>
      <rPr>
        <i/>
        <sz val="10"/>
        <rFont val="Arial"/>
        <family val="2"/>
        <charset val="204"/>
      </rPr>
      <t>(Примечание 15)</t>
    </r>
  </si>
  <si>
    <r>
      <t xml:space="preserve">Облигации </t>
    </r>
    <r>
      <rPr>
        <i/>
        <sz val="10"/>
        <rFont val="Arial"/>
        <family val="2"/>
        <charset val="204"/>
      </rPr>
      <t>(Примечание 16)</t>
    </r>
  </si>
  <si>
    <r>
      <t xml:space="preserve">Обязательства по аренде </t>
    </r>
    <r>
      <rPr>
        <i/>
        <sz val="10"/>
        <rFont val="Arial"/>
        <family val="2"/>
        <charset val="204"/>
      </rPr>
      <t>(Примечание 17)</t>
    </r>
  </si>
  <si>
    <r>
      <t xml:space="preserve">Задолженность по дивидендам </t>
    </r>
    <r>
      <rPr>
        <i/>
        <sz val="10"/>
        <rFont val="Arial"/>
        <family val="2"/>
        <charset val="204"/>
      </rPr>
      <t>(Примечание 14)</t>
    </r>
  </si>
  <si>
    <t>31 март 2023 года</t>
  </si>
  <si>
    <t>Акционерный капитал</t>
  </si>
  <si>
    <t>Итого капитал</t>
  </si>
  <si>
    <t>Итого совокупный доход за год</t>
  </si>
  <si>
    <t>Итого совокупный убыток за год</t>
  </si>
  <si>
    <t>Нераспреде-ленная</t>
  </si>
  <si>
    <t>прибыль</t>
  </si>
  <si>
    <t>На 1 января 2022 года</t>
  </si>
  <si>
    <t>Убыток за год</t>
  </si>
  <si>
    <t>Прочий совокупный убыток за год</t>
  </si>
  <si>
    <t xml:space="preserve">за вычетом подоходного налога </t>
  </si>
  <si>
    <t xml:space="preserve">На 31 декабря 2022 года </t>
  </si>
  <si>
    <t>Прочий совокупный доход за период</t>
  </si>
  <si>
    <t>Прим.</t>
  </si>
  <si>
    <t>Активы</t>
  </si>
  <si>
    <t>Долгосрочные активы</t>
  </si>
  <si>
    <t>Долгосрочные авансы выданные</t>
  </si>
  <si>
    <t xml:space="preserve">Прочие долгосрочные активы </t>
  </si>
  <si>
    <t>Краткосрочные активы</t>
  </si>
  <si>
    <t>Товарно-материальные запасы</t>
  </si>
  <si>
    <t>Торговая дебиторская задолженность третьих сторон</t>
  </si>
  <si>
    <t>Прочие краткосрочные активы</t>
  </si>
  <si>
    <t>Денежные средства и их эквиваленты</t>
  </si>
  <si>
    <t>Капитал и обязательства</t>
  </si>
  <si>
    <t>Капитал</t>
  </si>
  <si>
    <t>Нераспределённая прибыль</t>
  </si>
  <si>
    <t>Долгосрочные обязательства</t>
  </si>
  <si>
    <t>Выпущенные облигации</t>
  </si>
  <si>
    <t>Обязательства по аренде</t>
  </si>
  <si>
    <t>Обязательства по вознаграждениям работникам</t>
  </si>
  <si>
    <t xml:space="preserve">Торговая кредиторская задолженность </t>
  </si>
  <si>
    <t>Краткосрочные обязательства</t>
  </si>
  <si>
    <t xml:space="preserve">Займы </t>
  </si>
  <si>
    <t>Торговая кредиторская задолженность</t>
  </si>
  <si>
    <t>Прочие краткосрочные обязательства</t>
  </si>
  <si>
    <t>Итого обязательства</t>
  </si>
  <si>
    <t xml:space="preserve">Погашение по облигациям </t>
  </si>
  <si>
    <t>2441.01</t>
  </si>
  <si>
    <t>Приме-</t>
  </si>
  <si>
    <t>чания</t>
  </si>
  <si>
    <t>ДВИЖЕНИЕ ДЕНЕЖНЫХ СРЕДСТВ ОТ ОПЕРАЦИОННОЙ ДЕЯТЕЛЬНОСТИ:</t>
  </si>
  <si>
    <t xml:space="preserve">Финансовые расходы </t>
  </si>
  <si>
    <t>Амортизацию</t>
  </si>
  <si>
    <t>Начисление резерва по сомнительной задолженности</t>
  </si>
  <si>
    <r>
      <t xml:space="preserve">Начисление резерва по сомнительной задолженности по </t>
    </r>
    <r>
      <rPr>
        <sz val="9.5"/>
        <color theme="1"/>
        <rFont val="Times New Roman"/>
        <family val="1"/>
        <charset val="204"/>
      </rPr>
      <t>авансам</t>
    </r>
    <r>
      <rPr>
        <sz val="9"/>
        <color theme="1"/>
        <rFont val="Times New Roman"/>
        <family val="1"/>
        <charset val="204"/>
      </rPr>
      <t xml:space="preserve"> выданным и прочим текущим активам</t>
    </r>
  </si>
  <si>
    <t>-</t>
  </si>
  <si>
    <t>Начисление резерва по неликвидным и устаревшим товарно-материальным запасам</t>
  </si>
  <si>
    <t>Начисление расходов по акту налоговой проверке</t>
  </si>
  <si>
    <t xml:space="preserve">Убыток от курсовой разницы (нетто) </t>
  </si>
  <si>
    <t>Начисление резерва под ожидаемые кредитные убытки на денежные средства и их эквиваленты</t>
  </si>
  <si>
    <t>Движение денежных средств от операционной деятельности до изменений в оборотном капитале и прочих статьях</t>
  </si>
  <si>
    <t>Изменения в оборотном капитале и прочих статьях:</t>
  </si>
  <si>
    <t xml:space="preserve">Изменение торговой дебиторской задолженности </t>
  </si>
  <si>
    <t xml:space="preserve">Изменение прочих активов  </t>
  </si>
  <si>
    <t xml:space="preserve">Изменение торговой кредиторской задолженности  </t>
  </si>
  <si>
    <t xml:space="preserve">Изменение налогов к уплате и прочих обязательных платежей </t>
  </si>
  <si>
    <t>Изменение авансов полученных</t>
  </si>
  <si>
    <t>Изменение прочих текущих обязательств</t>
  </si>
  <si>
    <t xml:space="preserve">Изменение обязательств по вознаграждениям работникам </t>
  </si>
  <si>
    <t>Денежные средства. полученные от операционной деятельности</t>
  </si>
  <si>
    <t>Купонные вознаграждения. уплаченные по облигациям</t>
  </si>
  <si>
    <t>Комиссии. уплаченные по займам и облигациям</t>
  </si>
  <si>
    <t>Подоходный налог уплаченный</t>
  </si>
  <si>
    <t>Чистые денежные средства. полученные от операционной деятельности</t>
  </si>
  <si>
    <t>ДВИЖЕНИЕ ДЕНЕЖНЫХ СРЕДСТВ ОТ ИНВЕСТИЦИОННОЙ ДЕЯТЕЛЬНОСТИ:</t>
  </si>
  <si>
    <t xml:space="preserve">Приобретение основных средств. а также оплата авансов на приобретение долгосрочных активов </t>
  </si>
  <si>
    <t>Изъятие/(размещение) депозитов</t>
  </si>
  <si>
    <t>Поступлени от краткосрочной инвестиций</t>
  </si>
  <si>
    <t xml:space="preserve">Чистые денежные средства. использованные в инвестиционной деятельности </t>
  </si>
  <si>
    <t>ДВИЖЕНИЕ ДЕНЕЖНЫХ СРЕДСТВ ОТ ФИНАНСОВОЙ ДЕЯТЕЛЬНОСТИ:</t>
  </si>
  <si>
    <t>Получение займов</t>
  </si>
  <si>
    <t>Выпуск облигаций</t>
  </si>
  <si>
    <t>Погашение по облигациям</t>
  </si>
  <si>
    <t>Дивиденды уплаченные</t>
  </si>
  <si>
    <t xml:space="preserve">Погашение обязательств по финансовой аренде </t>
  </si>
  <si>
    <t xml:space="preserve">Чистые денежные средства. использованные в финансовой деятельности </t>
  </si>
  <si>
    <t>ЧИСТОЕ ИЗМЕНЕНИЕ ДЕНЕЖНЫХ СРЕДСТВ И ИХ ЭКВИВАЛЕНТОВ</t>
  </si>
  <si>
    <t>Влияние изменений курса иностранной валюты на остаток денежных средств и их эквивалентов в иностранной валюте</t>
  </si>
  <si>
    <t>Резерв по денежным средствам и эквивалентам</t>
  </si>
  <si>
    <t>ДЕНЕЖНЫЕ СРЕДСТВА И ИХ ЭКВИВАЛЕНТЫ на начало года</t>
  </si>
  <si>
    <t>ДЕНЕЖНЫЕ СРЕДСТВА И ИХ ЭКВИВАЛЕНТЫ НА КОНЕЦ ГОДА</t>
  </si>
  <si>
    <t xml:space="preserve"> АО "Казахтелеком" ф-л Южная региональная дирек.те</t>
  </si>
  <si>
    <t>Astana Innovations АО</t>
  </si>
  <si>
    <t>Emerald Tower ТОО</t>
  </si>
  <si>
    <t>IT Avenues ТОО</t>
  </si>
  <si>
    <t>АЛЬ САКР ФИНАНС АО</t>
  </si>
  <si>
    <t>АО Казахтелеком ф-л Северная РДТ</t>
  </si>
  <si>
    <t>Байнур и П ТОО</t>
  </si>
  <si>
    <t>Восточная РДТ -филиал АО  "КАЗАХТЕЛЕКОМ"</t>
  </si>
  <si>
    <t>ЗРДТ - филиал АО "Казахтелеком"</t>
  </si>
  <si>
    <t>Казахтелеком ф-л Центральная РДТ АО</t>
  </si>
  <si>
    <t>Контрагент для МСФО</t>
  </si>
  <si>
    <t>РДТ Алматытелеком филиал АО Казахстелеком</t>
  </si>
  <si>
    <t>Самал Инженерные коммуникационные сети ТОО</t>
  </si>
  <si>
    <t>Фонд развития промышленности АО</t>
  </si>
  <si>
    <t>Emerald</t>
  </si>
  <si>
    <t>IT Aven</t>
  </si>
  <si>
    <t>ФРП</t>
  </si>
  <si>
    <t>Выручка</t>
  </si>
  <si>
    <t>Себестоимость</t>
  </si>
  <si>
    <t xml:space="preserve">Финансовые доходы </t>
  </si>
  <si>
    <t>Прибыль/(убыток) от курсовой разницы. нетто</t>
  </si>
  <si>
    <t>(Убыток)/прибыль до налогообложения</t>
  </si>
  <si>
    <t xml:space="preserve">Экономия / (расходы) по подоходному налогу </t>
  </si>
  <si>
    <t>(Убыток)/прибыль за год</t>
  </si>
  <si>
    <t xml:space="preserve">Прочий совокупный доход/(убыток) за вычетом подоходного налога </t>
  </si>
  <si>
    <t>Статьи, не подлежащие последующей реклассификации в прибыли или убытки</t>
  </si>
  <si>
    <t>Переоценка обязательств пенсионного плана с установленными выплатами</t>
  </si>
  <si>
    <t>Итого совокупный (убыток)/доход за год</t>
  </si>
  <si>
    <t>1410.03, Уплаченный корпоративный подоходный налог с юридических лиц нерезидентов удерживаемый у источника выплаты</t>
  </si>
  <si>
    <t>1420.04, Налог на добавленную стоимость по импорту</t>
  </si>
  <si>
    <t>1430.17, ТаможеннаяПошлина</t>
  </si>
  <si>
    <t>1430.18, Таможенные сборы</t>
  </si>
  <si>
    <t>2920.00, Долгосрочные расходы будущих периодов</t>
  </si>
  <si>
    <t>2920.10, Прочие расходы будущих периодов</t>
  </si>
  <si>
    <t>2920.10.01, Прочие расходы будущих периодов (вал)</t>
  </si>
  <si>
    <t>3121.00, Пени - индивидуальный подоходный налог</t>
  </si>
  <si>
    <t>3121.01, Пени индивидуальный подоходный налог по доходам работников</t>
  </si>
  <si>
    <t>3130.03, Налог на добавленную стоимость по импорту</t>
  </si>
  <si>
    <t>3211.01, Пени обязательства по социальному страхованию</t>
  </si>
  <si>
    <t>3221.00, Пени - Обязательства по обязательным пенсионным взносам</t>
  </si>
  <si>
    <t>3221.01, Пени - Обязательства по обязательным пенсионным взносам</t>
  </si>
  <si>
    <t>3230.04, Сбор за регистрацию механических транспортных средств и прицепов</t>
  </si>
  <si>
    <t>3231.00, Пени прочие обязательства по другим обязательным платежам</t>
  </si>
  <si>
    <t>3231.06, Пени плата за пользование земельными участками</t>
  </si>
  <si>
    <t>3360.01.00, Расчеты за прочие выполненные работы и оказанные услуги - резиденты</t>
  </si>
  <si>
    <t>6000.00, Доход от реализации продукции и оказания услуг</t>
  </si>
  <si>
    <t>6013.00, Доход от реализации продукци выполнения работ и оказания услуг</t>
  </si>
  <si>
    <t>6013.01, Производство и переработка продукции выполнение работ и оказание услуг для структурных подразделени</t>
  </si>
  <si>
    <t>6013.02, Производство переработка продукции выполнение работ и оказание услуг для дочерних и ассоциированных организаций</t>
  </si>
  <si>
    <t>6013.03, Производство и переработка продукции выполнение работ и оказание услуг для реализации сторонним организациям</t>
  </si>
  <si>
    <t>6014.00, Доход от реализации запасов</t>
  </si>
  <si>
    <t>6014.03, Реализация запасов сторонним организациям</t>
  </si>
  <si>
    <t>6100.00, Доходы от финансирования</t>
  </si>
  <si>
    <t>6110.00, Доходы по вознаграждениям</t>
  </si>
  <si>
    <t>6110.01, Доходы по вознаграждениям по остаткам денежных средств на тукущих счетах</t>
  </si>
  <si>
    <t>6110.02, Вознаграждения по облигациям</t>
  </si>
  <si>
    <t>6110.07, Доходы по вознаграждениям по депозитам до 3-х месяцев</t>
  </si>
  <si>
    <t>6110.08, Доходы по вознаграждениям по депозитам более 3-х месяцев до 12 месяцев</t>
  </si>
  <si>
    <t>6110.20, Прочие</t>
  </si>
  <si>
    <t>6160.00, Прочие доходы от финансирования</t>
  </si>
  <si>
    <t>6160.10, Прочие доходы от финансирования</t>
  </si>
  <si>
    <t>6200.00, Прочие доходы</t>
  </si>
  <si>
    <t>6210.00, Доходы от выбытия активов</t>
  </si>
  <si>
    <t>6250.00, Доходы от курсовой разницы</t>
  </si>
  <si>
    <t>6250.01, Доходы от курсовой разницы по денежным средствам</t>
  </si>
  <si>
    <t>6250.02, Доходы от курсовой разницы по краткосрочным инвестициям (до 3 месяцев)</t>
  </si>
  <si>
    <t>6250.11, Доходы от курсовой разницы по кредиторской задолженности</t>
  </si>
  <si>
    <t>6280.00, Прочие доходы</t>
  </si>
  <si>
    <t>6280.01, Оприходование при инвентаризации неучтенных активов</t>
  </si>
  <si>
    <t>6280.03, Доходы по начисленным штрафам пени по хозяйственным договорам</t>
  </si>
  <si>
    <t>6280.10, Прочие доходы</t>
  </si>
  <si>
    <t>7000.00, Себестоимость реализованной продукции и оказанных услуг</t>
  </si>
  <si>
    <t>7013.00, Себестоимость реализованной продукции выполненных работ ии оказанных услуг</t>
  </si>
  <si>
    <t>7013.01, Производство и переработка продукции выполнение работ и оказание услуг для структурных подразделений</t>
  </si>
  <si>
    <t>7013.02, Производство и переработка продукции выполнение работ и оказание услуг для дочерних и ассоциированных организаций</t>
  </si>
  <si>
    <t>7013.03, Производство и переработка продукции, выполнение работ и оказание услуг для реализации сторонним организациям</t>
  </si>
  <si>
    <t>7014.00, Себестоимость реализованных запасов</t>
  </si>
  <si>
    <t>7014.03, Реализация запасов сторонним организациям</t>
  </si>
  <si>
    <t>7200.00, Административные расходы</t>
  </si>
  <si>
    <t>7210.00, Административные расходы</t>
  </si>
  <si>
    <t>7210.01, Административные расходы</t>
  </si>
  <si>
    <t>7210.02, Общехозяйственные расходы производственного характера</t>
  </si>
  <si>
    <t>7210.03, Общехозяйственные расходы социального характера</t>
  </si>
  <si>
    <t>7210.05, Налоги и сборы обязательные платежи в бюджет</t>
  </si>
  <si>
    <t>7300.00, Расходы на финансирование</t>
  </si>
  <si>
    <t>7310.00, Расходы по вознаграждениям</t>
  </si>
  <si>
    <t>7310.01, Расходы по вознаграждениям по займам</t>
  </si>
  <si>
    <t>7310.03, Вознаграждения по облигациям</t>
  </si>
  <si>
    <t>7320.00, Расходы на выплату процентов по аренде (закрытие)</t>
  </si>
  <si>
    <t>7320.01, Расходы на выплату процентов по аренде</t>
  </si>
  <si>
    <t>7340.00, Прочие расходы на финансирование</t>
  </si>
  <si>
    <t>7340.10, Прочие расходы на финансирование</t>
  </si>
  <si>
    <t>7400.00, Прочие расходы</t>
  </si>
  <si>
    <t>7420.00, Расходы от обесценения нефинансовых активов (закрытие)</t>
  </si>
  <si>
    <t>7420.02, Расходы от обесценения основных средств</t>
  </si>
  <si>
    <t>7420.07, Убыток от обесценения финансовых инвестиций</t>
  </si>
  <si>
    <t>7420.15, Убыток от обесценения денежных средств</t>
  </si>
  <si>
    <t>7420.19, Убыток от обесценения денежных средств, ограниченных в использовании</t>
  </si>
  <si>
    <t>7430.00, Расходы по курсовой разнице</t>
  </si>
  <si>
    <t>7430.01, Расходы от курсовой разницы по денежным средствам</t>
  </si>
  <si>
    <t>7430.02, Расходы от курсовой разницы по краткосрочным инвестициям (до 3 месяцев)</t>
  </si>
  <si>
    <t>7440.00, Расходы по обесценению дебиторской задолженности (закрытие)</t>
  </si>
  <si>
    <t>7440.01, Резервы по сомнительным требованиям по задолженности покупателей и заказчиков</t>
  </si>
  <si>
    <t>7440.02, Резервы по сомнительным требованиям по авансам выданным</t>
  </si>
  <si>
    <t>7440.04, Расходы по обесценению прочей краткосрочной дебиторской задолженности</t>
  </si>
  <si>
    <t>7440.05, Резервы по списанию сырья ии материалов</t>
  </si>
  <si>
    <t>7470.00, Прочие расходы</t>
  </si>
  <si>
    <t>7470.10, Прочие расходы</t>
  </si>
  <si>
    <t>7700.00, Расходы по корпоративному подоходному налогу</t>
  </si>
  <si>
    <t>7710.00, Расходы по корпоративному подоходному налогу</t>
  </si>
  <si>
    <t>7710.01, Расходы по текущему корпоративному подоходному налогу</t>
  </si>
  <si>
    <t>7710.02, Расходы по отсроченному корпоративному подоходному налогу</t>
  </si>
  <si>
    <t>8300.00, Вспомогательные производства</t>
  </si>
  <si>
    <t>8310.00, Вспомогательные производства</t>
  </si>
  <si>
    <t>8310.52, Выполнение работ и услуг для структурных подразделений                       АО "НК "КТЖ"</t>
  </si>
  <si>
    <t>8310.54, Строительно-монтажные работы для структурных подразделений             АО "НК "КТЖ"</t>
  </si>
  <si>
    <t>8310.55, Проектно изыскательские работы для структурных подразделений АОНККТЖ</t>
  </si>
  <si>
    <t>8310.56, Прочие работы и услуги для структурных подразделений                          АО "НК "КТЖ"</t>
  </si>
  <si>
    <t>8310.62, Выполнение работ и услуг для структурных подразделений дочерних АО</t>
  </si>
  <si>
    <t>8310.66, Прочие работы и услуги для структурных подразделений дочерних АО</t>
  </si>
  <si>
    <t>8310.72, Выполнение работ и услуг по заказам сторонних организаций</t>
  </si>
  <si>
    <t>8310.75, Проектно изыскательские работы по заказам сторонних организаций</t>
  </si>
  <si>
    <t>8310.76, Прочие работы и услуги по заказам сторонних организаций</t>
  </si>
  <si>
    <t>8311.00, Прямые расходы вспомогательных производств</t>
  </si>
  <si>
    <t>8311.52, Выполнение работ и услуг для структурных подразделений АОНККТЖ</t>
  </si>
  <si>
    <t>8311.55, Проектно изыскательские работы для структурных подразделений АОНККТЖ</t>
  </si>
  <si>
    <t>8311.56, Прочие работы и услуги для структурных подразделений АОНККТЖ</t>
  </si>
  <si>
    <t>8311.62, Выполнение работ и услуг для структурных подразделений дочерних АО</t>
  </si>
  <si>
    <t>8311.66, Прочие работы и услуги для структурных подразделений дочерних АО</t>
  </si>
  <si>
    <t>8311.72, Выполнение работ и услуг по заказам сторонних организаций</t>
  </si>
  <si>
    <t>8311.76, Прочие работы и услуги по заказам сторонних организаций</t>
  </si>
  <si>
    <t>8311.92, Прямые расходы вспомогательных производств к распределению по выполнению работ и услуг между направлениями (КТЖ, АО, сто</t>
  </si>
  <si>
    <t>8314.00, Накладные расходы вспомогательных производств</t>
  </si>
  <si>
    <t>8314.52, Выполнение работ и услуг для структурных подразделений                   а о " н к " КТЖ"</t>
  </si>
  <si>
    <t>8314.54, Строительно-монтажные работы для структурных подразделений                  а о " н к " КТЖ"</t>
  </si>
  <si>
    <t>8314.55, Проектно-изыскательские работы для структурных подразделений                а о " н к " КТЖ"</t>
  </si>
  <si>
    <t>8314.56, Прочие работы и услуги для структурных подразделений                      а о " н к " КТЖ"</t>
  </si>
  <si>
    <t>8314.62, Выполнение работ и услуг для структурных подразделений дочерних а о</t>
  </si>
  <si>
    <t>8314.66, Прочие работы и услуги для структурных подразделений дочерних а о</t>
  </si>
  <si>
    <t>8314.72, Выполнение работ и услуг по заказам сторонних организаций</t>
  </si>
  <si>
    <t>8314.75, Проектно изыскательские работы по заказам сторонних организаций</t>
  </si>
  <si>
    <t>8314.76, Прочие работы и услуги по заказам сторонних организаций</t>
  </si>
  <si>
    <t>8400.00, Накладные расходы</t>
  </si>
  <si>
    <t>8410.00, Накладные расходы</t>
  </si>
  <si>
    <t>8410.54, Строительно-монтажные работы для структурных подразделений             а о " н к " КТЖ"</t>
  </si>
  <si>
    <t>8410.55, Проектно-изыскательские работы для структурных подразделений                         а о " н к " КТЖ"</t>
  </si>
  <si>
    <t>8410.56, Прочие работы и услуги для структурных подразделений                            а о " н к " КТЖ"</t>
  </si>
  <si>
    <t>8410.66, Прочие работы и услуги для структурных подразделений дочерних а о</t>
  </si>
  <si>
    <t>8410.75, Проектно изыскательские работы по заказам сторонних организаций</t>
  </si>
  <si>
    <t>8410.76, Прочие работы услуги по заказам сторонних организаций</t>
  </si>
  <si>
    <t>8410.92, Накладные расходы к распределению по выполнению работ и услуг между направлениями ( КТЖ, АО,Сторонние)</t>
  </si>
  <si>
    <t>8410.94, Накладные расходы к распределению по строительно-монтажным работам между направлениями ( КТЖ, а о, сторонние)</t>
  </si>
  <si>
    <t>8410.96, Накладные расходы к распределению по прочим работам и услугам между направлениями ( КТЖ, а о, сторонние)</t>
  </si>
  <si>
    <t>Итого</t>
  </si>
  <si>
    <t>6m 2023</t>
  </si>
  <si>
    <t>5710.00</t>
  </si>
  <si>
    <t>5600.00</t>
  </si>
  <si>
    <t>5610.00</t>
  </si>
  <si>
    <t>6000.00</t>
  </si>
  <si>
    <t>6013.00</t>
  </si>
  <si>
    <t>6013.01</t>
  </si>
  <si>
    <t>6013.02</t>
  </si>
  <si>
    <t>6013.03</t>
  </si>
  <si>
    <t>6014.00</t>
  </si>
  <si>
    <t>6014.03</t>
  </si>
  <si>
    <t>6100.00</t>
  </si>
  <si>
    <t>6110.00</t>
  </si>
  <si>
    <t>6110.01</t>
  </si>
  <si>
    <t>6110.02</t>
  </si>
  <si>
    <t>6110.07</t>
  </si>
  <si>
    <t>6110.08</t>
  </si>
  <si>
    <t>6110.20</t>
  </si>
  <si>
    <t>6160.00</t>
  </si>
  <si>
    <t>6200.00</t>
  </si>
  <si>
    <t>6210.00</t>
  </si>
  <si>
    <t>6210.02</t>
  </si>
  <si>
    <t>6250.02</t>
  </si>
  <si>
    <t>6250.11</t>
  </si>
  <si>
    <t>6280.00</t>
  </si>
  <si>
    <t>6280.01</t>
  </si>
  <si>
    <t>7013.00</t>
  </si>
  <si>
    <t>7013.01</t>
  </si>
  <si>
    <t>7013.02</t>
  </si>
  <si>
    <t>7013.03</t>
  </si>
  <si>
    <t>7014.00</t>
  </si>
  <si>
    <t>7014.03</t>
  </si>
  <si>
    <t>7210.01</t>
  </si>
  <si>
    <t>7210.03</t>
  </si>
  <si>
    <t>7300.00</t>
  </si>
  <si>
    <t>7310.00</t>
  </si>
  <si>
    <t>7320.00</t>
  </si>
  <si>
    <t>7400.00</t>
  </si>
  <si>
    <t>7420.00</t>
  </si>
  <si>
    <t>7420.02</t>
  </si>
  <si>
    <t>7420.07</t>
  </si>
  <si>
    <t>7420.15</t>
  </si>
  <si>
    <t>7420.19</t>
  </si>
  <si>
    <t>7430.02</t>
  </si>
  <si>
    <t>7440.00</t>
  </si>
  <si>
    <t>7440.02</t>
  </si>
  <si>
    <t>7440.04</t>
  </si>
  <si>
    <t>7440.05</t>
  </si>
  <si>
    <t>7470.00</t>
  </si>
  <si>
    <t>7470.10</t>
  </si>
  <si>
    <t>7700.00</t>
  </si>
  <si>
    <t>7710.00</t>
  </si>
  <si>
    <t>7710.02</t>
  </si>
  <si>
    <t>30 июня 2023 года</t>
  </si>
  <si>
    <t>30 июня</t>
  </si>
  <si>
    <t>Анализ счета 6250.00 за Январь 2023 г. - Июнь 2023 г.</t>
  </si>
  <si>
    <t>Анализ счета 7430.00 за Январь 2023 г. - Июнь 2023 г.</t>
  </si>
  <si>
    <t>Дата формирования: 28.07.2023 11:23:37</t>
  </si>
  <si>
    <t>Дата формирования: 28.07.2023 11:24:20</t>
  </si>
  <si>
    <t>1250.00</t>
  </si>
  <si>
    <t>3320.00</t>
  </si>
  <si>
    <t xml:space="preserve">Доходы </t>
  </si>
  <si>
    <t>Расходы</t>
  </si>
  <si>
    <t>Анализ счета 3050.04 за Январь 2023 г. - Июнь 2023 г.</t>
  </si>
  <si>
    <t>Дата формирования: 01.08.2023 9:30:18</t>
  </si>
  <si>
    <t>Анализ счета 4060.01 за Январь 2023 г. - Июнь 2023 г.</t>
  </si>
  <si>
    <t>Дата формирования: 01.08.2023 9:33:06</t>
  </si>
  <si>
    <t>основной долг</t>
  </si>
  <si>
    <t>Вознаграждение</t>
  </si>
  <si>
    <t>Займы (Примечание 15)</t>
  </si>
  <si>
    <t>Облигации (Примечание 16)</t>
  </si>
  <si>
    <t>Обязательства по аренде (Примечание 17)</t>
  </si>
  <si>
    <t>Задолженность по дивидендам (Примечание 14)</t>
  </si>
  <si>
    <t>6м 2023</t>
  </si>
  <si>
    <t>На 1 января 2023 года</t>
  </si>
  <si>
    <t>Раскрутка дисконта</t>
  </si>
  <si>
    <t>ОБЛИГИ</t>
  </si>
  <si>
    <t>Анализ счета 3010.01 за Январь 2023 г. - Июнь 2023 г.</t>
  </si>
  <si>
    <t>Дата формирования: 01.08.2023 12:30:55</t>
  </si>
  <si>
    <t>3010.01</t>
  </si>
  <si>
    <t>Капитализация</t>
  </si>
  <si>
    <t>1210.07.01</t>
  </si>
  <si>
    <t>Взаимозачет</t>
  </si>
  <si>
    <t>уменьшение АПП, засчет уменьшения площади</t>
  </si>
  <si>
    <t>1410.03</t>
  </si>
  <si>
    <t>30 июня 2023</t>
  </si>
  <si>
    <t>6130 счет</t>
  </si>
  <si>
    <t>Доходы от выбытия прочих долгосрочных активов, подлежащих реализации и ликвидации (не трогать)</t>
  </si>
  <si>
    <t>3050/04</t>
  </si>
  <si>
    <t>lease liabil</t>
  </si>
  <si>
    <t>1040.00</t>
  </si>
  <si>
    <t>1260.00</t>
  </si>
  <si>
    <t>1300.00</t>
  </si>
  <si>
    <t>1310.00</t>
  </si>
  <si>
    <t>1310.11</t>
  </si>
  <si>
    <t>1310.12</t>
  </si>
  <si>
    <t>1310.13</t>
  </si>
  <si>
    <t>1310.31</t>
  </si>
  <si>
    <t>1310.32</t>
  </si>
  <si>
    <t>1310.51</t>
  </si>
  <si>
    <t>1310.62</t>
  </si>
  <si>
    <t>1310.65</t>
  </si>
  <si>
    <t>1310.67</t>
  </si>
  <si>
    <t>1310.71</t>
  </si>
  <si>
    <t>1400.00</t>
  </si>
  <si>
    <t>1420.00</t>
  </si>
  <si>
    <t>1420.01</t>
  </si>
  <si>
    <t>1423.00</t>
  </si>
  <si>
    <t>1710.00</t>
  </si>
  <si>
    <t>1720.00</t>
  </si>
  <si>
    <t>2920.00</t>
  </si>
  <si>
    <t>2920.10</t>
  </si>
  <si>
    <t>2930.00</t>
  </si>
  <si>
    <t>3100.00</t>
  </si>
  <si>
    <t>3120.00</t>
  </si>
  <si>
    <t>3200.00</t>
  </si>
  <si>
    <t>3210.00</t>
  </si>
  <si>
    <t>3220.00</t>
  </si>
  <si>
    <t>3500.00</t>
  </si>
  <si>
    <t>3510.00</t>
  </si>
  <si>
    <t>3510.02</t>
  </si>
  <si>
    <t>Анализ счета 3310.00 за Январь 2023 г. - Июнь 2023 г.</t>
  </si>
  <si>
    <t>Дата формирования: 02.08.2023 16:39:41</t>
  </si>
  <si>
    <t>ЦентрБаза</t>
  </si>
  <si>
    <t>Анализ счета 2930.00 за Январь 2023 г. - Июнь 2023 г.</t>
  </si>
  <si>
    <t>Дата формирования: 02.08.2023 17:41:09</t>
  </si>
  <si>
    <t>Анализ счета 2930.00 за 2020 г.</t>
  </si>
  <si>
    <t>Дата формирования: 02.08.2023 17:41:47</t>
  </si>
  <si>
    <t>Анализ 3310.07</t>
  </si>
  <si>
    <t>off-set with Advances paid</t>
  </si>
  <si>
    <t>для выравнивания баланса под АСИЮ</t>
  </si>
  <si>
    <t>За шесть месяцев,</t>
  </si>
  <si>
    <t>закончившихся 30 июня (неаудировано)</t>
  </si>
  <si>
    <t>Прочие (расходы)/доходы, нетто</t>
  </si>
  <si>
    <t>Прибыль за период</t>
  </si>
  <si>
    <t>−</t>
  </si>
  <si>
    <t xml:space="preserve">На 30 июня 2023 года </t>
  </si>
  <si>
    <t>6 месяцев, закончившихся 30 июня 2023 года</t>
  </si>
  <si>
    <t>6 месяцев, закончившихся 30 июня 2022 года</t>
  </si>
  <si>
    <t>Поступления от выбытия основных средств/погашение по фин аренде</t>
  </si>
  <si>
    <t>Получение денежных средств по аренде</t>
  </si>
  <si>
    <t>АО «ТРАНСТЕЛЕКОМ»</t>
  </si>
  <si>
    <t xml:space="preserve">Финансовая отчетность
 за шесть месяцев, закончившихся 30 июня 2023 г.
</t>
  </si>
  <si>
    <t xml:space="preserve">Отчет о совокупном доходе </t>
  </si>
  <si>
    <t xml:space="preserve">Финансовая отчетность
 за шесть месяцев, закончившихся 30 июня 2023 г.
</t>
  </si>
  <si>
    <t>Отчет о финансовом положении</t>
  </si>
  <si>
    <t xml:space="preserve">Финансовая отчетность
 за шесть месяцев, закончившихся 30 июня 2023 г.
</t>
  </si>
  <si>
    <t>Отчет об изменениях в капитале</t>
  </si>
  <si>
    <t>Отчет о движении денежных средств</t>
  </si>
  <si>
    <t xml:space="preserve">Председатель Правления </t>
  </si>
  <si>
    <t>_________________</t>
  </si>
  <si>
    <t>И.О. главного бухгалтера</t>
  </si>
  <si>
    <t>Ныгманов Е.Б.</t>
  </si>
  <si>
    <t>Кожасбаев Д.Ж.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</si>
</sst>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#,##0.0"/>
    <numFmt numFmtId="165" formatCode="_-* #,##0\ _₽_-;\-* #,##0\ _₽_-;_-* &quot;-&quot;??\ _₽_-;_-@_-"/>
    <numFmt numFmtId="166" formatCode="_-* #,##0.00_-;\-* #,##0.00_-;_-* &quot;-&quot;??_-;_-@_-"/>
    <numFmt numFmtId="167" formatCode="_(* #,##0_);_(* \(#,##0\);_(* &quot;-&quot;??_);_(@_)"/>
    <numFmt numFmtId="168" formatCode="_(* #,##0.00_);_(* \(#,##0.00\);_(* &quot;-&quot;??_);_(@_)"/>
    <numFmt numFmtId="169" formatCode="[$-409]d\-mmm\-yy;@"/>
    <numFmt numFmtId="170" formatCode="_-* #,##0.0_-;\-* #,##0.0_-;_-* &quot;-&quot;??_-;_-@_-"/>
    <numFmt numFmtId="171" formatCode="_(* #,##0_);_(* \(#,##0\);_(* &quot;-&quot;_);@_)"/>
    <numFmt numFmtId="172" formatCode="_-* #,##0_-;\-* #,##0_-;_-* &quot;-&quot;??_-;_-@_-"/>
    <numFmt numFmtId="173" formatCode="_(* #,##0_);_(* \(#,##0\);_(* &quot;-&quot;_);_(@_)"/>
    <numFmt numFmtId="174" formatCode="_(* #,##0.0_);_(* \(#,##0.0\);_(* &quot;-&quot;??_);_(@_)"/>
    <numFmt numFmtId="175" formatCode="_-* #,##0_-;\-* #,##0_-;_-* &quot;-&quot;_-;_-@_-"/>
    <numFmt numFmtId="176" formatCode="_(* #,##0.000_);_(* \(#,##0.000\);_(* &quot;-&quot;??_);_(@_)"/>
    <numFmt numFmtId="177" formatCode="0000"/>
    <numFmt numFmtId="178" formatCode="#,##0.00;[Red]\-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10"/>
      <name val="EYInterstate Light"/>
      <charset val="204"/>
    </font>
    <font>
      <sz val="8"/>
      <name val="Arial"/>
      <family val="2"/>
      <charset val="204"/>
    </font>
    <font>
      <sz val="10"/>
      <name val="EYInterstate Light"/>
      <charset val="204"/>
    </font>
    <font>
      <b/>
      <sz val="10"/>
      <color indexed="12"/>
      <name val="EYInterstate Light"/>
      <charset val="204"/>
    </font>
    <font>
      <b/>
      <sz val="10"/>
      <color indexed="8"/>
      <name val="EYInterstate Light"/>
      <charset val="204"/>
    </font>
    <font>
      <sz val="11"/>
      <color indexed="8"/>
      <name val="Calibri"/>
      <family val="2"/>
    </font>
    <font>
      <i/>
      <sz val="10"/>
      <color indexed="8"/>
      <name val="EYInterstate Light"/>
      <charset val="204"/>
    </font>
    <font>
      <sz val="10"/>
      <color theme="1"/>
      <name val="Arial"/>
      <family val="2"/>
    </font>
    <font>
      <b/>
      <sz val="10"/>
      <name val="EYInterstate Light"/>
      <charset val="204"/>
    </font>
    <font>
      <i/>
      <sz val="10"/>
      <color rgb="FFFF0000"/>
      <name val="EYInterstate Light"/>
      <charset val="204"/>
    </font>
    <font>
      <i/>
      <sz val="10"/>
      <color indexed="12"/>
      <name val="EYInterstate Light"/>
      <charset val="204"/>
    </font>
    <font>
      <i/>
      <sz val="10"/>
      <color indexed="10"/>
      <name val="EYInterstate Light"/>
      <charset val="204"/>
    </font>
    <font>
      <sz val="10"/>
      <color indexed="10"/>
      <name val="EYInterstate Light"/>
      <charset val="204"/>
    </font>
    <font>
      <sz val="10"/>
      <color rgb="FFFF0000"/>
      <name val="EYInterstate Light"/>
      <charset val="204"/>
    </font>
    <font>
      <b/>
      <sz val="10"/>
      <color rgb="FFFF0000"/>
      <name val="EYInterstate Light"/>
      <charset val="204"/>
    </font>
    <font>
      <b/>
      <i/>
      <sz val="10"/>
      <color indexed="10"/>
      <name val="EYInterstate Light"/>
      <charset val="204"/>
    </font>
    <font>
      <b/>
      <sz val="10"/>
      <name val="Arial"/>
      <family val="2"/>
      <charset val="204"/>
    </font>
    <font>
      <i/>
      <sz val="10"/>
      <name val="EYInterstate Light"/>
      <charset val="204"/>
    </font>
    <font>
      <sz val="10"/>
      <color indexed="8"/>
      <name val="EYInterstate Light"/>
      <charset val="204"/>
    </font>
    <font>
      <b/>
      <strike/>
      <sz val="10"/>
      <color indexed="10"/>
      <name val="EYInterstate Light"/>
      <charset val="204"/>
    </font>
    <font>
      <b/>
      <strike/>
      <sz val="10"/>
      <color rgb="FFFF0000"/>
      <name val="EYInterstate Light"/>
      <charset val="204"/>
    </font>
    <font>
      <i/>
      <sz val="8"/>
      <name val="Arial"/>
      <family val="2"/>
      <charset val="204"/>
    </font>
    <font>
      <b/>
      <sz val="8.5"/>
      <name val="Arial"/>
      <family val="2"/>
      <charset val="204"/>
    </font>
    <font>
      <sz val="8.5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u/>
      <sz val="8"/>
      <name val="Arial"/>
      <family val="2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EYInterstate Light"/>
      <charset val="204"/>
    </font>
    <font>
      <b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9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EYInterstate Light"/>
      <charset val="204"/>
    </font>
    <font>
      <i/>
      <sz val="10"/>
      <color theme="4" tint="-0.249977111117893"/>
      <name val="EYInterstate Light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u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  <charset val="204"/>
    </font>
    <font>
      <sz val="9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9" fillId="0" borderId="0"/>
    <xf numFmtId="168" fontId="13" fillId="0" borderId="0" applyFont="0" applyFill="0" applyBorder="0" applyAlignment="0" applyProtection="0"/>
    <xf numFmtId="169" fontId="15" fillId="0" borderId="0"/>
    <xf numFmtId="9" fontId="13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168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horizontal="left"/>
    </xf>
  </cellStyleXfs>
  <cellXfs count="761">
    <xf numFmtId="0" fontId="0" fillId="0" borderId="0" xfId="0"/>
    <xf numFmtId="165" fontId="2" fillId="0" borderId="1" xfId="1" applyNumberFormat="1" applyFont="1" applyBorder="1" applyAlignment="1">
      <alignment horizontal="right" vertical="top" wrapText="1"/>
    </xf>
    <xf numFmtId="165" fontId="0" fillId="0" borderId="0" xfId="0" applyNumberFormat="1"/>
    <xf numFmtId="166" fontId="8" fillId="0" borderId="0" xfId="3" applyFont="1" applyAlignment="1">
      <alignment vertical="center"/>
    </xf>
    <xf numFmtId="0" fontId="10" fillId="0" borderId="0" xfId="4" applyFont="1"/>
    <xf numFmtId="0" fontId="10" fillId="0" borderId="0" xfId="4" applyFont="1" applyFill="1"/>
    <xf numFmtId="0" fontId="10" fillId="0" borderId="0" xfId="4" applyFont="1" applyFill="1" applyBorder="1"/>
    <xf numFmtId="0" fontId="10" fillId="0" borderId="0" xfId="4" applyFont="1" applyBorder="1"/>
    <xf numFmtId="14" fontId="10" fillId="0" borderId="0" xfId="4" applyNumberFormat="1" applyFont="1" applyFill="1"/>
    <xf numFmtId="0" fontId="10" fillId="3" borderId="0" xfId="4" applyFont="1" applyFill="1"/>
    <xf numFmtId="166" fontId="11" fillId="0" borderId="0" xfId="3" applyFont="1"/>
    <xf numFmtId="167" fontId="10" fillId="0" borderId="0" xfId="4" applyNumberFormat="1" applyFont="1"/>
    <xf numFmtId="167" fontId="10" fillId="0" borderId="0" xfId="4" applyNumberFormat="1" applyFont="1" applyFill="1"/>
    <xf numFmtId="166" fontId="12" fillId="0" borderId="0" xfId="3" applyFont="1"/>
    <xf numFmtId="14" fontId="12" fillId="0" borderId="0" xfId="3" applyNumberFormat="1" applyFont="1" applyAlignment="1">
      <alignment horizontal="left"/>
    </xf>
    <xf numFmtId="167" fontId="10" fillId="0" borderId="0" xfId="5" applyNumberFormat="1" applyFont="1"/>
    <xf numFmtId="166" fontId="14" fillId="0" borderId="0" xfId="3" applyFont="1"/>
    <xf numFmtId="0" fontId="11" fillId="0" borderId="0" xfId="4" applyFont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167" fontId="11" fillId="0" borderId="0" xfId="4" applyNumberFormat="1" applyFont="1" applyFill="1" applyAlignment="1">
      <alignment horizontal="center" vertical="center"/>
    </xf>
    <xf numFmtId="0" fontId="8" fillId="0" borderId="0" xfId="6" applyNumberFormat="1" applyFont="1" applyAlignment="1">
      <alignment horizontal="center"/>
    </xf>
    <xf numFmtId="169" fontId="11" fillId="0" borderId="0" xfId="6" applyFont="1" applyAlignment="1">
      <alignment horizontal="center"/>
    </xf>
    <xf numFmtId="0" fontId="10" fillId="0" borderId="0" xfId="4" applyFont="1" applyAlignment="1">
      <alignment vertical="center"/>
    </xf>
    <xf numFmtId="167" fontId="16" fillId="4" borderId="2" xfId="3" applyNumberFormat="1" applyFont="1" applyFill="1" applyBorder="1" applyAlignment="1">
      <alignment horizontal="center" vertical="center" wrapText="1"/>
    </xf>
    <xf numFmtId="167" fontId="8" fillId="4" borderId="2" xfId="3" applyNumberFormat="1" applyFont="1" applyFill="1" applyBorder="1" applyAlignment="1">
      <alignment horizontal="center" vertical="center" wrapText="1"/>
    </xf>
    <xf numFmtId="14" fontId="16" fillId="4" borderId="2" xfId="4" applyNumberFormat="1" applyFont="1" applyFill="1" applyBorder="1" applyAlignment="1">
      <alignment horizontal="center" vertical="center"/>
    </xf>
    <xf numFmtId="0" fontId="8" fillId="4" borderId="2" xfId="4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/>
    </xf>
    <xf numFmtId="15" fontId="16" fillId="4" borderId="2" xfId="4" applyNumberFormat="1" applyFont="1" applyFill="1" applyBorder="1" applyAlignment="1">
      <alignment horizontal="center" vertical="center"/>
    </xf>
    <xf numFmtId="0" fontId="17" fillId="4" borderId="2" xfId="4" applyFont="1" applyFill="1" applyBorder="1" applyAlignment="1">
      <alignment horizontal="center" vertical="center" wrapText="1"/>
    </xf>
    <xf numFmtId="167" fontId="16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vertical="center"/>
    </xf>
    <xf numFmtId="0" fontId="10" fillId="3" borderId="0" xfId="4" applyFont="1" applyFill="1" applyAlignment="1">
      <alignment vertical="center"/>
    </xf>
    <xf numFmtId="0" fontId="18" fillId="4" borderId="2" xfId="4" applyFont="1" applyFill="1" applyBorder="1" applyAlignment="1">
      <alignment horizontal="center" vertical="center" wrapText="1"/>
    </xf>
    <xf numFmtId="170" fontId="18" fillId="4" borderId="2" xfId="3" applyNumberFormat="1" applyFont="1" applyFill="1" applyBorder="1" applyAlignment="1">
      <alignment horizontal="center" vertical="center" wrapText="1"/>
    </xf>
    <xf numFmtId="167" fontId="16" fillId="0" borderId="0" xfId="3" applyNumberFormat="1" applyFont="1" applyFill="1" applyBorder="1" applyAlignment="1">
      <alignment horizontal="center" vertical="center" wrapText="1"/>
    </xf>
    <xf numFmtId="167" fontId="8" fillId="0" borderId="0" xfId="3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center"/>
    </xf>
    <xf numFmtId="9" fontId="16" fillId="0" borderId="0" xfId="7" applyFont="1" applyFill="1" applyAlignment="1">
      <alignment horizontal="center" vertical="center"/>
    </xf>
    <xf numFmtId="0" fontId="19" fillId="0" borderId="0" xfId="4" applyFont="1" applyAlignment="1">
      <alignment horizontal="center"/>
    </xf>
    <xf numFmtId="0" fontId="10" fillId="0" borderId="0" xfId="4" applyFont="1" applyFill="1" applyAlignment="1">
      <alignment horizontal="left" vertical="center"/>
    </xf>
    <xf numFmtId="167" fontId="8" fillId="0" borderId="0" xfId="3" applyNumberFormat="1" applyFont="1" applyFill="1" applyAlignment="1">
      <alignment horizontal="right"/>
    </xf>
    <xf numFmtId="167" fontId="10" fillId="0" borderId="0" xfId="3" applyNumberFormat="1" applyFont="1" applyFill="1" applyBorder="1" applyAlignment="1">
      <alignment horizontal="right" vertical="center"/>
    </xf>
    <xf numFmtId="167" fontId="20" fillId="0" borderId="0" xfId="3" applyNumberFormat="1" applyFont="1" applyFill="1" applyBorder="1" applyAlignment="1">
      <alignment horizontal="right" vertical="center"/>
    </xf>
    <xf numFmtId="167" fontId="21" fillId="0" borderId="0" xfId="3" applyNumberFormat="1" applyFont="1" applyFill="1" applyBorder="1" applyAlignment="1">
      <alignment horizontal="right" vertical="center"/>
    </xf>
    <xf numFmtId="171" fontId="19" fillId="0" borderId="0" xfId="3" applyNumberFormat="1" applyFont="1" applyFill="1" applyBorder="1" applyAlignment="1">
      <alignment horizontal="right"/>
    </xf>
    <xf numFmtId="172" fontId="10" fillId="0" borderId="0" xfId="3" applyNumberFormat="1" applyFont="1" applyFill="1" applyBorder="1" applyAlignment="1"/>
    <xf numFmtId="167" fontId="19" fillId="0" borderId="0" xfId="3" applyNumberFormat="1" applyFont="1" applyFill="1" applyBorder="1" applyAlignment="1">
      <alignment horizontal="right"/>
    </xf>
    <xf numFmtId="167" fontId="10" fillId="0" borderId="0" xfId="3" applyNumberFormat="1" applyFont="1" applyFill="1"/>
    <xf numFmtId="0" fontId="10" fillId="0" borderId="0" xfId="4" applyFont="1" applyFill="1" applyAlignment="1">
      <alignment horizontal="left"/>
    </xf>
    <xf numFmtId="0" fontId="16" fillId="0" borderId="0" xfId="4" applyFont="1" applyFill="1"/>
    <xf numFmtId="0" fontId="16" fillId="0" borderId="2" xfId="4" applyFont="1" applyFill="1" applyBorder="1" applyAlignment="1">
      <alignment horizontal="left" vertical="center"/>
    </xf>
    <xf numFmtId="167" fontId="16" fillId="0" borderId="2" xfId="3" applyNumberFormat="1" applyFont="1" applyFill="1" applyBorder="1" applyAlignment="1">
      <alignment vertical="center"/>
    </xf>
    <xf numFmtId="167" fontId="16" fillId="0" borderId="0" xfId="3" applyNumberFormat="1" applyFont="1" applyFill="1" applyBorder="1" applyAlignment="1">
      <alignment vertical="center"/>
    </xf>
    <xf numFmtId="167" fontId="22" fillId="0" borderId="2" xfId="3" applyNumberFormat="1" applyFont="1" applyFill="1" applyBorder="1" applyAlignment="1">
      <alignment vertical="center"/>
    </xf>
    <xf numFmtId="167" fontId="23" fillId="0" borderId="2" xfId="3" applyNumberFormat="1" applyFont="1" applyFill="1" applyBorder="1" applyAlignment="1">
      <alignment horizontal="right"/>
    </xf>
    <xf numFmtId="167" fontId="10" fillId="0" borderId="0" xfId="3" applyNumberFormat="1" applyFont="1" applyFill="1" applyBorder="1" applyAlignment="1">
      <alignment vertical="center"/>
    </xf>
    <xf numFmtId="167" fontId="20" fillId="0" borderId="0" xfId="3" applyNumberFormat="1" applyFont="1" applyFill="1" applyBorder="1" applyAlignment="1">
      <alignment vertical="center"/>
    </xf>
    <xf numFmtId="167" fontId="21" fillId="0" borderId="0" xfId="3" applyNumberFormat="1" applyFont="1" applyFill="1" applyBorder="1" applyAlignment="1">
      <alignment vertical="center"/>
    </xf>
    <xf numFmtId="167" fontId="10" fillId="0" borderId="0" xfId="3" applyNumberFormat="1" applyFont="1" applyFill="1" applyBorder="1" applyAlignment="1"/>
    <xf numFmtId="173" fontId="10" fillId="0" borderId="0" xfId="3" applyNumberFormat="1" applyFont="1" applyFill="1" applyBorder="1" applyAlignment="1"/>
    <xf numFmtId="0" fontId="24" fillId="0" borderId="2" xfId="4" applyFont="1" applyFill="1" applyBorder="1" applyAlignment="1">
      <alignment horizontal="center" vertical="center" wrapText="1"/>
    </xf>
    <xf numFmtId="9" fontId="10" fillId="0" borderId="0" xfId="7" applyFont="1" applyFill="1" applyBorder="1" applyAlignment="1"/>
    <xf numFmtId="0" fontId="24" fillId="0" borderId="0" xfId="4" applyFont="1" applyFill="1" applyBorder="1" applyAlignment="1">
      <alignment horizontal="center" vertical="center" wrapText="1"/>
    </xf>
    <xf numFmtId="167" fontId="10" fillId="0" borderId="0" xfId="5" applyNumberFormat="1" applyFont="1" applyFill="1" applyBorder="1" applyAlignment="1"/>
    <xf numFmtId="0" fontId="16" fillId="0" borderId="3" xfId="4" applyFont="1" applyFill="1" applyBorder="1" applyAlignment="1">
      <alignment vertical="center"/>
    </xf>
    <xf numFmtId="167" fontId="16" fillId="0" borderId="3" xfId="3" applyNumberFormat="1" applyFont="1" applyFill="1" applyBorder="1" applyAlignment="1">
      <alignment vertical="center"/>
    </xf>
    <xf numFmtId="167" fontId="22" fillId="0" borderId="3" xfId="3" applyNumberFormat="1" applyFont="1" applyFill="1" applyBorder="1" applyAlignment="1">
      <alignment vertical="center"/>
    </xf>
    <xf numFmtId="167" fontId="23" fillId="0" borderId="3" xfId="3" applyNumberFormat="1" applyFont="1" applyFill="1" applyBorder="1" applyAlignment="1">
      <alignment horizontal="right"/>
    </xf>
    <xf numFmtId="167" fontId="16" fillId="0" borderId="0" xfId="3" applyNumberFormat="1" applyFont="1" applyFill="1" applyBorder="1" applyAlignment="1">
      <alignment horizontal="center" vertical="center"/>
    </xf>
    <xf numFmtId="167" fontId="8" fillId="0" borderId="0" xfId="3" applyNumberFormat="1" applyFont="1" applyFill="1" applyBorder="1" applyAlignment="1">
      <alignment horizontal="center" vertical="center"/>
    </xf>
    <xf numFmtId="167" fontId="22" fillId="0" borderId="0" xfId="3" applyNumberFormat="1" applyFont="1" applyFill="1" applyBorder="1" applyAlignment="1">
      <alignment horizontal="center" vertical="center"/>
    </xf>
    <xf numFmtId="0" fontId="25" fillId="0" borderId="0" xfId="4" applyFont="1" applyFill="1"/>
    <xf numFmtId="174" fontId="25" fillId="0" borderId="0" xfId="3" applyNumberFormat="1" applyFont="1" applyFill="1" applyBorder="1" applyAlignment="1"/>
    <xf numFmtId="0" fontId="25" fillId="0" borderId="0" xfId="4" applyFont="1" applyFill="1" applyAlignment="1">
      <alignment horizontal="left" vertical="center"/>
    </xf>
    <xf numFmtId="167" fontId="23" fillId="0" borderId="0" xfId="3" applyNumberFormat="1" applyFont="1" applyFill="1" applyAlignment="1">
      <alignment horizontal="right"/>
    </xf>
    <xf numFmtId="167" fontId="25" fillId="0" borderId="0" xfId="3" applyNumberFormat="1" applyFont="1" applyFill="1" applyBorder="1" applyAlignment="1">
      <alignment horizontal="right" vertical="center"/>
    </xf>
    <xf numFmtId="167" fontId="17" fillId="0" borderId="0" xfId="3" applyNumberFormat="1" applyFont="1" applyFill="1" applyBorder="1" applyAlignment="1">
      <alignment horizontal="right" vertical="center"/>
    </xf>
    <xf numFmtId="167" fontId="25" fillId="0" borderId="0" xfId="3" applyNumberFormat="1" applyFont="1" applyFill="1" applyBorder="1" applyAlignment="1"/>
    <xf numFmtId="0" fontId="16" fillId="0" borderId="0" xfId="4" applyFont="1" applyFill="1" applyAlignment="1">
      <alignment horizontal="left" vertical="center"/>
    </xf>
    <xf numFmtId="167" fontId="10" fillId="0" borderId="0" xfId="3" applyNumberFormat="1" applyFont="1" applyFill="1" applyBorder="1" applyAlignment="1">
      <alignment horizontal="center" vertical="center"/>
    </xf>
    <xf numFmtId="167" fontId="20" fillId="0" borderId="0" xfId="3" applyNumberFormat="1" applyFont="1" applyFill="1" applyBorder="1" applyAlignment="1">
      <alignment horizontal="center" vertical="center"/>
    </xf>
    <xf numFmtId="167" fontId="21" fillId="0" borderId="0" xfId="3" applyNumberFormat="1" applyFont="1" applyFill="1" applyBorder="1" applyAlignment="1">
      <alignment horizontal="center" vertical="center"/>
    </xf>
    <xf numFmtId="167" fontId="10" fillId="0" borderId="0" xfId="5" applyNumberFormat="1" applyFont="1" applyFill="1" applyBorder="1" applyAlignment="1">
      <alignment horizontal="right" vertical="center"/>
    </xf>
    <xf numFmtId="0" fontId="10" fillId="0" borderId="0" xfId="8" applyFont="1" applyFill="1"/>
    <xf numFmtId="167" fontId="16" fillId="0" borderId="0" xfId="3" applyNumberFormat="1" applyFont="1" applyFill="1" applyBorder="1" applyAlignment="1"/>
    <xf numFmtId="0" fontId="16" fillId="0" borderId="3" xfId="4" applyFont="1" applyBorder="1" applyAlignment="1">
      <alignment horizontal="right" vertical="center"/>
    </xf>
    <xf numFmtId="0" fontId="16" fillId="0" borderId="3" xfId="4" applyFont="1" applyBorder="1" applyAlignment="1">
      <alignment vertical="center"/>
    </xf>
    <xf numFmtId="167" fontId="16" fillId="0" borderId="3" xfId="3" applyNumberFormat="1" applyFont="1" applyBorder="1" applyAlignment="1">
      <alignment vertical="center"/>
    </xf>
    <xf numFmtId="167" fontId="22" fillId="0" borderId="3" xfId="3" applyNumberFormat="1" applyFont="1" applyBorder="1" applyAlignment="1">
      <alignment vertical="center"/>
    </xf>
    <xf numFmtId="0" fontId="16" fillId="0" borderId="0" xfId="4" applyFont="1"/>
    <xf numFmtId="0" fontId="20" fillId="0" borderId="0" xfId="8" applyFont="1" applyAlignment="1">
      <alignment horizontal="right" vertical="center"/>
    </xf>
    <xf numFmtId="0" fontId="19" fillId="0" borderId="0" xfId="8" applyFont="1" applyAlignment="1">
      <alignment horizontal="right" vertical="center"/>
    </xf>
    <xf numFmtId="167" fontId="19" fillId="0" borderId="0" xfId="3" applyNumberFormat="1" applyFont="1" applyBorder="1" applyAlignment="1"/>
    <xf numFmtId="167" fontId="19" fillId="0" borderId="0" xfId="3" applyNumberFormat="1" applyFont="1" applyFill="1" applyBorder="1" applyAlignment="1"/>
    <xf numFmtId="167" fontId="17" fillId="0" borderId="0" xfId="3" applyNumberFormat="1" applyFont="1" applyBorder="1" applyAlignment="1"/>
    <xf numFmtId="0" fontId="26" fillId="0" borderId="0" xfId="4" applyFont="1" applyAlignment="1">
      <alignment vertical="center"/>
    </xf>
    <xf numFmtId="0" fontId="27" fillId="0" borderId="0" xfId="3" applyNumberFormat="1" applyFont="1" applyBorder="1" applyAlignment="1">
      <alignment horizontal="center"/>
    </xf>
    <xf numFmtId="0" fontId="27" fillId="0" borderId="0" xfId="3" applyNumberFormat="1" applyFont="1" applyFill="1" applyBorder="1" applyAlignment="1">
      <alignment horizontal="center"/>
    </xf>
    <xf numFmtId="0" fontId="27" fillId="0" borderId="0" xfId="3" applyNumberFormat="1" applyFont="1" applyBorder="1" applyAlignment="1"/>
    <xf numFmtId="0" fontId="27" fillId="0" borderId="0" xfId="3" applyNumberFormat="1" applyFont="1" applyFill="1" applyBorder="1" applyAlignment="1"/>
    <xf numFmtId="167" fontId="27" fillId="0" borderId="0" xfId="3" applyNumberFormat="1" applyFont="1" applyFill="1" applyBorder="1" applyAlignment="1"/>
    <xf numFmtId="0" fontId="28" fillId="0" borderId="0" xfId="3" applyNumberFormat="1" applyFont="1" applyBorder="1" applyAlignment="1"/>
    <xf numFmtId="167" fontId="10" fillId="0" borderId="0" xfId="3" applyNumberFormat="1" applyFont="1" applyBorder="1" applyAlignment="1"/>
    <xf numFmtId="167" fontId="21" fillId="0" borderId="0" xfId="3" applyNumberFormat="1" applyFont="1" applyBorder="1" applyAlignment="1"/>
    <xf numFmtId="0" fontId="22" fillId="0" borderId="0" xfId="4" applyFont="1" applyAlignment="1">
      <alignment horizontal="center" vertical="center"/>
    </xf>
    <xf numFmtId="167" fontId="22" fillId="4" borderId="2" xfId="3" applyNumberFormat="1" applyFont="1" applyFill="1" applyBorder="1" applyAlignment="1">
      <alignment horizontal="center" vertical="center" wrapText="1"/>
    </xf>
    <xf numFmtId="166" fontId="18" fillId="4" borderId="2" xfId="3" applyFont="1" applyFill="1" applyBorder="1" applyAlignment="1">
      <alignment horizontal="center" vertical="center" wrapText="1"/>
    </xf>
    <xf numFmtId="167" fontId="10" fillId="0" borderId="0" xfId="3" applyNumberFormat="1" applyFont="1" applyAlignment="1">
      <alignment horizontal="left"/>
    </xf>
    <xf numFmtId="171" fontId="10" fillId="0" borderId="0" xfId="3" applyNumberFormat="1" applyFont="1" applyFill="1" applyAlignment="1">
      <alignment horizontal="right" vertical="center"/>
    </xf>
    <xf numFmtId="167" fontId="10" fillId="0" borderId="0" xfId="3" applyNumberFormat="1" applyFont="1" applyFill="1" applyAlignment="1">
      <alignment horizontal="right" vertical="center"/>
    </xf>
    <xf numFmtId="167" fontId="21" fillId="0" borderId="0" xfId="3" applyNumberFormat="1" applyFont="1" applyBorder="1" applyAlignment="1">
      <alignment horizontal="right" vertical="center"/>
    </xf>
    <xf numFmtId="171" fontId="10" fillId="0" borderId="0" xfId="4" applyNumberFormat="1" applyFont="1" applyBorder="1" applyAlignment="1">
      <alignment horizontal="right" vertical="center"/>
    </xf>
    <xf numFmtId="171" fontId="10" fillId="0" borderId="0" xfId="4" applyNumberFormat="1" applyFont="1" applyFill="1" applyAlignment="1">
      <alignment horizontal="right" vertical="center"/>
    </xf>
    <xf numFmtId="167" fontId="10" fillId="0" borderId="0" xfId="3" applyNumberFormat="1" applyFont="1" applyBorder="1" applyAlignment="1">
      <alignment horizontal="right" vertical="center"/>
    </xf>
    <xf numFmtId="167" fontId="10" fillId="0" borderId="4" xfId="3" applyNumberFormat="1" applyFont="1" applyBorder="1" applyAlignment="1">
      <alignment horizontal="left"/>
    </xf>
    <xf numFmtId="167" fontId="8" fillId="0" borderId="4" xfId="3" applyNumberFormat="1" applyFont="1" applyFill="1" applyBorder="1" applyAlignment="1">
      <alignment horizontal="right"/>
    </xf>
    <xf numFmtId="167" fontId="10" fillId="0" borderId="4" xfId="3" applyNumberFormat="1" applyFont="1" applyFill="1" applyBorder="1" applyAlignment="1">
      <alignment vertical="center"/>
    </xf>
    <xf numFmtId="167" fontId="10" fillId="0" borderId="4" xfId="3" applyNumberFormat="1" applyFont="1" applyFill="1" applyBorder="1" applyAlignment="1">
      <alignment horizontal="right" vertical="center"/>
    </xf>
    <xf numFmtId="171" fontId="10" fillId="0" borderId="4" xfId="4" applyNumberFormat="1" applyFont="1" applyBorder="1" applyAlignment="1">
      <alignment horizontal="right" vertical="center"/>
    </xf>
    <xf numFmtId="171" fontId="10" fillId="0" borderId="0" xfId="4" applyNumberFormat="1" applyFont="1" applyFill="1" applyBorder="1" applyAlignment="1">
      <alignment horizontal="right" vertical="center"/>
    </xf>
    <xf numFmtId="0" fontId="10" fillId="0" borderId="4" xfId="4" applyFont="1" applyBorder="1"/>
    <xf numFmtId="167" fontId="16" fillId="0" borderId="2" xfId="3" applyNumberFormat="1" applyFont="1" applyFill="1" applyBorder="1" applyAlignment="1">
      <alignment horizontal="right" vertical="center" wrapText="1"/>
    </xf>
    <xf numFmtId="167" fontId="16" fillId="0" borderId="4" xfId="3" applyNumberFormat="1" applyFont="1" applyFill="1" applyBorder="1" applyAlignment="1">
      <alignment horizontal="right" vertical="center" wrapText="1"/>
    </xf>
    <xf numFmtId="167" fontId="16" fillId="0" borderId="0" xfId="3" applyNumberFormat="1" applyFont="1" applyFill="1" applyBorder="1" applyAlignment="1">
      <alignment horizontal="right" vertical="center" wrapText="1"/>
    </xf>
    <xf numFmtId="175" fontId="16" fillId="0" borderId="2" xfId="4" applyNumberFormat="1" applyFont="1" applyBorder="1" applyAlignment="1">
      <alignment horizontal="right" vertical="center" wrapText="1"/>
    </xf>
    <xf numFmtId="175" fontId="22" fillId="0" borderId="2" xfId="4" applyNumberFormat="1" applyFont="1" applyFill="1" applyBorder="1" applyAlignment="1">
      <alignment horizontal="right" vertical="center" wrapText="1"/>
    </xf>
    <xf numFmtId="167" fontId="23" fillId="0" borderId="2" xfId="3" applyNumberFormat="1" applyFont="1" applyBorder="1" applyAlignment="1">
      <alignment horizontal="right"/>
    </xf>
    <xf numFmtId="171" fontId="16" fillId="0" borderId="4" xfId="4" applyNumberFormat="1" applyFont="1" applyBorder="1" applyAlignment="1">
      <alignment horizontal="right" vertical="center" wrapText="1"/>
    </xf>
    <xf numFmtId="171" fontId="16" fillId="0" borderId="0" xfId="4" applyNumberFormat="1" applyFont="1" applyFill="1" applyBorder="1" applyAlignment="1">
      <alignment horizontal="right" vertical="center" wrapText="1"/>
    </xf>
    <xf numFmtId="175" fontId="16" fillId="0" borderId="0" xfId="4" applyNumberFormat="1" applyFont="1" applyBorder="1" applyAlignment="1">
      <alignment horizontal="right" vertical="center" wrapText="1"/>
    </xf>
    <xf numFmtId="175" fontId="22" fillId="0" borderId="0" xfId="4" applyNumberFormat="1" applyFont="1" applyFill="1" applyBorder="1" applyAlignment="1">
      <alignment horizontal="right" vertical="center" wrapText="1"/>
    </xf>
    <xf numFmtId="167" fontId="23" fillId="0" borderId="0" xfId="3" applyNumberFormat="1" applyFont="1" applyBorder="1" applyAlignment="1">
      <alignment horizontal="right"/>
    </xf>
    <xf numFmtId="171" fontId="16" fillId="0" borderId="0" xfId="4" applyNumberFormat="1" applyFont="1" applyBorder="1" applyAlignment="1">
      <alignment horizontal="right" vertical="center" wrapText="1"/>
    </xf>
    <xf numFmtId="167" fontId="8" fillId="0" borderId="4" xfId="3" applyNumberFormat="1" applyFont="1" applyBorder="1" applyAlignment="1">
      <alignment horizontal="right"/>
    </xf>
    <xf numFmtId="171" fontId="10" fillId="0" borderId="4" xfId="3" applyNumberFormat="1" applyFont="1" applyFill="1" applyBorder="1" applyAlignment="1">
      <alignment horizontal="right" vertical="center"/>
    </xf>
    <xf numFmtId="167" fontId="21" fillId="0" borderId="4" xfId="5" applyNumberFormat="1" applyFont="1" applyFill="1" applyBorder="1"/>
    <xf numFmtId="0" fontId="21" fillId="0" borderId="4" xfId="4" applyFont="1" applyFill="1" applyBorder="1"/>
    <xf numFmtId="167" fontId="19" fillId="0" borderId="4" xfId="3" applyNumberFormat="1" applyFont="1" applyFill="1" applyBorder="1" applyAlignment="1">
      <alignment horizontal="right"/>
    </xf>
    <xf numFmtId="167" fontId="8" fillId="0" borderId="0" xfId="3" applyNumberFormat="1" applyFont="1" applyAlignment="1">
      <alignment horizontal="right"/>
    </xf>
    <xf numFmtId="167" fontId="10" fillId="0" borderId="5" xfId="3" applyNumberFormat="1" applyFont="1" applyFill="1" applyBorder="1" applyAlignment="1">
      <alignment horizontal="right" vertical="center"/>
    </xf>
    <xf numFmtId="171" fontId="10" fillId="0" borderId="0" xfId="3" applyNumberFormat="1" applyFont="1" applyFill="1" applyBorder="1" applyAlignment="1">
      <alignment vertical="center"/>
    </xf>
    <xf numFmtId="167" fontId="21" fillId="0" borderId="0" xfId="5" applyNumberFormat="1" applyFont="1" applyFill="1" applyBorder="1" applyAlignment="1">
      <alignment vertical="top"/>
    </xf>
    <xf numFmtId="171" fontId="10" fillId="0" borderId="0" xfId="4" applyNumberFormat="1" applyFont="1" applyAlignment="1">
      <alignment horizontal="right" vertical="center"/>
    </xf>
    <xf numFmtId="167" fontId="10" fillId="0" borderId="2" xfId="3" applyNumberFormat="1" applyFont="1" applyBorder="1" applyAlignment="1"/>
    <xf numFmtId="167" fontId="10" fillId="0" borderId="2" xfId="3" applyNumberFormat="1" applyFont="1" applyFill="1" applyBorder="1" applyAlignment="1"/>
    <xf numFmtId="167" fontId="16" fillId="0" borderId="2" xfId="3" applyNumberFormat="1" applyFont="1" applyFill="1" applyBorder="1" applyAlignment="1">
      <alignment vertical="center" wrapText="1"/>
    </xf>
    <xf numFmtId="167" fontId="16" fillId="0" borderId="0" xfId="3" applyNumberFormat="1" applyFont="1" applyFill="1" applyBorder="1" applyAlignment="1">
      <alignment vertical="center" wrapText="1"/>
    </xf>
    <xf numFmtId="167" fontId="22" fillId="0" borderId="2" xfId="3" applyNumberFormat="1" applyFont="1" applyFill="1" applyBorder="1" applyAlignment="1">
      <alignment vertical="center" wrapText="1"/>
    </xf>
    <xf numFmtId="167" fontId="8" fillId="0" borderId="2" xfId="3" applyNumberFormat="1" applyFont="1" applyFill="1" applyBorder="1" applyAlignment="1"/>
    <xf numFmtId="171" fontId="16" fillId="0" borderId="0" xfId="3" applyNumberFormat="1" applyFont="1" applyFill="1" applyBorder="1" applyAlignment="1">
      <alignment vertical="center" wrapText="1"/>
    </xf>
    <xf numFmtId="167" fontId="10" fillId="3" borderId="0" xfId="3" applyNumberFormat="1" applyFont="1" applyFill="1" applyBorder="1" applyAlignment="1"/>
    <xf numFmtId="167" fontId="10" fillId="0" borderId="2" xfId="3" applyNumberFormat="1" applyFont="1" applyFill="1" applyBorder="1" applyAlignment="1">
      <alignment horizontal="right" vertical="center"/>
    </xf>
    <xf numFmtId="167" fontId="19" fillId="0" borderId="2" xfId="3" applyNumberFormat="1" applyFont="1" applyFill="1" applyBorder="1" applyAlignment="1">
      <alignment horizontal="right"/>
    </xf>
    <xf numFmtId="167" fontId="19" fillId="0" borderId="2" xfId="3" applyNumberFormat="1" applyFont="1" applyBorder="1" applyAlignment="1">
      <alignment horizontal="right"/>
    </xf>
    <xf numFmtId="167" fontId="16" fillId="0" borderId="2" xfId="3" applyNumberFormat="1" applyFont="1" applyBorder="1" applyAlignment="1">
      <alignment horizontal="right"/>
    </xf>
    <xf numFmtId="167" fontId="16" fillId="0" borderId="3" xfId="3" applyNumberFormat="1" applyFont="1" applyFill="1" applyBorder="1" applyAlignment="1">
      <alignment vertical="center" wrapText="1"/>
    </xf>
    <xf numFmtId="167" fontId="22" fillId="0" borderId="3" xfId="3" applyNumberFormat="1" applyFont="1" applyFill="1" applyBorder="1" applyAlignment="1">
      <alignment vertical="center" wrapText="1"/>
    </xf>
    <xf numFmtId="167" fontId="8" fillId="0" borderId="3" xfId="3" applyNumberFormat="1" applyFont="1" applyFill="1" applyBorder="1" applyAlignment="1"/>
    <xf numFmtId="171" fontId="16" fillId="0" borderId="3" xfId="3" applyNumberFormat="1" applyFont="1" applyFill="1" applyBorder="1" applyAlignment="1">
      <alignment vertical="center" wrapText="1"/>
    </xf>
    <xf numFmtId="175" fontId="10" fillId="0" borderId="0" xfId="8" applyNumberFormat="1" applyFont="1" applyAlignment="1">
      <alignment vertical="center"/>
    </xf>
    <xf numFmtId="175" fontId="10" fillId="0" borderId="0" xfId="8" applyNumberFormat="1" applyFont="1" applyFill="1" applyAlignment="1">
      <alignment vertical="center"/>
    </xf>
    <xf numFmtId="175" fontId="10" fillId="0" borderId="0" xfId="8" applyNumberFormat="1" applyFont="1" applyFill="1" applyBorder="1" applyAlignment="1">
      <alignment vertical="center"/>
    </xf>
    <xf numFmtId="175" fontId="21" fillId="0" borderId="0" xfId="8" applyNumberFormat="1" applyFont="1" applyAlignment="1">
      <alignment vertical="center"/>
    </xf>
    <xf numFmtId="167" fontId="10" fillId="0" borderId="0" xfId="3" applyNumberFormat="1" applyFont="1" applyFill="1" applyAlignment="1">
      <alignment vertical="center"/>
    </xf>
    <xf numFmtId="171" fontId="10" fillId="0" borderId="0" xfId="8" applyNumberFormat="1" applyFont="1" applyAlignment="1">
      <alignment vertical="center"/>
    </xf>
    <xf numFmtId="171" fontId="10" fillId="0" borderId="0" xfId="8" applyNumberFormat="1" applyFont="1" applyFill="1" applyAlignment="1">
      <alignment vertical="center"/>
    </xf>
    <xf numFmtId="171" fontId="16" fillId="4" borderId="2" xfId="3" applyNumberFormat="1" applyFont="1" applyFill="1" applyBorder="1" applyAlignment="1">
      <alignment horizontal="center" vertical="center" wrapText="1"/>
    </xf>
    <xf numFmtId="171" fontId="16" fillId="0" borderId="0" xfId="3" applyNumberFormat="1" applyFont="1" applyFill="1" applyBorder="1" applyAlignment="1">
      <alignment horizontal="center" vertical="center" wrapText="1"/>
    </xf>
    <xf numFmtId="171" fontId="10" fillId="0" borderId="0" xfId="8" applyNumberFormat="1" applyFont="1" applyAlignment="1">
      <alignment vertical="center" wrapText="1"/>
    </xf>
    <xf numFmtId="175" fontId="10" fillId="0" borderId="0" xfId="8" applyNumberFormat="1" applyFont="1" applyAlignment="1">
      <alignment vertical="center" wrapText="1"/>
    </xf>
    <xf numFmtId="0" fontId="10" fillId="0" borderId="2" xfId="4" applyFont="1" applyBorder="1"/>
    <xf numFmtId="167" fontId="16" fillId="0" borderId="2" xfId="3" applyNumberFormat="1" applyFont="1" applyBorder="1" applyAlignment="1">
      <alignment vertical="center" wrapText="1"/>
    </xf>
    <xf numFmtId="175" fontId="16" fillId="0" borderId="2" xfId="8" applyNumberFormat="1" applyFont="1" applyFill="1" applyBorder="1" applyAlignment="1">
      <alignment vertical="center" wrapText="1"/>
    </xf>
    <xf numFmtId="175" fontId="16" fillId="0" borderId="0" xfId="8" applyNumberFormat="1" applyFont="1" applyFill="1" applyBorder="1" applyAlignment="1">
      <alignment vertical="center" wrapText="1"/>
    </xf>
    <xf numFmtId="175" fontId="16" fillId="0" borderId="3" xfId="8" applyNumberFormat="1" applyFont="1" applyBorder="1" applyAlignment="1">
      <alignment vertical="center" wrapText="1"/>
    </xf>
    <xf numFmtId="167" fontId="23" fillId="0" borderId="3" xfId="3" applyNumberFormat="1" applyFont="1" applyBorder="1" applyAlignment="1">
      <alignment horizontal="right"/>
    </xf>
    <xf numFmtId="171" fontId="16" fillId="0" borderId="3" xfId="3" applyNumberFormat="1" applyFont="1" applyBorder="1" applyAlignment="1">
      <alignment vertical="center" wrapText="1"/>
    </xf>
    <xf numFmtId="171" fontId="19" fillId="0" borderId="0" xfId="3" applyNumberFormat="1" applyFont="1" applyFill="1" applyBorder="1" applyAlignment="1"/>
    <xf numFmtId="171" fontId="27" fillId="0" borderId="0" xfId="3" applyNumberFormat="1" applyFont="1" applyFill="1" applyBorder="1" applyAlignment="1"/>
    <xf numFmtId="168" fontId="10" fillId="0" borderId="0" xfId="3" applyNumberFormat="1" applyFont="1" applyFill="1" applyBorder="1" applyAlignment="1"/>
    <xf numFmtId="167" fontId="27" fillId="0" borderId="0" xfId="3" applyNumberFormat="1" applyFont="1" applyBorder="1" applyAlignment="1">
      <alignment horizontal="center"/>
    </xf>
    <xf numFmtId="167" fontId="27" fillId="0" borderId="0" xfId="3" applyNumberFormat="1" applyFont="1" applyFill="1" applyBorder="1" applyAlignment="1">
      <alignment horizontal="center"/>
    </xf>
    <xf numFmtId="171" fontId="10" fillId="0" borderId="0" xfId="3" applyNumberFormat="1" applyFont="1" applyBorder="1" applyAlignment="1"/>
    <xf numFmtId="171" fontId="10" fillId="0" borderId="0" xfId="3" applyNumberFormat="1" applyFont="1" applyFill="1" applyBorder="1" applyAlignment="1"/>
    <xf numFmtId="167" fontId="16" fillId="0" borderId="0" xfId="3" applyNumberFormat="1" applyFont="1" applyBorder="1" applyAlignment="1"/>
    <xf numFmtId="168" fontId="10" fillId="0" borderId="0" xfId="3" applyNumberFormat="1" applyFont="1" applyBorder="1" applyAlignment="1"/>
    <xf numFmtId="167" fontId="10" fillId="0" borderId="0" xfId="5" applyNumberFormat="1" applyFont="1" applyBorder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167" fontId="32" fillId="0" borderId="0" xfId="5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/>
    <xf numFmtId="167" fontId="32" fillId="0" borderId="0" xfId="5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167" fontId="32" fillId="0" borderId="0" xfId="5" applyNumberFormat="1" applyFont="1" applyFill="1" applyBorder="1" applyAlignment="1">
      <alignment horizontal="left" vertical="center" wrapText="1"/>
    </xf>
    <xf numFmtId="167" fontId="10" fillId="0" borderId="0" xfId="5" applyNumberFormat="1" applyFont="1" applyFill="1" applyBorder="1"/>
    <xf numFmtId="0" fontId="3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167" fontId="10" fillId="0" borderId="0" xfId="4" applyNumberFormat="1" applyFont="1" applyFill="1" applyBorder="1"/>
    <xf numFmtId="0" fontId="0" fillId="6" borderId="0" xfId="0" applyFill="1"/>
    <xf numFmtId="4" fontId="2" fillId="0" borderId="1" xfId="9" applyNumberFormat="1" applyFont="1" applyBorder="1" applyAlignment="1">
      <alignment horizontal="right" vertical="top" wrapText="1"/>
    </xf>
    <xf numFmtId="2" fontId="2" fillId="0" borderId="1" xfId="9" applyNumberFormat="1" applyFont="1" applyBorder="1" applyAlignment="1">
      <alignment horizontal="right" vertical="top" wrapText="1"/>
    </xf>
    <xf numFmtId="3" fontId="2" fillId="0" borderId="1" xfId="9" applyNumberFormat="1" applyFont="1" applyBorder="1" applyAlignment="1">
      <alignment horizontal="right" vertical="top" wrapText="1"/>
    </xf>
    <xf numFmtId="164" fontId="2" fillId="0" borderId="1" xfId="9" applyNumberFormat="1" applyFont="1" applyBorder="1" applyAlignment="1">
      <alignment horizontal="right" vertical="top" wrapText="1"/>
    </xf>
    <xf numFmtId="1" fontId="2" fillId="0" borderId="1" xfId="9" applyNumberFormat="1" applyFont="1" applyBorder="1" applyAlignment="1">
      <alignment horizontal="right" vertical="top" wrapText="1"/>
    </xf>
    <xf numFmtId="4" fontId="4" fillId="0" borderId="1" xfId="9" applyNumberFormat="1" applyFont="1" applyBorder="1" applyAlignment="1">
      <alignment horizontal="right" vertical="top" wrapText="1"/>
    </xf>
    <xf numFmtId="3" fontId="4" fillId="0" borderId="1" xfId="9" applyNumberFormat="1" applyFont="1" applyBorder="1" applyAlignment="1">
      <alignment horizontal="right" vertical="top" wrapText="1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/>
    </xf>
    <xf numFmtId="0" fontId="0" fillId="0" borderId="0" xfId="0" applyAlignment="1"/>
    <xf numFmtId="176" fontId="25" fillId="0" borderId="0" xfId="3" applyNumberFormat="1" applyFont="1" applyFill="1" applyBorder="1" applyAlignment="1"/>
    <xf numFmtId="165" fontId="0" fillId="0" borderId="0" xfId="1" applyNumberFormat="1" applyFont="1"/>
    <xf numFmtId="165" fontId="0" fillId="7" borderId="0" xfId="0" applyNumberFormat="1" applyFill="1"/>
    <xf numFmtId="0" fontId="41" fillId="0" borderId="0" xfId="0" applyFont="1"/>
    <xf numFmtId="0" fontId="41" fillId="0" borderId="0" xfId="0" applyFont="1" applyFill="1"/>
    <xf numFmtId="0" fontId="0" fillId="0" borderId="0" xfId="0" applyFill="1"/>
    <xf numFmtId="0" fontId="29" fillId="0" borderId="9" xfId="0" applyFont="1" applyBorder="1" applyAlignment="1">
      <alignment horizontal="left" vertical="center"/>
    </xf>
    <xf numFmtId="167" fontId="43" fillId="0" borderId="0" xfId="0" applyNumberFormat="1" applyFont="1"/>
    <xf numFmtId="0" fontId="33" fillId="0" borderId="0" xfId="0" applyFont="1" applyAlignment="1">
      <alignment vertical="center"/>
    </xf>
    <xf numFmtId="0" fontId="44" fillId="0" borderId="0" xfId="0" applyFont="1"/>
    <xf numFmtId="0" fontId="24" fillId="0" borderId="0" xfId="0" applyFont="1" applyFill="1" applyBorder="1" applyAlignment="1">
      <alignment vertical="center" wrapText="1"/>
    </xf>
    <xf numFmtId="0" fontId="0" fillId="0" borderId="13" xfId="0" applyNumberFormat="1" applyFont="1" applyBorder="1" applyAlignment="1">
      <alignment horizontal="right" vertical="top" wrapText="1"/>
    </xf>
    <xf numFmtId="177" fontId="0" fillId="0" borderId="13" xfId="0" applyNumberFormat="1" applyFont="1" applyBorder="1" applyAlignment="1">
      <alignment horizontal="left" vertical="top" wrapText="1"/>
    </xf>
    <xf numFmtId="1" fontId="0" fillId="0" borderId="13" xfId="0" applyNumberFormat="1" applyFont="1" applyBorder="1" applyAlignment="1">
      <alignment horizontal="left" vertical="top" wrapText="1"/>
    </xf>
    <xf numFmtId="0" fontId="0" fillId="0" borderId="13" xfId="0" applyNumberFormat="1" applyFont="1" applyBorder="1" applyAlignment="1">
      <alignment vertical="top" wrapText="1" indent="4"/>
    </xf>
    <xf numFmtId="0" fontId="0" fillId="0" borderId="13" xfId="0" applyNumberFormat="1" applyFont="1" applyBorder="1" applyAlignment="1">
      <alignment vertical="top" wrapText="1"/>
    </xf>
    <xf numFmtId="0" fontId="0" fillId="11" borderId="13" xfId="0" applyNumberFormat="1" applyFont="1" applyFill="1" applyBorder="1" applyAlignment="1">
      <alignment horizontal="right" vertical="top" wrapText="1"/>
    </xf>
    <xf numFmtId="165" fontId="0" fillId="11" borderId="13" xfId="1" applyNumberFormat="1" applyFont="1" applyFill="1" applyBorder="1" applyAlignment="1">
      <alignment horizontal="right" vertical="top" wrapText="1"/>
    </xf>
    <xf numFmtId="165" fontId="0" fillId="0" borderId="13" xfId="1" applyNumberFormat="1" applyFont="1" applyBorder="1" applyAlignment="1">
      <alignment horizontal="right" vertical="top" wrapText="1"/>
    </xf>
    <xf numFmtId="165" fontId="4" fillId="0" borderId="13" xfId="1" applyNumberFormat="1" applyFont="1" applyBorder="1" applyAlignment="1">
      <alignment horizontal="right" vertical="top" wrapText="1"/>
    </xf>
    <xf numFmtId="0" fontId="0" fillId="13" borderId="13" xfId="0" applyNumberFormat="1" applyFont="1" applyFill="1" applyBorder="1" applyAlignment="1">
      <alignment horizontal="right" vertical="top" wrapText="1"/>
    </xf>
    <xf numFmtId="165" fontId="0" fillId="13" borderId="13" xfId="1" applyNumberFormat="1" applyFont="1" applyFill="1" applyBorder="1" applyAlignment="1">
      <alignment horizontal="right" vertical="top" wrapText="1"/>
    </xf>
    <xf numFmtId="165" fontId="44" fillId="0" borderId="0" xfId="1" applyNumberFormat="1" applyFont="1"/>
    <xf numFmtId="165" fontId="44" fillId="0" borderId="0" xfId="0" applyNumberFormat="1" applyFont="1"/>
    <xf numFmtId="165" fontId="2" fillId="0" borderId="0" xfId="1" applyNumberFormat="1" applyFont="1"/>
    <xf numFmtId="167" fontId="41" fillId="0" borderId="0" xfId="5" applyNumberFormat="1" applyFont="1" applyFill="1"/>
    <xf numFmtId="0" fontId="41" fillId="0" borderId="3" xfId="0" applyFont="1" applyBorder="1"/>
    <xf numFmtId="167" fontId="41" fillId="0" borderId="0" xfId="5" applyNumberFormat="1" applyFont="1"/>
    <xf numFmtId="167" fontId="41" fillId="0" borderId="0" xfId="0" applyNumberFormat="1" applyFont="1"/>
    <xf numFmtId="0" fontId="41" fillId="0" borderId="0" xfId="0" applyFont="1" applyFill="1" applyBorder="1"/>
    <xf numFmtId="0" fontId="44" fillId="0" borderId="0" xfId="0" applyFont="1" applyFill="1" applyBorder="1"/>
    <xf numFmtId="171" fontId="41" fillId="0" borderId="0" xfId="0" applyNumberFormat="1" applyFont="1"/>
    <xf numFmtId="167" fontId="41" fillId="0" borderId="0" xfId="0" applyNumberFormat="1" applyFont="1" applyFill="1"/>
    <xf numFmtId="0" fontId="50" fillId="0" borderId="0" xfId="0" applyFont="1"/>
    <xf numFmtId="171" fontId="19" fillId="0" borderId="0" xfId="3" applyNumberFormat="1" applyFont="1" applyFill="1" applyAlignment="1"/>
    <xf numFmtId="0" fontId="50" fillId="0" borderId="0" xfId="0" applyFont="1" applyFill="1"/>
    <xf numFmtId="0" fontId="24" fillId="4" borderId="2" xfId="4" applyFont="1" applyFill="1" applyBorder="1" applyAlignment="1">
      <alignment horizontal="center" vertical="center" wrapText="1"/>
    </xf>
    <xf numFmtId="0" fontId="48" fillId="4" borderId="2" xfId="4" applyNumberFormat="1" applyFont="1" applyFill="1" applyBorder="1" applyAlignment="1">
      <alignment horizontal="center" vertical="center"/>
    </xf>
    <xf numFmtId="0" fontId="24" fillId="14" borderId="2" xfId="4" applyFont="1" applyFill="1" applyBorder="1" applyAlignment="1">
      <alignment horizontal="center" vertical="center" wrapText="1"/>
    </xf>
    <xf numFmtId="0" fontId="51" fillId="4" borderId="2" xfId="4" applyFont="1" applyFill="1" applyBorder="1" applyAlignment="1">
      <alignment horizontal="center" vertical="center"/>
    </xf>
    <xf numFmtId="0" fontId="42" fillId="0" borderId="0" xfId="0" applyFont="1"/>
    <xf numFmtId="171" fontId="23" fillId="0" borderId="0" xfId="3" applyNumberFormat="1" applyFont="1" applyFill="1" applyAlignment="1">
      <alignment horizontal="right"/>
    </xf>
    <xf numFmtId="171" fontId="52" fillId="0" borderId="3" xfId="3" applyNumberFormat="1" applyFont="1" applyFill="1" applyBorder="1"/>
    <xf numFmtId="0" fontId="41" fillId="0" borderId="3" xfId="0" applyFont="1" applyFill="1" applyBorder="1"/>
    <xf numFmtId="171" fontId="53" fillId="0" borderId="3" xfId="4" applyNumberFormat="1" applyFont="1" applyFill="1" applyBorder="1"/>
    <xf numFmtId="171" fontId="16" fillId="0" borderId="0" xfId="5" applyNumberFormat="1" applyFont="1" applyFill="1" applyAlignment="1"/>
    <xf numFmtId="173" fontId="16" fillId="0" borderId="0" xfId="5" applyNumberFormat="1" applyFont="1" applyFill="1"/>
    <xf numFmtId="167" fontId="10" fillId="0" borderId="0" xfId="5" applyNumberFormat="1" applyFont="1" applyFill="1"/>
    <xf numFmtId="173" fontId="10" fillId="0" borderId="0" xfId="5" applyNumberFormat="1" applyFont="1" applyFill="1"/>
    <xf numFmtId="171" fontId="10" fillId="0" borderId="0" xfId="3" applyNumberFormat="1" applyFont="1" applyFill="1"/>
    <xf numFmtId="167" fontId="21" fillId="0" borderId="0" xfId="4" applyNumberFormat="1" applyFont="1" applyFill="1"/>
    <xf numFmtId="171" fontId="54" fillId="0" borderId="0" xfId="3" applyNumberFormat="1" applyFont="1" applyFill="1" applyAlignment="1"/>
    <xf numFmtId="0" fontId="53" fillId="0" borderId="0" xfId="4" applyFont="1" applyFill="1"/>
    <xf numFmtId="173" fontId="25" fillId="0" borderId="0" xfId="5" applyNumberFormat="1" applyFont="1" applyFill="1"/>
    <xf numFmtId="0" fontId="53" fillId="0" borderId="2" xfId="4" applyFont="1" applyFill="1" applyBorder="1"/>
    <xf numFmtId="171" fontId="16" fillId="0" borderId="2" xfId="5" applyNumberFormat="1" applyFont="1" applyFill="1" applyBorder="1" applyAlignment="1"/>
    <xf numFmtId="167" fontId="25" fillId="0" borderId="2" xfId="4" applyNumberFormat="1" applyFont="1" applyFill="1" applyBorder="1"/>
    <xf numFmtId="167" fontId="53" fillId="0" borderId="2" xfId="4" applyNumberFormat="1" applyFont="1" applyFill="1" applyBorder="1"/>
    <xf numFmtId="167" fontId="53" fillId="0" borderId="2" xfId="5" applyNumberFormat="1" applyFont="1" applyFill="1" applyBorder="1"/>
    <xf numFmtId="167" fontId="10" fillId="0" borderId="0" xfId="11" applyNumberFormat="1" applyFont="1" applyFill="1"/>
    <xf numFmtId="0" fontId="53" fillId="0" borderId="0" xfId="4" applyFont="1" applyFill="1" applyBorder="1"/>
    <xf numFmtId="167" fontId="25" fillId="0" borderId="0" xfId="4" applyNumberFormat="1" applyFont="1" applyFill="1"/>
    <xf numFmtId="167" fontId="53" fillId="0" borderId="0" xfId="4" applyNumberFormat="1" applyFont="1" applyFill="1"/>
    <xf numFmtId="167" fontId="53" fillId="0" borderId="0" xfId="5" applyNumberFormat="1" applyFont="1" applyFill="1"/>
    <xf numFmtId="173" fontId="16" fillId="0" borderId="0" xfId="5" applyNumberFormat="1" applyFont="1" applyFill="1" applyBorder="1"/>
    <xf numFmtId="173" fontId="10" fillId="0" borderId="0" xfId="5" applyNumberFormat="1" applyFont="1" applyFill="1" applyBorder="1"/>
    <xf numFmtId="171" fontId="10" fillId="0" borderId="0" xfId="3" applyNumberFormat="1" applyFont="1" applyFill="1" applyBorder="1"/>
    <xf numFmtId="0" fontId="16" fillId="0" borderId="3" xfId="4" applyFont="1" applyFill="1" applyBorder="1"/>
    <xf numFmtId="167" fontId="16" fillId="0" borderId="3" xfId="4" applyNumberFormat="1" applyFont="1" applyFill="1" applyBorder="1"/>
    <xf numFmtId="167" fontId="10" fillId="0" borderId="3" xfId="4" applyNumberFormat="1" applyFont="1" applyFill="1" applyBorder="1"/>
    <xf numFmtId="171" fontId="23" fillId="0" borderId="0" xfId="3" applyNumberFormat="1" applyFont="1" applyFill="1" applyBorder="1" applyAlignment="1"/>
    <xf numFmtId="171" fontId="16" fillId="0" borderId="3" xfId="5" applyNumberFormat="1" applyFont="1" applyFill="1" applyBorder="1" applyAlignment="1"/>
    <xf numFmtId="173" fontId="10" fillId="0" borderId="3" xfId="5" applyNumberFormat="1" applyFont="1" applyFill="1" applyBorder="1"/>
    <xf numFmtId="171" fontId="10" fillId="0" borderId="3" xfId="3" applyNumberFormat="1" applyFont="1" applyFill="1" applyBorder="1"/>
    <xf numFmtId="0" fontId="16" fillId="0" borderId="9" xfId="4" applyFont="1" applyFill="1" applyBorder="1"/>
    <xf numFmtId="171" fontId="16" fillId="0" borderId="9" xfId="5" applyNumberFormat="1" applyFont="1" applyFill="1" applyBorder="1" applyAlignment="1"/>
    <xf numFmtId="173" fontId="16" fillId="0" borderId="9" xfId="5" applyNumberFormat="1" applyFont="1" applyFill="1" applyBorder="1"/>
    <xf numFmtId="171" fontId="16" fillId="0" borderId="9" xfId="3" applyNumberFormat="1" applyFont="1" applyFill="1" applyBorder="1"/>
    <xf numFmtId="167" fontId="16" fillId="0" borderId="9" xfId="4" applyNumberFormat="1" applyFont="1" applyFill="1" applyBorder="1"/>
    <xf numFmtId="0" fontId="19" fillId="0" borderId="0" xfId="4" applyNumberFormat="1" applyFont="1" applyFill="1" applyAlignment="1">
      <alignment horizontal="right"/>
    </xf>
    <xf numFmtId="167" fontId="19" fillId="0" borderId="0" xfId="5" applyNumberFormat="1" applyFont="1" applyFill="1" applyAlignment="1">
      <alignment horizontal="left"/>
    </xf>
    <xf numFmtId="172" fontId="23" fillId="0" borderId="0" xfId="5" applyNumberFormat="1" applyFont="1" applyFill="1" applyAlignment="1">
      <alignment horizontal="left"/>
    </xf>
    <xf numFmtId="172" fontId="19" fillId="0" borderId="0" xfId="5" applyNumberFormat="1" applyFont="1" applyFill="1" applyAlignment="1">
      <alignment horizontal="left"/>
    </xf>
    <xf numFmtId="0" fontId="11" fillId="0" borderId="0" xfId="4" applyNumberFormat="1" applyFont="1" applyFill="1" applyAlignment="1">
      <alignment horizontal="right"/>
    </xf>
    <xf numFmtId="0" fontId="18" fillId="0" borderId="0" xfId="4" applyNumberFormat="1" applyFont="1" applyFill="1" applyAlignment="1"/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36" fillId="0" borderId="0" xfId="12" applyFont="1"/>
    <xf numFmtId="0" fontId="2" fillId="0" borderId="0" xfId="12"/>
    <xf numFmtId="0" fontId="12" fillId="0" borderId="2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37" fillId="0" borderId="0" xfId="12" applyFont="1"/>
    <xf numFmtId="0" fontId="10" fillId="0" borderId="0" xfId="0" applyFont="1" applyFill="1" applyAlignment="1">
      <alignment horizontal="left" vertical="center"/>
    </xf>
    <xf numFmtId="167" fontId="26" fillId="0" borderId="20" xfId="5" applyNumberFormat="1" applyFont="1" applyFill="1" applyBorder="1"/>
    <xf numFmtId="167" fontId="26" fillId="0" borderId="19" xfId="5" applyNumberFormat="1" applyFont="1" applyFill="1" applyBorder="1"/>
    <xf numFmtId="167" fontId="26" fillId="0" borderId="0" xfId="5" applyNumberFormat="1" applyFont="1" applyFill="1" applyBorder="1"/>
    <xf numFmtId="0" fontId="38" fillId="0" borderId="0" xfId="12" applyNumberFormat="1" applyFont="1" applyAlignment="1">
      <alignment horizontal="left"/>
    </xf>
    <xf numFmtId="0" fontId="6" fillId="2" borderId="1" xfId="12" applyNumberFormat="1" applyFont="1" applyFill="1" applyBorder="1" applyAlignment="1">
      <alignment vertical="top" wrapText="1"/>
    </xf>
    <xf numFmtId="0" fontId="2" fillId="8" borderId="1" xfId="12" applyNumberFormat="1" applyFont="1" applyFill="1" applyBorder="1" applyAlignment="1">
      <alignment vertical="top"/>
    </xf>
    <xf numFmtId="0" fontId="2" fillId="8" borderId="1" xfId="12" applyNumberFormat="1" applyFont="1" applyFill="1" applyBorder="1" applyAlignment="1">
      <alignment vertical="top" wrapText="1"/>
    </xf>
    <xf numFmtId="2" fontId="2" fillId="8" borderId="1" xfId="12" applyNumberFormat="1" applyFont="1" applyFill="1" applyBorder="1" applyAlignment="1">
      <alignment horizontal="right" vertical="top" wrapText="1"/>
    </xf>
    <xf numFmtId="4" fontId="2" fillId="8" borderId="1" xfId="12" applyNumberFormat="1" applyFont="1" applyFill="1" applyBorder="1" applyAlignment="1">
      <alignment horizontal="right" vertical="top" wrapText="1"/>
    </xf>
    <xf numFmtId="0" fontId="2" fillId="0" borderId="1" xfId="12" applyNumberFormat="1" applyFont="1" applyBorder="1" applyAlignment="1">
      <alignment vertical="top" indent="2"/>
    </xf>
    <xf numFmtId="0" fontId="2" fillId="0" borderId="1" xfId="12" applyNumberFormat="1" applyFont="1" applyBorder="1" applyAlignment="1">
      <alignment vertical="top"/>
    </xf>
    <xf numFmtId="2" fontId="2" fillId="0" borderId="1" xfId="12" applyNumberFormat="1" applyFont="1" applyBorder="1" applyAlignment="1">
      <alignment horizontal="right" vertical="top" wrapText="1"/>
    </xf>
    <xf numFmtId="4" fontId="2" fillId="0" borderId="1" xfId="12" applyNumberFormat="1" applyFont="1" applyBorder="1" applyAlignment="1">
      <alignment horizontal="right" vertical="top" wrapText="1"/>
    </xf>
    <xf numFmtId="0" fontId="41" fillId="0" borderId="19" xfId="0" applyFont="1" applyFill="1" applyBorder="1"/>
    <xf numFmtId="0" fontId="41" fillId="0" borderId="21" xfId="0" applyFont="1" applyFill="1" applyBorder="1"/>
    <xf numFmtId="0" fontId="41" fillId="0" borderId="9" xfId="0" applyFont="1" applyFill="1" applyBorder="1"/>
    <xf numFmtId="167" fontId="26" fillId="0" borderId="6" xfId="5" applyNumberFormat="1" applyFont="1" applyFill="1" applyBorder="1"/>
    <xf numFmtId="167" fontId="26" fillId="0" borderId="21" xfId="5" applyNumberFormat="1" applyFont="1" applyFill="1" applyBorder="1"/>
    <xf numFmtId="167" fontId="26" fillId="0" borderId="9" xfId="5" applyNumberFormat="1" applyFont="1" applyFill="1" applyBorder="1"/>
    <xf numFmtId="2" fontId="4" fillId="0" borderId="1" xfId="12" applyNumberFormat="1" applyFont="1" applyBorder="1" applyAlignment="1">
      <alignment horizontal="right" vertical="top" wrapText="1"/>
    </xf>
    <xf numFmtId="167" fontId="41" fillId="0" borderId="9" xfId="0" applyNumberFormat="1" applyFont="1" applyFill="1" applyBorder="1"/>
    <xf numFmtId="4" fontId="4" fillId="0" borderId="1" xfId="12" applyNumberFormat="1" applyFont="1" applyBorder="1" applyAlignment="1">
      <alignment horizontal="right" vertical="top" wrapText="1"/>
    </xf>
    <xf numFmtId="167" fontId="41" fillId="0" borderId="0" xfId="0" applyNumberFormat="1" applyFont="1" applyFill="1" applyBorder="1"/>
    <xf numFmtId="0" fontId="18" fillId="0" borderId="0" xfId="0" applyFont="1" applyFill="1" applyAlignment="1">
      <alignment horizontal="left"/>
    </xf>
    <xf numFmtId="3" fontId="2" fillId="0" borderId="1" xfId="12" applyNumberFormat="1" applyFont="1" applyBorder="1" applyAlignment="1">
      <alignment horizontal="right" vertical="top" wrapText="1"/>
    </xf>
    <xf numFmtId="164" fontId="2" fillId="0" borderId="1" xfId="12" applyNumberFormat="1" applyFont="1" applyBorder="1" applyAlignment="1">
      <alignment horizontal="right" vertical="top" wrapText="1"/>
    </xf>
    <xf numFmtId="167" fontId="41" fillId="5" borderId="0" xfId="5" applyNumberFormat="1" applyFont="1" applyFill="1"/>
    <xf numFmtId="164" fontId="2" fillId="8" borderId="1" xfId="12" applyNumberFormat="1" applyFont="1" applyFill="1" applyBorder="1" applyAlignment="1">
      <alignment horizontal="right" vertical="top" wrapText="1"/>
    </xf>
    <xf numFmtId="3" fontId="4" fillId="0" borderId="1" xfId="12" applyNumberFormat="1" applyFont="1" applyBorder="1" applyAlignment="1">
      <alignment horizontal="right" vertical="top" wrapText="1"/>
    </xf>
    <xf numFmtId="167" fontId="47" fillId="0" borderId="0" xfId="5" applyNumberFormat="1" applyFont="1" applyFill="1" applyBorder="1"/>
    <xf numFmtId="0" fontId="2" fillId="9" borderId="1" xfId="12" applyNumberFormat="1" applyFont="1" applyFill="1" applyBorder="1" applyAlignment="1">
      <alignment vertical="top"/>
    </xf>
    <xf numFmtId="164" fontId="2" fillId="9" borderId="1" xfId="12" applyNumberFormat="1" applyFont="1" applyFill="1" applyBorder="1" applyAlignment="1">
      <alignment horizontal="right" vertical="top" wrapText="1"/>
    </xf>
    <xf numFmtId="4" fontId="2" fillId="9" borderId="1" xfId="12" applyNumberFormat="1" applyFont="1" applyFill="1" applyBorder="1" applyAlignment="1">
      <alignment horizontal="right" vertical="top" wrapText="1"/>
    </xf>
    <xf numFmtId="0" fontId="2" fillId="0" borderId="1" xfId="12" applyNumberFormat="1" applyFont="1" applyBorder="1" applyAlignment="1">
      <alignment vertical="top" wrapText="1" indent="4"/>
    </xf>
    <xf numFmtId="0" fontId="0" fillId="12" borderId="0" xfId="0" applyFill="1"/>
    <xf numFmtId="165" fontId="0" fillId="12" borderId="0" xfId="0" applyNumberFormat="1" applyFill="1"/>
    <xf numFmtId="0" fontId="36" fillId="0" borderId="0" xfId="13" applyFont="1"/>
    <xf numFmtId="0" fontId="2" fillId="0" borderId="0" xfId="13"/>
    <xf numFmtId="0" fontId="37" fillId="0" borderId="0" xfId="13" applyFont="1"/>
    <xf numFmtId="0" fontId="38" fillId="0" borderId="0" xfId="13" applyNumberFormat="1" applyFont="1" applyAlignment="1">
      <alignment horizontal="left"/>
    </xf>
    <xf numFmtId="0" fontId="6" fillId="2" borderId="1" xfId="13" applyNumberFormat="1" applyFont="1" applyFill="1" applyBorder="1" applyAlignment="1">
      <alignment vertical="top" wrapText="1"/>
    </xf>
    <xf numFmtId="0" fontId="2" fillId="8" borderId="1" xfId="13" applyNumberFormat="1" applyFont="1" applyFill="1" applyBorder="1" applyAlignment="1">
      <alignment vertical="top"/>
    </xf>
    <xf numFmtId="0" fontId="2" fillId="8" borderId="1" xfId="13" applyNumberFormat="1" applyFont="1" applyFill="1" applyBorder="1" applyAlignment="1">
      <alignment vertical="top" wrapText="1"/>
    </xf>
    <xf numFmtId="0" fontId="2" fillId="0" borderId="1" xfId="13" applyNumberFormat="1" applyFont="1" applyBorder="1" applyAlignment="1">
      <alignment vertical="top" indent="2"/>
    </xf>
    <xf numFmtId="0" fontId="2" fillId="0" borderId="1" xfId="13" applyNumberFormat="1" applyFont="1" applyBorder="1" applyAlignment="1">
      <alignment vertical="top"/>
    </xf>
    <xf numFmtId="0" fontId="2" fillId="0" borderId="1" xfId="13" applyNumberFormat="1" applyFont="1" applyBorder="1" applyAlignment="1">
      <alignment vertical="top" indent="4"/>
    </xf>
    <xf numFmtId="0" fontId="2" fillId="0" borderId="1" xfId="13" applyNumberFormat="1" applyFont="1" applyBorder="1" applyAlignment="1">
      <alignment vertical="top" indent="6"/>
    </xf>
    <xf numFmtId="165" fontId="36" fillId="0" borderId="0" xfId="1" applyNumberFormat="1" applyFont="1"/>
    <xf numFmtId="165" fontId="37" fillId="0" borderId="0" xfId="1" applyNumberFormat="1" applyFont="1"/>
    <xf numFmtId="165" fontId="38" fillId="0" borderId="0" xfId="1" applyNumberFormat="1" applyFont="1" applyAlignment="1">
      <alignment horizontal="left"/>
    </xf>
    <xf numFmtId="165" fontId="6" fillId="2" borderId="1" xfId="1" applyNumberFormat="1" applyFont="1" applyFill="1" applyBorder="1" applyAlignment="1">
      <alignment vertical="top" wrapText="1"/>
    </xf>
    <xf numFmtId="165" fontId="2" fillId="8" borderId="1" xfId="1" applyNumberFormat="1" applyFont="1" applyFill="1" applyBorder="1" applyAlignment="1">
      <alignment horizontal="right" vertical="top" wrapText="1"/>
    </xf>
    <xf numFmtId="165" fontId="2" fillId="8" borderId="1" xfId="1" applyNumberFormat="1" applyFont="1" applyFill="1" applyBorder="1" applyAlignment="1">
      <alignment vertical="top"/>
    </xf>
    <xf numFmtId="165" fontId="2" fillId="8" borderId="1" xfId="1" applyNumberFormat="1" applyFont="1" applyFill="1" applyBorder="1" applyAlignment="1">
      <alignment vertical="top" wrapText="1"/>
    </xf>
    <xf numFmtId="165" fontId="2" fillId="0" borderId="1" xfId="1" applyNumberFormat="1" applyFont="1" applyBorder="1" applyAlignment="1">
      <alignment vertical="top" indent="2"/>
    </xf>
    <xf numFmtId="165" fontId="2" fillId="0" borderId="1" xfId="1" applyNumberFormat="1" applyFont="1" applyBorder="1" applyAlignment="1">
      <alignment vertical="top"/>
    </xf>
    <xf numFmtId="165" fontId="2" fillId="0" borderId="1" xfId="1" applyNumberFormat="1" applyFont="1" applyBorder="1" applyAlignment="1">
      <alignment vertical="top" indent="4"/>
    </xf>
    <xf numFmtId="165" fontId="2" fillId="0" borderId="1" xfId="1" applyNumberFormat="1" applyFont="1" applyBorder="1" applyAlignment="1">
      <alignment vertical="top" indent="6"/>
    </xf>
    <xf numFmtId="165" fontId="41" fillId="0" borderId="0" xfId="1" applyNumberFormat="1" applyFont="1"/>
    <xf numFmtId="14" fontId="45" fillId="4" borderId="4" xfId="0" applyNumberFormat="1" applyFont="1" applyFill="1" applyBorder="1" applyAlignment="1">
      <alignment horizontal="center" vertical="top" wrapText="1"/>
    </xf>
    <xf numFmtId="167" fontId="42" fillId="0" borderId="3" xfId="0" applyNumberFormat="1" applyFont="1" applyBorder="1"/>
    <xf numFmtId="0" fontId="51" fillId="0" borderId="0" xfId="0" applyFont="1"/>
    <xf numFmtId="0" fontId="2" fillId="0" borderId="0" xfId="14"/>
    <xf numFmtId="0" fontId="6" fillId="2" borderId="1" xfId="14" applyNumberFormat="1" applyFont="1" applyFill="1" applyBorder="1" applyAlignment="1">
      <alignment vertical="top" wrapText="1"/>
    </xf>
    <xf numFmtId="0" fontId="2" fillId="10" borderId="1" xfId="14" applyNumberFormat="1" applyFont="1" applyFill="1" applyBorder="1" applyAlignment="1">
      <alignment vertical="top" wrapText="1" indent="2"/>
    </xf>
    <xf numFmtId="0" fontId="2" fillId="10" borderId="1" xfId="14" applyNumberFormat="1" applyFont="1" applyFill="1" applyBorder="1" applyAlignment="1">
      <alignment horizontal="right" vertical="top" wrapText="1"/>
    </xf>
    <xf numFmtId="4" fontId="2" fillId="10" borderId="1" xfId="14" applyNumberFormat="1" applyFont="1" applyFill="1" applyBorder="1" applyAlignment="1">
      <alignment horizontal="right" vertical="top" wrapText="1"/>
    </xf>
    <xf numFmtId="0" fontId="2" fillId="0" borderId="1" xfId="14" applyNumberFormat="1" applyFont="1" applyBorder="1" applyAlignment="1">
      <alignment vertical="top" wrapText="1" indent="4"/>
    </xf>
    <xf numFmtId="0" fontId="2" fillId="0" borderId="1" xfId="14" applyNumberFormat="1" applyFont="1" applyBorder="1" applyAlignment="1">
      <alignment horizontal="right" vertical="top" wrapText="1"/>
    </xf>
    <xf numFmtId="4" fontId="2" fillId="0" borderId="1" xfId="14" applyNumberFormat="1" applyFont="1" applyBorder="1" applyAlignment="1">
      <alignment horizontal="right" vertical="top" wrapText="1"/>
    </xf>
    <xf numFmtId="165" fontId="41" fillId="0" borderId="0" xfId="1" applyNumberFormat="1" applyFont="1" applyFill="1"/>
    <xf numFmtId="165" fontId="41" fillId="0" borderId="3" xfId="1" applyNumberFormat="1" applyFont="1" applyBorder="1"/>
    <xf numFmtId="0" fontId="2" fillId="10" borderId="1" xfId="15" applyNumberFormat="1" applyFont="1" applyFill="1" applyBorder="1" applyAlignment="1">
      <alignment vertical="top" wrapText="1" indent="2"/>
    </xf>
    <xf numFmtId="0" fontId="2" fillId="0" borderId="1" xfId="15" applyNumberFormat="1" applyFont="1" applyBorder="1" applyAlignment="1">
      <alignment vertical="top" wrapText="1" indent="4"/>
    </xf>
    <xf numFmtId="165" fontId="2" fillId="10" borderId="1" xfId="1" applyNumberFormat="1" applyFont="1" applyFill="1" applyBorder="1" applyAlignment="1">
      <alignment horizontal="right" vertical="top" wrapText="1"/>
    </xf>
    <xf numFmtId="0" fontId="36" fillId="0" borderId="0" xfId="16" applyFont="1"/>
    <xf numFmtId="0" fontId="2" fillId="0" borderId="0" xfId="16"/>
    <xf numFmtId="0" fontId="37" fillId="0" borderId="0" xfId="16" applyFont="1"/>
    <xf numFmtId="0" fontId="38" fillId="0" borderId="0" xfId="16" applyNumberFormat="1" applyFont="1" applyAlignment="1">
      <alignment horizontal="left"/>
    </xf>
    <xf numFmtId="0" fontId="6" fillId="2" borderId="1" xfId="16" applyNumberFormat="1" applyFont="1" applyFill="1" applyBorder="1" applyAlignment="1">
      <alignment vertical="top" wrapText="1"/>
    </xf>
    <xf numFmtId="0" fontId="2" fillId="8" borderId="1" xfId="16" applyNumberFormat="1" applyFont="1" applyFill="1" applyBorder="1" applyAlignment="1">
      <alignment vertical="top"/>
    </xf>
    <xf numFmtId="0" fontId="2" fillId="8" borderId="1" xfId="16" applyNumberFormat="1" applyFont="1" applyFill="1" applyBorder="1" applyAlignment="1">
      <alignment vertical="top" wrapText="1"/>
    </xf>
    <xf numFmtId="0" fontId="2" fillId="0" borderId="1" xfId="16" applyNumberFormat="1" applyFont="1" applyBorder="1" applyAlignment="1">
      <alignment vertical="top" indent="2"/>
    </xf>
    <xf numFmtId="0" fontId="2" fillId="0" borderId="1" xfId="16" applyNumberFormat="1" applyFont="1" applyBorder="1" applyAlignment="1">
      <alignment vertical="top"/>
    </xf>
    <xf numFmtId="0" fontId="2" fillId="0" borderId="1" xfId="16" applyNumberFormat="1" applyFont="1" applyBorder="1" applyAlignment="1">
      <alignment vertical="top" indent="4"/>
    </xf>
    <xf numFmtId="0" fontId="2" fillId="0" borderId="1" xfId="16" applyNumberFormat="1" applyFont="1" applyBorder="1" applyAlignment="1">
      <alignment vertical="top" indent="6"/>
    </xf>
    <xf numFmtId="0" fontId="36" fillId="0" borderId="0" xfId="17" applyFont="1"/>
    <xf numFmtId="0" fontId="2" fillId="0" borderId="0" xfId="17"/>
    <xf numFmtId="0" fontId="37" fillId="0" borderId="0" xfId="17" applyFont="1"/>
    <xf numFmtId="0" fontId="38" fillId="0" borderId="0" xfId="17" applyNumberFormat="1" applyFont="1" applyAlignment="1">
      <alignment horizontal="left"/>
    </xf>
    <xf numFmtId="0" fontId="6" fillId="2" borderId="1" xfId="17" applyNumberFormat="1" applyFont="1" applyFill="1" applyBorder="1" applyAlignment="1">
      <alignment vertical="top" wrapText="1"/>
    </xf>
    <xf numFmtId="0" fontId="2" fillId="8" borderId="1" xfId="17" applyNumberFormat="1" applyFont="1" applyFill="1" applyBorder="1" applyAlignment="1">
      <alignment vertical="top"/>
    </xf>
    <xf numFmtId="0" fontId="2" fillId="8" borderId="1" xfId="17" applyNumberFormat="1" applyFont="1" applyFill="1" applyBorder="1" applyAlignment="1">
      <alignment vertical="top" wrapText="1"/>
    </xf>
    <xf numFmtId="2" fontId="2" fillId="8" borderId="1" xfId="17" applyNumberFormat="1" applyFont="1" applyFill="1" applyBorder="1" applyAlignment="1">
      <alignment horizontal="right" vertical="top" wrapText="1"/>
    </xf>
    <xf numFmtId="3" fontId="2" fillId="8" borderId="1" xfId="17" applyNumberFormat="1" applyFont="1" applyFill="1" applyBorder="1" applyAlignment="1">
      <alignment horizontal="right" vertical="top" wrapText="1"/>
    </xf>
    <xf numFmtId="0" fontId="2" fillId="0" borderId="1" xfId="17" applyNumberFormat="1" applyFont="1" applyBorder="1" applyAlignment="1">
      <alignment vertical="top" indent="2"/>
    </xf>
    <xf numFmtId="0" fontId="2" fillId="0" borderId="1" xfId="17" applyNumberFormat="1" applyFont="1" applyBorder="1" applyAlignment="1">
      <alignment vertical="top"/>
    </xf>
    <xf numFmtId="3" fontId="2" fillId="0" borderId="1" xfId="17" applyNumberFormat="1" applyFont="1" applyBorder="1" applyAlignment="1">
      <alignment horizontal="right" vertical="top" wrapText="1"/>
    </xf>
    <xf numFmtId="2" fontId="2" fillId="0" borderId="1" xfId="17" applyNumberFormat="1" applyFont="1" applyBorder="1" applyAlignment="1">
      <alignment horizontal="right" vertical="top" wrapText="1"/>
    </xf>
    <xf numFmtId="4" fontId="2" fillId="8" borderId="1" xfId="17" applyNumberFormat="1" applyFont="1" applyFill="1" applyBorder="1" applyAlignment="1">
      <alignment horizontal="right" vertical="top" wrapText="1"/>
    </xf>
    <xf numFmtId="4" fontId="2" fillId="0" borderId="1" xfId="17" applyNumberFormat="1" applyFont="1" applyBorder="1" applyAlignment="1">
      <alignment horizontal="right" vertical="top" wrapText="1"/>
    </xf>
    <xf numFmtId="0" fontId="6" fillId="2" borderId="1" xfId="18" applyNumberFormat="1" applyFont="1" applyFill="1" applyBorder="1" applyAlignment="1">
      <alignment vertical="top" wrapText="1"/>
    </xf>
    <xf numFmtId="0" fontId="2" fillId="8" borderId="1" xfId="18" applyNumberFormat="1" applyFont="1" applyFill="1" applyBorder="1" applyAlignment="1">
      <alignment vertical="top"/>
    </xf>
    <xf numFmtId="0" fontId="2" fillId="8" borderId="1" xfId="18" applyNumberFormat="1" applyFont="1" applyFill="1" applyBorder="1" applyAlignment="1">
      <alignment vertical="top" wrapText="1"/>
    </xf>
    <xf numFmtId="2" fontId="2" fillId="8" borderId="1" xfId="18" applyNumberFormat="1" applyFont="1" applyFill="1" applyBorder="1" applyAlignment="1">
      <alignment horizontal="right" vertical="top" wrapText="1"/>
    </xf>
    <xf numFmtId="4" fontId="2" fillId="8" borderId="1" xfId="18" applyNumberFormat="1" applyFont="1" applyFill="1" applyBorder="1" applyAlignment="1">
      <alignment horizontal="right" vertical="top" wrapText="1"/>
    </xf>
    <xf numFmtId="0" fontId="2" fillId="0" borderId="1" xfId="18" applyNumberFormat="1" applyFont="1" applyBorder="1" applyAlignment="1">
      <alignment vertical="top" indent="2"/>
    </xf>
    <xf numFmtId="0" fontId="2" fillId="0" borderId="1" xfId="18" applyNumberFormat="1" applyFont="1" applyBorder="1" applyAlignment="1">
      <alignment vertical="top"/>
    </xf>
    <xf numFmtId="3" fontId="2" fillId="0" borderId="1" xfId="18" applyNumberFormat="1" applyFont="1" applyBorder="1" applyAlignment="1">
      <alignment horizontal="right" vertical="top" wrapText="1"/>
    </xf>
    <xf numFmtId="2" fontId="2" fillId="0" borderId="1" xfId="18" applyNumberFormat="1" applyFont="1" applyBorder="1" applyAlignment="1">
      <alignment horizontal="right" vertical="top" wrapText="1"/>
    </xf>
    <xf numFmtId="4" fontId="2" fillId="0" borderId="1" xfId="18" applyNumberFormat="1" applyFont="1" applyBorder="1" applyAlignment="1">
      <alignment horizontal="right" vertical="top" wrapText="1"/>
    </xf>
    <xf numFmtId="3" fontId="2" fillId="8" borderId="1" xfId="18" applyNumberFormat="1" applyFont="1" applyFill="1" applyBorder="1" applyAlignment="1">
      <alignment horizontal="right" vertical="top" wrapText="1"/>
    </xf>
    <xf numFmtId="4" fontId="4" fillId="0" borderId="1" xfId="18" applyNumberFormat="1" applyFont="1" applyBorder="1" applyAlignment="1">
      <alignment horizontal="right" vertical="top" wrapText="1"/>
    </xf>
    <xf numFmtId="164" fontId="2" fillId="8" borderId="1" xfId="18" applyNumberFormat="1" applyFont="1" applyFill="1" applyBorder="1" applyAlignment="1">
      <alignment horizontal="right" vertical="top" wrapText="1"/>
    </xf>
    <xf numFmtId="0" fontId="36" fillId="0" borderId="0" xfId="18" applyFont="1"/>
    <xf numFmtId="0" fontId="2" fillId="0" borderId="0" xfId="18"/>
    <xf numFmtId="0" fontId="37" fillId="0" borderId="0" xfId="18" applyFont="1"/>
    <xf numFmtId="0" fontId="38" fillId="0" borderId="0" xfId="18" applyNumberFormat="1" applyFont="1" applyAlignment="1">
      <alignment horizontal="left"/>
    </xf>
    <xf numFmtId="172" fontId="42" fillId="0" borderId="2" xfId="5" applyNumberFormat="1" applyFont="1" applyFill="1" applyBorder="1" applyAlignment="1" applyProtection="1">
      <alignment horizontal="center" vertical="center" wrapText="1"/>
    </xf>
    <xf numFmtId="172" fontId="42" fillId="0" borderId="0" xfId="5" applyNumberFormat="1" applyFont="1" applyFill="1" applyBorder="1" applyAlignment="1" applyProtection="1">
      <alignment vertical="top"/>
    </xf>
    <xf numFmtId="167" fontId="41" fillId="0" borderId="0" xfId="5" applyNumberFormat="1" applyFont="1" applyFill="1" applyBorder="1" applyAlignment="1" applyProtection="1">
      <alignment vertical="top"/>
    </xf>
    <xf numFmtId="0" fontId="41" fillId="0" borderId="0" xfId="0" applyNumberFormat="1" applyFont="1" applyFill="1" applyBorder="1" applyAlignment="1" applyProtection="1">
      <alignment vertical="top"/>
    </xf>
    <xf numFmtId="172" fontId="45" fillId="0" borderId="0" xfId="5" applyNumberFormat="1" applyFont="1" applyFill="1" applyAlignment="1" applyProtection="1">
      <alignment vertical="center" wrapText="1"/>
    </xf>
    <xf numFmtId="167" fontId="45" fillId="0" borderId="0" xfId="5" applyNumberFormat="1" applyFont="1" applyFill="1" applyAlignment="1" applyProtection="1">
      <alignment horizontal="left" vertical="center" wrapText="1"/>
    </xf>
    <xf numFmtId="167" fontId="24" fillId="0" borderId="0" xfId="5" applyNumberFormat="1" applyFont="1" applyFill="1" applyAlignment="1" applyProtection="1">
      <alignment horizontal="left" vertical="center" wrapText="1"/>
    </xf>
    <xf numFmtId="172" fontId="45" fillId="0" borderId="0" xfId="5" applyNumberFormat="1" applyFont="1" applyFill="1" applyBorder="1" applyAlignment="1" applyProtection="1">
      <alignment vertical="center" wrapText="1"/>
    </xf>
    <xf numFmtId="167" fontId="45" fillId="0" borderId="0" xfId="5" applyNumberFormat="1" applyFont="1" applyFill="1" applyBorder="1" applyAlignment="1" applyProtection="1">
      <alignment horizontal="left" vertical="center" wrapText="1"/>
    </xf>
    <xf numFmtId="167" fontId="24" fillId="0" borderId="0" xfId="5" applyNumberFormat="1" applyFont="1" applyFill="1" applyBorder="1" applyAlignment="1" applyProtection="1">
      <alignment horizontal="left" vertical="center" wrapText="1"/>
    </xf>
    <xf numFmtId="172" fontId="45" fillId="0" borderId="3" xfId="5" applyNumberFormat="1" applyFont="1" applyFill="1" applyBorder="1" applyAlignment="1" applyProtection="1">
      <alignment vertical="center" wrapText="1"/>
    </xf>
    <xf numFmtId="167" fontId="24" fillId="0" borderId="3" xfId="5" applyNumberFormat="1" applyFont="1" applyFill="1" applyBorder="1" applyAlignment="1" applyProtection="1">
      <alignment horizontal="left" vertical="center" wrapText="1"/>
    </xf>
    <xf numFmtId="167" fontId="49" fillId="0" borderId="0" xfId="5" applyNumberFormat="1" applyFont="1" applyFill="1" applyAlignment="1" applyProtection="1">
      <alignment horizontal="left" vertical="center" wrapText="1"/>
    </xf>
    <xf numFmtId="172" fontId="42" fillId="0" borderId="2" xfId="5" applyNumberFormat="1" applyFont="1" applyFill="1" applyBorder="1" applyAlignment="1" applyProtection="1">
      <alignment horizontal="left" vertical="center"/>
    </xf>
    <xf numFmtId="172" fontId="24" fillId="0" borderId="2" xfId="5" applyNumberFormat="1" applyFont="1" applyFill="1" applyBorder="1" applyAlignment="1">
      <alignment horizontal="left" vertical="center"/>
    </xf>
    <xf numFmtId="0" fontId="42" fillId="0" borderId="2" xfId="0" applyNumberFormat="1" applyFont="1" applyFill="1" applyBorder="1" applyAlignment="1" applyProtection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2" fillId="0" borderId="9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165" fontId="32" fillId="0" borderId="9" xfId="1" applyNumberFormat="1" applyFont="1" applyBorder="1" applyAlignment="1">
      <alignment horizontal="left" vertical="center" wrapText="1"/>
    </xf>
    <xf numFmtId="165" fontId="32" fillId="0" borderId="11" xfId="1" applyNumberFormat="1" applyFont="1" applyBorder="1" applyAlignment="1">
      <alignment horizontal="left" vertical="center" wrapText="1"/>
    </xf>
    <xf numFmtId="165" fontId="24" fillId="0" borderId="0" xfId="1" applyNumberFormat="1" applyFont="1" applyFill="1" applyAlignment="1">
      <alignment horizontal="left" vertical="center" wrapText="1"/>
    </xf>
    <xf numFmtId="165" fontId="45" fillId="0" borderId="0" xfId="1" applyNumberFormat="1" applyFont="1" applyFill="1" applyAlignment="1">
      <alignment horizontal="left" vertical="center" wrapText="1"/>
    </xf>
    <xf numFmtId="165" fontId="24" fillId="0" borderId="9" xfId="1" applyNumberFormat="1" applyFont="1" applyFill="1" applyBorder="1" applyAlignment="1">
      <alignment horizontal="left" vertical="center" wrapText="1"/>
    </xf>
    <xf numFmtId="165" fontId="45" fillId="0" borderId="9" xfId="1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 wrapText="1"/>
    </xf>
    <xf numFmtId="165" fontId="44" fillId="0" borderId="0" xfId="1" applyNumberFormat="1" applyFont="1" applyFill="1" applyBorder="1"/>
    <xf numFmtId="4" fontId="4" fillId="8" borderId="1" xfId="18" applyNumberFormat="1" applyFont="1" applyFill="1" applyBorder="1" applyAlignment="1">
      <alignment horizontal="right" vertical="top" wrapText="1"/>
    </xf>
    <xf numFmtId="0" fontId="2" fillId="7" borderId="1" xfId="18" applyNumberFormat="1" applyFont="1" applyFill="1" applyBorder="1" applyAlignment="1">
      <alignment vertical="top"/>
    </xf>
    <xf numFmtId="2" fontId="2" fillId="7" borderId="1" xfId="18" applyNumberFormat="1" applyFont="1" applyFill="1" applyBorder="1" applyAlignment="1">
      <alignment horizontal="right" vertical="top" wrapText="1"/>
    </xf>
    <xf numFmtId="164" fontId="2" fillId="7" borderId="1" xfId="18" applyNumberFormat="1" applyFont="1" applyFill="1" applyBorder="1" applyAlignment="1">
      <alignment horizontal="right" vertical="top" wrapText="1"/>
    </xf>
    <xf numFmtId="165" fontId="0" fillId="7" borderId="0" xfId="1" applyNumberFormat="1" applyFont="1" applyFill="1"/>
    <xf numFmtId="4" fontId="2" fillId="7" borderId="1" xfId="18" applyNumberFormat="1" applyFont="1" applyFill="1" applyBorder="1" applyAlignment="1">
      <alignment horizontal="right" vertical="top" wrapText="1"/>
    </xf>
    <xf numFmtId="4" fontId="0" fillId="0" borderId="0" xfId="0" applyNumberFormat="1"/>
    <xf numFmtId="167" fontId="0" fillId="0" borderId="0" xfId="0" applyNumberFormat="1"/>
    <xf numFmtId="0" fontId="34" fillId="0" borderId="0" xfId="0" applyFont="1"/>
    <xf numFmtId="0" fontId="57" fillId="0" borderId="0" xfId="0" applyFont="1" applyAlignment="1">
      <alignment vertical="center" wrapText="1"/>
    </xf>
    <xf numFmtId="165" fontId="56" fillId="0" borderId="9" xfId="1" applyNumberFormat="1" applyFont="1" applyBorder="1" applyAlignment="1">
      <alignment horizontal="right" vertical="center" wrapText="1"/>
    </xf>
    <xf numFmtId="0" fontId="2" fillId="10" borderId="1" xfId="16" applyNumberFormat="1" applyFont="1" applyFill="1" applyBorder="1" applyAlignment="1">
      <alignment vertical="top" wrapText="1" indent="2"/>
    </xf>
    <xf numFmtId="0" fontId="2" fillId="10" borderId="1" xfId="16" applyNumberFormat="1" applyFont="1" applyFill="1" applyBorder="1" applyAlignment="1">
      <alignment horizontal="right" vertical="top" wrapText="1"/>
    </xf>
    <xf numFmtId="4" fontId="2" fillId="10" borderId="1" xfId="16" applyNumberFormat="1" applyFont="1" applyFill="1" applyBorder="1" applyAlignment="1">
      <alignment horizontal="right" vertical="top" wrapText="1"/>
    </xf>
    <xf numFmtId="0" fontId="2" fillId="0" borderId="1" xfId="16" applyNumberFormat="1" applyFont="1" applyBorder="1" applyAlignment="1">
      <alignment vertical="top" wrapText="1" indent="4"/>
    </xf>
    <xf numFmtId="0" fontId="2" fillId="0" borderId="1" xfId="16" applyNumberFormat="1" applyFont="1" applyBorder="1" applyAlignment="1">
      <alignment horizontal="right" vertical="top" wrapText="1"/>
    </xf>
    <xf numFmtId="4" fontId="2" fillId="0" borderId="1" xfId="16" applyNumberFormat="1" applyFont="1" applyBorder="1" applyAlignment="1">
      <alignment horizontal="right" vertical="top" wrapText="1"/>
    </xf>
    <xf numFmtId="2" fontId="2" fillId="0" borderId="1" xfId="16" applyNumberFormat="1" applyFont="1" applyBorder="1" applyAlignment="1">
      <alignment horizontal="right" vertical="top" wrapText="1"/>
    </xf>
    <xf numFmtId="4" fontId="4" fillId="10" borderId="1" xfId="16" applyNumberFormat="1" applyFont="1" applyFill="1" applyBorder="1" applyAlignment="1">
      <alignment horizontal="right" vertical="top" wrapText="1"/>
    </xf>
    <xf numFmtId="4" fontId="4" fillId="0" borderId="1" xfId="16" applyNumberFormat="1" applyFont="1" applyBorder="1" applyAlignment="1">
      <alignment horizontal="right" vertical="top" wrapText="1"/>
    </xf>
    <xf numFmtId="165" fontId="56" fillId="0" borderId="0" xfId="1" applyNumberFormat="1" applyFont="1" applyAlignment="1">
      <alignment vertical="center" wrapText="1"/>
    </xf>
    <xf numFmtId="0" fontId="33" fillId="0" borderId="9" xfId="0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9" xfId="0" applyFont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9" xfId="0" applyFont="1" applyBorder="1"/>
    <xf numFmtId="0" fontId="32" fillId="0" borderId="11" xfId="0" applyFont="1" applyBorder="1" applyAlignment="1">
      <alignment vertical="center"/>
    </xf>
    <xf numFmtId="0" fontId="34" fillId="0" borderId="11" xfId="0" applyFont="1" applyBorder="1"/>
    <xf numFmtId="0" fontId="35" fillId="0" borderId="0" xfId="0" applyFont="1" applyAlignment="1">
      <alignment vertical="center"/>
    </xf>
    <xf numFmtId="165" fontId="33" fillId="0" borderId="11" xfId="1" applyNumberFormat="1" applyFont="1" applyBorder="1" applyAlignment="1">
      <alignment horizontal="left" vertical="center" wrapText="1"/>
    </xf>
    <xf numFmtId="0" fontId="3" fillId="0" borderId="1" xfId="9" applyNumberFormat="1" applyFont="1" applyBorder="1" applyAlignment="1">
      <alignment vertical="top" wrapText="1"/>
    </xf>
    <xf numFmtId="4" fontId="3" fillId="0" borderId="1" xfId="9" applyNumberFormat="1" applyFont="1" applyBorder="1" applyAlignment="1">
      <alignment horizontal="right" vertical="top" wrapText="1"/>
    </xf>
    <xf numFmtId="2" fontId="3" fillId="0" borderId="1" xfId="9" applyNumberFormat="1" applyFont="1" applyBorder="1" applyAlignment="1">
      <alignment horizontal="right" vertical="top" wrapText="1"/>
    </xf>
    <xf numFmtId="164" fontId="3" fillId="0" borderId="1" xfId="9" applyNumberFormat="1" applyFont="1" applyBorder="1" applyAlignment="1">
      <alignment horizontal="right" vertical="top" wrapText="1"/>
    </xf>
    <xf numFmtId="0" fontId="2" fillId="0" borderId="1" xfId="9" applyNumberFormat="1" applyFont="1" applyBorder="1" applyAlignment="1">
      <alignment vertical="top" wrapText="1" indent="2"/>
    </xf>
    <xf numFmtId="0" fontId="2" fillId="0" borderId="1" xfId="9" applyNumberFormat="1" applyFont="1" applyBorder="1" applyAlignment="1">
      <alignment vertical="top" wrapText="1" indent="4"/>
    </xf>
    <xf numFmtId="0" fontId="2" fillId="0" borderId="1" xfId="9" applyNumberFormat="1" applyFont="1" applyBorder="1" applyAlignment="1">
      <alignment vertical="top" wrapText="1" indent="6"/>
    </xf>
    <xf numFmtId="164" fontId="4" fillId="0" borderId="1" xfId="9" applyNumberFormat="1" applyFont="1" applyBorder="1" applyAlignment="1">
      <alignment horizontal="right" vertical="top" wrapText="1"/>
    </xf>
    <xf numFmtId="3" fontId="3" fillId="0" borderId="1" xfId="9" applyNumberFormat="1" applyFont="1" applyBorder="1" applyAlignment="1">
      <alignment horizontal="right" vertical="top" wrapText="1"/>
    </xf>
    <xf numFmtId="1" fontId="4" fillId="0" borderId="1" xfId="9" applyNumberFormat="1" applyFont="1" applyBorder="1" applyAlignment="1">
      <alignment horizontal="right" vertical="top" wrapText="1"/>
    </xf>
    <xf numFmtId="3" fontId="5" fillId="0" borderId="1" xfId="9" applyNumberFormat="1" applyFont="1" applyBorder="1" applyAlignment="1">
      <alignment horizontal="right" vertical="top" wrapText="1"/>
    </xf>
    <xf numFmtId="0" fontId="6" fillId="2" borderId="1" xfId="9" applyNumberFormat="1" applyFont="1" applyFill="1" applyBorder="1" applyAlignment="1">
      <alignment vertical="top"/>
    </xf>
    <xf numFmtId="178" fontId="6" fillId="2" borderId="1" xfId="9" applyNumberFormat="1" applyFont="1" applyFill="1" applyBorder="1" applyAlignment="1">
      <alignment horizontal="right" vertical="top" wrapText="1"/>
    </xf>
    <xf numFmtId="165" fontId="0" fillId="15" borderId="0" xfId="0" applyNumberFormat="1" applyFill="1"/>
    <xf numFmtId="0" fontId="6" fillId="2" borderId="1" xfId="9" applyNumberFormat="1" applyFont="1" applyFill="1" applyBorder="1" applyAlignment="1">
      <alignment vertical="top" wrapText="1"/>
    </xf>
    <xf numFmtId="0" fontId="2" fillId="8" borderId="1" xfId="9" applyNumberFormat="1" applyFont="1" applyFill="1" applyBorder="1" applyAlignment="1">
      <alignment vertical="top"/>
    </xf>
    <xf numFmtId="0" fontId="2" fillId="8" borderId="1" xfId="9" applyNumberFormat="1" applyFont="1" applyFill="1" applyBorder="1" applyAlignment="1">
      <alignment vertical="top" wrapText="1"/>
    </xf>
    <xf numFmtId="2" fontId="2" fillId="8" borderId="1" xfId="9" applyNumberFormat="1" applyFont="1" applyFill="1" applyBorder="1" applyAlignment="1">
      <alignment horizontal="right" vertical="top" wrapText="1"/>
    </xf>
    <xf numFmtId="0" fontId="2" fillId="0" borderId="1" xfId="9" applyNumberFormat="1" applyFont="1" applyBorder="1" applyAlignment="1">
      <alignment vertical="top" indent="2"/>
    </xf>
    <xf numFmtId="0" fontId="2" fillId="0" borderId="1" xfId="9" applyNumberFormat="1" applyFont="1" applyBorder="1" applyAlignment="1">
      <alignment vertical="top"/>
    </xf>
    <xf numFmtId="0" fontId="2" fillId="0" borderId="1" xfId="9" applyNumberFormat="1" applyFont="1" applyBorder="1" applyAlignment="1">
      <alignment vertical="top" indent="4"/>
    </xf>
    <xf numFmtId="0" fontId="2" fillId="0" borderId="1" xfId="9" applyNumberFormat="1" applyFont="1" applyBorder="1" applyAlignment="1">
      <alignment vertical="top" indent="6"/>
    </xf>
    <xf numFmtId="4" fontId="2" fillId="8" borderId="1" xfId="9" applyNumberFormat="1" applyFont="1" applyFill="1" applyBorder="1" applyAlignment="1">
      <alignment horizontal="right" vertical="top" wrapText="1"/>
    </xf>
    <xf numFmtId="167" fontId="0" fillId="0" borderId="0" xfId="5" applyNumberFormat="1" applyFont="1"/>
    <xf numFmtId="171" fontId="10" fillId="0" borderId="5" xfId="3" applyNumberFormat="1" applyFont="1" applyFill="1" applyBorder="1" applyAlignment="1">
      <alignment horizontal="right" vertical="center"/>
    </xf>
    <xf numFmtId="165" fontId="0" fillId="9" borderId="0" xfId="0" applyNumberFormat="1" applyFill="1"/>
    <xf numFmtId="165" fontId="0" fillId="0" borderId="0" xfId="0" applyNumberFormat="1" applyFill="1"/>
    <xf numFmtId="0" fontId="32" fillId="0" borderId="0" xfId="0" applyFont="1" applyAlignment="1">
      <alignment horizontal="left" vertical="center"/>
    </xf>
    <xf numFmtId="0" fontId="32" fillId="0" borderId="9" xfId="0" applyFont="1" applyBorder="1" applyAlignment="1">
      <alignment horizontal="center" vertical="center" wrapText="1"/>
    </xf>
    <xf numFmtId="165" fontId="33" fillId="0" borderId="0" xfId="1" applyNumberFormat="1" applyFont="1" applyAlignment="1">
      <alignment horizontal="left" vertical="center" wrapText="1"/>
    </xf>
    <xf numFmtId="165" fontId="33" fillId="0" borderId="9" xfId="1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right" vertical="center" wrapText="1"/>
    </xf>
    <xf numFmtId="0" fontId="32" fillId="0" borderId="9" xfId="0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165" fontId="56" fillId="0" borderId="0" xfId="1" applyNumberFormat="1" applyFont="1" applyAlignment="1">
      <alignment horizontal="right" vertical="center" wrapText="1"/>
    </xf>
    <xf numFmtId="0" fontId="33" fillId="0" borderId="0" xfId="0" applyFont="1" applyAlignment="1">
      <alignment horizontal="left" vertical="center"/>
    </xf>
    <xf numFmtId="165" fontId="32" fillId="0" borderId="0" xfId="1" applyNumberFormat="1" applyFont="1" applyAlignment="1">
      <alignment horizontal="left" vertical="center" wrapText="1"/>
    </xf>
    <xf numFmtId="165" fontId="0" fillId="16" borderId="0" xfId="0" applyNumberFormat="1" applyFill="1"/>
    <xf numFmtId="167" fontId="10" fillId="16" borderId="0" xfId="3" applyNumberFormat="1" applyFont="1" applyFill="1" applyBorder="1" applyAlignment="1">
      <alignment horizontal="right" vertical="center"/>
    </xf>
    <xf numFmtId="165" fontId="0" fillId="18" borderId="0" xfId="0" applyNumberFormat="1" applyFill="1"/>
    <xf numFmtId="165" fontId="0" fillId="19" borderId="0" xfId="0" applyNumberFormat="1" applyFill="1"/>
    <xf numFmtId="165" fontId="0" fillId="14" borderId="0" xfId="0" applyNumberFormat="1" applyFill="1"/>
    <xf numFmtId="165" fontId="0" fillId="20" borderId="0" xfId="0" applyNumberFormat="1" applyFill="1"/>
    <xf numFmtId="165" fontId="0" fillId="21" borderId="0" xfId="0" applyNumberFormat="1" applyFill="1"/>
    <xf numFmtId="165" fontId="0" fillId="22" borderId="0" xfId="0" applyNumberFormat="1" applyFill="1"/>
    <xf numFmtId="0" fontId="36" fillId="0" borderId="0" xfId="2" applyFont="1"/>
    <xf numFmtId="0" fontId="2" fillId="0" borderId="0" xfId="2"/>
    <xf numFmtId="0" fontId="37" fillId="0" borderId="0" xfId="2" applyFont="1"/>
    <xf numFmtId="0" fontId="38" fillId="0" borderId="0" xfId="2" applyNumberFormat="1" applyFont="1" applyAlignment="1">
      <alignment horizontal="left"/>
    </xf>
    <xf numFmtId="0" fontId="6" fillId="2" borderId="1" xfId="2" applyNumberFormat="1" applyFont="1" applyFill="1" applyBorder="1" applyAlignment="1">
      <alignment vertical="top" wrapText="1"/>
    </xf>
    <xf numFmtId="0" fontId="2" fillId="8" borderId="1" xfId="2" applyNumberFormat="1" applyFont="1" applyFill="1" applyBorder="1" applyAlignment="1">
      <alignment vertical="top"/>
    </xf>
    <xf numFmtId="0" fontId="2" fillId="8" borderId="1" xfId="2" applyNumberFormat="1" applyFont="1" applyFill="1" applyBorder="1" applyAlignment="1">
      <alignment vertical="top" wrapText="1"/>
    </xf>
    <xf numFmtId="2" fontId="2" fillId="8" borderId="1" xfId="2" applyNumberFormat="1" applyFont="1" applyFill="1" applyBorder="1" applyAlignment="1">
      <alignment horizontal="right" vertical="top" wrapText="1"/>
    </xf>
    <xf numFmtId="0" fontId="2" fillId="0" borderId="1" xfId="2" applyNumberFormat="1" applyFont="1" applyBorder="1" applyAlignment="1">
      <alignment vertical="top" indent="2"/>
    </xf>
    <xf numFmtId="0" fontId="2" fillId="0" borderId="1" xfId="2" applyNumberFormat="1" applyFont="1" applyBorder="1" applyAlignment="1">
      <alignment vertical="top"/>
    </xf>
    <xf numFmtId="0" fontId="2" fillId="0" borderId="1" xfId="2" applyNumberFormat="1" applyFont="1" applyBorder="1" applyAlignment="1">
      <alignment vertical="top" indent="4"/>
    </xf>
    <xf numFmtId="0" fontId="2" fillId="0" borderId="1" xfId="2" applyNumberFormat="1" applyFont="1" applyBorder="1" applyAlignment="1">
      <alignment vertical="top" indent="6"/>
    </xf>
    <xf numFmtId="165" fontId="2" fillId="17" borderId="1" xfId="1" applyNumberFormat="1" applyFont="1" applyFill="1" applyBorder="1" applyAlignment="1">
      <alignment vertical="top"/>
    </xf>
    <xf numFmtId="165" fontId="2" fillId="17" borderId="1" xfId="1" applyNumberFormat="1" applyFont="1" applyFill="1" applyBorder="1" applyAlignment="1">
      <alignment horizontal="right" vertical="top" wrapText="1"/>
    </xf>
    <xf numFmtId="167" fontId="41" fillId="17" borderId="0" xfId="5" applyNumberFormat="1" applyFont="1" applyFill="1"/>
    <xf numFmtId="0" fontId="10" fillId="17" borderId="0" xfId="0" applyFont="1" applyFill="1" applyAlignment="1">
      <alignment horizontal="left" vertical="center"/>
    </xf>
    <xf numFmtId="167" fontId="41" fillId="17" borderId="19" xfId="5" applyNumberFormat="1" applyFont="1" applyFill="1" applyBorder="1"/>
    <xf numFmtId="167" fontId="41" fillId="17" borderId="0" xfId="5" applyNumberFormat="1" applyFont="1" applyFill="1" applyBorder="1"/>
    <xf numFmtId="167" fontId="26" fillId="17" borderId="20" xfId="5" applyNumberFormat="1" applyFont="1" applyFill="1" applyBorder="1"/>
    <xf numFmtId="0" fontId="2" fillId="17" borderId="1" xfId="2" applyNumberFormat="1" applyFont="1" applyFill="1" applyBorder="1" applyAlignment="1">
      <alignment vertical="top" indent="2"/>
    </xf>
    <xf numFmtId="0" fontId="2" fillId="17" borderId="1" xfId="2" applyNumberFormat="1" applyFont="1" applyFill="1" applyBorder="1" applyAlignment="1">
      <alignment vertical="top"/>
    </xf>
    <xf numFmtId="0" fontId="0" fillId="17" borderId="0" xfId="0" applyFill="1"/>
    <xf numFmtId="0" fontId="2" fillId="9" borderId="1" xfId="2" applyNumberFormat="1" applyFont="1" applyFill="1" applyBorder="1" applyAlignment="1">
      <alignment vertical="top" indent="4"/>
    </xf>
    <xf numFmtId="0" fontId="2" fillId="9" borderId="1" xfId="2" applyNumberFormat="1" applyFont="1" applyFill="1" applyBorder="1" applyAlignment="1">
      <alignment vertical="top"/>
    </xf>
    <xf numFmtId="165" fontId="2" fillId="9" borderId="1" xfId="1" applyNumberFormat="1" applyFont="1" applyFill="1" applyBorder="1" applyAlignment="1">
      <alignment horizontal="right" vertical="top" wrapText="1"/>
    </xf>
    <xf numFmtId="167" fontId="41" fillId="9" borderId="0" xfId="5" applyNumberFormat="1" applyFont="1" applyFill="1"/>
    <xf numFmtId="0" fontId="2" fillId="7" borderId="1" xfId="2" applyNumberFormat="1" applyFont="1" applyFill="1" applyBorder="1" applyAlignment="1">
      <alignment vertical="top" indent="4"/>
    </xf>
    <xf numFmtId="0" fontId="2" fillId="7" borderId="1" xfId="2" applyNumberFormat="1" applyFont="1" applyFill="1" applyBorder="1" applyAlignment="1">
      <alignment vertical="top"/>
    </xf>
    <xf numFmtId="165" fontId="2" fillId="7" borderId="1" xfId="1" applyNumberFormat="1" applyFont="1" applyFill="1" applyBorder="1" applyAlignment="1">
      <alignment horizontal="right" vertical="top" wrapText="1"/>
    </xf>
    <xf numFmtId="167" fontId="41" fillId="7" borderId="0" xfId="5" applyNumberFormat="1" applyFont="1" applyFill="1"/>
    <xf numFmtId="0" fontId="2" fillId="9" borderId="1" xfId="2" applyNumberFormat="1" applyFont="1" applyFill="1" applyBorder="1" applyAlignment="1">
      <alignment vertical="top" indent="2"/>
    </xf>
    <xf numFmtId="0" fontId="56" fillId="0" borderId="0" xfId="0" applyFont="1" applyAlignment="1">
      <alignment vertical="center" wrapText="1"/>
    </xf>
    <xf numFmtId="0" fontId="24" fillId="0" borderId="0" xfId="2" applyFont="1"/>
    <xf numFmtId="0" fontId="45" fillId="2" borderId="1" xfId="2" applyNumberFormat="1" applyFont="1" applyFill="1" applyBorder="1" applyAlignment="1">
      <alignment vertical="top" wrapText="1"/>
    </xf>
    <xf numFmtId="165" fontId="45" fillId="2" borderId="1" xfId="1" applyNumberFormat="1" applyFont="1" applyFill="1" applyBorder="1" applyAlignment="1">
      <alignment vertical="top" wrapText="1"/>
    </xf>
    <xf numFmtId="0" fontId="45" fillId="0" borderId="0" xfId="2" applyFont="1"/>
    <xf numFmtId="0" fontId="59" fillId="0" borderId="0" xfId="2" applyNumberFormat="1" applyFont="1" applyAlignment="1">
      <alignment horizontal="left"/>
    </xf>
    <xf numFmtId="0" fontId="45" fillId="8" borderId="1" xfId="2" applyNumberFormat="1" applyFont="1" applyFill="1" applyBorder="1" applyAlignment="1">
      <alignment vertical="top"/>
    </xf>
    <xf numFmtId="0" fontId="45" fillId="8" borderId="1" xfId="2" applyNumberFormat="1" applyFont="1" applyFill="1" applyBorder="1" applyAlignment="1">
      <alignment vertical="top" wrapText="1"/>
    </xf>
    <xf numFmtId="165" fontId="45" fillId="8" borderId="1" xfId="1" applyNumberFormat="1" applyFont="1" applyFill="1" applyBorder="1" applyAlignment="1">
      <alignment horizontal="right" vertical="top" wrapText="1"/>
    </xf>
    <xf numFmtId="0" fontId="45" fillId="0" borderId="1" xfId="2" applyNumberFormat="1" applyFont="1" applyBorder="1" applyAlignment="1">
      <alignment vertical="top" indent="2"/>
    </xf>
    <xf numFmtId="0" fontId="45" fillId="0" borderId="1" xfId="2" applyNumberFormat="1" applyFont="1" applyBorder="1" applyAlignment="1">
      <alignment vertical="top"/>
    </xf>
    <xf numFmtId="165" fontId="45" fillId="0" borderId="1" xfId="1" applyNumberFormat="1" applyFont="1" applyBorder="1" applyAlignment="1">
      <alignment horizontal="right" vertical="top" wrapText="1"/>
    </xf>
    <xf numFmtId="165" fontId="45" fillId="0" borderId="0" xfId="1" applyNumberFormat="1" applyFont="1" applyFill="1" applyAlignment="1" applyProtection="1">
      <alignment horizontal="left" vertical="center" wrapText="1"/>
    </xf>
    <xf numFmtId="165" fontId="24" fillId="0" borderId="0" xfId="1" applyNumberFormat="1" applyFont="1" applyFill="1" applyAlignment="1" applyProtection="1">
      <alignment horizontal="left" vertical="center" wrapText="1"/>
    </xf>
    <xf numFmtId="165" fontId="45" fillId="0" borderId="0" xfId="1" applyNumberFormat="1" applyFont="1" applyFill="1" applyBorder="1" applyAlignment="1" applyProtection="1">
      <alignment horizontal="left" vertical="center" wrapText="1"/>
    </xf>
    <xf numFmtId="165" fontId="24" fillId="0" borderId="0" xfId="1" applyNumberFormat="1" applyFont="1" applyFill="1" applyBorder="1" applyAlignment="1" applyProtection="1">
      <alignment horizontal="left" vertical="center" wrapText="1"/>
    </xf>
    <xf numFmtId="165" fontId="24" fillId="0" borderId="3" xfId="1" applyNumberFormat="1" applyFont="1" applyFill="1" applyBorder="1" applyAlignment="1" applyProtection="1">
      <alignment horizontal="left" vertical="center" wrapText="1"/>
    </xf>
    <xf numFmtId="172" fontId="45" fillId="0" borderId="0" xfId="5" applyNumberFormat="1" applyFont="1" applyFill="1" applyAlignment="1" applyProtection="1">
      <alignment horizontal="left" vertical="center" wrapText="1"/>
    </xf>
    <xf numFmtId="172" fontId="42" fillId="0" borderId="2" xfId="5" applyNumberFormat="1" applyFont="1" applyFill="1" applyBorder="1" applyAlignment="1" applyProtection="1">
      <alignment horizontal="left" vertical="center" wrapText="1"/>
    </xf>
    <xf numFmtId="172" fontId="24" fillId="0" borderId="2" xfId="5" applyNumberFormat="1" applyFont="1" applyFill="1" applyBorder="1" applyAlignment="1">
      <alignment horizontal="left" vertical="center" wrapText="1"/>
    </xf>
    <xf numFmtId="0" fontId="42" fillId="0" borderId="2" xfId="0" applyNumberFormat="1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167" fontId="45" fillId="18" borderId="0" xfId="5" applyNumberFormat="1" applyFont="1" applyFill="1" applyAlignment="1" applyProtection="1">
      <alignment horizontal="left" vertical="center" wrapText="1"/>
    </xf>
    <xf numFmtId="165" fontId="45" fillId="18" borderId="0" xfId="1" applyNumberFormat="1" applyFont="1" applyFill="1" applyAlignment="1" applyProtection="1">
      <alignment horizontal="left" vertical="center" wrapText="1"/>
    </xf>
    <xf numFmtId="167" fontId="49" fillId="0" borderId="0" xfId="0" applyNumberFormat="1" applyFont="1"/>
    <xf numFmtId="0" fontId="46" fillId="23" borderId="0" xfId="0" applyFont="1" applyFill="1"/>
    <xf numFmtId="0" fontId="36" fillId="0" borderId="0" xfId="19" applyFont="1"/>
    <xf numFmtId="0" fontId="2" fillId="0" borderId="0" xfId="19"/>
    <xf numFmtId="0" fontId="37" fillId="0" borderId="0" xfId="19" applyFont="1"/>
    <xf numFmtId="0" fontId="38" fillId="0" borderId="0" xfId="19" applyNumberFormat="1" applyFont="1" applyAlignment="1">
      <alignment horizontal="left"/>
    </xf>
    <xf numFmtId="0" fontId="6" fillId="2" borderId="1" xfId="19" applyNumberFormat="1" applyFont="1" applyFill="1" applyBorder="1" applyAlignment="1">
      <alignment vertical="top" wrapText="1"/>
    </xf>
    <xf numFmtId="0" fontId="2" fillId="8" borderId="1" xfId="19" applyNumberFormat="1" applyFont="1" applyFill="1" applyBorder="1" applyAlignment="1">
      <alignment vertical="top"/>
    </xf>
    <xf numFmtId="0" fontId="2" fillId="8" borderId="1" xfId="19" applyNumberFormat="1" applyFont="1" applyFill="1" applyBorder="1" applyAlignment="1">
      <alignment vertical="top" wrapText="1"/>
    </xf>
    <xf numFmtId="0" fontId="2" fillId="0" borderId="1" xfId="19" applyNumberFormat="1" applyFont="1" applyBorder="1" applyAlignment="1">
      <alignment vertical="top" indent="2"/>
    </xf>
    <xf numFmtId="0" fontId="2" fillId="0" borderId="1" xfId="19" applyNumberFormat="1" applyFont="1" applyBorder="1" applyAlignment="1">
      <alignment vertical="top"/>
    </xf>
    <xf numFmtId="2" fontId="2" fillId="0" borderId="1" xfId="19" applyNumberFormat="1" applyFont="1" applyBorder="1" applyAlignment="1">
      <alignment horizontal="right" vertical="top" wrapText="1"/>
    </xf>
    <xf numFmtId="0" fontId="2" fillId="8" borderId="1" xfId="19" applyNumberFormat="1" applyFont="1" applyFill="1" applyBorder="1" applyAlignment="1">
      <alignment horizontal="right" vertical="top" wrapText="1"/>
    </xf>
    <xf numFmtId="4" fontId="2" fillId="8" borderId="1" xfId="19" applyNumberFormat="1" applyFont="1" applyFill="1" applyBorder="1" applyAlignment="1">
      <alignment horizontal="right" vertical="top" wrapText="1"/>
    </xf>
    <xf numFmtId="4" fontId="2" fillId="0" borderId="1" xfId="19" applyNumberFormat="1" applyFont="1" applyBorder="1" applyAlignment="1">
      <alignment horizontal="right" vertical="top" wrapText="1"/>
    </xf>
    <xf numFmtId="0" fontId="2" fillId="0" borderId="1" xfId="19" applyNumberFormat="1" applyFont="1" applyBorder="1" applyAlignment="1">
      <alignment horizontal="right" vertical="top" wrapText="1"/>
    </xf>
    <xf numFmtId="4" fontId="4" fillId="0" borderId="1" xfId="19" applyNumberFormat="1" applyFont="1" applyBorder="1" applyAlignment="1">
      <alignment horizontal="right" vertical="top" wrapText="1"/>
    </xf>
    <xf numFmtId="4" fontId="4" fillId="8" borderId="1" xfId="19" applyNumberFormat="1" applyFont="1" applyFill="1" applyBorder="1" applyAlignment="1">
      <alignment horizontal="right" vertical="top" wrapText="1"/>
    </xf>
    <xf numFmtId="167" fontId="45" fillId="7" borderId="0" xfId="5" applyNumberFormat="1" applyFont="1" applyFill="1" applyAlignment="1" applyProtection="1">
      <alignment horizontal="left" vertical="center" wrapText="1"/>
    </xf>
    <xf numFmtId="0" fontId="44" fillId="0" borderId="0" xfId="0" applyFont="1" applyFill="1"/>
    <xf numFmtId="0" fontId="2" fillId="8" borderId="1" xfId="12" applyNumberFormat="1" applyFont="1" applyFill="1" applyBorder="1" applyAlignment="1">
      <alignment horizontal="right" vertical="top" wrapText="1"/>
    </xf>
    <xf numFmtId="0" fontId="2" fillId="0" borderId="1" xfId="12" applyNumberFormat="1" applyFont="1" applyBorder="1" applyAlignment="1">
      <alignment horizontal="right" vertical="top" wrapText="1"/>
    </xf>
    <xf numFmtId="14" fontId="45" fillId="0" borderId="0" xfId="0" applyNumberFormat="1" applyFont="1" applyFill="1" applyBorder="1" applyAlignment="1">
      <alignment horizontal="center" vertical="top" wrapText="1"/>
    </xf>
    <xf numFmtId="167" fontId="41" fillId="0" borderId="0" xfId="5" applyNumberFormat="1" applyFont="1" applyFill="1" applyBorder="1"/>
    <xf numFmtId="167" fontId="42" fillId="0" borderId="0" xfId="0" applyNumberFormat="1" applyFont="1" applyFill="1" applyBorder="1"/>
    <xf numFmtId="167" fontId="43" fillId="0" borderId="0" xfId="0" applyNumberFormat="1" applyFont="1" applyFill="1" applyBorder="1"/>
    <xf numFmtId="0" fontId="3" fillId="0" borderId="1" xfId="14" applyNumberFormat="1" applyFont="1" applyBorder="1" applyAlignment="1">
      <alignment vertical="top" wrapText="1"/>
    </xf>
    <xf numFmtId="0" fontId="2" fillId="0" borderId="1" xfId="14" applyNumberFormat="1" applyFont="1" applyBorder="1" applyAlignment="1">
      <alignment vertical="top" wrapText="1" indent="2"/>
    </xf>
    <xf numFmtId="165" fontId="3" fillId="0" borderId="1" xfId="1" applyNumberFormat="1" applyFont="1" applyBorder="1" applyAlignment="1">
      <alignment horizontal="right" vertical="top" wrapText="1"/>
    </xf>
    <xf numFmtId="0" fontId="2" fillId="18" borderId="1" xfId="14" applyNumberFormat="1" applyFont="1" applyFill="1" applyBorder="1" applyAlignment="1">
      <alignment vertical="top" wrapText="1" indent="4"/>
    </xf>
    <xf numFmtId="165" fontId="2" fillId="18" borderId="1" xfId="1" applyNumberFormat="1" applyFont="1" applyFill="1" applyBorder="1" applyAlignment="1">
      <alignment horizontal="right" vertical="top" wrapText="1"/>
    </xf>
    <xf numFmtId="0" fontId="2" fillId="0" borderId="1" xfId="14" applyNumberFormat="1" applyFont="1" applyBorder="1" applyAlignment="1">
      <alignment vertical="top" wrapText="1" indent="6"/>
    </xf>
    <xf numFmtId="0" fontId="2" fillId="10" borderId="1" xfId="20" applyNumberFormat="1" applyFont="1" applyFill="1" applyBorder="1" applyAlignment="1">
      <alignment vertical="top" wrapText="1" indent="2"/>
    </xf>
    <xf numFmtId="2" fontId="2" fillId="10" borderId="1" xfId="20" applyNumberFormat="1" applyFont="1" applyFill="1" applyBorder="1" applyAlignment="1">
      <alignment horizontal="right" vertical="top" wrapText="1"/>
    </xf>
    <xf numFmtId="0" fontId="2" fillId="0" borderId="1" xfId="20" applyNumberFormat="1" applyFont="1" applyBorder="1" applyAlignment="1">
      <alignment vertical="top" wrapText="1" indent="4"/>
    </xf>
    <xf numFmtId="2" fontId="2" fillId="0" borderId="1" xfId="20" applyNumberFormat="1" applyFont="1" applyBorder="1" applyAlignment="1">
      <alignment horizontal="right" vertical="top" wrapText="1"/>
    </xf>
    <xf numFmtId="0" fontId="2" fillId="0" borderId="1" xfId="20" applyNumberFormat="1" applyFont="1" applyBorder="1" applyAlignment="1">
      <alignment vertical="top" wrapText="1" indent="6"/>
    </xf>
    <xf numFmtId="0" fontId="3" fillId="0" borderId="1" xfId="20" applyNumberFormat="1" applyFont="1" applyBorder="1" applyAlignment="1">
      <alignment vertical="top" wrapText="1"/>
    </xf>
    <xf numFmtId="2" fontId="3" fillId="0" borderId="1" xfId="20" applyNumberFormat="1" applyFont="1" applyBorder="1" applyAlignment="1">
      <alignment horizontal="right" vertical="top" wrapText="1"/>
    </xf>
    <xf numFmtId="0" fontId="2" fillId="0" borderId="1" xfId="20" applyNumberFormat="1" applyFont="1" applyBorder="1" applyAlignment="1">
      <alignment vertical="top" wrapText="1" indent="2"/>
    </xf>
    <xf numFmtId="2" fontId="2" fillId="0" borderId="23" xfId="20" applyNumberFormat="1" applyFont="1" applyFill="1" applyBorder="1" applyAlignment="1">
      <alignment horizontal="right" vertical="top" wrapText="1"/>
    </xf>
    <xf numFmtId="0" fontId="2" fillId="18" borderId="1" xfId="20" applyNumberFormat="1" applyFont="1" applyFill="1" applyBorder="1" applyAlignment="1">
      <alignment vertical="top" wrapText="1" indent="4"/>
    </xf>
    <xf numFmtId="2" fontId="2" fillId="18" borderId="1" xfId="20" applyNumberFormat="1" applyFont="1" applyFill="1" applyBorder="1" applyAlignment="1">
      <alignment horizontal="right" vertical="top" wrapText="1"/>
    </xf>
    <xf numFmtId="0" fontId="0" fillId="0" borderId="3" xfId="0" applyBorder="1"/>
    <xf numFmtId="167" fontId="0" fillId="0" borderId="3" xfId="0" applyNumberFormat="1" applyBorder="1"/>
    <xf numFmtId="165" fontId="21" fillId="0" borderId="0" xfId="1" applyNumberFormat="1" applyFont="1" applyFill="1"/>
    <xf numFmtId="0" fontId="2" fillId="18" borderId="1" xfId="9" applyNumberFormat="1" applyFont="1" applyFill="1" applyBorder="1" applyAlignment="1">
      <alignment vertical="top" wrapText="1" indent="4"/>
    </xf>
    <xf numFmtId="0" fontId="2" fillId="18" borderId="1" xfId="9" applyNumberFormat="1" applyFont="1" applyFill="1" applyBorder="1" applyAlignment="1">
      <alignment vertical="top" wrapText="1" indent="6"/>
    </xf>
    <xf numFmtId="165" fontId="0" fillId="24" borderId="0" xfId="0" applyNumberFormat="1" applyFill="1"/>
    <xf numFmtId="0" fontId="6" fillId="2" borderId="1" xfId="21" applyNumberFormat="1" applyFont="1" applyFill="1" applyBorder="1" applyAlignment="1">
      <alignment vertical="top" wrapText="1"/>
    </xf>
    <xf numFmtId="0" fontId="2" fillId="8" borderId="1" xfId="21" applyNumberFormat="1" applyFont="1" applyFill="1" applyBorder="1" applyAlignment="1">
      <alignment vertical="top"/>
    </xf>
    <xf numFmtId="0" fontId="2" fillId="8" borderId="1" xfId="21" applyNumberFormat="1" applyFont="1" applyFill="1" applyBorder="1" applyAlignment="1">
      <alignment vertical="top" wrapText="1"/>
    </xf>
    <xf numFmtId="0" fontId="2" fillId="0" borderId="1" xfId="21" applyNumberFormat="1" applyFont="1" applyBorder="1" applyAlignment="1">
      <alignment vertical="top" indent="2"/>
    </xf>
    <xf numFmtId="0" fontId="2" fillId="0" borderId="1" xfId="21" applyNumberFormat="1" applyFont="1" applyBorder="1" applyAlignment="1">
      <alignment vertical="top"/>
    </xf>
    <xf numFmtId="0" fontId="2" fillId="0" borderId="1" xfId="21" applyNumberFormat="1" applyFont="1" applyBorder="1" applyAlignment="1">
      <alignment vertical="top" indent="4"/>
    </xf>
    <xf numFmtId="0" fontId="2" fillId="0" borderId="1" xfId="21" applyNumberFormat="1" applyFont="1" applyBorder="1" applyAlignment="1">
      <alignment vertical="top" indent="6"/>
    </xf>
    <xf numFmtId="0" fontId="2" fillId="24" borderId="1" xfId="21" applyNumberFormat="1" applyFont="1" applyFill="1" applyBorder="1" applyAlignment="1">
      <alignment vertical="top"/>
    </xf>
    <xf numFmtId="165" fontId="2" fillId="24" borderId="1" xfId="1" applyNumberFormat="1" applyFont="1" applyFill="1" applyBorder="1" applyAlignment="1">
      <alignment horizontal="right" vertical="top" wrapText="1"/>
    </xf>
    <xf numFmtId="165" fontId="60" fillId="0" borderId="0" xfId="1" applyNumberFormat="1" applyFont="1" applyAlignment="1">
      <alignment horizontal="left"/>
    </xf>
    <xf numFmtId="165" fontId="61" fillId="0" borderId="0" xfId="1" applyNumberFormat="1" applyFont="1" applyAlignment="1">
      <alignment horizontal="left"/>
    </xf>
    <xf numFmtId="165" fontId="61" fillId="0" borderId="0" xfId="1" applyNumberFormat="1" applyFont="1"/>
    <xf numFmtId="165" fontId="62" fillId="0" borderId="0" xfId="1" applyNumberFormat="1" applyFont="1" applyAlignment="1">
      <alignment horizontal="left"/>
    </xf>
    <xf numFmtId="165" fontId="61" fillId="25" borderId="24" xfId="1" applyNumberFormat="1" applyFont="1" applyFill="1" applyBorder="1" applyAlignment="1">
      <alignment horizontal="left" vertical="top" wrapText="1"/>
    </xf>
    <xf numFmtId="165" fontId="61" fillId="0" borderId="0" xfId="1" applyNumberFormat="1" applyFont="1" applyFill="1"/>
    <xf numFmtId="165" fontId="61" fillId="26" borderId="24" xfId="1" applyNumberFormat="1" applyFont="1" applyFill="1" applyBorder="1" applyAlignment="1">
      <alignment horizontal="left" vertical="top"/>
    </xf>
    <xf numFmtId="165" fontId="61" fillId="26" borderId="24" xfId="1" applyNumberFormat="1" applyFont="1" applyFill="1" applyBorder="1" applyAlignment="1">
      <alignment horizontal="left" vertical="top" wrapText="1"/>
    </xf>
    <xf numFmtId="165" fontId="61" fillId="26" borderId="24" xfId="1" applyNumberFormat="1" applyFont="1" applyFill="1" applyBorder="1" applyAlignment="1">
      <alignment horizontal="right" vertical="top" wrapText="1"/>
    </xf>
    <xf numFmtId="165" fontId="61" fillId="0" borderId="24" xfId="1" applyNumberFormat="1" applyFont="1" applyBorder="1" applyAlignment="1">
      <alignment horizontal="left" vertical="top" indent="2"/>
    </xf>
    <xf numFmtId="165" fontId="61" fillId="0" borderId="24" xfId="1" applyNumberFormat="1" applyFont="1" applyBorder="1" applyAlignment="1">
      <alignment horizontal="left" vertical="top"/>
    </xf>
    <xf numFmtId="165" fontId="61" fillId="0" borderId="24" xfId="1" applyNumberFormat="1" applyFont="1" applyBorder="1" applyAlignment="1">
      <alignment horizontal="right" vertical="top" wrapText="1"/>
    </xf>
    <xf numFmtId="165" fontId="61" fillId="0" borderId="24" xfId="1" applyNumberFormat="1" applyFont="1" applyBorder="1" applyAlignment="1">
      <alignment horizontal="left" vertical="top" indent="4"/>
    </xf>
    <xf numFmtId="165" fontId="61" fillId="0" borderId="24" xfId="1" applyNumberFormat="1" applyFont="1" applyBorder="1" applyAlignment="1">
      <alignment horizontal="left" vertical="top" indent="6"/>
    </xf>
    <xf numFmtId="165" fontId="61" fillId="24" borderId="24" xfId="1" applyNumberFormat="1" applyFont="1" applyFill="1" applyBorder="1" applyAlignment="1">
      <alignment horizontal="left" vertical="top"/>
    </xf>
    <xf numFmtId="165" fontId="61" fillId="24" borderId="24" xfId="1" applyNumberFormat="1" applyFont="1" applyFill="1" applyBorder="1" applyAlignment="1">
      <alignment horizontal="right" vertical="top" wrapText="1"/>
    </xf>
    <xf numFmtId="165" fontId="61" fillId="24" borderId="0" xfId="1" applyNumberFormat="1" applyFont="1" applyFill="1"/>
    <xf numFmtId="165" fontId="61" fillId="18" borderId="24" xfId="1" applyNumberFormat="1" applyFont="1" applyFill="1" applyBorder="1" applyAlignment="1">
      <alignment horizontal="left" vertical="top" indent="2"/>
    </xf>
    <xf numFmtId="165" fontId="61" fillId="18" borderId="24" xfId="1" applyNumberFormat="1" applyFont="1" applyFill="1" applyBorder="1" applyAlignment="1">
      <alignment horizontal="left" vertical="top"/>
    </xf>
    <xf numFmtId="165" fontId="61" fillId="18" borderId="24" xfId="1" applyNumberFormat="1" applyFont="1" applyFill="1" applyBorder="1" applyAlignment="1">
      <alignment horizontal="right" vertical="top" wrapText="1"/>
    </xf>
    <xf numFmtId="165" fontId="61" fillId="24" borderId="24" xfId="1" applyNumberFormat="1" applyFont="1" applyFill="1" applyBorder="1" applyAlignment="1">
      <alignment horizontal="left" vertical="top" indent="2"/>
    </xf>
    <xf numFmtId="165" fontId="61" fillId="24" borderId="24" xfId="1" applyNumberFormat="1" applyFont="1" applyFill="1" applyBorder="1" applyAlignment="1">
      <alignment horizontal="left" vertical="top" indent="4"/>
    </xf>
    <xf numFmtId="0" fontId="2" fillId="0" borderId="1" xfId="22" applyNumberFormat="1" applyFont="1" applyBorder="1" applyAlignment="1">
      <alignment vertical="top"/>
    </xf>
    <xf numFmtId="165" fontId="4" fillId="8" borderId="1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165" fontId="2" fillId="0" borderId="1" xfId="1" applyNumberFormat="1" applyFont="1" applyBorder="1" applyAlignment="1">
      <alignment horizontal="left" vertical="top"/>
    </xf>
    <xf numFmtId="0" fontId="2" fillId="0" borderId="1" xfId="22" applyNumberFormat="1" applyFont="1" applyBorder="1" applyAlignment="1">
      <alignment horizontal="right" vertical="top" wrapText="1"/>
    </xf>
    <xf numFmtId="0" fontId="18" fillId="27" borderId="0" xfId="0" applyFont="1" applyFill="1" applyAlignment="1">
      <alignment horizontal="left"/>
    </xf>
    <xf numFmtId="172" fontId="10" fillId="0" borderId="0" xfId="5" applyNumberFormat="1" applyFont="1" applyFill="1"/>
    <xf numFmtId="167" fontId="10" fillId="7" borderId="0" xfId="3" applyNumberFormat="1" applyFont="1" applyFill="1" applyBorder="1" applyAlignment="1"/>
    <xf numFmtId="172" fontId="10" fillId="7" borderId="0" xfId="3" applyNumberFormat="1" applyFont="1" applyFill="1" applyBorder="1" applyAlignment="1"/>
    <xf numFmtId="0" fontId="24" fillId="0" borderId="0" xfId="0" applyFont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45" fillId="0" borderId="9" xfId="0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165" fontId="24" fillId="0" borderId="0" xfId="1" applyNumberFormat="1" applyFont="1" applyAlignment="1">
      <alignment horizontal="left" vertical="center" wrapText="1"/>
    </xf>
    <xf numFmtId="165" fontId="45" fillId="0" borderId="0" xfId="1" applyNumberFormat="1" applyFont="1" applyAlignment="1">
      <alignment horizontal="left" vertical="center" wrapText="1"/>
    </xf>
    <xf numFmtId="0" fontId="45" fillId="0" borderId="9" xfId="0" applyFont="1" applyBorder="1" applyAlignment="1">
      <alignment vertical="center"/>
    </xf>
    <xf numFmtId="0" fontId="45" fillId="0" borderId="9" xfId="0" applyFont="1" applyBorder="1" applyAlignment="1">
      <alignment horizontal="center" vertical="center" wrapText="1"/>
    </xf>
    <xf numFmtId="165" fontId="24" fillId="0" borderId="9" xfId="1" applyNumberFormat="1" applyFont="1" applyBorder="1" applyAlignment="1">
      <alignment horizontal="left" vertical="center" wrapText="1"/>
    </xf>
    <xf numFmtId="165" fontId="45" fillId="0" borderId="9" xfId="1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vertical="center"/>
    </xf>
    <xf numFmtId="0" fontId="45" fillId="0" borderId="11" xfId="0" applyFont="1" applyBorder="1" applyAlignment="1">
      <alignment horizontal="center" vertical="center" wrapText="1"/>
    </xf>
    <xf numFmtId="165" fontId="24" fillId="0" borderId="11" xfId="1" applyNumberFormat="1" applyFont="1" applyBorder="1" applyAlignment="1">
      <alignment horizontal="left" vertical="center" wrapText="1"/>
    </xf>
    <xf numFmtId="165" fontId="45" fillId="0" borderId="11" xfId="1" applyNumberFormat="1" applyFont="1" applyBorder="1" applyAlignment="1">
      <alignment horizontal="left" vertical="center" wrapText="1"/>
    </xf>
    <xf numFmtId="0" fontId="45" fillId="0" borderId="22" xfId="0" applyFont="1" applyBorder="1" applyAlignment="1">
      <alignment vertical="center"/>
    </xf>
    <xf numFmtId="0" fontId="45" fillId="0" borderId="22" xfId="0" applyFont="1" applyBorder="1" applyAlignment="1">
      <alignment horizontal="center" vertical="center" wrapText="1"/>
    </xf>
    <xf numFmtId="165" fontId="24" fillId="0" borderId="22" xfId="1" applyNumberFormat="1" applyFont="1" applyBorder="1" applyAlignment="1">
      <alignment horizontal="left" vertical="center" wrapText="1"/>
    </xf>
    <xf numFmtId="165" fontId="45" fillId="0" borderId="22" xfId="1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165" fontId="63" fillId="0" borderId="0" xfId="0" applyNumberFormat="1" applyFont="1"/>
    <xf numFmtId="165" fontId="64" fillId="0" borderId="0" xfId="1" applyNumberFormat="1" applyFont="1" applyAlignment="1">
      <alignment horizontal="left" vertical="center"/>
    </xf>
    <xf numFmtId="165" fontId="64" fillId="0" borderId="0" xfId="1" applyNumberFormat="1" applyFont="1" applyAlignment="1">
      <alignment horizontal="left" vertical="center" wrapText="1"/>
    </xf>
    <xf numFmtId="165" fontId="40" fillId="0" borderId="0" xfId="1" applyNumberFormat="1" applyFont="1" applyAlignment="1">
      <alignment horizontal="left" vertical="center" wrapText="1"/>
    </xf>
    <xf numFmtId="165" fontId="49" fillId="0" borderId="0" xfId="1" applyNumberFormat="1" applyFont="1"/>
    <xf numFmtId="171" fontId="16" fillId="7" borderId="0" xfId="5" applyNumberFormat="1" applyFont="1" applyFill="1" applyAlignment="1"/>
    <xf numFmtId="167" fontId="16" fillId="7" borderId="0" xfId="4" applyNumberFormat="1" applyFont="1" applyFill="1"/>
    <xf numFmtId="165" fontId="61" fillId="27" borderId="24" xfId="1" applyNumberFormat="1" applyFont="1" applyFill="1" applyBorder="1" applyAlignment="1">
      <alignment horizontal="left" vertical="top"/>
    </xf>
    <xf numFmtId="165" fontId="61" fillId="27" borderId="24" xfId="1" applyNumberFormat="1" applyFont="1" applyFill="1" applyBorder="1" applyAlignment="1">
      <alignment horizontal="right" vertical="top" wrapText="1"/>
    </xf>
    <xf numFmtId="165" fontId="61" fillId="27" borderId="0" xfId="1" applyNumberFormat="1" applyFont="1" applyFill="1"/>
    <xf numFmtId="167" fontId="16" fillId="7" borderId="3" xfId="4" applyNumberFormat="1" applyFont="1" applyFill="1" applyBorder="1"/>
    <xf numFmtId="165" fontId="56" fillId="0" borderId="10" xfId="1" applyNumberFormat="1" applyFont="1" applyBorder="1" applyAlignment="1">
      <alignment horizontal="right" vertical="center" wrapText="1"/>
    </xf>
    <xf numFmtId="165" fontId="65" fillId="0" borderId="0" xfId="1" applyNumberFormat="1" applyFont="1" applyAlignment="1">
      <alignment horizontal="right" vertical="center" wrapText="1"/>
    </xf>
    <xf numFmtId="0" fontId="63" fillId="0" borderId="0" xfId="0" applyFont="1"/>
    <xf numFmtId="0" fontId="2" fillId="7" borderId="1" xfId="9" applyNumberFormat="1" applyFont="1" applyFill="1" applyBorder="1" applyAlignment="1">
      <alignment vertical="top" wrapText="1" indent="4"/>
    </xf>
    <xf numFmtId="2" fontId="2" fillId="7" borderId="1" xfId="9" applyNumberFormat="1" applyFont="1" applyFill="1" applyBorder="1" applyAlignment="1">
      <alignment horizontal="right" vertical="top" wrapText="1"/>
    </xf>
    <xf numFmtId="165" fontId="56" fillId="0" borderId="0" xfId="1" applyNumberFormat="1" applyFont="1" applyBorder="1" applyAlignment="1">
      <alignment horizontal="right" vertical="center" wrapText="1"/>
    </xf>
    <xf numFmtId="0" fontId="55" fillId="0" borderId="0" xfId="0" applyFont="1" applyAlignment="1">
      <alignment horizontal="left" vertical="center"/>
    </xf>
    <xf numFmtId="0" fontId="55" fillId="0" borderId="9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 wrapText="1"/>
    </xf>
    <xf numFmtId="165" fontId="33" fillId="0" borderId="0" xfId="1" applyNumberFormat="1" applyFont="1" applyAlignment="1">
      <alignment horizontal="left" vertical="center" wrapText="1"/>
    </xf>
    <xf numFmtId="165" fontId="33" fillId="0" borderId="9" xfId="1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2" fillId="0" borderId="0" xfId="0" applyFont="1" applyAlignment="1">
      <alignment horizontal="right" vertical="center" wrapText="1"/>
    </xf>
    <xf numFmtId="0" fontId="32" fillId="0" borderId="9" xfId="0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vertical="top" wrapText="1"/>
    </xf>
    <xf numFmtId="0" fontId="6" fillId="2" borderId="7" xfId="16" applyNumberFormat="1" applyFont="1" applyFill="1" applyBorder="1" applyAlignment="1">
      <alignment vertical="top" wrapText="1"/>
    </xf>
    <xf numFmtId="0" fontId="6" fillId="2" borderId="8" xfId="16" applyNumberFormat="1" applyFont="1" applyFill="1" applyBorder="1" applyAlignment="1">
      <alignment vertical="top" wrapText="1"/>
    </xf>
    <xf numFmtId="0" fontId="0" fillId="13" borderId="13" xfId="0" applyNumberFormat="1" applyFont="1" applyFill="1" applyBorder="1" applyAlignment="1">
      <alignment vertical="top" wrapText="1"/>
    </xf>
    <xf numFmtId="0" fontId="0" fillId="11" borderId="13" xfId="0" applyNumberFormat="1" applyFont="1" applyFill="1" applyBorder="1" applyAlignment="1">
      <alignment vertical="top" wrapText="1" indent="2"/>
    </xf>
    <xf numFmtId="0" fontId="6" fillId="2" borderId="7" xfId="15" applyNumberFormat="1" applyFont="1" applyFill="1" applyBorder="1" applyAlignment="1">
      <alignment vertical="top" wrapText="1"/>
    </xf>
    <xf numFmtId="0" fontId="6" fillId="2" borderId="8" xfId="15" applyNumberFormat="1" applyFont="1" applyFill="1" applyBorder="1" applyAlignment="1">
      <alignment vertical="top" wrapText="1"/>
    </xf>
    <xf numFmtId="0" fontId="6" fillId="2" borderId="1" xfId="14" applyNumberFormat="1" applyFont="1" applyFill="1" applyBorder="1" applyAlignment="1">
      <alignment vertical="top" wrapText="1"/>
    </xf>
    <xf numFmtId="0" fontId="6" fillId="2" borderId="7" xfId="14" applyNumberFormat="1" applyFont="1" applyFill="1" applyBorder="1" applyAlignment="1">
      <alignment vertical="top" wrapText="1"/>
    </xf>
    <xf numFmtId="0" fontId="6" fillId="2" borderId="8" xfId="14" applyNumberFormat="1" applyFont="1" applyFill="1" applyBorder="1" applyAlignment="1">
      <alignment vertical="top" wrapText="1"/>
    </xf>
    <xf numFmtId="0" fontId="46" fillId="0" borderId="0" xfId="0" applyFont="1"/>
    <xf numFmtId="0" fontId="24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46" fillId="0" borderId="0" xfId="0" applyFont="1" applyAlignment="1">
      <alignment vertical="top" wrapText="1"/>
    </xf>
  </cellXfs>
  <cellStyles count="24">
    <cellStyle name="Comma 2" xfId="3"/>
    <cellStyle name="Comma 3" xfId="5"/>
    <cellStyle name="Comma 31" xfId="11"/>
    <cellStyle name="Normal 11" xfId="6"/>
    <cellStyle name="Normal 2" xfId="4"/>
    <cellStyle name="Normal 2 2" xfId="8"/>
    <cellStyle name="Normal 4" xfId="23"/>
    <cellStyle name="Normal_8" xfId="10"/>
    <cellStyle name="Normal_AP" xfId="22"/>
    <cellStyle name="Normal_CFS" xfId="12"/>
    <cellStyle name="Normal_fin cost" xfId="15"/>
    <cellStyle name="Normal_Fin expense" xfId="20"/>
    <cellStyle name="Normal_fin income" xfId="14"/>
    <cellStyle name="Normal_Forex" xfId="13"/>
    <cellStyle name="Normal_loans" xfId="19"/>
    <cellStyle name="Normal_Sheet1" xfId="2"/>
    <cellStyle name="Normal_Sheet4" xfId="16"/>
    <cellStyle name="Normal_Sheet5" xfId="17"/>
    <cellStyle name="Normal_Sheet6" xfId="18"/>
    <cellStyle name="Normal_TB" xfId="9"/>
    <cellStyle name="Normal_TDSheet" xfId="21"/>
    <cellStyle name="Percent 2" xfId="7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63" Type="http://schemas.openxmlformats.org/officeDocument/2006/relationships/externalLink" Target="externalLinks/externalLink41.xml"/><Relationship Id="rId68" Type="http://schemas.openxmlformats.org/officeDocument/2006/relationships/externalLink" Target="externalLinks/externalLink46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74" Type="http://schemas.openxmlformats.org/officeDocument/2006/relationships/externalLink" Target="externalLinks/externalLink52.xml"/><Relationship Id="rId79" Type="http://schemas.openxmlformats.org/officeDocument/2006/relationships/externalLink" Target="externalLinks/externalLink57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64" Type="http://schemas.openxmlformats.org/officeDocument/2006/relationships/externalLink" Target="externalLinks/externalLink42.xml"/><Relationship Id="rId69" Type="http://schemas.openxmlformats.org/officeDocument/2006/relationships/externalLink" Target="externalLinks/externalLink47.xml"/><Relationship Id="rId77" Type="http://schemas.openxmlformats.org/officeDocument/2006/relationships/externalLink" Target="externalLinks/externalLink5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72" Type="http://schemas.openxmlformats.org/officeDocument/2006/relationships/externalLink" Target="externalLinks/externalLink50.xml"/><Relationship Id="rId80" Type="http://schemas.openxmlformats.org/officeDocument/2006/relationships/externalLink" Target="externalLinks/externalLink58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67" Type="http://schemas.openxmlformats.org/officeDocument/2006/relationships/externalLink" Target="externalLinks/externalLink45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externalLink" Target="externalLinks/externalLink40.xml"/><Relationship Id="rId70" Type="http://schemas.openxmlformats.org/officeDocument/2006/relationships/externalLink" Target="externalLinks/externalLink48.xml"/><Relationship Id="rId75" Type="http://schemas.openxmlformats.org/officeDocument/2006/relationships/externalLink" Target="externalLinks/externalLink53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externalLink" Target="externalLinks/externalLink38.xml"/><Relationship Id="rId65" Type="http://schemas.openxmlformats.org/officeDocument/2006/relationships/externalLink" Target="externalLinks/externalLink43.xml"/><Relationship Id="rId73" Type="http://schemas.openxmlformats.org/officeDocument/2006/relationships/externalLink" Target="externalLinks/externalLink51.xml"/><Relationship Id="rId78" Type="http://schemas.openxmlformats.org/officeDocument/2006/relationships/externalLink" Target="externalLinks/externalLink56.xml"/><Relationship Id="rId81" Type="http://schemas.openxmlformats.org/officeDocument/2006/relationships/externalLink" Target="externalLinks/externalLink59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76" Type="http://schemas.openxmlformats.org/officeDocument/2006/relationships/externalLink" Target="externalLinks/externalLink5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66" Type="http://schemas.openxmlformats.org/officeDocument/2006/relationships/externalLink" Target="externalLinks/externalLink44.xml"/><Relationship Id="rId61" Type="http://schemas.openxmlformats.org/officeDocument/2006/relationships/externalLink" Target="externalLinks/externalLink39.xml"/><Relationship Id="rId82" Type="http://schemas.openxmlformats.org/officeDocument/2006/relationships/externalLink" Target="externalLinks/externalLink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670560</xdr:colOff>
      <xdr:row>83</xdr:row>
      <xdr:rowOff>53340</xdr:rowOff>
    </xdr:from>
    <xdr:to>
      <xdr:col>20</xdr:col>
      <xdr:colOff>0</xdr:colOff>
      <xdr:row>84</xdr:row>
      <xdr:rowOff>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16147627" y="15479607"/>
          <a:ext cx="8837506" cy="115993"/>
          <a:chOff x="10053320" y="13830300"/>
          <a:chExt cx="2473960" cy="114300"/>
        </a:xfrm>
      </xdr:grpSpPr>
      <xdr:cxnSp macro="">
        <xdr:nvCxnSpPr>
          <xdr:cNvPr id="3" name="Straight Connector 2">
            <a:extLst>
              <a:ext uri="{FF2B5EF4-FFF2-40B4-BE49-F238E27FC236}"/>
            </a:extLst>
          </xdr:cNvPr>
          <xdr:cNvCxnSpPr/>
        </xdr:nvCxnSpPr>
        <xdr:spPr>
          <a:xfrm>
            <a:off x="10053320" y="13891260"/>
            <a:ext cx="2473960" cy="0"/>
          </a:xfrm>
          <a:prstGeom prst="line">
            <a:avLst/>
          </a:prstGeom>
          <a:ln w="1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olid"/>
            <a:headEnd type="none" w="med" len="sm"/>
            <a:tailEnd type="none" w="med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/>
            </a:extLst>
          </xdr:cNvPr>
          <xdr:cNvCxnSpPr/>
        </xdr:nvCxnSpPr>
        <xdr:spPr>
          <a:xfrm flipV="1">
            <a:off x="12523322" y="13830300"/>
            <a:ext cx="0" cy="114300"/>
          </a:xfrm>
          <a:prstGeom prst="line">
            <a:avLst/>
          </a:prstGeom>
          <a:ln w="1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olid"/>
            <a:headEnd type="none" w="med" len="sm"/>
            <a:tailEnd type="none" w="med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roups/Finance/2006_Actuals/Consolidation/Consolidation%20Aug%202006/Dyneff/Dyneff/dyneff%20bal%2031-08-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55;%202007-2010\&#1050;&#1055;&#1053;%202007-2010_&#1053;&#1050;\2010\24%20&#1062;&#1041;&#1054;%204%202010\100_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%20IMP\Work\TTC\&#1052;&#1057;&#1060;&#1054;%2015%20-%2016\&#1044;&#1077;&#1082;&#1072;&#1073;&#1088;&#1100;%202019\&#1053;&#1072;&#1083;&#1086;&#1075;&#1080;\&#1086;&#1090;%20DTT%20Final\2%20&#1074;&#1072;&#1088;&#1080;&#1072;&#1085;&#1090;%20&#1055;&#1088;&#1086;&#1074;&#1086;&#1076;&#1082;&#1080;_&#1058;&#1058;&#1050;%20v1.2%20FINA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55;%202007-2010\&#1050;&#1055;&#1053;%202007-2010_&#1053;&#1050;\2010\&#1060;&#1054;\&#1050;&#1058;&#1046;%202010\&#1056;&#1072;&#1089;&#1096;.&#1089;&#1090;&#1088;.063,150%20&#1085;&#1072;%2031.12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amangeldinova/AppData/Local/Microsoft/Windows/INetCache/Content.Outlook/S2NMW1G3/&#1050;&#1086;&#1087;&#1080;&#1103;%20&#1057;&#1090;&#1086;&#1080;&#1084;&#1086;&#1089;&#1090;&#1100;%20&#1041;&#1048;&#1047;&#1054;&#1053;%2040%20460%2070052%20&#1090;_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rakhimzhanova/Desktop/&#1057;&#1074;&#1077;&#1088;&#1082;&#1072;%20&#1089;%20FS%20in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HOLJA\FINERO\EXCEL\REPORT_99\12Decembe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rlan.Adilova/Documents/CanvasDocHelper/Evidence/a4c3a104c8a64329b1917bfa0615e4c1/Read%20Only%20-%2012m'18_A1.TS%20&amp;%20OAR%20-%20ANPZ%20v01~tmp1104573872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pbfp1srv\bulldog\Plan%202007\Plan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2AR%20VAT%20Testing%2012m%202006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Documents%20and%20Settings\MukhamadiyarovIF\Local%20Settings\Temporary%20Internet%20Files\OLK70A\reporting%20package%2031.12.04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amanturlieva/Desktop/&#1040;&#1059;&#1044;&#1048;&#1058;%202017%20&#1075;&#1086;&#1076;%20&#1044;&#1045;&#1051;&#1054;&#1049;&#1058;%20(&#1084;&#1072;&#1090;&#1077;&#1088;&#1080;&#1072;&#1083;&#1099;%20&#1087;&#1086;%20&#1072;&#1091;&#1076;&#1080;&#1088;&#1086;&#1074;&#1072;&#1085;&#1085;&#1086;&#1084;&#1091;%20&#1060;&#1054;)/!!!%20&#1040;&#1059;&#1044;&#1048;&#1058;%20&#1043;&#1054;&#1044;&#1054;&#1042;&#1054;&#1049;/!!!%20&#1057;&#1054;&#1057;&#1058;&#1040;&#1042;&#1051;&#1045;&#1053;&#1048;&#1045;%20&#1054;&#1058;&#1063;&#1045;&#1058;&#1053;&#1054;&#1057;&#1058;&#1048;/Excel%20(BS,%20CF,%20IS,%20COSIE)%202017%20&#1075;&#1086;&#1076;%20&#1063;&#1045;&#1056;&#1053;&#1054;&#1042;&#1048;&#1050;%20(&#1055;&#1054;&#1057;&#1051;&#1045;%20&#1040;&#1059;&#1044;&#1048;&#1058;&#104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440%20Tax%20movement%20schedule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1%20Long-term%20Debt%20testing%20@%2031%2012%20201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160.1%20SKE%20-%20CAS%20dd%2026.10.09%20(PBC)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2%20FA%20movement,%20Balykchi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Esbergenova/AppData/Local/Microsoft/Windows/Temporary%20Internet%20Files/Content.Outlook/JTCLKH0K/20070001%20&#1050;&#1052;&#1043;%20&#1040;-2016-06_22.07.2016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-%2030%2011%2007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50%20NY%20Cash%20testing%202007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User\&#1056;&#1072;&#1073;&#1086;&#1095;&#1080;&#1081;%20&#1089;&#1090;&#1086;&#1083;\2006%20&#1075;&#1086;&#1076;\2006&#1075;\2216.2%20&#1082;&#1086;&#1085;&#1089;%20&#1060;&#1054;%20JSC%20KTZh%20-%20for%20client%20RUS%20-%20FIN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tagoz.Sandybayeva/Desktop/engagements/ANPZ%206m'19/TS/Copy%20of%20Read%20Only%20-%20P07-08.%20PM,%20SCOT,%20CRA%2012m'18~tmp1113220490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2%20CIT%20PP%202008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121%20CAS%20sent%20to%20client%202004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solidatedBudgetDepartment\&#1041;&#1102;&#1076;&#1078;&#1077;&#1090;&#1099;2004\&#1051;&#1054;&#1061;&#1051;\&#1055;&#1083;&#1072;&#1085;\&#1050;&#1074;&#1072;&#1088;&#1090;&#1072;&#1083;&#1100;&#1085;&#1099;&#1081;\1%20&#1082;&#1074;&#1072;&#1088;&#1090;&#1072;&#1083;\1&#1082;&#1074;04\&#1092;&#1086;&#1088;&#1084;&#1072;&#1044;&#1044;&#1057;_&#1092;&#1051;&#1054;&#1061;_&#1051;&#1054;&#1061;&#1051;&#1082;&#1084;&#1077;&#1089;&#1103;&#1094;03_&#1044;&#1040;&#1064;&#1074;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uteva/Desktop/&#1050;&#1072;&#1079;&#1052;&#1091;&#1085;&#1072;&#1081;&#1043;&#1072;&#1079;/&#1058;&#1058;/3%20&#1084;&#1077;&#1089;&#1103;&#1094;&#1072;%202016/TT-KMG-A-2016_v16_c%20&#1060;143%20c%20USD.xlsm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amangeldinova/Desktop/&#1044;&#1051;&#1071;%20&#1054;&#1058;&#1055;&#1056;&#1040;&#1042;&#1050;&#1048;%20&#1060;&#1054;/12m2022_TS%2027%20(Autosaved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zrtl024\Users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Esbergenova/Documents/&#1054;&#1090;&#1095;&#1077;&#1090;&#1085;&#1086;&#1089;&#1090;&#1100;%202016/&#1055;&#1077;&#1088;&#1074;&#1099;&#1081;%20&#1082;&#1074;&#1072;&#1088;&#1090;&#1072;&#1083;/&#1056;&#1072;&#1073;&#1086;&#1095;&#1080;&#1077;%20&#1076;&#1086;&#1082;&#1091;&#1084;&#1077;&#1085;&#1090;&#1099;/TT-KMG-A-2016_v16_c%20&#1060;143%20c%20USD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amangeldinova/Desktop/&#1050;&#1040;&#1057;&#1045;/1%20&#1082;&#1074;&#1072;&#1088;&#1090;&#1072;&#1083;%202023%20&#1075;&#1086;&#1076;&#1072;/31.03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0\Data\Documents\Projects\RAO%20UES\Sample%20Reports\CEZ\CEZ_Model_16_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yneff Aug06"/>
      <sheetName val="map_nat"/>
      <sheetName val="map_RPG"/>
      <sheetName val="mapping"/>
      <sheetName val="Lists"/>
      <sheetName val="general input"/>
      <sheetName val="fizic valoric"/>
      <sheetName val="entities"/>
      <sheetName val="liste utila"/>
      <sheetName val="masterdata"/>
      <sheetName val="Feuil2"/>
      <sheetName val="liste"/>
    </sheetNames>
    <sheetDataSet>
      <sheetData sheetId="0" refreshError="1"/>
      <sheetData sheetId="1" refreshError="1">
        <row r="3">
          <cell r="A3" t="str">
            <v>Nature Dyneff</v>
          </cell>
        </row>
        <row r="6">
          <cell r="A6" t="str">
            <v>UTE SC</v>
          </cell>
          <cell r="B6" t="str">
            <v>VAR.ST</v>
          </cell>
          <cell r="C6" t="str">
            <v>map1</v>
          </cell>
        </row>
        <row r="7">
          <cell r="A7">
            <v>602280</v>
          </cell>
          <cell r="B7" t="str">
            <v>PETIT OUTILLAGE</v>
          </cell>
          <cell r="C7">
            <v>602280</v>
          </cell>
        </row>
        <row r="8">
          <cell r="A8">
            <v>603020</v>
          </cell>
          <cell r="B8" t="str">
            <v>VAR ST ALIMENTATION TR</v>
          </cell>
          <cell r="C8">
            <v>603020</v>
          </cell>
        </row>
        <row r="9">
          <cell r="A9">
            <v>603021</v>
          </cell>
          <cell r="B9" t="str">
            <v>VAR ST ALIMENTATION TN</v>
          </cell>
          <cell r="C9">
            <v>603020</v>
          </cell>
        </row>
        <row r="10">
          <cell r="A10">
            <v>603022</v>
          </cell>
          <cell r="B10" t="str">
            <v>VAR ST BOISSONS TR</v>
          </cell>
          <cell r="C10">
            <v>603022</v>
          </cell>
        </row>
        <row r="11">
          <cell r="A11">
            <v>603023</v>
          </cell>
          <cell r="B11" t="str">
            <v>VAR ST BOISSONS TN</v>
          </cell>
          <cell r="C11">
            <v>603022</v>
          </cell>
        </row>
        <row r="12">
          <cell r="A12">
            <v>603028</v>
          </cell>
          <cell r="B12" t="str">
            <v>VAR ST RESTAURATION TR</v>
          </cell>
          <cell r="C12">
            <v>603028</v>
          </cell>
        </row>
        <row r="13">
          <cell r="A13">
            <v>603029</v>
          </cell>
          <cell r="B13" t="str">
            <v>VAR ST RESTAURATION TN</v>
          </cell>
          <cell r="C13">
            <v>603028</v>
          </cell>
        </row>
        <row r="14">
          <cell r="A14">
            <v>603030</v>
          </cell>
          <cell r="B14" t="str">
            <v>VAR ST BOUTIQUE TR</v>
          </cell>
          <cell r="C14">
            <v>603031</v>
          </cell>
        </row>
        <row r="15">
          <cell r="A15">
            <v>603031</v>
          </cell>
          <cell r="B15" t="str">
            <v>VAR ST BOUTIQUE TN</v>
          </cell>
          <cell r="C15">
            <v>603031</v>
          </cell>
        </row>
        <row r="16">
          <cell r="A16">
            <v>603032</v>
          </cell>
          <cell r="B16" t="str">
            <v>VAR ST BOUT LIBR  TSR</v>
          </cell>
          <cell r="C16">
            <v>603031</v>
          </cell>
        </row>
        <row r="17">
          <cell r="A17">
            <v>603033</v>
          </cell>
          <cell r="B17" t="str">
            <v>VAR ST ACCESSOIRES AUTO</v>
          </cell>
          <cell r="C17">
            <v>603033</v>
          </cell>
        </row>
        <row r="18">
          <cell r="A18">
            <v>603035</v>
          </cell>
          <cell r="B18" t="str">
            <v>VAR ST PDT MARG REDU EXO</v>
          </cell>
          <cell r="C18">
            <v>603035</v>
          </cell>
        </row>
        <row r="19">
          <cell r="A19">
            <v>603036</v>
          </cell>
          <cell r="B19" t="str">
            <v>VAR ST PDT MARG REDU TN</v>
          </cell>
          <cell r="C19">
            <v>603035</v>
          </cell>
        </row>
        <row r="20">
          <cell r="A20">
            <v>603520</v>
          </cell>
          <cell r="B20" t="str">
            <v>PERIMES ALIMENTATION TR</v>
          </cell>
          <cell r="C20">
            <v>603020</v>
          </cell>
        </row>
        <row r="21">
          <cell r="A21">
            <v>603521</v>
          </cell>
          <cell r="B21" t="str">
            <v>PERIMES ALIMENTATION TN</v>
          </cell>
          <cell r="C21">
            <v>603020</v>
          </cell>
        </row>
        <row r="22">
          <cell r="A22">
            <v>603522</v>
          </cell>
          <cell r="B22" t="str">
            <v>PERIMES BOISSONS TR</v>
          </cell>
          <cell r="C22">
            <v>603022</v>
          </cell>
        </row>
        <row r="23">
          <cell r="A23">
            <v>603523</v>
          </cell>
          <cell r="B23" t="str">
            <v>PERIMES BOISSONS TN</v>
          </cell>
          <cell r="C23">
            <v>603022</v>
          </cell>
        </row>
        <row r="24">
          <cell r="A24">
            <v>603528</v>
          </cell>
          <cell r="B24" t="str">
            <v>PERIMES RESTAURATION TR</v>
          </cell>
          <cell r="C24">
            <v>603028</v>
          </cell>
        </row>
        <row r="25">
          <cell r="A25">
            <v>603529</v>
          </cell>
          <cell r="B25" t="str">
            <v>PERIMES RESTAURATION TN</v>
          </cell>
          <cell r="C25">
            <v>603028</v>
          </cell>
        </row>
        <row r="26">
          <cell r="A26">
            <v>603530</v>
          </cell>
          <cell r="B26" t="str">
            <v>PERIMES BOUTIQUE TR</v>
          </cell>
          <cell r="C26">
            <v>603031</v>
          </cell>
        </row>
        <row r="27">
          <cell r="A27">
            <v>603531</v>
          </cell>
          <cell r="B27" t="str">
            <v>PERIMES BOUTIQUE TN</v>
          </cell>
          <cell r="C27">
            <v>603031</v>
          </cell>
        </row>
        <row r="28">
          <cell r="A28">
            <v>603532</v>
          </cell>
          <cell r="B28" t="str">
            <v>PERIMES BOUTIQUE TSR</v>
          </cell>
          <cell r="C28">
            <v>603031</v>
          </cell>
        </row>
        <row r="29">
          <cell r="A29">
            <v>603533</v>
          </cell>
          <cell r="B29" t="str">
            <v>PERIMES ACCESS AUTO</v>
          </cell>
          <cell r="C29">
            <v>603033</v>
          </cell>
        </row>
        <row r="30">
          <cell r="A30">
            <v>603535</v>
          </cell>
          <cell r="B30" t="str">
            <v>PERIMES MARG REDUITE EXO</v>
          </cell>
          <cell r="C30">
            <v>603035</v>
          </cell>
        </row>
        <row r="31">
          <cell r="A31">
            <v>603536</v>
          </cell>
          <cell r="B31" t="str">
            <v>PERIMES MARGE REDUITE TN</v>
          </cell>
          <cell r="C31">
            <v>603035</v>
          </cell>
        </row>
        <row r="32">
          <cell r="A32">
            <v>603620</v>
          </cell>
          <cell r="B32" t="str">
            <v>ECART INV ALIMENTATION TR</v>
          </cell>
          <cell r="C32">
            <v>603020</v>
          </cell>
        </row>
        <row r="33">
          <cell r="A33">
            <v>603621</v>
          </cell>
          <cell r="B33" t="str">
            <v>ECART INV ALIMENTATION TN</v>
          </cell>
          <cell r="C33">
            <v>603020</v>
          </cell>
        </row>
        <row r="34">
          <cell r="A34">
            <v>603622</v>
          </cell>
          <cell r="B34" t="str">
            <v>ECART INV BOISSONS TR</v>
          </cell>
          <cell r="C34">
            <v>603022</v>
          </cell>
        </row>
        <row r="35">
          <cell r="A35">
            <v>603623</v>
          </cell>
          <cell r="B35" t="str">
            <v>ECART INV BOISSONS TN</v>
          </cell>
          <cell r="C35">
            <v>603022</v>
          </cell>
        </row>
        <row r="36">
          <cell r="A36">
            <v>603628</v>
          </cell>
          <cell r="B36" t="str">
            <v>ECART INV RESTAURATION TR</v>
          </cell>
          <cell r="C36">
            <v>603028</v>
          </cell>
        </row>
        <row r="37">
          <cell r="A37">
            <v>603629</v>
          </cell>
          <cell r="B37" t="str">
            <v>ECART INV RESTAURATION TN</v>
          </cell>
          <cell r="C37">
            <v>603028</v>
          </cell>
        </row>
        <row r="38">
          <cell r="A38">
            <v>603630</v>
          </cell>
          <cell r="B38" t="str">
            <v>ECART INV BOUTIQUE TR</v>
          </cell>
          <cell r="C38">
            <v>603031</v>
          </cell>
        </row>
        <row r="39">
          <cell r="A39">
            <v>603631</v>
          </cell>
          <cell r="B39" t="str">
            <v>ECART INV BOUTIQUE TN</v>
          </cell>
          <cell r="C39">
            <v>603031</v>
          </cell>
        </row>
        <row r="40">
          <cell r="A40">
            <v>603632</v>
          </cell>
          <cell r="B40" t="str">
            <v>ECART INV BOUT LIB TSR</v>
          </cell>
          <cell r="C40">
            <v>603031</v>
          </cell>
        </row>
        <row r="41">
          <cell r="A41">
            <v>603633</v>
          </cell>
          <cell r="B41" t="str">
            <v>ECART INV ACCESSOIRE AUTO</v>
          </cell>
          <cell r="C41">
            <v>603033</v>
          </cell>
        </row>
        <row r="42">
          <cell r="A42">
            <v>603635</v>
          </cell>
          <cell r="B42" t="str">
            <v>ECART INV MARGE REDUIT EX</v>
          </cell>
          <cell r="C42">
            <v>603035</v>
          </cell>
        </row>
        <row r="43">
          <cell r="A43">
            <v>603636</v>
          </cell>
          <cell r="B43" t="str">
            <v>ECART INV MARG REDUITE TN</v>
          </cell>
          <cell r="C43">
            <v>603035</v>
          </cell>
        </row>
        <row r="44">
          <cell r="A44">
            <v>603710</v>
          </cell>
          <cell r="B44" t="str">
            <v>VARIATION STOCK SC</v>
          </cell>
          <cell r="C44">
            <v>603710</v>
          </cell>
        </row>
        <row r="45">
          <cell r="A45">
            <v>603712</v>
          </cell>
          <cell r="B45" t="str">
            <v>VARIATION STOCK ARS</v>
          </cell>
          <cell r="C45">
            <v>603710</v>
          </cell>
        </row>
        <row r="46">
          <cell r="A46">
            <v>603719</v>
          </cell>
          <cell r="B46" t="str">
            <v>VARIATION STOCK DIVERS</v>
          </cell>
          <cell r="C46">
            <v>603919</v>
          </cell>
        </row>
        <row r="47">
          <cell r="A47">
            <v>603720</v>
          </cell>
          <cell r="B47" t="str">
            <v>VARIATION STOCK GA</v>
          </cell>
          <cell r="C47">
            <v>603720</v>
          </cell>
        </row>
        <row r="48">
          <cell r="A48">
            <v>603730</v>
          </cell>
          <cell r="B48" t="str">
            <v>VARIATION STOCK GO</v>
          </cell>
          <cell r="C48">
            <v>603730</v>
          </cell>
        </row>
        <row r="49">
          <cell r="A49">
            <v>603732</v>
          </cell>
          <cell r="B49" t="str">
            <v>VARIATION STOCK ESTER</v>
          </cell>
          <cell r="C49">
            <v>603732</v>
          </cell>
        </row>
        <row r="50">
          <cell r="A50">
            <v>603740</v>
          </cell>
          <cell r="B50" t="str">
            <v>VARIATION STOCK FOD</v>
          </cell>
          <cell r="C50">
            <v>603740</v>
          </cell>
        </row>
        <row r="51">
          <cell r="A51">
            <v>603741</v>
          </cell>
          <cell r="B51" t="str">
            <v>VARIATION STOCK FF</v>
          </cell>
          <cell r="C51">
            <v>603741</v>
          </cell>
        </row>
        <row r="52">
          <cell r="A52">
            <v>603742</v>
          </cell>
          <cell r="B52" t="str">
            <v>VARIATION STOCK ADDITIF</v>
          </cell>
          <cell r="C52">
            <v>603742</v>
          </cell>
        </row>
        <row r="53">
          <cell r="A53">
            <v>603760</v>
          </cell>
          <cell r="B53" t="str">
            <v>VARIATION STOCK SP98</v>
          </cell>
          <cell r="C53">
            <v>603760</v>
          </cell>
        </row>
        <row r="54">
          <cell r="A54">
            <v>603762</v>
          </cell>
          <cell r="B54" t="str">
            <v>VARIATION STOCK ETHANOL</v>
          </cell>
          <cell r="C54">
            <v>603762</v>
          </cell>
        </row>
        <row r="55">
          <cell r="A55">
            <v>603765</v>
          </cell>
          <cell r="B55" t="str">
            <v>VARIATION STOCK SP95</v>
          </cell>
          <cell r="C55">
            <v>603765</v>
          </cell>
        </row>
        <row r="56">
          <cell r="A56">
            <v>603770</v>
          </cell>
          <cell r="B56" t="str">
            <v>VARIATION STOCK FL</v>
          </cell>
          <cell r="C56">
            <v>603770</v>
          </cell>
        </row>
        <row r="57">
          <cell r="A57">
            <v>603780</v>
          </cell>
          <cell r="B57" t="str">
            <v>VARIATION STOCK GPL</v>
          </cell>
          <cell r="C57">
            <v>603780</v>
          </cell>
        </row>
        <row r="58">
          <cell r="A58">
            <v>604100</v>
          </cell>
          <cell r="B58" t="str">
            <v>PREST DE SERV HORS GROUPE</v>
          </cell>
          <cell r="C58">
            <v>604100</v>
          </cell>
        </row>
        <row r="59">
          <cell r="A59">
            <v>604101</v>
          </cell>
          <cell r="B59" t="str">
            <v>PREST.SERVICES GROUPE</v>
          </cell>
          <cell r="C59">
            <v>604102</v>
          </cell>
        </row>
        <row r="60">
          <cell r="A60">
            <v>604105</v>
          </cell>
          <cell r="B60" t="str">
            <v>PRES SER COUT INFORMATIQU</v>
          </cell>
          <cell r="C60">
            <v>604103</v>
          </cell>
        </row>
        <row r="61">
          <cell r="A61">
            <v>604110</v>
          </cell>
          <cell r="B61" t="str">
            <v>PREST SERV STR CPSSP</v>
          </cell>
          <cell r="C61">
            <v>604110</v>
          </cell>
        </row>
        <row r="62">
          <cell r="A62">
            <v>604111</v>
          </cell>
          <cell r="B62" t="str">
            <v>PREST.SERV.SDR</v>
          </cell>
          <cell r="C62">
            <v>604111</v>
          </cell>
        </row>
        <row r="63">
          <cell r="A63">
            <v>604112</v>
          </cell>
          <cell r="B63" t="str">
            <v>PREST.SERV.FRAIS PASSAGE</v>
          </cell>
          <cell r="C63">
            <v>604112</v>
          </cell>
        </row>
        <row r="64">
          <cell r="A64">
            <v>604113</v>
          </cell>
          <cell r="B64" t="str">
            <v>PREST SERV FRAIS BATEAUX</v>
          </cell>
          <cell r="C64">
            <v>604113</v>
          </cell>
        </row>
        <row r="65">
          <cell r="A65">
            <v>606110</v>
          </cell>
          <cell r="B65" t="str">
            <v>EAU</v>
          </cell>
          <cell r="C65">
            <v>606110</v>
          </cell>
        </row>
        <row r="66">
          <cell r="A66">
            <v>606120</v>
          </cell>
          <cell r="B66" t="str">
            <v>EDF</v>
          </cell>
          <cell r="C66">
            <v>606110</v>
          </cell>
        </row>
        <row r="67">
          <cell r="A67">
            <v>606300</v>
          </cell>
          <cell r="B67" t="str">
            <v>FOURN.ENTR.PETIT EQUIPT</v>
          </cell>
          <cell r="C67">
            <v>606300</v>
          </cell>
        </row>
        <row r="68">
          <cell r="A68">
            <v>606400</v>
          </cell>
          <cell r="B68" t="str">
            <v>FOURN. ADMINISTRATIVES</v>
          </cell>
          <cell r="C68">
            <v>606300</v>
          </cell>
        </row>
        <row r="69">
          <cell r="A69">
            <v>606401</v>
          </cell>
          <cell r="B69" t="str">
            <v>FOURN.INFORMATIQUES</v>
          </cell>
          <cell r="C69">
            <v>606300</v>
          </cell>
        </row>
        <row r="70">
          <cell r="A70">
            <v>606600</v>
          </cell>
          <cell r="B70" t="str">
            <v>CONSOMM CARB VEHICULES</v>
          </cell>
          <cell r="C70">
            <v>606600</v>
          </cell>
        </row>
        <row r="71">
          <cell r="A71">
            <v>606601</v>
          </cell>
          <cell r="B71" t="str">
            <v>CONS</v>
          </cell>
          <cell r="C71">
            <v>606600</v>
          </cell>
        </row>
        <row r="72">
          <cell r="A72">
            <v>606602</v>
          </cell>
          <cell r="B72" t="str">
            <v>CONS.CARB CHAUFFAGE</v>
          </cell>
          <cell r="C72">
            <v>606300</v>
          </cell>
        </row>
        <row r="73">
          <cell r="A73">
            <v>606603</v>
          </cell>
          <cell r="B73" t="str">
            <v>CONS CARB GROUPE ELECT.</v>
          </cell>
          <cell r="C73">
            <v>606300</v>
          </cell>
        </row>
        <row r="74">
          <cell r="A74">
            <v>606800</v>
          </cell>
          <cell r="B74" t="str">
            <v>AUTRES CONS.MAT ET FOURN</v>
          </cell>
          <cell r="C74">
            <v>606300</v>
          </cell>
        </row>
        <row r="75">
          <cell r="A75">
            <v>607005</v>
          </cell>
          <cell r="B75" t="str">
            <v>ACH DIVERS INTRA COM GRP</v>
          </cell>
          <cell r="C75">
            <v>607919</v>
          </cell>
        </row>
        <row r="76">
          <cell r="A76">
            <v>607016</v>
          </cell>
          <cell r="B76" t="str">
            <v>ACHATS CUVES</v>
          </cell>
          <cell r="C76">
            <v>607919</v>
          </cell>
        </row>
        <row r="77">
          <cell r="A77">
            <v>607018</v>
          </cell>
          <cell r="B77" t="str">
            <v>ACHATS ACCESSOIRES CUVES</v>
          </cell>
          <cell r="C77">
            <v>607018</v>
          </cell>
        </row>
        <row r="78">
          <cell r="A78">
            <v>607020</v>
          </cell>
          <cell r="B78" t="str">
            <v>ACHATS ALIMENTATIONS TR</v>
          </cell>
          <cell r="C78">
            <v>607020</v>
          </cell>
        </row>
        <row r="79">
          <cell r="A79">
            <v>607021</v>
          </cell>
          <cell r="B79" t="str">
            <v>ACHATS ALIMENTATION TN</v>
          </cell>
          <cell r="C79">
            <v>607020</v>
          </cell>
        </row>
        <row r="80">
          <cell r="A80">
            <v>607022</v>
          </cell>
          <cell r="B80" t="str">
            <v>ACHATS BOISSONS TR</v>
          </cell>
          <cell r="C80">
            <v>607022</v>
          </cell>
        </row>
        <row r="81">
          <cell r="A81">
            <v>607023</v>
          </cell>
          <cell r="B81" t="str">
            <v>ACHATS BOISSONS TN</v>
          </cell>
          <cell r="C81">
            <v>607022</v>
          </cell>
        </row>
        <row r="82">
          <cell r="A82">
            <v>607028</v>
          </cell>
          <cell r="B82" t="str">
            <v>ACHAT RESTAURATION TR</v>
          </cell>
          <cell r="C82">
            <v>607028</v>
          </cell>
        </row>
        <row r="83">
          <cell r="A83">
            <v>607029</v>
          </cell>
          <cell r="B83" t="str">
            <v>ACHATS RESTAURATION TN</v>
          </cell>
          <cell r="C83">
            <v>607028</v>
          </cell>
        </row>
        <row r="84">
          <cell r="A84">
            <v>607030</v>
          </cell>
          <cell r="B84" t="str">
            <v>ACHATS PDT BOUTIQUE TR</v>
          </cell>
          <cell r="C84">
            <v>607031</v>
          </cell>
        </row>
        <row r="85">
          <cell r="A85">
            <v>607031</v>
          </cell>
          <cell r="B85" t="str">
            <v>ACHATS PDT BOUT TN</v>
          </cell>
          <cell r="C85">
            <v>607031</v>
          </cell>
        </row>
        <row r="86">
          <cell r="A86">
            <v>607032</v>
          </cell>
          <cell r="B86" t="str">
            <v>ACHATS PDTS BOUT TSR</v>
          </cell>
          <cell r="C86">
            <v>607031</v>
          </cell>
        </row>
        <row r="87">
          <cell r="A87">
            <v>607033</v>
          </cell>
          <cell r="B87" t="str">
            <v>ACHATS ACC AUTO</v>
          </cell>
          <cell r="C87">
            <v>607033</v>
          </cell>
        </row>
        <row r="88">
          <cell r="A88">
            <v>607035</v>
          </cell>
          <cell r="B88" t="str">
            <v>ACHAT PDTS MARGE RED EXO</v>
          </cell>
          <cell r="C88">
            <v>607035</v>
          </cell>
        </row>
        <row r="89">
          <cell r="A89">
            <v>607036</v>
          </cell>
          <cell r="B89" t="str">
            <v>ACHATS PDT MARG RED TN</v>
          </cell>
          <cell r="C89">
            <v>607035</v>
          </cell>
        </row>
        <row r="90">
          <cell r="A90">
            <v>607061</v>
          </cell>
          <cell r="B90" t="str">
            <v>ACHAT PRESSE EXO</v>
          </cell>
          <cell r="C90">
            <v>607035</v>
          </cell>
        </row>
        <row r="91">
          <cell r="A91">
            <v>607100</v>
          </cell>
          <cell r="B91" t="str">
            <v>ACHATS SC ACQ HORS GROUPE</v>
          </cell>
          <cell r="C91">
            <v>607100</v>
          </cell>
        </row>
        <row r="92">
          <cell r="A92">
            <v>607101</v>
          </cell>
          <cell r="B92" t="str">
            <v>ACHATS SC S/D HORS GROUPE</v>
          </cell>
          <cell r="C92">
            <v>607100</v>
          </cell>
        </row>
        <row r="93">
          <cell r="A93">
            <v>607102</v>
          </cell>
          <cell r="B93" t="str">
            <v>TIC S/SC</v>
          </cell>
          <cell r="C93">
            <v>607100</v>
          </cell>
        </row>
        <row r="94">
          <cell r="A94">
            <v>607103</v>
          </cell>
          <cell r="B94" t="str">
            <v>ACHATS SC IMPORT</v>
          </cell>
          <cell r="C94">
            <v>607100</v>
          </cell>
        </row>
        <row r="95">
          <cell r="A95">
            <v>607104</v>
          </cell>
          <cell r="B95" t="str">
            <v>ACH SC INTRA COM HORS GR</v>
          </cell>
          <cell r="C95">
            <v>607100</v>
          </cell>
        </row>
        <row r="96">
          <cell r="A96">
            <v>607105</v>
          </cell>
          <cell r="B96" t="str">
            <v>ACH SC INTRA COM GROUPE</v>
          </cell>
          <cell r="C96">
            <v>607100</v>
          </cell>
        </row>
        <row r="97">
          <cell r="A97">
            <v>607106</v>
          </cell>
          <cell r="B97" t="str">
            <v>ACHATS SC ACQ GROUPE</v>
          </cell>
          <cell r="C97">
            <v>607100</v>
          </cell>
        </row>
        <row r="98">
          <cell r="A98">
            <v>607107</v>
          </cell>
          <cell r="B98" t="str">
            <v>ACHATS SC S/D GROUPE</v>
          </cell>
          <cell r="C98">
            <v>607100</v>
          </cell>
        </row>
        <row r="99">
          <cell r="A99">
            <v>607108</v>
          </cell>
          <cell r="B99" t="str">
            <v>IFP S/SC</v>
          </cell>
          <cell r="C99">
            <v>607100</v>
          </cell>
        </row>
        <row r="100">
          <cell r="A100">
            <v>607109</v>
          </cell>
          <cell r="B100" t="str">
            <v>TIPP /SC</v>
          </cell>
          <cell r="C100">
            <v>607100</v>
          </cell>
        </row>
        <row r="101">
          <cell r="A101">
            <v>607110</v>
          </cell>
          <cell r="B101" t="str">
            <v>ACHATS ARS</v>
          </cell>
          <cell r="C101">
            <v>607100</v>
          </cell>
        </row>
        <row r="102">
          <cell r="A102">
            <v>607200</v>
          </cell>
          <cell r="B102" t="str">
            <v>ACHATS GA ACQ HORS GROUPE</v>
          </cell>
          <cell r="C102">
            <v>607200</v>
          </cell>
        </row>
        <row r="103">
          <cell r="A103">
            <v>607201</v>
          </cell>
          <cell r="B103" t="str">
            <v>ACHATS GA S/D HORS GROUPE</v>
          </cell>
          <cell r="C103">
            <v>607200</v>
          </cell>
        </row>
        <row r="104">
          <cell r="A104">
            <v>607202</v>
          </cell>
          <cell r="B104" t="str">
            <v>TIC S/GA</v>
          </cell>
          <cell r="C104">
            <v>607200</v>
          </cell>
        </row>
        <row r="105">
          <cell r="A105">
            <v>607203</v>
          </cell>
          <cell r="B105" t="str">
            <v>ACHATS GA IMPORT</v>
          </cell>
          <cell r="C105">
            <v>607200</v>
          </cell>
        </row>
        <row r="106">
          <cell r="A106">
            <v>607204</v>
          </cell>
          <cell r="B106" t="str">
            <v>ACH GA INTRA COM HORS GR</v>
          </cell>
          <cell r="C106">
            <v>607200</v>
          </cell>
        </row>
        <row r="107">
          <cell r="A107">
            <v>607205</v>
          </cell>
          <cell r="B107" t="str">
            <v>ACH GA INTRA COM GROUPE</v>
          </cell>
          <cell r="C107">
            <v>607200</v>
          </cell>
        </row>
        <row r="108">
          <cell r="A108">
            <v>607206</v>
          </cell>
          <cell r="B108" t="str">
            <v>ACHATS GA ACQ GROUPE</v>
          </cell>
          <cell r="C108">
            <v>607200</v>
          </cell>
        </row>
        <row r="109">
          <cell r="A109">
            <v>607207</v>
          </cell>
          <cell r="B109" t="str">
            <v>ACHATS GA S/D GROUPE</v>
          </cell>
          <cell r="C109">
            <v>607200</v>
          </cell>
        </row>
        <row r="110">
          <cell r="A110">
            <v>607208</v>
          </cell>
          <cell r="B110" t="str">
            <v>CPSSP/GA</v>
          </cell>
          <cell r="C110">
            <v>607200</v>
          </cell>
        </row>
        <row r="111">
          <cell r="A111">
            <v>607209</v>
          </cell>
          <cell r="B111" t="str">
            <v>TIPP /GA</v>
          </cell>
          <cell r="C111">
            <v>607200</v>
          </cell>
        </row>
        <row r="112">
          <cell r="A112">
            <v>607221</v>
          </cell>
          <cell r="B112" t="str">
            <v>TGAP S/GA</v>
          </cell>
          <cell r="C112">
            <v>607200</v>
          </cell>
        </row>
        <row r="113">
          <cell r="A113">
            <v>607291</v>
          </cell>
          <cell r="B113" t="str">
            <v>ACH.EFP GA ROLL OVER</v>
          </cell>
          <cell r="C113">
            <v>607200</v>
          </cell>
        </row>
        <row r="114">
          <cell r="A114">
            <v>607300</v>
          </cell>
          <cell r="B114" t="str">
            <v>ACHATS GO ACQ HORS GROUPE</v>
          </cell>
          <cell r="C114">
            <v>607300</v>
          </cell>
        </row>
        <row r="115">
          <cell r="A115">
            <v>607301</v>
          </cell>
          <cell r="B115" t="str">
            <v>ACHATS GO S/D HORS GROUPE</v>
          </cell>
          <cell r="C115">
            <v>607300</v>
          </cell>
        </row>
        <row r="116">
          <cell r="A116">
            <v>607302</v>
          </cell>
          <cell r="B116" t="str">
            <v>TIC S/GO</v>
          </cell>
          <cell r="C116">
            <v>607300</v>
          </cell>
        </row>
        <row r="117">
          <cell r="A117">
            <v>607303</v>
          </cell>
          <cell r="B117" t="str">
            <v>ACHATS GO IMPORT</v>
          </cell>
          <cell r="C117">
            <v>607300</v>
          </cell>
        </row>
        <row r="118">
          <cell r="A118">
            <v>607304</v>
          </cell>
          <cell r="B118" t="str">
            <v>ACH GO INTRA COM HORS GR</v>
          </cell>
          <cell r="C118">
            <v>607300</v>
          </cell>
        </row>
        <row r="119">
          <cell r="A119">
            <v>607305</v>
          </cell>
          <cell r="B119" t="str">
            <v>ACH GO INTRA COM GROUPE</v>
          </cell>
          <cell r="C119">
            <v>607300</v>
          </cell>
        </row>
        <row r="120">
          <cell r="A120">
            <v>607306</v>
          </cell>
          <cell r="B120" t="str">
            <v>ACHATS GO ACQ GROUPE</v>
          </cell>
          <cell r="C120">
            <v>607300</v>
          </cell>
        </row>
        <row r="121">
          <cell r="A121">
            <v>607307</v>
          </cell>
          <cell r="B121" t="str">
            <v>ACHATS GO S/D GROUPE</v>
          </cell>
          <cell r="C121">
            <v>607300</v>
          </cell>
        </row>
        <row r="122">
          <cell r="A122">
            <v>607308</v>
          </cell>
          <cell r="B122" t="str">
            <v>CPSSP/GO</v>
          </cell>
          <cell r="C122">
            <v>607300</v>
          </cell>
        </row>
        <row r="123">
          <cell r="A123">
            <v>607309</v>
          </cell>
          <cell r="B123" t="str">
            <v>TIPP S/GO</v>
          </cell>
          <cell r="C123">
            <v>607300</v>
          </cell>
        </row>
        <row r="124">
          <cell r="A124">
            <v>607310</v>
          </cell>
          <cell r="B124" t="str">
            <v>ACHATS GF</v>
          </cell>
          <cell r="C124">
            <v>607200</v>
          </cell>
        </row>
        <row r="125">
          <cell r="A125">
            <v>607311</v>
          </cell>
          <cell r="B125" t="str">
            <v>ACHATS GO S/D GROUPE</v>
          </cell>
          <cell r="C125">
            <v>607200</v>
          </cell>
        </row>
        <row r="126">
          <cell r="A126">
            <v>607320</v>
          </cell>
          <cell r="B126" t="str">
            <v>ACHATS ESTER ACQ</v>
          </cell>
          <cell r="C126">
            <v>607320</v>
          </cell>
        </row>
        <row r="127">
          <cell r="A127">
            <v>607322</v>
          </cell>
          <cell r="B127" t="str">
            <v>TIPP/ ESTER</v>
          </cell>
          <cell r="C127">
            <v>607320</v>
          </cell>
        </row>
        <row r="128">
          <cell r="A128">
            <v>607324</v>
          </cell>
          <cell r="B128" t="str">
            <v>ACHATS ESTER INTRACOM</v>
          </cell>
          <cell r="C128">
            <v>607320</v>
          </cell>
        </row>
        <row r="129">
          <cell r="A129">
            <v>607328</v>
          </cell>
          <cell r="B129" t="str">
            <v>IFP / ESTER</v>
          </cell>
          <cell r="C129">
            <v>607320</v>
          </cell>
        </row>
        <row r="130">
          <cell r="A130">
            <v>607400</v>
          </cell>
          <cell r="B130" t="str">
            <v>ACHAT FOD ACQ HORS GROUPE</v>
          </cell>
          <cell r="C130">
            <v>607400</v>
          </cell>
        </row>
        <row r="131">
          <cell r="A131">
            <v>607401</v>
          </cell>
          <cell r="B131" t="str">
            <v>ACHAT FOD S/D HORS GROUPE</v>
          </cell>
          <cell r="C131">
            <v>607400</v>
          </cell>
        </row>
        <row r="132">
          <cell r="A132">
            <v>607402</v>
          </cell>
          <cell r="B132" t="str">
            <v>TIC S/FOD</v>
          </cell>
          <cell r="C132">
            <v>607400</v>
          </cell>
        </row>
        <row r="133">
          <cell r="A133">
            <v>607403</v>
          </cell>
          <cell r="B133" t="str">
            <v>ACHATS FOD IMPORT</v>
          </cell>
          <cell r="C133">
            <v>607400</v>
          </cell>
        </row>
        <row r="134">
          <cell r="A134">
            <v>607404</v>
          </cell>
          <cell r="B134" t="str">
            <v>ACH FOD INTRA COM HORS GR</v>
          </cell>
          <cell r="C134">
            <v>607400</v>
          </cell>
        </row>
        <row r="135">
          <cell r="A135">
            <v>607405</v>
          </cell>
          <cell r="B135" t="str">
            <v>ACH FOD INTRA COM GROUPE</v>
          </cell>
          <cell r="C135">
            <v>607400</v>
          </cell>
        </row>
        <row r="136">
          <cell r="A136">
            <v>607406</v>
          </cell>
          <cell r="B136" t="str">
            <v>ACHATS FOD ACQ GROUPE</v>
          </cell>
          <cell r="C136">
            <v>607400</v>
          </cell>
        </row>
        <row r="137">
          <cell r="A137">
            <v>607407</v>
          </cell>
          <cell r="B137" t="str">
            <v>ACHATS FOD S/D GROUPE</v>
          </cell>
          <cell r="C137">
            <v>607400</v>
          </cell>
        </row>
        <row r="138">
          <cell r="A138">
            <v>607408</v>
          </cell>
          <cell r="B138" t="str">
            <v>CPSSP/FOD</v>
          </cell>
          <cell r="C138">
            <v>607400</v>
          </cell>
        </row>
        <row r="139">
          <cell r="A139">
            <v>607409</v>
          </cell>
          <cell r="B139" t="str">
            <v>TIPP S/FOD</v>
          </cell>
          <cell r="C139">
            <v>607400</v>
          </cell>
        </row>
        <row r="140">
          <cell r="A140">
            <v>607410</v>
          </cell>
          <cell r="B140" t="str">
            <v>ACHATS FF</v>
          </cell>
          <cell r="C140">
            <v>607410</v>
          </cell>
        </row>
        <row r="141">
          <cell r="A141">
            <v>607411</v>
          </cell>
          <cell r="B141" t="str">
            <v>ACHATS FF S/D HORS GROUPE</v>
          </cell>
          <cell r="C141">
            <v>607410</v>
          </cell>
        </row>
        <row r="142">
          <cell r="A142">
            <v>607414</v>
          </cell>
          <cell r="B142" t="str">
            <v>ACHATS FF INTRACOM H GROU</v>
          </cell>
          <cell r="C142">
            <v>607410</v>
          </cell>
        </row>
        <row r="143">
          <cell r="A143">
            <v>607416</v>
          </cell>
          <cell r="B143" t="str">
            <v>ACHATS FF  GROUPE</v>
          </cell>
          <cell r="C143">
            <v>607410</v>
          </cell>
        </row>
        <row r="144">
          <cell r="A144">
            <v>607420</v>
          </cell>
          <cell r="B144" t="str">
            <v>ACHATS DYNEFF SUPERFIOUL</v>
          </cell>
          <cell r="C144">
            <v>607420</v>
          </cell>
        </row>
        <row r="145">
          <cell r="A145">
            <v>607421</v>
          </cell>
          <cell r="B145" t="str">
            <v>ACHATS DSF S/ DOUANE</v>
          </cell>
          <cell r="C145">
            <v>607420</v>
          </cell>
        </row>
        <row r="146">
          <cell r="A146">
            <v>607430</v>
          </cell>
          <cell r="B146" t="str">
            <v>ACHATS ADDITIF RE 10</v>
          </cell>
          <cell r="C146">
            <v>607420</v>
          </cell>
        </row>
        <row r="147">
          <cell r="A147">
            <v>607491</v>
          </cell>
          <cell r="B147" t="str">
            <v>FRAIS FOD ROLL OVER</v>
          </cell>
          <cell r="C147">
            <v>607400</v>
          </cell>
        </row>
        <row r="148">
          <cell r="A148">
            <v>607600</v>
          </cell>
          <cell r="B148" t="str">
            <v>ACHATS SP98 ACQ HORS GR</v>
          </cell>
          <cell r="C148">
            <v>607600</v>
          </cell>
        </row>
        <row r="149">
          <cell r="A149">
            <v>607601</v>
          </cell>
          <cell r="B149" t="str">
            <v>ACHATS SP98 S/D HORS GROU</v>
          </cell>
          <cell r="C149">
            <v>607600</v>
          </cell>
        </row>
        <row r="150">
          <cell r="A150">
            <v>607602</v>
          </cell>
          <cell r="B150" t="str">
            <v>TIC S/SP98</v>
          </cell>
          <cell r="C150">
            <v>607600</v>
          </cell>
        </row>
        <row r="151">
          <cell r="A151">
            <v>607603</v>
          </cell>
          <cell r="B151" t="str">
            <v>ACHATS SP98 IMPORT</v>
          </cell>
          <cell r="C151">
            <v>607600</v>
          </cell>
        </row>
        <row r="152">
          <cell r="A152">
            <v>607604</v>
          </cell>
          <cell r="B152" t="str">
            <v>ACH SP98 INTRACOM HORS GR</v>
          </cell>
          <cell r="C152">
            <v>607600</v>
          </cell>
        </row>
        <row r="153">
          <cell r="A153">
            <v>607605</v>
          </cell>
          <cell r="B153" t="str">
            <v>ACH SP98 INTRACOM GROUPE</v>
          </cell>
          <cell r="C153">
            <v>607600</v>
          </cell>
        </row>
        <row r="154">
          <cell r="A154">
            <v>607606</v>
          </cell>
          <cell r="B154" t="str">
            <v>ACHATS SP98 ACQ GROUPE</v>
          </cell>
          <cell r="C154">
            <v>607600</v>
          </cell>
        </row>
        <row r="155">
          <cell r="A155">
            <v>607607</v>
          </cell>
          <cell r="B155" t="str">
            <v>ACHATS SP98 S/D GROUPE</v>
          </cell>
          <cell r="C155">
            <v>607600</v>
          </cell>
        </row>
        <row r="156">
          <cell r="A156">
            <v>607608</v>
          </cell>
          <cell r="B156" t="str">
            <v>CPSSP/SP98</v>
          </cell>
          <cell r="C156">
            <v>607600</v>
          </cell>
        </row>
        <row r="157">
          <cell r="A157">
            <v>607609</v>
          </cell>
          <cell r="B157" t="str">
            <v>TIPP S/SP98</v>
          </cell>
          <cell r="C157">
            <v>607600</v>
          </cell>
        </row>
        <row r="158">
          <cell r="A158">
            <v>607610</v>
          </cell>
          <cell r="B158" t="str">
            <v>ACHATS SP95 ACQ HORS GR</v>
          </cell>
          <cell r="C158">
            <v>607610</v>
          </cell>
        </row>
        <row r="159">
          <cell r="A159">
            <v>607611</v>
          </cell>
          <cell r="B159" t="str">
            <v>ACHATS SP95 S/D HORS GROU</v>
          </cell>
          <cell r="C159">
            <v>607610</v>
          </cell>
        </row>
        <row r="160">
          <cell r="A160">
            <v>607612</v>
          </cell>
          <cell r="B160" t="str">
            <v>TIC S/SP95</v>
          </cell>
          <cell r="C160">
            <v>607610</v>
          </cell>
        </row>
        <row r="161">
          <cell r="A161">
            <v>607613</v>
          </cell>
          <cell r="B161" t="str">
            <v>ACHATS SP95 IMPORT</v>
          </cell>
          <cell r="C161">
            <v>607610</v>
          </cell>
        </row>
        <row r="162">
          <cell r="A162">
            <v>607614</v>
          </cell>
          <cell r="B162" t="str">
            <v>ACH SP95 INTRACOM HORS GR</v>
          </cell>
          <cell r="C162">
            <v>607610</v>
          </cell>
        </row>
        <row r="163">
          <cell r="A163">
            <v>607615</v>
          </cell>
          <cell r="B163" t="str">
            <v>ACH SP95 INTRACOM GROUPE</v>
          </cell>
          <cell r="C163">
            <v>607610</v>
          </cell>
        </row>
        <row r="164">
          <cell r="A164">
            <v>607616</v>
          </cell>
          <cell r="B164" t="str">
            <v>ACHATS SP95 ACQ GROUPE</v>
          </cell>
          <cell r="C164">
            <v>607610</v>
          </cell>
        </row>
        <row r="165">
          <cell r="A165">
            <v>607617</v>
          </cell>
          <cell r="B165" t="str">
            <v>ACHATS SP95 S/D GROUPE</v>
          </cell>
          <cell r="C165">
            <v>607610</v>
          </cell>
        </row>
        <row r="166">
          <cell r="A166">
            <v>607618</v>
          </cell>
          <cell r="B166" t="str">
            <v>CPSSP/SP95</v>
          </cell>
          <cell r="C166">
            <v>607610</v>
          </cell>
        </row>
        <row r="167">
          <cell r="A167">
            <v>607619</v>
          </cell>
          <cell r="B167" t="str">
            <v>TIPP S/SP95</v>
          </cell>
          <cell r="C167">
            <v>607610</v>
          </cell>
        </row>
        <row r="168">
          <cell r="A168">
            <v>607620</v>
          </cell>
          <cell r="B168" t="str">
            <v>ACHATS ETHANOL/ETBE</v>
          </cell>
          <cell r="C168">
            <v>607622</v>
          </cell>
        </row>
        <row r="169">
          <cell r="A169">
            <v>607621</v>
          </cell>
          <cell r="B169" t="str">
            <v>TGAP S/SP98</v>
          </cell>
          <cell r="C169">
            <v>607600</v>
          </cell>
        </row>
        <row r="170">
          <cell r="A170">
            <v>607622</v>
          </cell>
          <cell r="B170" t="str">
            <v>TIPP S/ ETHANOL</v>
          </cell>
          <cell r="C170">
            <v>607622</v>
          </cell>
        </row>
        <row r="171">
          <cell r="A171">
            <v>607631</v>
          </cell>
          <cell r="B171" t="str">
            <v>TGAP S/SP95</v>
          </cell>
          <cell r="C171">
            <v>607610</v>
          </cell>
        </row>
        <row r="172">
          <cell r="A172">
            <v>607700</v>
          </cell>
          <cell r="B172" t="str">
            <v>ACHATS FL N°2 ACQUITTE</v>
          </cell>
          <cell r="C172">
            <v>607700</v>
          </cell>
        </row>
        <row r="173">
          <cell r="A173">
            <v>607701</v>
          </cell>
          <cell r="B173" t="str">
            <v>ACHATS FL N°2 S/DOUANE</v>
          </cell>
          <cell r="C173">
            <v>607700</v>
          </cell>
        </row>
        <row r="174">
          <cell r="A174">
            <v>607702</v>
          </cell>
          <cell r="B174" t="str">
            <v>TIC S/FL</v>
          </cell>
          <cell r="C174">
            <v>607700</v>
          </cell>
        </row>
        <row r="175">
          <cell r="A175">
            <v>607704</v>
          </cell>
          <cell r="B175" t="str">
            <v>ACHATS FL N°2 INTRACOM HG</v>
          </cell>
          <cell r="C175">
            <v>607700</v>
          </cell>
        </row>
        <row r="176">
          <cell r="A176">
            <v>607708</v>
          </cell>
          <cell r="B176" t="str">
            <v>CPSSP/FL</v>
          </cell>
          <cell r="C176">
            <v>607700</v>
          </cell>
        </row>
        <row r="177">
          <cell r="A177">
            <v>607710</v>
          </cell>
          <cell r="B177" t="str">
            <v>ACHATS FL BTS ACQUITTE</v>
          </cell>
          <cell r="C177">
            <v>607700</v>
          </cell>
        </row>
        <row r="178">
          <cell r="A178">
            <v>607711</v>
          </cell>
          <cell r="B178" t="str">
            <v>ACHATS FL BTS S/DOUANE</v>
          </cell>
          <cell r="C178">
            <v>607700</v>
          </cell>
        </row>
        <row r="179">
          <cell r="A179">
            <v>607714</v>
          </cell>
          <cell r="B179" t="str">
            <v>ACHATS FL BTS INTRACOM</v>
          </cell>
          <cell r="C179">
            <v>607700</v>
          </cell>
        </row>
        <row r="180">
          <cell r="A180">
            <v>607719</v>
          </cell>
          <cell r="B180" t="str">
            <v>ACHATS DIVERS</v>
          </cell>
          <cell r="C180">
            <v>607919</v>
          </cell>
        </row>
        <row r="181">
          <cell r="A181">
            <v>607720</v>
          </cell>
          <cell r="B181" t="str">
            <v>ACHATS FL TECHNO LV6 ACQ</v>
          </cell>
          <cell r="C181">
            <v>607700</v>
          </cell>
        </row>
        <row r="182">
          <cell r="A182">
            <v>607721</v>
          </cell>
          <cell r="B182" t="str">
            <v>ACHATS FL TECHNO LV6 S/D</v>
          </cell>
          <cell r="C182">
            <v>607700</v>
          </cell>
        </row>
        <row r="183">
          <cell r="A183">
            <v>607730</v>
          </cell>
          <cell r="B183" t="str">
            <v>ACHATS FL TT ACQ</v>
          </cell>
          <cell r="C183">
            <v>607700</v>
          </cell>
        </row>
        <row r="184">
          <cell r="A184">
            <v>607740</v>
          </cell>
          <cell r="B184" t="str">
            <v>ACHATS FL TL ACQ</v>
          </cell>
          <cell r="C184">
            <v>607700</v>
          </cell>
        </row>
        <row r="185">
          <cell r="A185">
            <v>607800</v>
          </cell>
          <cell r="B185" t="str">
            <v>ACHATS GPL ACQUITTE</v>
          </cell>
          <cell r="C185">
            <v>607800</v>
          </cell>
        </row>
        <row r="186">
          <cell r="A186">
            <v>607801</v>
          </cell>
          <cell r="B186" t="str">
            <v>ACHATS GPL S/DOUANE</v>
          </cell>
          <cell r="C186">
            <v>607800</v>
          </cell>
        </row>
        <row r="187">
          <cell r="A187">
            <v>607917</v>
          </cell>
          <cell r="B187" t="str">
            <v>GAZ / CONSIGNES-DECEONSI</v>
          </cell>
          <cell r="C187">
            <v>607017</v>
          </cell>
        </row>
        <row r="188">
          <cell r="A188">
            <v>609200</v>
          </cell>
          <cell r="B188" t="str">
            <v>RRRO S/AUT.APRROV.STOCKES</v>
          </cell>
          <cell r="C188">
            <v>602280</v>
          </cell>
        </row>
        <row r="189">
          <cell r="A189">
            <v>609400</v>
          </cell>
          <cell r="B189" t="str">
            <v>RRRO S/PREST.SERVICES</v>
          </cell>
          <cell r="C189">
            <v>604100</v>
          </cell>
        </row>
        <row r="190">
          <cell r="A190">
            <v>609600</v>
          </cell>
          <cell r="B190" t="str">
            <v>RRRO S/APPROV.NON STOCKES</v>
          </cell>
          <cell r="C190">
            <v>606110</v>
          </cell>
        </row>
        <row r="191">
          <cell r="A191">
            <v>609701</v>
          </cell>
          <cell r="B191" t="str">
            <v>RRRO. S/ACHATS SC</v>
          </cell>
          <cell r="C191">
            <v>607100</v>
          </cell>
        </row>
        <row r="192">
          <cell r="A192">
            <v>609703</v>
          </cell>
          <cell r="B192" t="str">
            <v>RRRO S/ACHATS GO</v>
          </cell>
          <cell r="C192">
            <v>607300</v>
          </cell>
        </row>
        <row r="193">
          <cell r="A193">
            <v>609704</v>
          </cell>
          <cell r="B193" t="str">
            <v>RRRO S/ACHATS FOD</v>
          </cell>
          <cell r="C193">
            <v>607400</v>
          </cell>
        </row>
        <row r="194">
          <cell r="A194">
            <v>609706</v>
          </cell>
          <cell r="B194" t="str">
            <v>RRRO S/ACHATS SP98</v>
          </cell>
          <cell r="C194">
            <v>607600</v>
          </cell>
        </row>
        <row r="195">
          <cell r="A195">
            <v>609707</v>
          </cell>
          <cell r="B195" t="str">
            <v>RRRO S/ACHATS FL</v>
          </cell>
          <cell r="C195">
            <v>607700</v>
          </cell>
        </row>
        <row r="196">
          <cell r="A196">
            <v>609708</v>
          </cell>
          <cell r="B196" t="str">
            <v>RRRO S/ACHATS GPL</v>
          </cell>
          <cell r="C196">
            <v>607800</v>
          </cell>
        </row>
        <row r="197">
          <cell r="A197">
            <v>609710</v>
          </cell>
          <cell r="B197" t="str">
            <v>RRRO S/ACHATS SP95</v>
          </cell>
          <cell r="C197">
            <v>607610</v>
          </cell>
        </row>
        <row r="198">
          <cell r="A198">
            <v>609719</v>
          </cell>
          <cell r="B198" t="str">
            <v>RRRO S/ACHATS DIVERS</v>
          </cell>
          <cell r="C198">
            <v>607919</v>
          </cell>
        </row>
        <row r="199">
          <cell r="A199">
            <v>611000</v>
          </cell>
          <cell r="B199" t="str">
            <v>S/TRAITANCE GENERALE</v>
          </cell>
          <cell r="C199">
            <v>618100</v>
          </cell>
        </row>
        <row r="200">
          <cell r="A200">
            <v>612510</v>
          </cell>
          <cell r="B200" t="str">
            <v>CREDIT BAIL VEHICULES</v>
          </cell>
          <cell r="C200">
            <v>612510</v>
          </cell>
        </row>
        <row r="201">
          <cell r="A201">
            <v>612520</v>
          </cell>
          <cell r="B201" t="str">
            <v>CREDIT BAIL MATERIEL</v>
          </cell>
          <cell r="C201">
            <v>612510</v>
          </cell>
        </row>
        <row r="202">
          <cell r="A202">
            <v>613201</v>
          </cell>
          <cell r="B202" t="str">
            <v>LOYERS IMMOB.LOCAUX</v>
          </cell>
          <cell r="C202">
            <v>613201</v>
          </cell>
        </row>
        <row r="203">
          <cell r="A203">
            <v>613202</v>
          </cell>
          <cell r="B203" t="str">
            <v>LOYERS IMMOB.STOCKAGE</v>
          </cell>
          <cell r="C203">
            <v>613201</v>
          </cell>
        </row>
        <row r="204">
          <cell r="A204">
            <v>613203</v>
          </cell>
          <cell r="B204" t="str">
            <v>LOYER STOCK RESERVE</v>
          </cell>
          <cell r="C204">
            <v>613201</v>
          </cell>
        </row>
        <row r="205">
          <cell r="A205">
            <v>613204</v>
          </cell>
          <cell r="B205" t="str">
            <v>LOYER DEPOTS</v>
          </cell>
          <cell r="C205">
            <v>613201</v>
          </cell>
        </row>
        <row r="206">
          <cell r="A206">
            <v>613501</v>
          </cell>
          <cell r="B206" t="str">
            <v>LOYER MOB.MATERIEL.DIVERS</v>
          </cell>
          <cell r="C206">
            <v>613500</v>
          </cell>
        </row>
        <row r="207">
          <cell r="A207">
            <v>613502</v>
          </cell>
          <cell r="B207" t="str">
            <v>LOYERS MOB.VEHICULES</v>
          </cell>
          <cell r="C207">
            <v>613502</v>
          </cell>
        </row>
        <row r="208">
          <cell r="A208">
            <v>613503</v>
          </cell>
          <cell r="B208" t="str">
            <v>LOYERS MOB.MAT INFORMAT.</v>
          </cell>
          <cell r="C208">
            <v>613500</v>
          </cell>
        </row>
        <row r="209">
          <cell r="A209">
            <v>614000</v>
          </cell>
          <cell r="B209" t="str">
            <v>CHARGES LOC ET DE COPROP.</v>
          </cell>
          <cell r="C209">
            <v>613201</v>
          </cell>
        </row>
        <row r="210">
          <cell r="A210">
            <v>615201</v>
          </cell>
          <cell r="B210" t="str">
            <v>ENTR.BIENS IMMOB.LOCAUX</v>
          </cell>
          <cell r="C210">
            <v>615201</v>
          </cell>
        </row>
        <row r="211">
          <cell r="A211">
            <v>615202</v>
          </cell>
          <cell r="B211" t="str">
            <v>ENTR.BIENS IMMOB.STOCKAGE</v>
          </cell>
          <cell r="C211">
            <v>615202</v>
          </cell>
        </row>
        <row r="212">
          <cell r="A212">
            <v>615203</v>
          </cell>
          <cell r="B212" t="str">
            <v>ENTRETIEN PS INTERNE</v>
          </cell>
          <cell r="C212">
            <v>615203</v>
          </cell>
        </row>
        <row r="213">
          <cell r="A213">
            <v>615204</v>
          </cell>
          <cell r="B213" t="str">
            <v>REMISE EN ETAT MAT CUVE</v>
          </cell>
          <cell r="C213">
            <v>615203</v>
          </cell>
        </row>
        <row r="214">
          <cell r="A214">
            <v>615501</v>
          </cell>
          <cell r="B214" t="str">
            <v>ENTR.BIENS MOB.MAT DIVERS</v>
          </cell>
          <cell r="C214">
            <v>615202</v>
          </cell>
        </row>
        <row r="215">
          <cell r="A215">
            <v>615502</v>
          </cell>
          <cell r="B215" t="str">
            <v>ENTR.BIENS MOB.VEHICULES</v>
          </cell>
          <cell r="C215">
            <v>615202</v>
          </cell>
        </row>
        <row r="216">
          <cell r="A216">
            <v>615503</v>
          </cell>
          <cell r="B216" t="str">
            <v>ENTR.BIENS MOB.MAT INFO.</v>
          </cell>
          <cell r="C216">
            <v>615202</v>
          </cell>
        </row>
        <row r="217">
          <cell r="A217">
            <v>615600</v>
          </cell>
          <cell r="B217" t="str">
            <v>MAINTENANCE</v>
          </cell>
          <cell r="C217">
            <v>615202</v>
          </cell>
        </row>
        <row r="218">
          <cell r="A218">
            <v>616100</v>
          </cell>
          <cell r="B218" t="str">
            <v>ASSURANCES</v>
          </cell>
          <cell r="C218">
            <v>616100</v>
          </cell>
        </row>
        <row r="219">
          <cell r="A219">
            <v>616110</v>
          </cell>
          <cell r="B219" t="str">
            <v>ASSURANCES BATEAUX</v>
          </cell>
          <cell r="C219">
            <v>616100</v>
          </cell>
        </row>
        <row r="220">
          <cell r="A220">
            <v>618100</v>
          </cell>
          <cell r="B220" t="str">
            <v>DOCUMENTATION GENERALE</v>
          </cell>
          <cell r="C220">
            <v>618100</v>
          </cell>
        </row>
        <row r="221">
          <cell r="A221">
            <v>618150</v>
          </cell>
          <cell r="B221" t="str">
            <v>DIVERS SERV.EXTERIEURS</v>
          </cell>
          <cell r="C221">
            <v>618100</v>
          </cell>
        </row>
        <row r="222">
          <cell r="A222">
            <v>618151</v>
          </cell>
          <cell r="B222" t="str">
            <v>DIVERS SERV EXT EXO</v>
          </cell>
          <cell r="C222">
            <v>618100</v>
          </cell>
        </row>
        <row r="223">
          <cell r="A223">
            <v>618500</v>
          </cell>
          <cell r="B223" t="str">
            <v>FRAIS COLLOQUES,SEM,CONF.</v>
          </cell>
          <cell r="C223">
            <v>618100</v>
          </cell>
        </row>
        <row r="224">
          <cell r="A224">
            <v>619000</v>
          </cell>
          <cell r="B224" t="str">
            <v>RRRO S/SERV.EXTERIEURS</v>
          </cell>
          <cell r="C224">
            <v>618100</v>
          </cell>
        </row>
        <row r="225">
          <cell r="A225">
            <v>621100</v>
          </cell>
          <cell r="B225" t="str">
            <v>PERSONNEL INTERIMAIRE</v>
          </cell>
          <cell r="C225">
            <v>621100</v>
          </cell>
        </row>
        <row r="226">
          <cell r="A226">
            <v>621400</v>
          </cell>
          <cell r="B226" t="str">
            <v>PERS.PRETE A L'ENT.GROUPE</v>
          </cell>
          <cell r="C226">
            <v>621100</v>
          </cell>
        </row>
        <row r="227">
          <cell r="A227">
            <v>622100</v>
          </cell>
          <cell r="B227" t="str">
            <v>COMMISSIONS S/ACHATS</v>
          </cell>
          <cell r="C227">
            <v>622219</v>
          </cell>
        </row>
        <row r="228">
          <cell r="A228">
            <v>622200</v>
          </cell>
          <cell r="B228" t="str">
            <v>COMMISSIONS S/VENTES</v>
          </cell>
          <cell r="C228">
            <v>622219</v>
          </cell>
        </row>
        <row r="229">
          <cell r="A229">
            <v>622201</v>
          </cell>
          <cell r="B229" t="str">
            <v>COMMISSIONS S/VTES SC</v>
          </cell>
          <cell r="C229">
            <v>622201</v>
          </cell>
        </row>
        <row r="230">
          <cell r="A230">
            <v>622202</v>
          </cell>
          <cell r="B230" t="str">
            <v>COMMISSIONS S/VTES GA</v>
          </cell>
          <cell r="C230">
            <v>622202</v>
          </cell>
        </row>
        <row r="231">
          <cell r="A231">
            <v>622203</v>
          </cell>
          <cell r="B231" t="str">
            <v>COMMISSIONS S/VTES GO</v>
          </cell>
          <cell r="C231">
            <v>622203</v>
          </cell>
        </row>
        <row r="232">
          <cell r="A232">
            <v>622204</v>
          </cell>
          <cell r="B232" t="str">
            <v>COMMISSIONS S/VTES FOD</v>
          </cell>
          <cell r="C232">
            <v>622204</v>
          </cell>
        </row>
        <row r="233">
          <cell r="A233">
            <v>622206</v>
          </cell>
          <cell r="B233" t="str">
            <v>COMMISSIONS S/VTES SP98</v>
          </cell>
          <cell r="C233">
            <v>622206</v>
          </cell>
        </row>
        <row r="234">
          <cell r="A234">
            <v>622207</v>
          </cell>
          <cell r="B234" t="str">
            <v>COMMISSIONS S/VTES FL</v>
          </cell>
          <cell r="C234">
            <v>622207</v>
          </cell>
        </row>
        <row r="235">
          <cell r="A235">
            <v>622208</v>
          </cell>
          <cell r="B235" t="str">
            <v>COMMISSIONS S/VTES GPL</v>
          </cell>
          <cell r="C235">
            <v>622208</v>
          </cell>
        </row>
        <row r="236">
          <cell r="A236">
            <v>622210</v>
          </cell>
          <cell r="B236" t="str">
            <v>COMMISSIONS S/VTES SP95</v>
          </cell>
          <cell r="C236">
            <v>622210</v>
          </cell>
        </row>
        <row r="237">
          <cell r="A237">
            <v>622219</v>
          </cell>
          <cell r="B237" t="str">
            <v>COMMISSIONS S/VTES DIVERS</v>
          </cell>
          <cell r="C237">
            <v>622219</v>
          </cell>
        </row>
        <row r="238">
          <cell r="A238">
            <v>622220</v>
          </cell>
          <cell r="B238" t="str">
            <v>COMMISSIONS S/VTES DSF</v>
          </cell>
          <cell r="C238">
            <v>622220</v>
          </cell>
        </row>
        <row r="239">
          <cell r="A239">
            <v>622230</v>
          </cell>
          <cell r="B239" t="str">
            <v>COMMISSIONS NET' CUVES</v>
          </cell>
          <cell r="C239">
            <v>622219</v>
          </cell>
        </row>
        <row r="240">
          <cell r="A240">
            <v>622232</v>
          </cell>
          <cell r="B240" t="str">
            <v>COMMISSIONS S/VTES ES+EG</v>
          </cell>
          <cell r="C240">
            <v>622232</v>
          </cell>
        </row>
        <row r="241">
          <cell r="A241">
            <v>622250</v>
          </cell>
          <cell r="B241" t="str">
            <v>COMMISSIONS SARDIS</v>
          </cell>
          <cell r="C241">
            <v>622000</v>
          </cell>
        </row>
        <row r="242">
          <cell r="A242">
            <v>622400</v>
          </cell>
          <cell r="B242" t="str">
            <v>COMMISSIONS TRANSITAIRES</v>
          </cell>
          <cell r="C242">
            <v>622219</v>
          </cell>
        </row>
        <row r="243">
          <cell r="A243">
            <v>622600</v>
          </cell>
          <cell r="B243" t="str">
            <v>HONORAIRES</v>
          </cell>
          <cell r="C243">
            <v>622600</v>
          </cell>
        </row>
        <row r="244">
          <cell r="A244">
            <v>622700</v>
          </cell>
          <cell r="B244" t="str">
            <v>FRAIS D'ACTES.CONTENTIEUX</v>
          </cell>
          <cell r="C244">
            <v>622700</v>
          </cell>
        </row>
        <row r="245">
          <cell r="A245">
            <v>622800</v>
          </cell>
          <cell r="B245" t="str">
            <v>DIVERS</v>
          </cell>
          <cell r="C245">
            <v>618100</v>
          </cell>
        </row>
        <row r="246">
          <cell r="A246">
            <v>623100</v>
          </cell>
          <cell r="B246" t="str">
            <v>ANNONCES ET INSERTIONS</v>
          </cell>
          <cell r="C246">
            <v>623100</v>
          </cell>
        </row>
        <row r="247">
          <cell r="A247">
            <v>623300</v>
          </cell>
          <cell r="B247" t="str">
            <v>FOIRES ET EXPOSITIONS</v>
          </cell>
          <cell r="C247">
            <v>623300</v>
          </cell>
        </row>
        <row r="248">
          <cell r="A248">
            <v>623400</v>
          </cell>
          <cell r="B248" t="str">
            <v>CADEAUX</v>
          </cell>
          <cell r="C248">
            <v>623700</v>
          </cell>
        </row>
        <row r="249">
          <cell r="A249">
            <v>623500</v>
          </cell>
          <cell r="B249" t="str">
            <v>PRIMES</v>
          </cell>
          <cell r="C249">
            <v>623700</v>
          </cell>
        </row>
        <row r="250">
          <cell r="A250">
            <v>623600</v>
          </cell>
          <cell r="B250" t="str">
            <v>CATALOG/IMP/PHOTOS</v>
          </cell>
          <cell r="C250">
            <v>623600</v>
          </cell>
        </row>
        <row r="251">
          <cell r="A251">
            <v>623700</v>
          </cell>
          <cell r="B251" t="str">
            <v>PUBLICATIONS</v>
          </cell>
          <cell r="C251">
            <v>623700</v>
          </cell>
        </row>
        <row r="252">
          <cell r="A252">
            <v>623800</v>
          </cell>
          <cell r="B252" t="str">
            <v>DIVERS (DONS, POURBOIRES)</v>
          </cell>
          <cell r="C252">
            <v>623700</v>
          </cell>
        </row>
        <row r="253">
          <cell r="A253">
            <v>623810</v>
          </cell>
          <cell r="B253" t="str">
            <v>PUBLICITE DIVERSES</v>
          </cell>
          <cell r="C253">
            <v>623700</v>
          </cell>
        </row>
        <row r="254">
          <cell r="A254">
            <v>624101</v>
          </cell>
          <cell r="B254" t="str">
            <v>TRANSPORTS /ACHATS SC</v>
          </cell>
          <cell r="C254">
            <v>624201</v>
          </cell>
        </row>
        <row r="255">
          <cell r="A255">
            <v>624102</v>
          </cell>
          <cell r="B255" t="str">
            <v>TRANSPORTS /ACHATS GA</v>
          </cell>
          <cell r="C255">
            <v>624202</v>
          </cell>
        </row>
        <row r="256">
          <cell r="A256">
            <v>624103</v>
          </cell>
          <cell r="B256" t="str">
            <v>TRANSPORTS /ACHATS GO</v>
          </cell>
          <cell r="C256">
            <v>624203</v>
          </cell>
        </row>
        <row r="257">
          <cell r="A257">
            <v>624104</v>
          </cell>
          <cell r="B257" t="str">
            <v>TRANSPORTS /ACHATS FOD</v>
          </cell>
          <cell r="C257">
            <v>624204</v>
          </cell>
        </row>
        <row r="258">
          <cell r="A258">
            <v>624106</v>
          </cell>
          <cell r="B258" t="str">
            <v>TRANSPORTS /ACHATS SP98</v>
          </cell>
          <cell r="C258">
            <v>624206</v>
          </cell>
        </row>
        <row r="259">
          <cell r="A259">
            <v>624107</v>
          </cell>
          <cell r="B259" t="str">
            <v>TRANSPORTS /ACHATS FL</v>
          </cell>
          <cell r="C259">
            <v>624207</v>
          </cell>
        </row>
        <row r="260">
          <cell r="A260">
            <v>624108</v>
          </cell>
          <cell r="B260" t="str">
            <v>TRANSPORTS /ACHATS GPL</v>
          </cell>
          <cell r="C260">
            <v>624208</v>
          </cell>
        </row>
        <row r="261">
          <cell r="A261">
            <v>624110</v>
          </cell>
          <cell r="B261" t="str">
            <v>TRANSPORTS /ACHATS SP95</v>
          </cell>
          <cell r="C261">
            <v>624210</v>
          </cell>
        </row>
        <row r="262">
          <cell r="A262">
            <v>624132</v>
          </cell>
          <cell r="B262" t="str">
            <v>TRANSPORTS /ACHATS ES+EG</v>
          </cell>
          <cell r="C262">
            <v>624232</v>
          </cell>
        </row>
        <row r="263">
          <cell r="A263">
            <v>624201</v>
          </cell>
          <cell r="B263" t="str">
            <v>TRANSPORTS /VENTES SC</v>
          </cell>
          <cell r="C263">
            <v>624201</v>
          </cell>
        </row>
        <row r="264">
          <cell r="A264">
            <v>624202</v>
          </cell>
          <cell r="B264" t="str">
            <v>TRANSPORTS /VENTES GA</v>
          </cell>
          <cell r="C264">
            <v>624202</v>
          </cell>
        </row>
        <row r="265">
          <cell r="A265">
            <v>624203</v>
          </cell>
          <cell r="B265" t="str">
            <v>TRANSPORTS /VENTES GO</v>
          </cell>
          <cell r="C265">
            <v>624203</v>
          </cell>
        </row>
        <row r="266">
          <cell r="A266">
            <v>624204</v>
          </cell>
          <cell r="B266" t="str">
            <v>TRANSPORTS /VENTES FOD</v>
          </cell>
          <cell r="C266">
            <v>624204</v>
          </cell>
        </row>
        <row r="267">
          <cell r="A267">
            <v>624206</v>
          </cell>
          <cell r="B267" t="str">
            <v>TRANSPORTS /VENTES SP98</v>
          </cell>
          <cell r="C267">
            <v>624206</v>
          </cell>
        </row>
        <row r="268">
          <cell r="A268">
            <v>624207</v>
          </cell>
          <cell r="B268" t="str">
            <v>TRANSPORTS /VENTES FL</v>
          </cell>
          <cell r="C268">
            <v>624207</v>
          </cell>
        </row>
        <row r="269">
          <cell r="A269">
            <v>624208</v>
          </cell>
          <cell r="B269" t="str">
            <v>TRANSPORTS /VENTES GPL</v>
          </cell>
          <cell r="C269">
            <v>624208</v>
          </cell>
        </row>
        <row r="270">
          <cell r="A270">
            <v>624210</v>
          </cell>
          <cell r="B270" t="str">
            <v>TRANSPORTS /VENTES SP95</v>
          </cell>
          <cell r="C270">
            <v>624210</v>
          </cell>
        </row>
        <row r="271">
          <cell r="A271">
            <v>624219</v>
          </cell>
          <cell r="B271" t="str">
            <v>TRANSPORTS DIVERS</v>
          </cell>
          <cell r="C271">
            <v>624219</v>
          </cell>
        </row>
        <row r="272">
          <cell r="A272">
            <v>624232</v>
          </cell>
          <cell r="B272" t="str">
            <v>TRANSPORTS /VENTES ES+EG</v>
          </cell>
          <cell r="C272">
            <v>624232</v>
          </cell>
        </row>
        <row r="273">
          <cell r="A273">
            <v>624800</v>
          </cell>
          <cell r="B273" t="str">
            <v>DIVERS, FRAIS AUTOROUTE</v>
          </cell>
          <cell r="C273">
            <v>624219</v>
          </cell>
        </row>
        <row r="274">
          <cell r="A274">
            <v>625100</v>
          </cell>
          <cell r="B274" t="str">
            <v>VOYAGE ET DEPLACEMENT</v>
          </cell>
          <cell r="C274">
            <v>625100</v>
          </cell>
        </row>
        <row r="275">
          <cell r="A275">
            <v>625101</v>
          </cell>
          <cell r="B275" t="str">
            <v>FRAIS DEPL.(&gt;PRATEL)</v>
          </cell>
          <cell r="C275">
            <v>625100</v>
          </cell>
        </row>
        <row r="276">
          <cell r="A276">
            <v>625600</v>
          </cell>
          <cell r="B276" t="str">
            <v>MISSIONS</v>
          </cell>
          <cell r="C276">
            <v>625600</v>
          </cell>
        </row>
        <row r="277">
          <cell r="A277">
            <v>625700</v>
          </cell>
          <cell r="B277" t="str">
            <v>RECEPTIONS</v>
          </cell>
          <cell r="C277">
            <v>625600</v>
          </cell>
        </row>
        <row r="278">
          <cell r="A278">
            <v>626100</v>
          </cell>
          <cell r="B278" t="str">
            <v>FRAIS POSTAUX</v>
          </cell>
          <cell r="C278">
            <v>626100</v>
          </cell>
        </row>
        <row r="279">
          <cell r="A279">
            <v>626200</v>
          </cell>
          <cell r="B279" t="str">
            <v>FRAIS DE TELECOM</v>
          </cell>
          <cell r="C279">
            <v>626100</v>
          </cell>
        </row>
        <row r="280">
          <cell r="A280">
            <v>626201</v>
          </cell>
          <cell r="B280" t="str">
            <v>FRAIS DE TEL (&gt;PRATEL)</v>
          </cell>
          <cell r="C280">
            <v>626100</v>
          </cell>
        </row>
        <row r="281">
          <cell r="A281">
            <v>627100</v>
          </cell>
          <cell r="B281" t="str">
            <v>FRAIS S/TITRES</v>
          </cell>
          <cell r="C281">
            <v>627000</v>
          </cell>
        </row>
        <row r="282">
          <cell r="A282">
            <v>627200</v>
          </cell>
          <cell r="B282" t="str">
            <v>COM.FRAIS S/EMISSION EMP</v>
          </cell>
          <cell r="C282">
            <v>627200</v>
          </cell>
        </row>
        <row r="283">
          <cell r="A283">
            <v>627500</v>
          </cell>
          <cell r="B283" t="str">
            <v>FRAIS S/EFFETS</v>
          </cell>
          <cell r="C283">
            <v>627000</v>
          </cell>
        </row>
        <row r="284">
          <cell r="A284">
            <v>627501</v>
          </cell>
          <cell r="B284" t="str">
            <v>COMMISSIONS CARTES</v>
          </cell>
          <cell r="C284">
            <v>627500</v>
          </cell>
        </row>
        <row r="285">
          <cell r="A285">
            <v>627502</v>
          </cell>
          <cell r="B285" t="str">
            <v>FRAIS S/IMPAYES</v>
          </cell>
          <cell r="C285">
            <v>627000</v>
          </cell>
        </row>
        <row r="286">
          <cell r="A286">
            <v>627503</v>
          </cell>
          <cell r="B286" t="str">
            <v>COMMISSIONS DKV</v>
          </cell>
          <cell r="C286">
            <v>627500</v>
          </cell>
        </row>
        <row r="287">
          <cell r="A287">
            <v>627504</v>
          </cell>
          <cell r="B287" t="str">
            <v>COMMISSIONS UTA</v>
          </cell>
          <cell r="C287">
            <v>627500</v>
          </cell>
        </row>
        <row r="288">
          <cell r="A288">
            <v>627505</v>
          </cell>
          <cell r="B288" t="str">
            <v>COMMISSIONS ROUTEX</v>
          </cell>
          <cell r="C288">
            <v>627500</v>
          </cell>
        </row>
        <row r="289">
          <cell r="A289">
            <v>627506</v>
          </cell>
          <cell r="B289" t="str">
            <v>COMMISSION DYN SCSO</v>
          </cell>
          <cell r="C289">
            <v>627500</v>
          </cell>
        </row>
        <row r="290">
          <cell r="A290">
            <v>627507</v>
          </cell>
          <cell r="B290" t="str">
            <v>COMM.TICKETS RESTAURANT</v>
          </cell>
          <cell r="C290">
            <v>627000</v>
          </cell>
        </row>
        <row r="291">
          <cell r="A291">
            <v>627508</v>
          </cell>
          <cell r="B291" t="str">
            <v>COMMISSIONS RESSA</v>
          </cell>
          <cell r="C291">
            <v>627500</v>
          </cell>
        </row>
        <row r="292">
          <cell r="A292">
            <v>627509</v>
          </cell>
          <cell r="B292" t="str">
            <v>COMMISSIONS AMEX</v>
          </cell>
          <cell r="C292">
            <v>627500</v>
          </cell>
        </row>
        <row r="293">
          <cell r="A293">
            <v>627510</v>
          </cell>
          <cell r="B293" t="str">
            <v>COMM.TICKETS LOMO</v>
          </cell>
          <cell r="C293">
            <v>627000</v>
          </cell>
        </row>
        <row r="294">
          <cell r="A294">
            <v>627600</v>
          </cell>
          <cell r="B294" t="str">
            <v>LOCATION COFFRE</v>
          </cell>
          <cell r="C294">
            <v>627000</v>
          </cell>
        </row>
        <row r="295">
          <cell r="A295">
            <v>627700</v>
          </cell>
          <cell r="B295" t="str">
            <v>FRAIS BANCAIRES CALYON</v>
          </cell>
          <cell r="C295">
            <v>627000</v>
          </cell>
        </row>
        <row r="296">
          <cell r="A296">
            <v>627800</v>
          </cell>
          <cell r="B296" t="str">
            <v>RENSEIGNEMENTS BANCAIRES</v>
          </cell>
          <cell r="C296">
            <v>627800</v>
          </cell>
        </row>
        <row r="297">
          <cell r="A297">
            <v>627801</v>
          </cell>
          <cell r="B297" t="str">
            <v>AUT.FRAIS ET COMM S/PS</v>
          </cell>
          <cell r="C297">
            <v>627000</v>
          </cell>
        </row>
        <row r="298">
          <cell r="A298">
            <v>627802</v>
          </cell>
          <cell r="B298" t="str">
            <v>COMMISSION DE MOUVEMENT</v>
          </cell>
          <cell r="C298">
            <v>627000</v>
          </cell>
        </row>
        <row r="299">
          <cell r="A299">
            <v>628000</v>
          </cell>
          <cell r="B299" t="str">
            <v>DIVERS AUTRES SERV.EXT</v>
          </cell>
          <cell r="C299">
            <v>618100</v>
          </cell>
        </row>
        <row r="300">
          <cell r="A300">
            <v>628100</v>
          </cell>
          <cell r="B300" t="str">
            <v>COTISATIONS</v>
          </cell>
          <cell r="C300">
            <v>618100</v>
          </cell>
        </row>
        <row r="301">
          <cell r="A301">
            <v>628400</v>
          </cell>
          <cell r="B301" t="str">
            <v>RECRUTEMENT PERSONNEL</v>
          </cell>
          <cell r="C301">
            <v>628400</v>
          </cell>
        </row>
        <row r="302">
          <cell r="A302">
            <v>629000</v>
          </cell>
          <cell r="B302" t="str">
            <v>RRRO S/AUTRES SERV.EXT.</v>
          </cell>
          <cell r="C302">
            <v>618100</v>
          </cell>
        </row>
        <row r="303">
          <cell r="A303">
            <v>631200</v>
          </cell>
          <cell r="B303" t="str">
            <v>TAXE D'APPRENTISSAGE</v>
          </cell>
          <cell r="C303">
            <v>631300</v>
          </cell>
        </row>
        <row r="304">
          <cell r="A304">
            <v>633300</v>
          </cell>
          <cell r="B304" t="str">
            <v>PART.EMPL A LA FPC</v>
          </cell>
          <cell r="C304">
            <v>631300</v>
          </cell>
        </row>
        <row r="305">
          <cell r="A305">
            <v>633400</v>
          </cell>
          <cell r="B305" t="str">
            <v>PART.EMP A L'EFF.CONSTR.</v>
          </cell>
          <cell r="C305">
            <v>631300</v>
          </cell>
        </row>
        <row r="306">
          <cell r="A306">
            <v>635100</v>
          </cell>
          <cell r="B306" t="str">
            <v>TAXE PROFESSIONNELLE</v>
          </cell>
          <cell r="C306">
            <v>635100</v>
          </cell>
        </row>
        <row r="307">
          <cell r="A307">
            <v>635110</v>
          </cell>
          <cell r="B307" t="str">
            <v>TAXE PROFESSIONNELLE</v>
          </cell>
          <cell r="C307">
            <v>635100</v>
          </cell>
        </row>
        <row r="308">
          <cell r="A308">
            <v>635140</v>
          </cell>
          <cell r="B308" t="str">
            <v>TAXE S/VEH DE SOCIETES</v>
          </cell>
          <cell r="C308">
            <v>635800</v>
          </cell>
        </row>
        <row r="309">
          <cell r="A309">
            <v>635220</v>
          </cell>
          <cell r="B309" t="str">
            <v>TAXES FONCIERES</v>
          </cell>
          <cell r="C309">
            <v>635200</v>
          </cell>
        </row>
        <row r="310">
          <cell r="A310">
            <v>635230</v>
          </cell>
          <cell r="B310" t="str">
            <v>AUTRES IMPOTS LOCAUX</v>
          </cell>
          <cell r="C310">
            <v>635200</v>
          </cell>
        </row>
        <row r="311">
          <cell r="A311">
            <v>635300</v>
          </cell>
          <cell r="B311" t="str">
            <v>IMPOTS INDIRECTS</v>
          </cell>
          <cell r="C311">
            <v>631200</v>
          </cell>
        </row>
        <row r="312">
          <cell r="A312">
            <v>635310</v>
          </cell>
          <cell r="B312" t="str">
            <v>TAXES PARAFISCALES IFP</v>
          </cell>
          <cell r="C312">
            <v>631200</v>
          </cell>
        </row>
        <row r="313">
          <cell r="A313">
            <v>635400</v>
          </cell>
          <cell r="B313" t="str">
            <v>DROITS D'ENREG.&amp; DE TIMB.</v>
          </cell>
          <cell r="C313">
            <v>631200</v>
          </cell>
        </row>
        <row r="314">
          <cell r="A314">
            <v>635800</v>
          </cell>
          <cell r="B314" t="str">
            <v>AUTRES DROITS</v>
          </cell>
          <cell r="C314">
            <v>631200</v>
          </cell>
        </row>
        <row r="315">
          <cell r="A315">
            <v>635810</v>
          </cell>
          <cell r="B315" t="str">
            <v>TAXE A L'ESSIEU/VIGNETTE</v>
          </cell>
          <cell r="C315">
            <v>635800</v>
          </cell>
        </row>
        <row r="316">
          <cell r="A316">
            <v>637100</v>
          </cell>
          <cell r="B316" t="str">
            <v>CONTR.SOC.SOLIDARITE</v>
          </cell>
          <cell r="C316">
            <v>631200</v>
          </cell>
        </row>
        <row r="317">
          <cell r="A317">
            <v>637800</v>
          </cell>
          <cell r="B317" t="str">
            <v>TAXES DIVERSES</v>
          </cell>
          <cell r="C317">
            <v>631200</v>
          </cell>
        </row>
        <row r="318">
          <cell r="A318">
            <v>637810</v>
          </cell>
          <cell r="B318" t="str">
            <v>TAXES DIVERSES NON DED.</v>
          </cell>
          <cell r="C318">
            <v>631200</v>
          </cell>
        </row>
        <row r="319">
          <cell r="A319">
            <v>641100</v>
          </cell>
          <cell r="B319" t="str">
            <v>SALAIRES, APPOINTEMENTS</v>
          </cell>
          <cell r="C319">
            <v>641100</v>
          </cell>
        </row>
        <row r="320">
          <cell r="A320">
            <v>641200</v>
          </cell>
          <cell r="B320" t="str">
            <v>CONGES PAYES</v>
          </cell>
          <cell r="C320">
            <v>641100</v>
          </cell>
        </row>
        <row r="321">
          <cell r="A321">
            <v>641400</v>
          </cell>
          <cell r="B321" t="str">
            <v>INDEMNITES, AV DIVERS</v>
          </cell>
          <cell r="C321">
            <v>641100</v>
          </cell>
        </row>
        <row r="322">
          <cell r="A322">
            <v>641401</v>
          </cell>
          <cell r="B322" t="str">
            <v>IND AV DIVERS NON IMP.</v>
          </cell>
          <cell r="C322">
            <v>641100</v>
          </cell>
        </row>
        <row r="323">
          <cell r="A323">
            <v>641701</v>
          </cell>
          <cell r="B323" t="str">
            <v>AV NATURE LOGEMENT</v>
          </cell>
          <cell r="C323">
            <v>641100</v>
          </cell>
        </row>
        <row r="324">
          <cell r="A324">
            <v>641702</v>
          </cell>
          <cell r="B324" t="str">
            <v>AV NATURE VEHICULE</v>
          </cell>
          <cell r="C324">
            <v>641100</v>
          </cell>
        </row>
        <row r="325">
          <cell r="A325">
            <v>645100</v>
          </cell>
          <cell r="B325" t="str">
            <v>URSSAF</v>
          </cell>
          <cell r="C325">
            <v>641100</v>
          </cell>
        </row>
        <row r="326">
          <cell r="A326">
            <v>645200</v>
          </cell>
          <cell r="B326" t="str">
            <v>CHARGES SOC / CONGE PAYE</v>
          </cell>
          <cell r="C326">
            <v>641100</v>
          </cell>
        </row>
        <row r="327">
          <cell r="A327">
            <v>645300</v>
          </cell>
          <cell r="B327" t="str">
            <v>RETRAITE ET PREVOYANCE</v>
          </cell>
          <cell r="C327">
            <v>641100</v>
          </cell>
        </row>
        <row r="328">
          <cell r="A328">
            <v>645400</v>
          </cell>
          <cell r="B328" t="str">
            <v>ASSEDIC</v>
          </cell>
          <cell r="C328">
            <v>641100</v>
          </cell>
        </row>
        <row r="329">
          <cell r="A329">
            <v>645520</v>
          </cell>
          <cell r="B329" t="str">
            <v>MUTUELLE MGPS</v>
          </cell>
          <cell r="C329">
            <v>641100</v>
          </cell>
        </row>
        <row r="330">
          <cell r="A330">
            <v>645800</v>
          </cell>
          <cell r="B330" t="str">
            <v>AUT.ORGANISMES SOCIAUX</v>
          </cell>
          <cell r="C330">
            <v>641100</v>
          </cell>
        </row>
        <row r="331">
          <cell r="A331">
            <v>645801</v>
          </cell>
          <cell r="B331" t="str">
            <v>CONTRIB.EMPLOI HANDICAPES</v>
          </cell>
          <cell r="C331">
            <v>641100</v>
          </cell>
        </row>
        <row r="332">
          <cell r="A332">
            <v>646000</v>
          </cell>
          <cell r="B332" t="str">
            <v>COT SOC.PERS EXPLOITANT</v>
          </cell>
          <cell r="C332">
            <v>641100</v>
          </cell>
        </row>
        <row r="333">
          <cell r="A333">
            <v>647000</v>
          </cell>
          <cell r="B333" t="str">
            <v>AUTRES CH.SOC.TICKETS RE</v>
          </cell>
          <cell r="C333">
            <v>641100</v>
          </cell>
        </row>
        <row r="334">
          <cell r="A334">
            <v>647200</v>
          </cell>
          <cell r="B334" t="str">
            <v>VERSTS COMITE D'ENTREP.</v>
          </cell>
          <cell r="C334">
            <v>641100</v>
          </cell>
        </row>
        <row r="335">
          <cell r="A335">
            <v>647300</v>
          </cell>
          <cell r="B335" t="str">
            <v>VERSTS ABONDEMENT PEE.</v>
          </cell>
          <cell r="C335">
            <v>641100</v>
          </cell>
        </row>
        <row r="336">
          <cell r="A336">
            <v>647500</v>
          </cell>
          <cell r="B336" t="str">
            <v>MEDECINE DU TRAVAIL</v>
          </cell>
          <cell r="C336">
            <v>641100</v>
          </cell>
        </row>
        <row r="337">
          <cell r="A337">
            <v>648000</v>
          </cell>
          <cell r="B337" t="str">
            <v>AUTRES CHARGES PERSONNEL</v>
          </cell>
          <cell r="C337">
            <v>641100</v>
          </cell>
        </row>
        <row r="338">
          <cell r="A338">
            <v>649100</v>
          </cell>
          <cell r="B338" t="str">
            <v>INDEMNITES SS RECUES</v>
          </cell>
          <cell r="C338">
            <v>641100</v>
          </cell>
        </row>
        <row r="339">
          <cell r="A339">
            <v>649200</v>
          </cell>
          <cell r="B339" t="str">
            <v>INDEMNITES PREV.RECUES</v>
          </cell>
          <cell r="C339">
            <v>641100</v>
          </cell>
        </row>
        <row r="340">
          <cell r="A340">
            <v>649300</v>
          </cell>
          <cell r="B340" t="str">
            <v>INDEM.CONGES NAISSANCE</v>
          </cell>
          <cell r="C340">
            <v>641100</v>
          </cell>
        </row>
        <row r="341">
          <cell r="A341">
            <v>651100</v>
          </cell>
          <cell r="B341" t="str">
            <v>REDEVANCES</v>
          </cell>
          <cell r="C341">
            <v>651100</v>
          </cell>
        </row>
        <row r="342">
          <cell r="A342">
            <v>651200</v>
          </cell>
          <cell r="B342" t="str">
            <v>QUOTE PART PERTE SORGHOL</v>
          </cell>
          <cell r="C342">
            <v>654100</v>
          </cell>
        </row>
        <row r="343">
          <cell r="A343">
            <v>654100</v>
          </cell>
          <cell r="B343" t="str">
            <v>PERTES S/CR IRRECOUVRABLE</v>
          </cell>
          <cell r="C343">
            <v>654100</v>
          </cell>
        </row>
        <row r="344">
          <cell r="A344">
            <v>655500</v>
          </cell>
          <cell r="B344" t="str">
            <v>QUOTE PART PERTE SUPPORTE</v>
          </cell>
          <cell r="C344">
            <v>654100</v>
          </cell>
        </row>
        <row r="345">
          <cell r="A345">
            <v>661050</v>
          </cell>
          <cell r="B345" t="str">
            <v>FRAIS FINANCIERS IMPORT</v>
          </cell>
          <cell r="C345">
            <v>661050</v>
          </cell>
        </row>
        <row r="346">
          <cell r="A346">
            <v>661160</v>
          </cell>
          <cell r="B346" t="str">
            <v>INTERETS DES EMPRUNTS</v>
          </cell>
          <cell r="C346">
            <v>627200</v>
          </cell>
        </row>
        <row r="347">
          <cell r="A347">
            <v>661165</v>
          </cell>
          <cell r="B347" t="str">
            <v>COMMISSIONS S/DOSS EMP.</v>
          </cell>
          <cell r="C347">
            <v>627200</v>
          </cell>
        </row>
        <row r="348">
          <cell r="A348">
            <v>661170</v>
          </cell>
          <cell r="B348" t="str">
            <v>INT DETTES RATT PARTICIP.</v>
          </cell>
          <cell r="C348">
            <v>661000</v>
          </cell>
        </row>
        <row r="349">
          <cell r="A349">
            <v>661500</v>
          </cell>
          <cell r="B349" t="str">
            <v>INTERET COMPTE BANCAIRE</v>
          </cell>
          <cell r="C349">
            <v>661500</v>
          </cell>
        </row>
        <row r="350">
          <cell r="A350">
            <v>661501</v>
          </cell>
          <cell r="B350" t="str">
            <v>COMM STAND BY</v>
          </cell>
          <cell r="C350">
            <v>661500</v>
          </cell>
        </row>
        <row r="351">
          <cell r="A351">
            <v>661510</v>
          </cell>
          <cell r="B351" t="str">
            <v>****************</v>
          </cell>
          <cell r="C351">
            <v>661510</v>
          </cell>
        </row>
        <row r="352">
          <cell r="A352">
            <v>661520</v>
          </cell>
          <cell r="B352" t="str">
            <v>CIONS TRANSFERT ETRANGER</v>
          </cell>
          <cell r="C352">
            <v>661510</v>
          </cell>
        </row>
        <row r="353">
          <cell r="A353">
            <v>661600</v>
          </cell>
          <cell r="B353" t="str">
            <v>INT.BANCAIRES S/OP FIN</v>
          </cell>
          <cell r="C353">
            <v>661000</v>
          </cell>
        </row>
        <row r="354">
          <cell r="A354">
            <v>661710</v>
          </cell>
          <cell r="B354" t="str">
            <v>INT S/CREDIT TRESORERIE</v>
          </cell>
          <cell r="C354">
            <v>661000</v>
          </cell>
        </row>
        <row r="355">
          <cell r="A355">
            <v>661880</v>
          </cell>
          <cell r="B355" t="str">
            <v>FRAIS DEPORT ACH USD</v>
          </cell>
          <cell r="C355">
            <v>661000</v>
          </cell>
        </row>
        <row r="356">
          <cell r="A356">
            <v>665000</v>
          </cell>
          <cell r="B356" t="str">
            <v>ESCOMPTES ACCORDES</v>
          </cell>
          <cell r="C356">
            <v>661000</v>
          </cell>
        </row>
        <row r="357">
          <cell r="A357">
            <v>666000</v>
          </cell>
          <cell r="B357" t="str">
            <v>PERTES DE CHANGE</v>
          </cell>
          <cell r="C357">
            <v>666000</v>
          </cell>
        </row>
        <row r="358">
          <cell r="A358">
            <v>666100</v>
          </cell>
          <cell r="B358" t="str">
            <v>PERTE CHANGE ARRONDI EURO</v>
          </cell>
          <cell r="C358">
            <v>666000</v>
          </cell>
        </row>
        <row r="359">
          <cell r="A359">
            <v>667000</v>
          </cell>
          <cell r="B359" t="str">
            <v>CH.S/CESS VAL MOB PLACT</v>
          </cell>
          <cell r="C359">
            <v>661000</v>
          </cell>
        </row>
        <row r="360">
          <cell r="A360">
            <v>668000</v>
          </cell>
          <cell r="B360" t="str">
            <v>AUT. CHARGES FINANCIERES</v>
          </cell>
          <cell r="C360">
            <v>661000</v>
          </cell>
        </row>
        <row r="361">
          <cell r="A361">
            <v>668100</v>
          </cell>
          <cell r="B361" t="str">
            <v>CHARGES FINANCIERES FRA</v>
          </cell>
          <cell r="C361">
            <v>668100</v>
          </cell>
        </row>
        <row r="362">
          <cell r="A362">
            <v>668200</v>
          </cell>
          <cell r="B362" t="str">
            <v>CHARGES FINANCIERES SWAP</v>
          </cell>
          <cell r="C362">
            <v>668100</v>
          </cell>
        </row>
        <row r="363">
          <cell r="A363">
            <v>671100</v>
          </cell>
          <cell r="B363" t="str">
            <v>PENALITES S/MARCHES</v>
          </cell>
          <cell r="C363">
            <v>671000</v>
          </cell>
        </row>
        <row r="364">
          <cell r="A364">
            <v>671200</v>
          </cell>
          <cell r="B364" t="str">
            <v>PEN.AMENDES FISC &amp; PENAL</v>
          </cell>
          <cell r="C364">
            <v>671000</v>
          </cell>
        </row>
        <row r="365">
          <cell r="A365">
            <v>671220</v>
          </cell>
          <cell r="B365" t="str">
            <v>INT RETARD S/ CONT. FISC</v>
          </cell>
          <cell r="C365">
            <v>671000</v>
          </cell>
        </row>
        <row r="366">
          <cell r="A366">
            <v>671300</v>
          </cell>
          <cell r="B366" t="str">
            <v>DONS ET LIBERALITES</v>
          </cell>
          <cell r="C366">
            <v>671000</v>
          </cell>
        </row>
        <row r="367">
          <cell r="A367">
            <v>671400</v>
          </cell>
          <cell r="B367" t="str">
            <v>CREANCE IRRECOUVR.EXERC.</v>
          </cell>
          <cell r="C367">
            <v>654100</v>
          </cell>
        </row>
        <row r="368">
          <cell r="A368">
            <v>671500</v>
          </cell>
          <cell r="B368" t="str">
            <v>SUBVENTIONS ACCORDEES</v>
          </cell>
          <cell r="C368">
            <v>671000</v>
          </cell>
        </row>
        <row r="369">
          <cell r="A369">
            <v>671700</v>
          </cell>
          <cell r="B369" t="str">
            <v>CH EXCEPT TVA CONT FISCAL</v>
          </cell>
          <cell r="C369">
            <v>671000</v>
          </cell>
        </row>
        <row r="370">
          <cell r="A370">
            <v>671800</v>
          </cell>
          <cell r="B370" t="str">
            <v>AUT.CH EXCEPT DIFF REGLT</v>
          </cell>
          <cell r="C370">
            <v>671000</v>
          </cell>
        </row>
        <row r="371">
          <cell r="A371">
            <v>671810</v>
          </cell>
          <cell r="B371" t="str">
            <v>AUT.CH EXCEPT OP GESTION</v>
          </cell>
          <cell r="C371">
            <v>671000</v>
          </cell>
        </row>
        <row r="372">
          <cell r="A372">
            <v>671830</v>
          </cell>
          <cell r="B372" t="str">
            <v>AUT.CH EXCEPT IS S/EX ANT</v>
          </cell>
          <cell r="C372">
            <v>671000</v>
          </cell>
        </row>
        <row r="373">
          <cell r="A373">
            <v>671850</v>
          </cell>
          <cell r="B373" t="str">
            <v>CHARGE EXECP / REMB ASS</v>
          </cell>
          <cell r="C373">
            <v>671000</v>
          </cell>
        </row>
        <row r="374">
          <cell r="A374">
            <v>672010</v>
          </cell>
          <cell r="B374" t="str">
            <v>ACHATS MAT S/EX ANT</v>
          </cell>
          <cell r="C374">
            <v>618100</v>
          </cell>
        </row>
        <row r="375">
          <cell r="A375">
            <v>672020</v>
          </cell>
          <cell r="B375" t="str">
            <v>AUT.APPROV S/EX ANT</v>
          </cell>
          <cell r="C375">
            <v>618100</v>
          </cell>
        </row>
        <row r="376">
          <cell r="A376">
            <v>672040</v>
          </cell>
          <cell r="B376" t="str">
            <v>PREST.SERV.S/EX ANT</v>
          </cell>
          <cell r="C376">
            <v>618100</v>
          </cell>
        </row>
        <row r="377">
          <cell r="A377">
            <v>672060</v>
          </cell>
          <cell r="B377" t="str">
            <v>MAT ET FOURN.S/EX ANT</v>
          </cell>
          <cell r="C377">
            <v>618100</v>
          </cell>
        </row>
        <row r="378">
          <cell r="A378">
            <v>672070</v>
          </cell>
          <cell r="B378" t="str">
            <v>ACHAT MARCH S/EX ANT</v>
          </cell>
          <cell r="C378">
            <v>607919</v>
          </cell>
        </row>
        <row r="379">
          <cell r="A379">
            <v>672100</v>
          </cell>
          <cell r="B379" t="str">
            <v>SERVICES EXT S/EX ANT</v>
          </cell>
          <cell r="C379">
            <v>618100</v>
          </cell>
        </row>
        <row r="380">
          <cell r="A380">
            <v>672210</v>
          </cell>
          <cell r="B380" t="str">
            <v>AUT SERV EXT S/EX ANT</v>
          </cell>
          <cell r="C380">
            <v>618100</v>
          </cell>
        </row>
        <row r="381">
          <cell r="A381">
            <v>672310</v>
          </cell>
          <cell r="B381" t="str">
            <v>IMPOTS ET TAXES S/EX ANT</v>
          </cell>
          <cell r="C381">
            <v>631200</v>
          </cell>
        </row>
        <row r="382">
          <cell r="A382">
            <v>672410</v>
          </cell>
          <cell r="B382" t="str">
            <v>REMUNERATIONS S/EX ANT</v>
          </cell>
          <cell r="C382">
            <v>641100</v>
          </cell>
        </row>
        <row r="383">
          <cell r="A383">
            <v>672450</v>
          </cell>
          <cell r="B383" t="str">
            <v>CH DE PERS. S/EX ANT</v>
          </cell>
          <cell r="C383">
            <v>641100</v>
          </cell>
        </row>
        <row r="384">
          <cell r="A384">
            <v>672580</v>
          </cell>
          <cell r="B384" t="str">
            <v>AUT CH GEST.COUR S/EX ANT</v>
          </cell>
          <cell r="C384">
            <v>651100</v>
          </cell>
        </row>
        <row r="385">
          <cell r="A385">
            <v>672610</v>
          </cell>
          <cell r="B385" t="str">
            <v>CHARGES FIN.S/EX ANT</v>
          </cell>
          <cell r="C385">
            <v>661000</v>
          </cell>
        </row>
        <row r="386">
          <cell r="A386">
            <v>673510</v>
          </cell>
          <cell r="B386" t="str">
            <v>CREDIT BAIL VEH S/EX ANT</v>
          </cell>
          <cell r="C386">
            <v>612510</v>
          </cell>
        </row>
        <row r="387">
          <cell r="A387">
            <v>673520</v>
          </cell>
          <cell r="B387" t="str">
            <v>CREDIT BAIL MAT S/EX ANT</v>
          </cell>
          <cell r="C387">
            <v>612510</v>
          </cell>
        </row>
        <row r="388">
          <cell r="A388">
            <v>675100</v>
          </cell>
          <cell r="B388" t="str">
            <v>VCN IMMO INCORPORELLES</v>
          </cell>
          <cell r="C388">
            <v>675000</v>
          </cell>
        </row>
        <row r="389">
          <cell r="A389">
            <v>675200</v>
          </cell>
          <cell r="B389" t="str">
            <v>VCN MAT ET OUTILLAGE</v>
          </cell>
          <cell r="C389">
            <v>675000</v>
          </cell>
        </row>
        <row r="390">
          <cell r="A390">
            <v>675210</v>
          </cell>
          <cell r="B390" t="str">
            <v>VCN MAT DE TRANSPORT</v>
          </cell>
          <cell r="C390">
            <v>675000</v>
          </cell>
        </row>
        <row r="391">
          <cell r="A391">
            <v>675220</v>
          </cell>
          <cell r="B391" t="str">
            <v>VCN MAT DE BUREAU</v>
          </cell>
          <cell r="C391">
            <v>675000</v>
          </cell>
        </row>
        <row r="392">
          <cell r="A392">
            <v>675230</v>
          </cell>
          <cell r="B392" t="str">
            <v>VCN AMENAGEMENT, INST.</v>
          </cell>
          <cell r="C392">
            <v>675000</v>
          </cell>
        </row>
        <row r="393">
          <cell r="A393">
            <v>675280</v>
          </cell>
          <cell r="B393" t="str">
            <v>VCN CUVES ET VOLUS</v>
          </cell>
          <cell r="C393">
            <v>675000</v>
          </cell>
        </row>
        <row r="394">
          <cell r="A394">
            <v>675600</v>
          </cell>
          <cell r="B394" t="str">
            <v>VCN IMMOB FINANCIERES</v>
          </cell>
          <cell r="C394">
            <v>675000</v>
          </cell>
        </row>
        <row r="395">
          <cell r="A395">
            <v>675800</v>
          </cell>
          <cell r="B395" t="str">
            <v>VCN AUTRES ELTS D'ACTIF</v>
          </cell>
          <cell r="C395">
            <v>675000</v>
          </cell>
        </row>
        <row r="396">
          <cell r="A396">
            <v>678800</v>
          </cell>
          <cell r="B396" t="str">
            <v>AUTRES CH EXCEPT DIVERSES</v>
          </cell>
          <cell r="C396">
            <v>671000</v>
          </cell>
        </row>
        <row r="397">
          <cell r="A397">
            <v>681110</v>
          </cell>
          <cell r="B397" t="str">
            <v>DOT AMORTS IMMOB INCORP</v>
          </cell>
          <cell r="C397">
            <v>681110</v>
          </cell>
        </row>
        <row r="398">
          <cell r="A398">
            <v>681120</v>
          </cell>
          <cell r="B398" t="str">
            <v>DOT AMTS TERRAIN</v>
          </cell>
          <cell r="C398">
            <v>681110</v>
          </cell>
        </row>
        <row r="399">
          <cell r="A399">
            <v>681121</v>
          </cell>
          <cell r="B399" t="str">
            <v>DOT AMTS CONST SOL PROPRE</v>
          </cell>
          <cell r="C399">
            <v>681110</v>
          </cell>
        </row>
        <row r="400">
          <cell r="A400">
            <v>681122</v>
          </cell>
          <cell r="B400" t="str">
            <v>DOT AMTS CONSTR SOL AUTRU</v>
          </cell>
          <cell r="C400">
            <v>681110</v>
          </cell>
        </row>
        <row r="401">
          <cell r="A401">
            <v>681123</v>
          </cell>
          <cell r="B401" t="str">
            <v>DOT AMTS AGENCTS INST</v>
          </cell>
          <cell r="C401">
            <v>681110</v>
          </cell>
        </row>
        <row r="402">
          <cell r="A402">
            <v>681124</v>
          </cell>
          <cell r="B402" t="str">
            <v>DOT AMTS INST TECH</v>
          </cell>
          <cell r="C402">
            <v>681110</v>
          </cell>
        </row>
        <row r="403">
          <cell r="A403">
            <v>681125</v>
          </cell>
          <cell r="B403" t="str">
            <v>DOT AMTS INST GENE</v>
          </cell>
          <cell r="C403">
            <v>681110</v>
          </cell>
        </row>
        <row r="404">
          <cell r="A404">
            <v>681126</v>
          </cell>
          <cell r="B404" t="str">
            <v>DOT AMTS MAT TPTS</v>
          </cell>
          <cell r="C404">
            <v>681110</v>
          </cell>
        </row>
        <row r="405">
          <cell r="A405">
            <v>681127</v>
          </cell>
          <cell r="B405" t="str">
            <v>DOT AMTS MOB BUREAU</v>
          </cell>
          <cell r="C405">
            <v>681110</v>
          </cell>
        </row>
        <row r="406">
          <cell r="A406">
            <v>681128</v>
          </cell>
          <cell r="B406" t="str">
            <v>DOT AMTS CUVES, VOLUS,</v>
          </cell>
          <cell r="C406">
            <v>681110</v>
          </cell>
        </row>
        <row r="407">
          <cell r="A407">
            <v>681200</v>
          </cell>
          <cell r="B407" t="str">
            <v>DOT AMORTS CH A REPARTIR</v>
          </cell>
          <cell r="C407">
            <v>681110</v>
          </cell>
        </row>
        <row r="408">
          <cell r="A408">
            <v>681730</v>
          </cell>
          <cell r="B408" t="str">
            <v>DOT P/PROV P/DEP STOCKS</v>
          </cell>
          <cell r="C408">
            <v>681700</v>
          </cell>
        </row>
        <row r="409">
          <cell r="A409">
            <v>681740</v>
          </cell>
          <cell r="B409" t="str">
            <v>DOT PROV P/DEP CREANCES</v>
          </cell>
          <cell r="C409">
            <v>681740</v>
          </cell>
        </row>
        <row r="410">
          <cell r="A410">
            <v>686500</v>
          </cell>
          <cell r="B410" t="str">
            <v>DOT PROV P/RISQUE CHANGE</v>
          </cell>
          <cell r="C410">
            <v>681700</v>
          </cell>
        </row>
        <row r="411">
          <cell r="A411">
            <v>686600</v>
          </cell>
          <cell r="B411" t="str">
            <v>DOT PROV P/DEP TITRES</v>
          </cell>
          <cell r="C411">
            <v>681700</v>
          </cell>
        </row>
        <row r="412">
          <cell r="A412">
            <v>686610</v>
          </cell>
          <cell r="B412" t="str">
            <v>DOT PROV P/DEP CPTES FIN</v>
          </cell>
          <cell r="C412">
            <v>681700</v>
          </cell>
        </row>
        <row r="413">
          <cell r="A413">
            <v>687100</v>
          </cell>
          <cell r="B413" t="str">
            <v>DOT AMTS EXEPTION / IMMO</v>
          </cell>
          <cell r="C413">
            <v>681110</v>
          </cell>
        </row>
        <row r="414">
          <cell r="A414">
            <v>687300</v>
          </cell>
          <cell r="B414" t="str">
            <v>DOT PROV POUR HAUSSE PRIX</v>
          </cell>
          <cell r="C414">
            <v>681700</v>
          </cell>
        </row>
        <row r="415">
          <cell r="A415">
            <v>687400</v>
          </cell>
          <cell r="B415" t="str">
            <v>DOT AUTRES PROV REGLEMENT</v>
          </cell>
          <cell r="C415">
            <v>681700</v>
          </cell>
        </row>
        <row r="416">
          <cell r="A416">
            <v>687500</v>
          </cell>
          <cell r="B416" t="str">
            <v>DOT PROV RISQUES/CHARGES</v>
          </cell>
          <cell r="C416">
            <v>681700</v>
          </cell>
        </row>
        <row r="417">
          <cell r="A417">
            <v>687510</v>
          </cell>
          <cell r="B417" t="str">
            <v>DOT AMORTS DEROGATOIRES</v>
          </cell>
          <cell r="C417">
            <v>681700</v>
          </cell>
        </row>
        <row r="418">
          <cell r="A418">
            <v>691000</v>
          </cell>
          <cell r="B418" t="str">
            <v>PART SALARIES AU RESULTAT</v>
          </cell>
          <cell r="C418">
            <v>695100</v>
          </cell>
        </row>
        <row r="419">
          <cell r="A419">
            <v>695100</v>
          </cell>
          <cell r="B419" t="str">
            <v>IMPOT S/LES BENEFICES</v>
          </cell>
          <cell r="C419">
            <v>695100</v>
          </cell>
        </row>
        <row r="420">
          <cell r="A420">
            <v>695200</v>
          </cell>
          <cell r="B420" t="str">
            <v>IS REGUL EX ANT</v>
          </cell>
          <cell r="C420">
            <v>695100</v>
          </cell>
        </row>
        <row r="421">
          <cell r="A421">
            <v>698100</v>
          </cell>
          <cell r="B421" t="str">
            <v>IS CHARGE INTEGRAT°FISCAL</v>
          </cell>
          <cell r="C421">
            <v>695100</v>
          </cell>
        </row>
        <row r="422">
          <cell r="A422">
            <v>698900</v>
          </cell>
          <cell r="B422" t="str">
            <v>IS PRODUIT INTEGRT°FISCAL</v>
          </cell>
          <cell r="C422">
            <v>695100</v>
          </cell>
        </row>
        <row r="423">
          <cell r="A423">
            <v>706000</v>
          </cell>
          <cell r="B423" t="str">
            <v>PREST DE SERVICES STATION</v>
          </cell>
          <cell r="C423">
            <v>708201</v>
          </cell>
        </row>
        <row r="424">
          <cell r="A424">
            <v>707016</v>
          </cell>
          <cell r="B424" t="str">
            <v>VENTES CUVES</v>
          </cell>
          <cell r="C424">
            <v>707919</v>
          </cell>
        </row>
        <row r="425">
          <cell r="A425">
            <v>707017</v>
          </cell>
          <cell r="B425" t="str">
            <v>VENTES DIVERSES EXO</v>
          </cell>
          <cell r="C425">
            <v>707919</v>
          </cell>
        </row>
        <row r="426">
          <cell r="A426">
            <v>707019</v>
          </cell>
          <cell r="B426" t="str">
            <v>VENTES DIVERSES</v>
          </cell>
          <cell r="C426">
            <v>707919</v>
          </cell>
        </row>
        <row r="427">
          <cell r="A427">
            <v>707020</v>
          </cell>
          <cell r="B427" t="str">
            <v>VTES ALIM TR</v>
          </cell>
          <cell r="C427">
            <v>707020</v>
          </cell>
        </row>
        <row r="428">
          <cell r="A428">
            <v>707021</v>
          </cell>
          <cell r="B428" t="str">
            <v>VTES ALIMENTATION TN</v>
          </cell>
          <cell r="C428">
            <v>707020</v>
          </cell>
        </row>
        <row r="429">
          <cell r="A429">
            <v>707022</v>
          </cell>
          <cell r="B429" t="str">
            <v>VTE BOISSON TR</v>
          </cell>
          <cell r="C429">
            <v>707022</v>
          </cell>
        </row>
        <row r="430">
          <cell r="A430">
            <v>707023</v>
          </cell>
          <cell r="B430" t="str">
            <v>VTES BOISSONS TN</v>
          </cell>
          <cell r="C430">
            <v>707022</v>
          </cell>
        </row>
        <row r="431">
          <cell r="A431">
            <v>707028</v>
          </cell>
          <cell r="B431" t="str">
            <v>VTE RESTAURATION TR</v>
          </cell>
          <cell r="C431">
            <v>707028</v>
          </cell>
        </row>
        <row r="432">
          <cell r="A432">
            <v>707029</v>
          </cell>
          <cell r="B432" t="str">
            <v>VTES RESTAURATION TN</v>
          </cell>
          <cell r="C432">
            <v>707028</v>
          </cell>
        </row>
        <row r="433">
          <cell r="A433">
            <v>707030</v>
          </cell>
          <cell r="B433" t="str">
            <v>VTES PRODUITS BOUTIQUE TR</v>
          </cell>
          <cell r="C433">
            <v>707031</v>
          </cell>
        </row>
        <row r="434">
          <cell r="A434">
            <v>707031</v>
          </cell>
          <cell r="B434" t="str">
            <v>VTES PDTS BOUTIQUE TN</v>
          </cell>
          <cell r="C434">
            <v>707031</v>
          </cell>
        </row>
        <row r="435">
          <cell r="A435">
            <v>707032</v>
          </cell>
          <cell r="B435" t="str">
            <v>VTES PDTS BOUTIQUE TSR</v>
          </cell>
          <cell r="C435">
            <v>707031</v>
          </cell>
        </row>
        <row r="436">
          <cell r="A436">
            <v>707033</v>
          </cell>
          <cell r="B436" t="str">
            <v>VTES ACC.AUTO</v>
          </cell>
          <cell r="C436">
            <v>707033</v>
          </cell>
        </row>
        <row r="437">
          <cell r="A437">
            <v>707035</v>
          </cell>
          <cell r="B437" t="str">
            <v>VTES PDTS MARGE REDUI EXO</v>
          </cell>
          <cell r="C437">
            <v>707035</v>
          </cell>
        </row>
        <row r="438">
          <cell r="A438">
            <v>707036</v>
          </cell>
          <cell r="B438" t="str">
            <v>VTE PDT MARG RED TN</v>
          </cell>
          <cell r="C438">
            <v>707035</v>
          </cell>
        </row>
        <row r="439">
          <cell r="A439">
            <v>707040</v>
          </cell>
          <cell r="B439" t="str">
            <v>VTES SERVICES</v>
          </cell>
          <cell r="C439">
            <v>707040</v>
          </cell>
        </row>
        <row r="440">
          <cell r="A440">
            <v>707041</v>
          </cell>
          <cell r="B440" t="str">
            <v>PRODIUTS DES LAVAGES</v>
          </cell>
          <cell r="C440">
            <v>707040</v>
          </cell>
        </row>
        <row r="441">
          <cell r="A441">
            <v>707050</v>
          </cell>
          <cell r="B441" t="str">
            <v>VTES TABAC  EXO</v>
          </cell>
          <cell r="C441">
            <v>707031</v>
          </cell>
        </row>
        <row r="442">
          <cell r="A442">
            <v>707060</v>
          </cell>
          <cell r="B442" t="str">
            <v>VTES PRESSE TN</v>
          </cell>
          <cell r="C442">
            <v>707031</v>
          </cell>
        </row>
        <row r="443">
          <cell r="A443">
            <v>707061</v>
          </cell>
          <cell r="B443" t="str">
            <v>VTES PRESSE EXO</v>
          </cell>
          <cell r="C443">
            <v>707031</v>
          </cell>
        </row>
        <row r="444">
          <cell r="A444">
            <v>707062</v>
          </cell>
          <cell r="B444" t="str">
            <v>VTES PRESSE TSR</v>
          </cell>
          <cell r="C444">
            <v>707031</v>
          </cell>
        </row>
        <row r="445">
          <cell r="A445">
            <v>707100</v>
          </cell>
          <cell r="B445" t="str">
            <v>VENTES SC FRANCE HORS GRO</v>
          </cell>
          <cell r="C445">
            <v>707100</v>
          </cell>
        </row>
        <row r="446">
          <cell r="A446">
            <v>707101</v>
          </cell>
          <cell r="B446" t="str">
            <v>VTES SC EXO FRANCE HORS G</v>
          </cell>
          <cell r="C446">
            <v>707100</v>
          </cell>
        </row>
        <row r="447">
          <cell r="A447">
            <v>707102</v>
          </cell>
          <cell r="B447" t="str">
            <v>VENTES SC EXPORT HORS CEE</v>
          </cell>
          <cell r="C447">
            <v>707100</v>
          </cell>
        </row>
        <row r="448">
          <cell r="A448">
            <v>707103</v>
          </cell>
          <cell r="B448" t="str">
            <v>VTES SC ACQ FRANCE GROUPE</v>
          </cell>
          <cell r="C448">
            <v>707100</v>
          </cell>
        </row>
        <row r="449">
          <cell r="A449">
            <v>707104</v>
          </cell>
          <cell r="B449" t="str">
            <v>LIV INT COM SC EXO HORS G</v>
          </cell>
          <cell r="C449">
            <v>707100</v>
          </cell>
        </row>
        <row r="450">
          <cell r="A450">
            <v>707105</v>
          </cell>
          <cell r="B450" t="str">
            <v>LIV INT COM SC GROUPE</v>
          </cell>
          <cell r="C450">
            <v>707100</v>
          </cell>
        </row>
        <row r="451">
          <cell r="A451">
            <v>707106</v>
          </cell>
          <cell r="B451" t="str">
            <v>VTES SC CERTIF EXO DOUANE</v>
          </cell>
          <cell r="C451">
            <v>707100</v>
          </cell>
        </row>
        <row r="452">
          <cell r="A452">
            <v>707107</v>
          </cell>
          <cell r="B452" t="str">
            <v>VTES SC EXO FRANCE GROUPE</v>
          </cell>
          <cell r="C452">
            <v>707100</v>
          </cell>
        </row>
        <row r="453">
          <cell r="A453">
            <v>707108</v>
          </cell>
          <cell r="B453" t="str">
            <v>VENTES ARS</v>
          </cell>
          <cell r="C453">
            <v>707100</v>
          </cell>
        </row>
        <row r="454">
          <cell r="A454">
            <v>707150</v>
          </cell>
          <cell r="B454" t="str">
            <v>VTE SC AVITAILLEMENT</v>
          </cell>
          <cell r="C454">
            <v>707100</v>
          </cell>
        </row>
        <row r="455">
          <cell r="A455">
            <v>707200</v>
          </cell>
          <cell r="B455" t="str">
            <v>VENTES GA FRANCE HORS GRO</v>
          </cell>
          <cell r="C455">
            <v>707200</v>
          </cell>
        </row>
        <row r="456">
          <cell r="A456">
            <v>707201</v>
          </cell>
          <cell r="B456" t="str">
            <v>VTE GA EXO FRANCE HORS GR</v>
          </cell>
          <cell r="C456">
            <v>707200</v>
          </cell>
        </row>
        <row r="457">
          <cell r="A457">
            <v>707202</v>
          </cell>
          <cell r="B457" t="str">
            <v>VENTES GA EXPORT HORS CEE</v>
          </cell>
          <cell r="C457">
            <v>707200</v>
          </cell>
        </row>
        <row r="458">
          <cell r="A458">
            <v>707203</v>
          </cell>
          <cell r="B458" t="str">
            <v>VTES GA ACQ FRANCE GROUPE</v>
          </cell>
          <cell r="C458">
            <v>707200</v>
          </cell>
        </row>
        <row r="459">
          <cell r="A459">
            <v>707204</v>
          </cell>
          <cell r="B459" t="str">
            <v>LIV INT COM GA EXO HORS G</v>
          </cell>
          <cell r="C459">
            <v>707200</v>
          </cell>
        </row>
        <row r="460">
          <cell r="A460">
            <v>707205</v>
          </cell>
          <cell r="B460" t="str">
            <v>LIV INT COM GA GROUPE</v>
          </cell>
          <cell r="C460">
            <v>707200</v>
          </cell>
        </row>
        <row r="461">
          <cell r="A461">
            <v>707207</v>
          </cell>
          <cell r="B461" t="str">
            <v>VTES GA EXO FRANCE GROUPE</v>
          </cell>
          <cell r="C461">
            <v>707200</v>
          </cell>
        </row>
        <row r="462">
          <cell r="A462">
            <v>707250</v>
          </cell>
          <cell r="B462" t="str">
            <v>VTE GA (DRAGUE)</v>
          </cell>
          <cell r="C462">
            <v>707200</v>
          </cell>
        </row>
        <row r="463">
          <cell r="A463">
            <v>707300</v>
          </cell>
          <cell r="B463" t="str">
            <v>VENTES GO FRANCE HORS GRO</v>
          </cell>
          <cell r="C463">
            <v>707300</v>
          </cell>
        </row>
        <row r="464">
          <cell r="A464">
            <v>707301</v>
          </cell>
          <cell r="B464" t="str">
            <v>VTE GO EXO FRANCE HORS GR</v>
          </cell>
          <cell r="C464">
            <v>707300</v>
          </cell>
        </row>
        <row r="465">
          <cell r="A465">
            <v>707302</v>
          </cell>
          <cell r="B465" t="str">
            <v>VENTES GO EXPORT HORS CEE</v>
          </cell>
          <cell r="C465">
            <v>707300</v>
          </cell>
        </row>
        <row r="466">
          <cell r="A466">
            <v>707303</v>
          </cell>
          <cell r="B466" t="str">
            <v>VTES GO ACQ FRANCE GROUPE</v>
          </cell>
          <cell r="C466">
            <v>707300</v>
          </cell>
        </row>
        <row r="467">
          <cell r="A467">
            <v>707304</v>
          </cell>
          <cell r="B467" t="str">
            <v>LIV INT COM GO EXO HORS G</v>
          </cell>
          <cell r="C467">
            <v>707300</v>
          </cell>
        </row>
        <row r="468">
          <cell r="A468">
            <v>707305</v>
          </cell>
          <cell r="B468" t="str">
            <v>LIV INT COM GO GROUPE</v>
          </cell>
          <cell r="C468">
            <v>707300</v>
          </cell>
        </row>
        <row r="469">
          <cell r="A469">
            <v>707306</v>
          </cell>
          <cell r="B469" t="str">
            <v>VTES GO CERTIF EXO DOUANE</v>
          </cell>
          <cell r="C469">
            <v>707300</v>
          </cell>
        </row>
        <row r="470">
          <cell r="A470">
            <v>707307</v>
          </cell>
          <cell r="B470" t="str">
            <v>VTES GO EXO FRANCE GROUPE</v>
          </cell>
          <cell r="C470">
            <v>707300</v>
          </cell>
        </row>
        <row r="471">
          <cell r="A471">
            <v>707310</v>
          </cell>
          <cell r="B471" t="str">
            <v>VENTES GF</v>
          </cell>
          <cell r="C471">
            <v>707200</v>
          </cell>
        </row>
        <row r="472">
          <cell r="A472">
            <v>707320</v>
          </cell>
          <cell r="B472" t="str">
            <v>VENTES ESTER EXO</v>
          </cell>
          <cell r="C472">
            <v>707320</v>
          </cell>
        </row>
        <row r="473">
          <cell r="A473">
            <v>707350</v>
          </cell>
          <cell r="B473" t="str">
            <v>VTE GO (DRAGUE)</v>
          </cell>
          <cell r="C473">
            <v>707300</v>
          </cell>
        </row>
        <row r="474">
          <cell r="A474">
            <v>707400</v>
          </cell>
          <cell r="B474" t="str">
            <v>VENTES FOD FRANCE HORS GR</v>
          </cell>
          <cell r="C474">
            <v>707400</v>
          </cell>
        </row>
        <row r="475">
          <cell r="A475">
            <v>707401</v>
          </cell>
          <cell r="B475" t="str">
            <v>VTE FOD EXO FRANCE HORS G</v>
          </cell>
          <cell r="C475">
            <v>707400</v>
          </cell>
        </row>
        <row r="476">
          <cell r="A476">
            <v>707402</v>
          </cell>
          <cell r="B476" t="str">
            <v>VENTE FOD EXPORT HORS CEE</v>
          </cell>
          <cell r="C476">
            <v>707400</v>
          </cell>
        </row>
        <row r="477">
          <cell r="A477">
            <v>707403</v>
          </cell>
          <cell r="B477" t="str">
            <v>VTE FOD ACQ FRANCE GROUPE</v>
          </cell>
          <cell r="C477">
            <v>707400</v>
          </cell>
        </row>
        <row r="478">
          <cell r="A478">
            <v>707404</v>
          </cell>
          <cell r="B478" t="str">
            <v>LIV INT COM FOD EXO HOR/G</v>
          </cell>
          <cell r="C478">
            <v>707400</v>
          </cell>
        </row>
        <row r="479">
          <cell r="A479">
            <v>707405</v>
          </cell>
          <cell r="B479" t="str">
            <v>LIV INT COM FOD GROUPE</v>
          </cell>
          <cell r="C479">
            <v>707400</v>
          </cell>
        </row>
        <row r="480">
          <cell r="A480">
            <v>707407</v>
          </cell>
          <cell r="B480" t="str">
            <v>VTE FOD EXO FRANCE GROUPE</v>
          </cell>
          <cell r="C480">
            <v>707400</v>
          </cell>
        </row>
        <row r="481">
          <cell r="A481">
            <v>707410</v>
          </cell>
          <cell r="B481" t="str">
            <v>VENTES FF</v>
          </cell>
          <cell r="C481">
            <v>707410</v>
          </cell>
        </row>
        <row r="482">
          <cell r="A482">
            <v>707411</v>
          </cell>
          <cell r="B482" t="str">
            <v>VTE FF EXO FRANCE HORS GR</v>
          </cell>
          <cell r="C482">
            <v>707410</v>
          </cell>
        </row>
        <row r="483">
          <cell r="A483">
            <v>707413</v>
          </cell>
          <cell r="B483" t="str">
            <v>VENTES FF ACQ FRANCE GROU</v>
          </cell>
          <cell r="C483">
            <v>707410</v>
          </cell>
        </row>
        <row r="484">
          <cell r="A484">
            <v>707417</v>
          </cell>
          <cell r="B484" t="str">
            <v>VTE FF EXO FRANCE GROUPE</v>
          </cell>
          <cell r="C484">
            <v>707410</v>
          </cell>
        </row>
        <row r="485">
          <cell r="A485">
            <v>707420</v>
          </cell>
          <cell r="B485" t="str">
            <v>VENTES DYNEFF SUPERFIOUL</v>
          </cell>
          <cell r="C485">
            <v>707420</v>
          </cell>
        </row>
        <row r="486">
          <cell r="A486">
            <v>707421</v>
          </cell>
          <cell r="B486" t="str">
            <v>VENTES DSF EXO</v>
          </cell>
          <cell r="C486">
            <v>707420</v>
          </cell>
        </row>
        <row r="487">
          <cell r="A487">
            <v>707422</v>
          </cell>
          <cell r="B487" t="str">
            <v>VENTES DSF EXPORT</v>
          </cell>
          <cell r="C487">
            <v>707420</v>
          </cell>
        </row>
        <row r="488">
          <cell r="A488">
            <v>707430</v>
          </cell>
          <cell r="B488" t="str">
            <v>VENTES DYNEFF EXTRAFIOUL</v>
          </cell>
          <cell r="C488">
            <v>707420</v>
          </cell>
        </row>
        <row r="489">
          <cell r="A489">
            <v>707431</v>
          </cell>
          <cell r="B489" t="str">
            <v>VENTES DYN.EX.FIOUL EXO</v>
          </cell>
          <cell r="C489">
            <v>707420</v>
          </cell>
        </row>
        <row r="490">
          <cell r="A490">
            <v>707600</v>
          </cell>
          <cell r="B490" t="str">
            <v>VENTES SP98 FRANCE HORS G</v>
          </cell>
          <cell r="C490">
            <v>707600</v>
          </cell>
        </row>
        <row r="491">
          <cell r="A491">
            <v>707601</v>
          </cell>
          <cell r="B491" t="str">
            <v>VTES SP98 EXO FRAN HORS G</v>
          </cell>
          <cell r="C491">
            <v>707600</v>
          </cell>
        </row>
        <row r="492">
          <cell r="A492">
            <v>707602</v>
          </cell>
          <cell r="B492" t="str">
            <v>VENTES SP98 EXP HORS CEE</v>
          </cell>
          <cell r="C492">
            <v>707600</v>
          </cell>
        </row>
        <row r="493">
          <cell r="A493">
            <v>707603</v>
          </cell>
          <cell r="B493" t="str">
            <v>VTES SP98 ACQ FRANCE GROU</v>
          </cell>
          <cell r="C493">
            <v>707600</v>
          </cell>
        </row>
        <row r="494">
          <cell r="A494">
            <v>707604</v>
          </cell>
          <cell r="B494" t="str">
            <v>LIV INTCOM SP98 HORS GROU</v>
          </cell>
          <cell r="C494">
            <v>707600</v>
          </cell>
        </row>
        <row r="495">
          <cell r="A495">
            <v>707605</v>
          </cell>
          <cell r="B495" t="str">
            <v>LIV INTCOM SP98 GROUPE</v>
          </cell>
          <cell r="C495">
            <v>707600</v>
          </cell>
        </row>
        <row r="496">
          <cell r="A496">
            <v>707606</v>
          </cell>
          <cell r="B496" t="str">
            <v>VTES SP98 CERT EXO DOUANE</v>
          </cell>
          <cell r="C496">
            <v>707600</v>
          </cell>
        </row>
        <row r="497">
          <cell r="A497">
            <v>707607</v>
          </cell>
          <cell r="B497" t="str">
            <v>VTES SP98 EXO FRANCE GROU</v>
          </cell>
          <cell r="C497">
            <v>707600</v>
          </cell>
        </row>
        <row r="498">
          <cell r="A498">
            <v>707610</v>
          </cell>
          <cell r="B498" t="str">
            <v>VENTES SP95 FRANCE HORS G</v>
          </cell>
          <cell r="C498">
            <v>707610</v>
          </cell>
        </row>
        <row r="499">
          <cell r="A499">
            <v>707611</v>
          </cell>
          <cell r="B499" t="str">
            <v>VTES SP95 EXO FRAN HORS G</v>
          </cell>
          <cell r="C499">
            <v>707610</v>
          </cell>
        </row>
        <row r="500">
          <cell r="A500">
            <v>707612</v>
          </cell>
          <cell r="B500" t="str">
            <v>VENTES SP95 EXP HORS CEE</v>
          </cell>
          <cell r="C500">
            <v>707610</v>
          </cell>
        </row>
        <row r="501">
          <cell r="A501">
            <v>707613</v>
          </cell>
          <cell r="B501" t="str">
            <v>VTES SP95 ACQ FRANCE GROU</v>
          </cell>
          <cell r="C501">
            <v>707610</v>
          </cell>
        </row>
        <row r="502">
          <cell r="A502">
            <v>707614</v>
          </cell>
          <cell r="B502" t="str">
            <v>LIV INTCOM SP95 HORS GROU</v>
          </cell>
          <cell r="C502">
            <v>707610</v>
          </cell>
        </row>
        <row r="503">
          <cell r="A503">
            <v>707615</v>
          </cell>
          <cell r="B503" t="str">
            <v>LIV INTCOM SP95 GROUPE</v>
          </cell>
          <cell r="C503">
            <v>707610</v>
          </cell>
        </row>
        <row r="504">
          <cell r="A504">
            <v>707616</v>
          </cell>
          <cell r="B504" t="str">
            <v>VTES SP95 CERT EXO DOUANE</v>
          </cell>
          <cell r="C504">
            <v>707610</v>
          </cell>
        </row>
        <row r="505">
          <cell r="A505">
            <v>707617</v>
          </cell>
          <cell r="B505" t="str">
            <v>VTES SP95 EXO FRANCE GROU</v>
          </cell>
          <cell r="C505">
            <v>707610</v>
          </cell>
        </row>
        <row r="506">
          <cell r="A506">
            <v>707622</v>
          </cell>
          <cell r="B506" t="str">
            <v>VENTES ETHANOL EXO</v>
          </cell>
          <cell r="C506">
            <v>707622</v>
          </cell>
        </row>
        <row r="507">
          <cell r="A507">
            <v>707700</v>
          </cell>
          <cell r="B507" t="str">
            <v>VENTES FL N°2</v>
          </cell>
          <cell r="C507">
            <v>707700</v>
          </cell>
        </row>
        <row r="508">
          <cell r="A508">
            <v>707701</v>
          </cell>
          <cell r="B508" t="str">
            <v>VENTES FL N°2 EXO</v>
          </cell>
          <cell r="C508">
            <v>707700</v>
          </cell>
        </row>
        <row r="509">
          <cell r="A509">
            <v>707702</v>
          </cell>
          <cell r="B509" t="str">
            <v>VENTES FL N°2 EXPORT</v>
          </cell>
          <cell r="C509">
            <v>707700</v>
          </cell>
        </row>
        <row r="510">
          <cell r="A510">
            <v>707703</v>
          </cell>
          <cell r="B510" t="str">
            <v>VTES FL ACQ FRANCE GROUPE</v>
          </cell>
          <cell r="C510">
            <v>707700</v>
          </cell>
        </row>
        <row r="511">
          <cell r="A511">
            <v>707710</v>
          </cell>
          <cell r="B511" t="str">
            <v>VENTES FL BTS</v>
          </cell>
          <cell r="C511">
            <v>707700</v>
          </cell>
        </row>
        <row r="512">
          <cell r="A512">
            <v>707711</v>
          </cell>
          <cell r="B512" t="str">
            <v>VENTES FL BTS EXO</v>
          </cell>
          <cell r="C512">
            <v>707700</v>
          </cell>
        </row>
        <row r="513">
          <cell r="A513">
            <v>707712</v>
          </cell>
          <cell r="B513" t="str">
            <v>VENTES FL BTS EXPORT</v>
          </cell>
          <cell r="C513">
            <v>707700</v>
          </cell>
        </row>
        <row r="514">
          <cell r="A514">
            <v>707720</v>
          </cell>
          <cell r="B514" t="str">
            <v>VENTES FL TECHNO LV6</v>
          </cell>
          <cell r="C514">
            <v>707700</v>
          </cell>
        </row>
        <row r="515">
          <cell r="A515">
            <v>707721</v>
          </cell>
          <cell r="B515" t="str">
            <v>VENTES FL TECHNO LV6 EXO</v>
          </cell>
          <cell r="C515">
            <v>707700</v>
          </cell>
        </row>
        <row r="516">
          <cell r="A516">
            <v>707722</v>
          </cell>
          <cell r="B516" t="str">
            <v>VTES FL TECHNO LV6 EXPORT</v>
          </cell>
          <cell r="C516">
            <v>707700</v>
          </cell>
        </row>
        <row r="517">
          <cell r="A517">
            <v>707730</v>
          </cell>
          <cell r="B517" t="str">
            <v>VENTES FL TT</v>
          </cell>
          <cell r="C517">
            <v>707700</v>
          </cell>
        </row>
        <row r="518">
          <cell r="A518">
            <v>707740</v>
          </cell>
          <cell r="B518" t="str">
            <v>VENTES FL TL</v>
          </cell>
          <cell r="C518">
            <v>707700</v>
          </cell>
        </row>
        <row r="519">
          <cell r="A519">
            <v>708200</v>
          </cell>
          <cell r="B519" t="str">
            <v>COMMISSIONS ET COURTAGES</v>
          </cell>
          <cell r="C519">
            <v>708201</v>
          </cell>
        </row>
        <row r="520">
          <cell r="A520">
            <v>708201</v>
          </cell>
          <cell r="B520" t="str">
            <v>COMMISSIONS, COURTAGE EXO</v>
          </cell>
          <cell r="C520">
            <v>708201</v>
          </cell>
        </row>
        <row r="521">
          <cell r="A521">
            <v>708250</v>
          </cell>
          <cell r="B521" t="str">
            <v>COMMISSIONS / STATIONS</v>
          </cell>
          <cell r="C521">
            <v>708200</v>
          </cell>
        </row>
        <row r="522">
          <cell r="A522">
            <v>708300</v>
          </cell>
          <cell r="B522" t="str">
            <v>LOCATIONS DIVERSES</v>
          </cell>
          <cell r="C522">
            <v>708300</v>
          </cell>
        </row>
        <row r="523">
          <cell r="A523">
            <v>708301</v>
          </cell>
          <cell r="B523" t="str">
            <v>LOCATIONS DIVERSES EXO</v>
          </cell>
          <cell r="C523">
            <v>708300</v>
          </cell>
        </row>
        <row r="524">
          <cell r="A524">
            <v>708400</v>
          </cell>
          <cell r="B524" t="str">
            <v>MISE A DISP PERS.FACTURE</v>
          </cell>
          <cell r="C524">
            <v>708400</v>
          </cell>
        </row>
        <row r="525">
          <cell r="A525">
            <v>708401</v>
          </cell>
          <cell r="B525" t="str">
            <v>MISE A DISP PERS.EXO</v>
          </cell>
          <cell r="C525">
            <v>708400</v>
          </cell>
        </row>
        <row r="526">
          <cell r="A526">
            <v>708403</v>
          </cell>
          <cell r="B526" t="str">
            <v>P.S COUT INFORM FRANCE</v>
          </cell>
          <cell r="C526">
            <v>708400</v>
          </cell>
        </row>
        <row r="527">
          <cell r="A527">
            <v>708405</v>
          </cell>
          <cell r="B527" t="str">
            <v>P.S INTRA COM GROUPE</v>
          </cell>
          <cell r="C527">
            <v>708400</v>
          </cell>
        </row>
        <row r="528">
          <cell r="A528">
            <v>708406</v>
          </cell>
          <cell r="B528" t="str">
            <v>PS NETT CUVES</v>
          </cell>
          <cell r="C528">
            <v>708400</v>
          </cell>
        </row>
        <row r="529">
          <cell r="A529">
            <v>708411</v>
          </cell>
          <cell r="B529" t="str">
            <v>P.S VENTE STR GROUPE</v>
          </cell>
          <cell r="C529">
            <v>708411</v>
          </cell>
        </row>
        <row r="530">
          <cell r="A530">
            <v>708501</v>
          </cell>
          <cell r="B530" t="str">
            <v>TRANSPORTS SC</v>
          </cell>
          <cell r="C530">
            <v>708501</v>
          </cell>
        </row>
        <row r="531">
          <cell r="A531">
            <v>708503</v>
          </cell>
          <cell r="B531" t="str">
            <v>TRANSPORTS GO</v>
          </cell>
          <cell r="C531">
            <v>708503</v>
          </cell>
        </row>
        <row r="532">
          <cell r="A532">
            <v>708504</v>
          </cell>
          <cell r="B532" t="str">
            <v>TRANSPORTS FOD</v>
          </cell>
          <cell r="C532">
            <v>708504</v>
          </cell>
        </row>
        <row r="533">
          <cell r="A533">
            <v>708506</v>
          </cell>
          <cell r="B533" t="str">
            <v>TRANSPORTS SP</v>
          </cell>
          <cell r="C533">
            <v>708506</v>
          </cell>
        </row>
        <row r="534">
          <cell r="A534">
            <v>708507</v>
          </cell>
          <cell r="B534" t="str">
            <v>TRANSPORTS FL</v>
          </cell>
          <cell r="C534">
            <v>708507</v>
          </cell>
        </row>
        <row r="535">
          <cell r="A535">
            <v>708508</v>
          </cell>
          <cell r="B535" t="str">
            <v>TRANSPORTS GPL</v>
          </cell>
          <cell r="C535">
            <v>708508</v>
          </cell>
        </row>
        <row r="536">
          <cell r="A536">
            <v>708510</v>
          </cell>
          <cell r="B536" t="str">
            <v>TRANSPORTS S5</v>
          </cell>
          <cell r="C536">
            <v>708510</v>
          </cell>
        </row>
        <row r="537">
          <cell r="A537">
            <v>708519</v>
          </cell>
          <cell r="B537" t="str">
            <v>TRANSPORTS DIVERS</v>
          </cell>
          <cell r="C537">
            <v>708519</v>
          </cell>
        </row>
        <row r="538">
          <cell r="A538">
            <v>708580</v>
          </cell>
          <cell r="B538" t="str">
            <v>PDT ACC FRANCE HORS GR</v>
          </cell>
          <cell r="C538">
            <v>758000</v>
          </cell>
        </row>
        <row r="539">
          <cell r="A539">
            <v>708581</v>
          </cell>
          <cell r="B539" t="str">
            <v>PDT ACC EXO FRANC HORS G</v>
          </cell>
          <cell r="C539">
            <v>758000</v>
          </cell>
        </row>
        <row r="540">
          <cell r="A540">
            <v>708582</v>
          </cell>
          <cell r="B540" t="str">
            <v>PDT ACC EXP HORS CEE</v>
          </cell>
          <cell r="C540">
            <v>758000</v>
          </cell>
        </row>
        <row r="541">
          <cell r="A541">
            <v>708583</v>
          </cell>
          <cell r="B541" t="str">
            <v>PDT ACC FRANCE GROUPE</v>
          </cell>
          <cell r="C541">
            <v>758000</v>
          </cell>
        </row>
        <row r="542">
          <cell r="A542">
            <v>708584</v>
          </cell>
          <cell r="B542" t="str">
            <v>PDT ACC INT COM HORS GR</v>
          </cell>
          <cell r="C542">
            <v>758000</v>
          </cell>
        </row>
        <row r="543">
          <cell r="A543">
            <v>708585</v>
          </cell>
          <cell r="B543" t="str">
            <v>PDT ACC INT COM GROUPE</v>
          </cell>
          <cell r="C543">
            <v>758000</v>
          </cell>
        </row>
        <row r="544">
          <cell r="A544">
            <v>708586</v>
          </cell>
          <cell r="B544" t="str">
            <v>PDT ACC FRANCE EXO GROUPE</v>
          </cell>
          <cell r="C544">
            <v>758000</v>
          </cell>
        </row>
        <row r="545">
          <cell r="A545">
            <v>709701</v>
          </cell>
          <cell r="B545" t="str">
            <v>RRRA S/VENTES SC</v>
          </cell>
          <cell r="C545">
            <v>707100</v>
          </cell>
        </row>
        <row r="546">
          <cell r="A546">
            <v>709703</v>
          </cell>
          <cell r="B546" t="str">
            <v>RRRA S/VENTES GO</v>
          </cell>
          <cell r="C546">
            <v>707300</v>
          </cell>
        </row>
        <row r="547">
          <cell r="A547">
            <v>709704</v>
          </cell>
          <cell r="B547" t="str">
            <v>RRRA S/VENTES FOD</v>
          </cell>
          <cell r="C547">
            <v>707400</v>
          </cell>
        </row>
        <row r="548">
          <cell r="A548">
            <v>709706</v>
          </cell>
          <cell r="B548" t="str">
            <v>RRRA S/VENTES SP98</v>
          </cell>
          <cell r="C548">
            <v>707600</v>
          </cell>
        </row>
        <row r="549">
          <cell r="A549">
            <v>709707</v>
          </cell>
          <cell r="B549" t="str">
            <v>RRRA S/VENTES FL</v>
          </cell>
          <cell r="C549">
            <v>707700</v>
          </cell>
        </row>
        <row r="550">
          <cell r="A550">
            <v>709710</v>
          </cell>
          <cell r="B550" t="str">
            <v>RRRA S/VENTES SP95</v>
          </cell>
          <cell r="C550">
            <v>707610</v>
          </cell>
        </row>
        <row r="551">
          <cell r="A551">
            <v>709719</v>
          </cell>
          <cell r="B551" t="str">
            <v>RRRA S/VENTES DIVERSES</v>
          </cell>
          <cell r="C551">
            <v>707919</v>
          </cell>
        </row>
        <row r="552">
          <cell r="A552">
            <v>721200</v>
          </cell>
          <cell r="B552" t="str">
            <v>PRODUCTION IMMOB AUT CH</v>
          </cell>
          <cell r="C552">
            <v>721200</v>
          </cell>
        </row>
        <row r="553">
          <cell r="A553">
            <v>722000</v>
          </cell>
          <cell r="B553" t="str">
            <v>PRODUCTION IMMOB</v>
          </cell>
          <cell r="C553">
            <v>721200</v>
          </cell>
        </row>
        <row r="554">
          <cell r="A554">
            <v>740000</v>
          </cell>
          <cell r="B554" t="str">
            <v>SUBVENTIONS EXPLOITATION</v>
          </cell>
          <cell r="C554">
            <v>740000</v>
          </cell>
        </row>
        <row r="555">
          <cell r="A555">
            <v>751100</v>
          </cell>
          <cell r="B555" t="str">
            <v>REDEVANCES STATIONS</v>
          </cell>
          <cell r="C555">
            <v>751100</v>
          </cell>
        </row>
        <row r="556">
          <cell r="A556">
            <v>751150</v>
          </cell>
          <cell r="B556" t="str">
            <v>REDEVANCES MAT CSEE</v>
          </cell>
          <cell r="C556">
            <v>751100</v>
          </cell>
        </row>
        <row r="557">
          <cell r="A557">
            <v>758000</v>
          </cell>
          <cell r="B557" t="str">
            <v>PRODUITS DIV GESTION COUR</v>
          </cell>
          <cell r="C557">
            <v>758000</v>
          </cell>
        </row>
        <row r="558">
          <cell r="A558">
            <v>761100</v>
          </cell>
          <cell r="B558" t="str">
            <v>REVENUS TITRES PARTICIPAT</v>
          </cell>
          <cell r="C558">
            <v>761100</v>
          </cell>
        </row>
        <row r="559">
          <cell r="A559">
            <v>761600</v>
          </cell>
          <cell r="B559" t="str">
            <v>REV.AUT FORMES PARTICIP.</v>
          </cell>
          <cell r="C559">
            <v>761100</v>
          </cell>
        </row>
        <row r="560">
          <cell r="A560">
            <v>761700</v>
          </cell>
          <cell r="B560" t="str">
            <v>REV.CREANC.LIEES PARTICIP</v>
          </cell>
          <cell r="C560">
            <v>761100</v>
          </cell>
        </row>
        <row r="561">
          <cell r="A561">
            <v>761880</v>
          </cell>
          <cell r="B561" t="str">
            <v>PDTS S/DEPORT ACHAT USD</v>
          </cell>
          <cell r="C561">
            <v>768000</v>
          </cell>
        </row>
        <row r="562">
          <cell r="A562">
            <v>762100</v>
          </cell>
          <cell r="B562" t="str">
            <v>REV.TITRES IMMOBILISES</v>
          </cell>
          <cell r="C562">
            <v>761100</v>
          </cell>
        </row>
        <row r="563">
          <cell r="A563">
            <v>762400</v>
          </cell>
          <cell r="B563" t="str">
            <v>REVENUS DES PRETS</v>
          </cell>
          <cell r="C563">
            <v>762400</v>
          </cell>
        </row>
        <row r="564">
          <cell r="A564">
            <v>762401</v>
          </cell>
          <cell r="B564" t="str">
            <v>REVENUS DES PRETS EXO</v>
          </cell>
          <cell r="C564">
            <v>762400</v>
          </cell>
        </row>
        <row r="565">
          <cell r="A565">
            <v>763100</v>
          </cell>
          <cell r="B565" t="str">
            <v>REV.PLACEMENTS TRESORERIE</v>
          </cell>
          <cell r="C565">
            <v>763100</v>
          </cell>
        </row>
        <row r="566">
          <cell r="A566">
            <v>763800</v>
          </cell>
          <cell r="B566" t="str">
            <v>REVENUS / COMPTE COURANT</v>
          </cell>
          <cell r="C566">
            <v>763100</v>
          </cell>
        </row>
        <row r="567">
          <cell r="A567">
            <v>763810</v>
          </cell>
          <cell r="B567" t="str">
            <v>REVENUS DES CREANCES SUR</v>
          </cell>
          <cell r="C567">
            <v>763100</v>
          </cell>
        </row>
        <row r="568">
          <cell r="A568">
            <v>765000</v>
          </cell>
          <cell r="B568" t="str">
            <v>ESCOMPTES OBTENUS</v>
          </cell>
          <cell r="C568">
            <v>768000</v>
          </cell>
        </row>
        <row r="569">
          <cell r="A569">
            <v>766000</v>
          </cell>
          <cell r="B569" t="str">
            <v>GAINS DE CHANGE</v>
          </cell>
          <cell r="C569">
            <v>766000</v>
          </cell>
        </row>
        <row r="570">
          <cell r="A570">
            <v>766100</v>
          </cell>
          <cell r="B570" t="str">
            <v>GAINS CHANGE ARRONDI EURO</v>
          </cell>
          <cell r="C570">
            <v>766000</v>
          </cell>
        </row>
        <row r="571">
          <cell r="A571">
            <v>767000</v>
          </cell>
          <cell r="B571" t="str">
            <v>REVENUS TITRES PLACEMENT</v>
          </cell>
          <cell r="C571">
            <v>763100</v>
          </cell>
        </row>
        <row r="572">
          <cell r="A572">
            <v>768100</v>
          </cell>
          <cell r="B572" t="str">
            <v>AGIOS REFACTURES CLIENTS</v>
          </cell>
          <cell r="C572">
            <v>768001</v>
          </cell>
        </row>
        <row r="573">
          <cell r="A573">
            <v>768101</v>
          </cell>
          <cell r="B573" t="str">
            <v>AGIOS REFACT CLIENTS EXO</v>
          </cell>
          <cell r="C573">
            <v>768001</v>
          </cell>
        </row>
        <row r="574">
          <cell r="A574">
            <v>768102</v>
          </cell>
          <cell r="B574" t="str">
            <v>FRAIS CAUT REFACT CLT EXO</v>
          </cell>
          <cell r="C574">
            <v>768000</v>
          </cell>
        </row>
        <row r="575">
          <cell r="A575">
            <v>768105</v>
          </cell>
          <cell r="B575" t="str">
            <v>AGIOS REF CLTS INTRACOM</v>
          </cell>
          <cell r="C575">
            <v>768000</v>
          </cell>
        </row>
        <row r="576">
          <cell r="A576">
            <v>768200</v>
          </cell>
          <cell r="B576" t="str">
            <v>PRD FINANC/</v>
          </cell>
          <cell r="C576">
            <v>768000</v>
          </cell>
        </row>
        <row r="577">
          <cell r="A577">
            <v>768800</v>
          </cell>
          <cell r="B577" t="str">
            <v>AUTRES PRODUITS FINANCIER</v>
          </cell>
          <cell r="C577">
            <v>768000</v>
          </cell>
        </row>
        <row r="578">
          <cell r="A578">
            <v>768802</v>
          </cell>
          <cell r="B578" t="str">
            <v>PDTS FINANCIER EXO GROUPE</v>
          </cell>
          <cell r="C578">
            <v>768000</v>
          </cell>
        </row>
        <row r="579">
          <cell r="A579">
            <v>768803</v>
          </cell>
          <cell r="B579" t="str">
            <v>AUTRES PDTS FINANCIE GROU</v>
          </cell>
          <cell r="C579">
            <v>768000</v>
          </cell>
        </row>
        <row r="580">
          <cell r="A580">
            <v>771800</v>
          </cell>
          <cell r="B580" t="str">
            <v>PDTS EXCEPT.OP GEST/REGLT</v>
          </cell>
          <cell r="C580">
            <v>771000</v>
          </cell>
        </row>
        <row r="581">
          <cell r="A581">
            <v>771810</v>
          </cell>
          <cell r="B581" t="str">
            <v>PDTS EXCEPT.S/OP GESTION</v>
          </cell>
          <cell r="C581">
            <v>771000</v>
          </cell>
        </row>
        <row r="582">
          <cell r="A582">
            <v>771850</v>
          </cell>
          <cell r="B582" t="str">
            <v>PDTS EXECPT REMB ASS</v>
          </cell>
          <cell r="C582">
            <v>771000</v>
          </cell>
        </row>
        <row r="583">
          <cell r="A583">
            <v>772045</v>
          </cell>
          <cell r="B583" t="str">
            <v>PRISE/CHARGE STOCK ACCESS</v>
          </cell>
          <cell r="C583">
            <v>707919</v>
          </cell>
        </row>
        <row r="584">
          <cell r="A584">
            <v>772070</v>
          </cell>
          <cell r="B584" t="str">
            <v>VENTES S/EX ANTERIEUR</v>
          </cell>
          <cell r="C584">
            <v>707919</v>
          </cell>
        </row>
        <row r="585">
          <cell r="A585">
            <v>772080</v>
          </cell>
          <cell r="B585" t="str">
            <v>PDTS ACT.ANN S/EX ANT</v>
          </cell>
          <cell r="C585">
            <v>707919</v>
          </cell>
        </row>
        <row r="586">
          <cell r="A586">
            <v>772580</v>
          </cell>
          <cell r="B586" t="str">
            <v>PDTS GEST.COUR S/EX ANT</v>
          </cell>
          <cell r="C586">
            <v>758000</v>
          </cell>
        </row>
        <row r="587">
          <cell r="A587">
            <v>772581</v>
          </cell>
          <cell r="B587" t="str">
            <v>PDTS GES.COUR/EX ANT EXO</v>
          </cell>
          <cell r="C587">
            <v>758000</v>
          </cell>
        </row>
        <row r="588">
          <cell r="A588">
            <v>775100</v>
          </cell>
          <cell r="B588" t="str">
            <v>PDTS CESS IMMOB INCORP</v>
          </cell>
          <cell r="C588">
            <v>775000</v>
          </cell>
        </row>
        <row r="589">
          <cell r="A589">
            <v>775200</v>
          </cell>
          <cell r="B589" t="str">
            <v>PDTS CESS MAT ET OUT</v>
          </cell>
          <cell r="C589">
            <v>775000</v>
          </cell>
        </row>
        <row r="590">
          <cell r="A590">
            <v>775210</v>
          </cell>
          <cell r="B590" t="str">
            <v>PDTS CESS MAT  TRANSPORT</v>
          </cell>
          <cell r="C590">
            <v>775000</v>
          </cell>
        </row>
        <row r="591">
          <cell r="A591">
            <v>775220</v>
          </cell>
          <cell r="B591" t="str">
            <v>PDTS CESS MAT DE BUREAU</v>
          </cell>
          <cell r="C591">
            <v>775000</v>
          </cell>
        </row>
        <row r="592">
          <cell r="A592">
            <v>775230</v>
          </cell>
          <cell r="B592" t="str">
            <v>PDTS CESS AMENAGTS, INST</v>
          </cell>
          <cell r="C592">
            <v>775000</v>
          </cell>
        </row>
        <row r="593">
          <cell r="A593">
            <v>775280</v>
          </cell>
          <cell r="B593" t="str">
            <v>PDTS CESS CUVES, VOLUS</v>
          </cell>
          <cell r="C593">
            <v>775000</v>
          </cell>
        </row>
        <row r="594">
          <cell r="A594">
            <v>775600</v>
          </cell>
          <cell r="B594" t="str">
            <v>IMMOB FINANCIERES</v>
          </cell>
          <cell r="C594">
            <v>775000</v>
          </cell>
        </row>
        <row r="595">
          <cell r="A595">
            <v>775800</v>
          </cell>
          <cell r="B595" t="str">
            <v>AUTRES ELEMENTS D'ACTIF</v>
          </cell>
          <cell r="C595">
            <v>775000</v>
          </cell>
        </row>
        <row r="596">
          <cell r="A596">
            <v>778800</v>
          </cell>
          <cell r="B596" t="str">
            <v>PDTS EXCEPT DIVERS</v>
          </cell>
          <cell r="C596">
            <v>775000</v>
          </cell>
        </row>
        <row r="597">
          <cell r="A597">
            <v>778820</v>
          </cell>
          <cell r="B597" t="str">
            <v>PDTS EXCEPT CONTROLE FISC</v>
          </cell>
          <cell r="C597">
            <v>775000</v>
          </cell>
        </row>
        <row r="598">
          <cell r="A598">
            <v>781120</v>
          </cell>
          <cell r="B598" t="str">
            <v>REP S/AMORTS IMMOBS CORP</v>
          </cell>
          <cell r="C598">
            <v>781740</v>
          </cell>
        </row>
        <row r="599">
          <cell r="A599">
            <v>781730</v>
          </cell>
          <cell r="B599" t="str">
            <v>REP S/PROV DEP STOCKS</v>
          </cell>
          <cell r="C599">
            <v>781000</v>
          </cell>
        </row>
        <row r="600">
          <cell r="A600">
            <v>781740</v>
          </cell>
          <cell r="B600" t="str">
            <v>REP S/PROV P/DEP CREANCE</v>
          </cell>
          <cell r="C600">
            <v>781740</v>
          </cell>
        </row>
        <row r="601">
          <cell r="A601">
            <v>786500</v>
          </cell>
          <cell r="B601" t="str">
            <v>REP S/PROV P/DEP ELT FIN</v>
          </cell>
          <cell r="C601">
            <v>781000</v>
          </cell>
        </row>
        <row r="602">
          <cell r="A602">
            <v>786600</v>
          </cell>
          <cell r="B602" t="str">
            <v>REP S/PROV P/DEP ELT FIN</v>
          </cell>
          <cell r="C602">
            <v>781000</v>
          </cell>
        </row>
        <row r="603">
          <cell r="A603">
            <v>787300</v>
          </cell>
          <cell r="B603" t="str">
            <v>REP S/PROV HAUSSE PRIX</v>
          </cell>
          <cell r="C603">
            <v>781000</v>
          </cell>
        </row>
        <row r="604">
          <cell r="A604">
            <v>787301</v>
          </cell>
          <cell r="B604" t="str">
            <v>REP S/PROV REGLEMENTEES</v>
          </cell>
          <cell r="C604">
            <v>781000</v>
          </cell>
        </row>
        <row r="605">
          <cell r="A605">
            <v>787500</v>
          </cell>
          <cell r="B605" t="str">
            <v>REP S/PROV RISQUE/CHARGE</v>
          </cell>
          <cell r="C605">
            <v>781000</v>
          </cell>
        </row>
        <row r="606">
          <cell r="A606">
            <v>787510</v>
          </cell>
          <cell r="B606" t="str">
            <v>REP S/AMORS DEROGATOIRES</v>
          </cell>
          <cell r="C606">
            <v>781000</v>
          </cell>
        </row>
        <row r="607">
          <cell r="A607">
            <v>791100</v>
          </cell>
          <cell r="B607" t="str">
            <v>TRANSFERT CH.CONSOMMATION</v>
          </cell>
          <cell r="C607">
            <v>791000</v>
          </cell>
        </row>
        <row r="608">
          <cell r="A608">
            <v>791200</v>
          </cell>
          <cell r="B608" t="str">
            <v>TRANSFERT AUTRES CHARGES</v>
          </cell>
          <cell r="C608">
            <v>791000</v>
          </cell>
        </row>
        <row r="609">
          <cell r="A609">
            <v>791201</v>
          </cell>
          <cell r="B609" t="str">
            <v>TRANSF.CH AV LOGT</v>
          </cell>
          <cell r="C609">
            <v>791000</v>
          </cell>
        </row>
        <row r="610">
          <cell r="A610">
            <v>791202</v>
          </cell>
          <cell r="B610" t="str">
            <v>TRANSF.CH AV VEHICULE</v>
          </cell>
          <cell r="C610">
            <v>791000</v>
          </cell>
        </row>
      </sheetData>
      <sheetData sheetId="2" refreshError="1">
        <row r="3">
          <cell r="A3" t="str">
            <v>Nature Dyneff</v>
          </cell>
          <cell r="D3" t="str">
            <v>Description Nature Dyneff</v>
          </cell>
          <cell r="E3" t="str">
            <v>Type</v>
          </cell>
          <cell r="F3" t="str">
            <v>Account Rompetrol</v>
          </cell>
          <cell r="G3" t="str">
            <v>Description Account Rompetrol</v>
          </cell>
          <cell r="H3" t="str">
            <v>Comments</v>
          </cell>
        </row>
        <row r="4">
          <cell r="A4">
            <v>602280</v>
          </cell>
          <cell r="B4" t="str">
            <v>PETIT</v>
          </cell>
          <cell r="C4" t="str">
            <v>OUTILLAGE</v>
          </cell>
          <cell r="D4" t="str">
            <v>PETITOUTILLAGE</v>
          </cell>
          <cell r="E4" t="str">
            <v>Expense</v>
          </cell>
          <cell r="F4" t="str">
            <v>6028-04-0000</v>
          </cell>
          <cell r="G4" t="str">
            <v>Cheltuieli privind alte materiale consumabile - altele - cost consolidat</v>
          </cell>
        </row>
        <row r="5">
          <cell r="A5">
            <v>603020</v>
          </cell>
          <cell r="B5" t="str">
            <v>VAR.ST</v>
          </cell>
          <cell r="C5" t="str">
            <v>OCKS ALIMENTATION</v>
          </cell>
          <cell r="D5" t="str">
            <v>VAR.STOCKS ALIMENTATION</v>
          </cell>
          <cell r="E5" t="str">
            <v>Expense</v>
          </cell>
          <cell r="F5" t="str">
            <v>607-13-NG-00</v>
          </cell>
          <cell r="G5" t="str">
            <v>COGS Alte produse -Non-Grup</v>
          </cell>
        </row>
        <row r="6">
          <cell r="A6">
            <v>603022</v>
          </cell>
          <cell r="B6" t="str">
            <v>VAR.ST</v>
          </cell>
          <cell r="C6" t="str">
            <v>OCKS BOISSONS</v>
          </cell>
          <cell r="D6" t="str">
            <v>VAR.STOCKS BOISSONS</v>
          </cell>
          <cell r="E6" t="str">
            <v>Expense</v>
          </cell>
          <cell r="F6" t="str">
            <v>607-13-NG-00</v>
          </cell>
          <cell r="G6" t="str">
            <v>COGS Alte produse -Non-Grup</v>
          </cell>
        </row>
        <row r="7">
          <cell r="A7">
            <v>603028</v>
          </cell>
          <cell r="B7" t="str">
            <v>VAR.ST</v>
          </cell>
          <cell r="C7" t="str">
            <v>OCKS RESTAURATION</v>
          </cell>
          <cell r="D7" t="str">
            <v>VAR.STOCKS RESTAURATION</v>
          </cell>
          <cell r="E7" t="str">
            <v>Expense</v>
          </cell>
          <cell r="F7" t="str">
            <v>607-13-NG-00</v>
          </cell>
          <cell r="G7" t="str">
            <v>COGS Alte produse -Non-Grup</v>
          </cell>
        </row>
        <row r="8">
          <cell r="A8">
            <v>603031</v>
          </cell>
          <cell r="B8" t="str">
            <v>VAR.ST</v>
          </cell>
          <cell r="C8" t="str">
            <v>OCKS BOUTIQUE</v>
          </cell>
          <cell r="D8" t="str">
            <v>VAR.STOCKS BOUTIQUE</v>
          </cell>
          <cell r="E8" t="str">
            <v>Expense</v>
          </cell>
          <cell r="F8" t="str">
            <v>607-13-NG-00</v>
          </cell>
          <cell r="G8" t="str">
            <v>COGS Alte produse -Non-Grup</v>
          </cell>
        </row>
        <row r="9">
          <cell r="A9">
            <v>603033</v>
          </cell>
          <cell r="B9" t="str">
            <v>VAR.ST</v>
          </cell>
          <cell r="C9" t="str">
            <v>OCKS ACCESS.AUTO</v>
          </cell>
          <cell r="D9" t="str">
            <v>VAR.STOCKS ACCESS.AUTO</v>
          </cell>
          <cell r="E9" t="str">
            <v>Expense</v>
          </cell>
          <cell r="F9" t="str">
            <v>607-13-NG-00</v>
          </cell>
          <cell r="G9" t="str">
            <v>COGS Alte produse -Non-Grup</v>
          </cell>
        </row>
        <row r="10">
          <cell r="A10">
            <v>603035</v>
          </cell>
          <cell r="B10" t="str">
            <v>VAR.ST</v>
          </cell>
          <cell r="C10" t="str">
            <v>OCKS PDTS MAR REDUI</v>
          </cell>
          <cell r="D10" t="str">
            <v>VAR.STOCKS PDTS MAR REDUI</v>
          </cell>
          <cell r="E10" t="str">
            <v>Expense</v>
          </cell>
          <cell r="F10" t="str">
            <v>607-13-NG-00</v>
          </cell>
          <cell r="G10" t="str">
            <v>COGS Alte produse -Non-Grup</v>
          </cell>
        </row>
        <row r="11">
          <cell r="A11">
            <v>603710</v>
          </cell>
          <cell r="B11" t="str">
            <v>VAR. S</v>
          </cell>
          <cell r="C11" t="str">
            <v>TOCKS SC</v>
          </cell>
          <cell r="D11" t="str">
            <v>VAR. STOCKS SC</v>
          </cell>
          <cell r="E11" t="str">
            <v>Expense</v>
          </cell>
          <cell r="F11" t="str">
            <v>607-04-NG-00</v>
          </cell>
          <cell r="G11" t="str">
            <v>COGS Produse petroliere (benzina si motorina)- cost consolidat- Non-Grup</v>
          </cell>
        </row>
        <row r="12">
          <cell r="A12">
            <v>603720</v>
          </cell>
          <cell r="B12" t="str">
            <v>VAR. S</v>
          </cell>
          <cell r="C12" t="str">
            <v>TOCKS GA</v>
          </cell>
          <cell r="D12" t="str">
            <v>VAR. STOCKS GA</v>
          </cell>
          <cell r="E12" t="str">
            <v>Expense</v>
          </cell>
          <cell r="F12" t="str">
            <v>607-04-NG-00</v>
          </cell>
          <cell r="G12" t="str">
            <v>COGS Produse petroliere (benzina si motorina)- cost consolidat- Non-Grup</v>
          </cell>
        </row>
        <row r="13">
          <cell r="A13">
            <v>603730</v>
          </cell>
          <cell r="B13" t="str">
            <v>VAR.ST</v>
          </cell>
          <cell r="C13" t="str">
            <v>OCK GO</v>
          </cell>
          <cell r="D13" t="str">
            <v>VAR.STOCK GO</v>
          </cell>
          <cell r="E13" t="str">
            <v>Expense</v>
          </cell>
          <cell r="F13" t="str">
            <v>607-04-NG-00</v>
          </cell>
          <cell r="G13" t="str">
            <v>COGS Produse petroliere (benzina si motorina)- cost consolidat- Non-Grup</v>
          </cell>
        </row>
        <row r="14">
          <cell r="A14">
            <v>603732</v>
          </cell>
          <cell r="B14" t="str">
            <v>VAR.ST</v>
          </cell>
          <cell r="C14" t="str">
            <v>OCK ES</v>
          </cell>
          <cell r="D14" t="str">
            <v>VAR.STOCK ES</v>
          </cell>
          <cell r="E14" t="str">
            <v>Expense</v>
          </cell>
          <cell r="F14" t="str">
            <v>607-04-NG-00</v>
          </cell>
          <cell r="G14" t="str">
            <v>COGS Produse petroliere (benzina si motorina)- cost consolidat- Non-Grup</v>
          </cell>
        </row>
        <row r="15">
          <cell r="A15">
            <v>603740</v>
          </cell>
          <cell r="B15" t="str">
            <v>VAR. S</v>
          </cell>
          <cell r="C15" t="str">
            <v>TOCKS FOD</v>
          </cell>
          <cell r="D15" t="str">
            <v>VAR. STOCKS FOD</v>
          </cell>
          <cell r="E15" t="str">
            <v>Expense</v>
          </cell>
          <cell r="F15" t="str">
            <v>607-07-NG-00</v>
          </cell>
          <cell r="G15" t="str">
            <v>COGS Alte produse petroliere- cost consolidat- Non-Grup</v>
          </cell>
        </row>
        <row r="16">
          <cell r="A16">
            <v>603741</v>
          </cell>
          <cell r="B16" t="str">
            <v>VAR ST</v>
          </cell>
          <cell r="C16" t="str">
            <v>OCK FF</v>
          </cell>
          <cell r="D16" t="str">
            <v>VAR STOCK FF</v>
          </cell>
          <cell r="E16" t="str">
            <v>Expense</v>
          </cell>
          <cell r="F16" t="str">
            <v>607-07-NG-00</v>
          </cell>
          <cell r="G16" t="str">
            <v>COGS Alte produse petroliere- cost consolidat- Non-Grup</v>
          </cell>
        </row>
        <row r="17">
          <cell r="A17">
            <v>603742</v>
          </cell>
          <cell r="B17" t="str">
            <v>VAR. S</v>
          </cell>
          <cell r="C17" t="str">
            <v>TOCK ADDITIF</v>
          </cell>
          <cell r="D17" t="str">
            <v>VAR. STOCK ADDITIF</v>
          </cell>
          <cell r="E17" t="str">
            <v>Expense</v>
          </cell>
          <cell r="F17" t="str">
            <v>607-07-NG-00</v>
          </cell>
          <cell r="G17" t="str">
            <v>COGS Alte produse petroliere- cost consolidat- Non-Grup</v>
          </cell>
        </row>
        <row r="18">
          <cell r="A18">
            <v>603760</v>
          </cell>
          <cell r="B18" t="str">
            <v>VAR. S</v>
          </cell>
          <cell r="C18" t="str">
            <v>TOCKS SP98</v>
          </cell>
          <cell r="D18" t="str">
            <v>VAR. STOCKS SP98</v>
          </cell>
          <cell r="E18" t="str">
            <v>Expense</v>
          </cell>
          <cell r="F18" t="str">
            <v>607-04-NG-00</v>
          </cell>
          <cell r="G18" t="str">
            <v>COGS Produse petroliere (benzina si motorina)- cost consolidat- Non-Grup</v>
          </cell>
        </row>
        <row r="19">
          <cell r="A19">
            <v>603762</v>
          </cell>
          <cell r="B19" t="str">
            <v>VAR. S</v>
          </cell>
          <cell r="C19" t="str">
            <v>TOCKS ETHANOL</v>
          </cell>
          <cell r="D19" t="str">
            <v>VAR. STOCKS ETHANOL</v>
          </cell>
          <cell r="E19" t="str">
            <v>Expense</v>
          </cell>
          <cell r="F19" t="str">
            <v>607-04-NG-00</v>
          </cell>
          <cell r="G19" t="str">
            <v>COGS Produse petroliere (benzina si motorina)- cost consolidat- Non-Grup</v>
          </cell>
        </row>
        <row r="20">
          <cell r="A20">
            <v>603765</v>
          </cell>
          <cell r="B20" t="str">
            <v>VAR. S</v>
          </cell>
          <cell r="C20" t="str">
            <v>TOCKS SP95</v>
          </cell>
          <cell r="D20" t="str">
            <v>VAR. STOCKS SP95</v>
          </cell>
          <cell r="E20" t="str">
            <v>Expense</v>
          </cell>
          <cell r="F20" t="str">
            <v>607-04-NG-00</v>
          </cell>
          <cell r="G20" t="str">
            <v>COGS Produse petroliere (benzina si motorina)- cost consolidat- Non-Grup</v>
          </cell>
        </row>
        <row r="21">
          <cell r="A21">
            <v>603770</v>
          </cell>
          <cell r="B21" t="str">
            <v>VAR. S</v>
          </cell>
          <cell r="C21" t="str">
            <v>TOCK FL</v>
          </cell>
          <cell r="D21" t="str">
            <v>VAR. STOCK FL</v>
          </cell>
          <cell r="E21" t="str">
            <v>Expense</v>
          </cell>
          <cell r="F21" t="str">
            <v>607-04-NG-00</v>
          </cell>
          <cell r="G21" t="str">
            <v>COGS Produse petroliere (benzina si motorina)- cost consolidat- Non-Grup</v>
          </cell>
        </row>
        <row r="22">
          <cell r="A22">
            <v>603780</v>
          </cell>
          <cell r="B22" t="str">
            <v>VAR. S</v>
          </cell>
          <cell r="C22" t="str">
            <v>TOCKS GPL</v>
          </cell>
          <cell r="D22" t="str">
            <v>VAR. STOCKS GPL</v>
          </cell>
          <cell r="E22" t="str">
            <v>Expense</v>
          </cell>
          <cell r="F22" t="str">
            <v>607-07-NG-00</v>
          </cell>
          <cell r="G22" t="str">
            <v>COGS Alte produse petroliere- cost consolidat- Non-Grup</v>
          </cell>
        </row>
        <row r="23">
          <cell r="A23">
            <v>603919</v>
          </cell>
          <cell r="B23" t="str">
            <v>VAR.ST</v>
          </cell>
          <cell r="C23" t="str">
            <v>OCKS DIVERS</v>
          </cell>
          <cell r="D23" t="str">
            <v>VAR.STOCKS DIVERS</v>
          </cell>
          <cell r="E23" t="str">
            <v>Expense</v>
          </cell>
          <cell r="F23" t="str">
            <v>607-13-NG-00</v>
          </cell>
          <cell r="G23" t="str">
            <v>COGS Alte produse -Non-Grup</v>
          </cell>
        </row>
        <row r="24">
          <cell r="A24">
            <v>604100</v>
          </cell>
          <cell r="B24" t="str">
            <v>PREST</v>
          </cell>
          <cell r="C24" t="str">
            <v>DE SERV HORS GROUPE</v>
          </cell>
          <cell r="D24" t="str">
            <v>PRESTDE SERV HORS GROUPE</v>
          </cell>
          <cell r="E24" t="str">
            <v>Expense</v>
          </cell>
          <cell r="F24" t="str">
            <v>628-10-NG-00</v>
          </cell>
          <cell r="G24" t="str">
            <v>Alte cheltuieli cu serviciile executate de terti - altele - Non-Grup</v>
          </cell>
        </row>
        <row r="25">
          <cell r="A25">
            <v>604102</v>
          </cell>
          <cell r="B25" t="str">
            <v>PREST</v>
          </cell>
          <cell r="C25" t="str">
            <v>DE SERV GROUPE</v>
          </cell>
          <cell r="D25" t="str">
            <v>PRESTDE SERV GROUPE</v>
          </cell>
          <cell r="E25" t="str">
            <v>Expense</v>
          </cell>
          <cell r="F25" t="str">
            <v>628-10-NG-00</v>
          </cell>
          <cell r="G25" t="str">
            <v>Alte cheltuieli cu serviciile executate de terti - altele - Non-Grup</v>
          </cell>
          <cell r="H25" t="str">
            <v>aici va trebui introdus nature pe conturi ICO</v>
          </cell>
        </row>
        <row r="26">
          <cell r="A26">
            <v>604103</v>
          </cell>
          <cell r="B26" t="str">
            <v>PREST</v>
          </cell>
          <cell r="C26" t="str">
            <v>COUT INFORMATIQUE</v>
          </cell>
          <cell r="D26" t="str">
            <v>PRESTCOUT INFORMATIQUE</v>
          </cell>
          <cell r="E26" t="str">
            <v>Expense</v>
          </cell>
          <cell r="F26" t="str">
            <v>628-10-NG-00</v>
          </cell>
          <cell r="G26" t="str">
            <v>Alte cheltuieli cu serviciile executate de terti - altele - Non-Grup</v>
          </cell>
        </row>
        <row r="27">
          <cell r="A27">
            <v>604110</v>
          </cell>
          <cell r="B27" t="str">
            <v>STR RE</v>
          </cell>
          <cell r="C27" t="str">
            <v>D CPSSP</v>
          </cell>
          <cell r="D27" t="str">
            <v>STR RED CPSSP</v>
          </cell>
          <cell r="E27" t="str">
            <v>Expense</v>
          </cell>
          <cell r="F27" t="str">
            <v>628-10-NG-00</v>
          </cell>
          <cell r="G27" t="str">
            <v>Alte cheltuieli cu serviciile executate de terti - altele - Non-Grup</v>
          </cell>
        </row>
        <row r="28">
          <cell r="A28">
            <v>604111</v>
          </cell>
          <cell r="B28" t="str">
            <v>PREST</v>
          </cell>
          <cell r="C28" t="str">
            <v>SERV STR</v>
          </cell>
          <cell r="D28" t="str">
            <v>PRESTSERV STR</v>
          </cell>
          <cell r="E28" t="str">
            <v>Expense</v>
          </cell>
          <cell r="F28" t="str">
            <v>628-10-NG-00</v>
          </cell>
          <cell r="G28" t="str">
            <v>Alte cheltuieli cu serviciile executate de terti - altele - Non-Grup</v>
          </cell>
        </row>
        <row r="29">
          <cell r="A29">
            <v>604112</v>
          </cell>
          <cell r="B29" t="str">
            <v>FRAIS</v>
          </cell>
          <cell r="C29" t="str">
            <v>PASSAGE DEPOT</v>
          </cell>
          <cell r="D29" t="str">
            <v>FRAISPASSAGE DEPOT</v>
          </cell>
          <cell r="E29" t="str">
            <v>Expense</v>
          </cell>
          <cell r="F29" t="str">
            <v>628-10-NG-00</v>
          </cell>
          <cell r="G29" t="str">
            <v>Alte cheltuieli cu serviciile executate de terti - altele - Non-Grup</v>
          </cell>
        </row>
        <row r="30">
          <cell r="A30">
            <v>604113</v>
          </cell>
          <cell r="B30" t="str">
            <v>FRAIS</v>
          </cell>
          <cell r="C30" t="str">
            <v>BATEAUX</v>
          </cell>
          <cell r="D30" t="str">
            <v>FRAISBATEAUX</v>
          </cell>
          <cell r="E30" t="str">
            <v>Expense</v>
          </cell>
          <cell r="F30" t="str">
            <v>628-10-NG-00</v>
          </cell>
          <cell r="G30" t="str">
            <v>Alte cheltuieli cu serviciile executate de terti - altele - Non-Grup</v>
          </cell>
        </row>
        <row r="31">
          <cell r="A31">
            <v>606110</v>
          </cell>
          <cell r="B31" t="str">
            <v>EAU, E</v>
          </cell>
          <cell r="C31" t="str">
            <v>LECTRICITE</v>
          </cell>
          <cell r="D31" t="str">
            <v>EAU, ELECTRICITE</v>
          </cell>
          <cell r="E31" t="str">
            <v>Expense</v>
          </cell>
          <cell r="F31" t="str">
            <v>605-NG-00000</v>
          </cell>
          <cell r="G31" t="str">
            <v>Cheltuieli privind energia si apa - Non-Grup</v>
          </cell>
        </row>
        <row r="32">
          <cell r="A32">
            <v>606300</v>
          </cell>
          <cell r="B32" t="str">
            <v>FOURNI</v>
          </cell>
          <cell r="C32" t="str">
            <v>T.INFORM.ET DIVERS</v>
          </cell>
          <cell r="D32" t="str">
            <v>FOURNIT.INFORM.ET DIVERS</v>
          </cell>
          <cell r="E32" t="str">
            <v>Expense</v>
          </cell>
          <cell r="F32" t="str">
            <v>603-03-00000</v>
          </cell>
          <cell r="G32" t="str">
            <v>Cheltuieli privind materialele de natura obiectelor de inventar - altele</v>
          </cell>
        </row>
        <row r="33">
          <cell r="A33">
            <v>606600</v>
          </cell>
          <cell r="B33" t="str">
            <v>CONSOM</v>
          </cell>
          <cell r="C33" t="str">
            <v>MATION VEHICULES</v>
          </cell>
          <cell r="D33" t="str">
            <v>CONSOMMATION VEHICULES</v>
          </cell>
          <cell r="E33" t="str">
            <v>Expense</v>
          </cell>
          <cell r="F33" t="str">
            <v>604-04-00000</v>
          </cell>
          <cell r="G33" t="str">
            <v>Cheltuieli privind materialele nestocate - altele</v>
          </cell>
        </row>
        <row r="34">
          <cell r="A34">
            <v>607017</v>
          </cell>
          <cell r="B34" t="str">
            <v>ECART INV BOISSONS TR</v>
          </cell>
          <cell r="C34">
            <v>603022</v>
          </cell>
          <cell r="D34">
            <v>0</v>
          </cell>
          <cell r="E34" t="str">
            <v>Expense</v>
          </cell>
          <cell r="F34" t="str">
            <v>607-07-NG-00</v>
          </cell>
          <cell r="G34" t="str">
            <v>COGS Alte produse petroliere- cost consolidat- Non-Grup</v>
          </cell>
        </row>
        <row r="35">
          <cell r="A35">
            <v>607018</v>
          </cell>
          <cell r="B35" t="str">
            <v>ACHATS</v>
          </cell>
          <cell r="C35" t="str">
            <v>ACCESSOIRES CUVES</v>
          </cell>
          <cell r="D35" t="str">
            <v>ACHATSACCESSOIRES CUVES</v>
          </cell>
          <cell r="E35" t="str">
            <v>Expense</v>
          </cell>
          <cell r="F35" t="str">
            <v>607-13-NG-00</v>
          </cell>
          <cell r="G35" t="str">
            <v>COGS Alte produse -Non-Grup</v>
          </cell>
        </row>
        <row r="36">
          <cell r="A36">
            <v>607020</v>
          </cell>
          <cell r="B36" t="str">
            <v>ACHATS</v>
          </cell>
          <cell r="C36" t="str">
            <v>ALIMENTATION</v>
          </cell>
          <cell r="D36" t="str">
            <v>ACHATSALIMENTATION</v>
          </cell>
          <cell r="E36" t="str">
            <v>Expense</v>
          </cell>
          <cell r="F36" t="str">
            <v>607-13-NG-00</v>
          </cell>
          <cell r="G36" t="str">
            <v>COGS Alte produse -Non-Grup</v>
          </cell>
        </row>
        <row r="37">
          <cell r="A37">
            <v>607022</v>
          </cell>
          <cell r="B37" t="str">
            <v>ACHATS</v>
          </cell>
          <cell r="C37" t="str">
            <v>BOISSONS</v>
          </cell>
          <cell r="D37" t="str">
            <v>ACHATSBOISSONS</v>
          </cell>
          <cell r="E37" t="str">
            <v>Expense</v>
          </cell>
          <cell r="F37" t="str">
            <v>607-13-NG-00</v>
          </cell>
          <cell r="G37" t="str">
            <v>COGS Alte produse -Non-Grup</v>
          </cell>
        </row>
        <row r="38">
          <cell r="A38">
            <v>607028</v>
          </cell>
          <cell r="B38" t="str">
            <v>ACHATS</v>
          </cell>
          <cell r="C38" t="str">
            <v>RESTAURATION</v>
          </cell>
          <cell r="D38" t="str">
            <v>ACHATSRESTAURATION</v>
          </cell>
          <cell r="E38" t="str">
            <v>Expense</v>
          </cell>
          <cell r="F38" t="str">
            <v>607-13-NG-00</v>
          </cell>
          <cell r="G38" t="str">
            <v>COGS Alte produse -Non-Grup</v>
          </cell>
        </row>
        <row r="39">
          <cell r="A39">
            <v>607031</v>
          </cell>
          <cell r="B39" t="str">
            <v>ACHATS</v>
          </cell>
          <cell r="C39" t="str">
            <v>BOUTIQUE</v>
          </cell>
          <cell r="D39" t="str">
            <v>ACHATSBOUTIQUE</v>
          </cell>
          <cell r="E39" t="str">
            <v>Expense</v>
          </cell>
          <cell r="F39" t="str">
            <v>607-13-NG-00</v>
          </cell>
          <cell r="G39" t="str">
            <v>COGS Alte produse -Non-Grup</v>
          </cell>
        </row>
        <row r="40">
          <cell r="A40">
            <v>607033</v>
          </cell>
          <cell r="B40" t="str">
            <v>ACHATS</v>
          </cell>
          <cell r="C40" t="str">
            <v>ACCESSOIRES AUTO</v>
          </cell>
          <cell r="D40" t="str">
            <v>ACHATSACCESSOIRES AUTO</v>
          </cell>
          <cell r="E40" t="str">
            <v>Expense</v>
          </cell>
          <cell r="F40" t="str">
            <v>607-13-NG-00</v>
          </cell>
          <cell r="G40" t="str">
            <v>COGS Alte produse -Non-Grup</v>
          </cell>
        </row>
        <row r="41">
          <cell r="A41">
            <v>607035</v>
          </cell>
          <cell r="B41" t="str">
            <v>ACHATS</v>
          </cell>
          <cell r="C41" t="str">
            <v>PDTS MARGE REDUITE</v>
          </cell>
          <cell r="D41" t="str">
            <v>ACHATSPDTS MARGE REDUITE</v>
          </cell>
          <cell r="E41" t="str">
            <v>Expense</v>
          </cell>
          <cell r="F41" t="str">
            <v>607-13-NG-00</v>
          </cell>
          <cell r="G41" t="str">
            <v>COGS Alte produse -Non-Grup</v>
          </cell>
        </row>
        <row r="42">
          <cell r="A42">
            <v>607100</v>
          </cell>
          <cell r="B42" t="str">
            <v>ACHATS</v>
          </cell>
          <cell r="C42" t="str">
            <v>SC</v>
          </cell>
          <cell r="D42" t="str">
            <v>ACHATSSC</v>
          </cell>
          <cell r="E42" t="str">
            <v>Expense</v>
          </cell>
          <cell r="F42" t="str">
            <v>607-04-NG-00</v>
          </cell>
          <cell r="G42" t="str">
            <v>COGS Produse petroliere (benzina si motorina)- cost consolidat- Non-Grup</v>
          </cell>
        </row>
        <row r="43">
          <cell r="A43">
            <v>607200</v>
          </cell>
          <cell r="B43" t="str">
            <v>ACHATS</v>
          </cell>
          <cell r="C43" t="str">
            <v>GA</v>
          </cell>
          <cell r="D43" t="str">
            <v>ACHATSGA</v>
          </cell>
          <cell r="E43" t="str">
            <v>Expense</v>
          </cell>
          <cell r="F43" t="str">
            <v>607-04-NG-00</v>
          </cell>
          <cell r="G43" t="str">
            <v>COGS Produse petroliere (benzina si motorina)- cost consolidat- Non-Grup</v>
          </cell>
        </row>
        <row r="44">
          <cell r="A44">
            <v>607300</v>
          </cell>
          <cell r="B44" t="str">
            <v>ACHATS</v>
          </cell>
          <cell r="C44" t="str">
            <v>GO</v>
          </cell>
          <cell r="D44" t="str">
            <v>ACHATSGO</v>
          </cell>
          <cell r="E44" t="str">
            <v>Expense</v>
          </cell>
          <cell r="F44" t="str">
            <v>607-04-NG-00</v>
          </cell>
          <cell r="G44" t="str">
            <v>COGS Produse petroliere (benzina si motorina)- cost consolidat- Non-Grup</v>
          </cell>
        </row>
        <row r="45">
          <cell r="A45">
            <v>607320</v>
          </cell>
          <cell r="B45" t="str">
            <v>ACHATS</v>
          </cell>
          <cell r="C45" t="str">
            <v>ES</v>
          </cell>
          <cell r="D45" t="str">
            <v>ACHATSES</v>
          </cell>
          <cell r="E45" t="str">
            <v>Expense</v>
          </cell>
          <cell r="F45" t="str">
            <v>607-04-NG-00</v>
          </cell>
          <cell r="G45" t="str">
            <v>COGS Produse petroliere (benzina si motorina)- cost consolidat- Non-Grup</v>
          </cell>
        </row>
        <row r="46">
          <cell r="A46">
            <v>607400</v>
          </cell>
          <cell r="B46" t="str">
            <v>ACHATS</v>
          </cell>
          <cell r="C46" t="str">
            <v>FOD</v>
          </cell>
          <cell r="D46" t="str">
            <v>ACHATSFOD</v>
          </cell>
          <cell r="E46" t="str">
            <v>Expense</v>
          </cell>
          <cell r="F46" t="str">
            <v>607-07-NG-00</v>
          </cell>
          <cell r="G46" t="str">
            <v>COGS Alte produse petroliere- cost consolidat- Non-Grup</v>
          </cell>
        </row>
        <row r="47">
          <cell r="A47">
            <v>607410</v>
          </cell>
          <cell r="B47" t="str">
            <v>ACHATS</v>
          </cell>
          <cell r="C47" t="str">
            <v>FF</v>
          </cell>
          <cell r="D47" t="str">
            <v>ACHATSFF</v>
          </cell>
          <cell r="E47" t="str">
            <v>Expense</v>
          </cell>
          <cell r="F47" t="str">
            <v>607-07-NG-00</v>
          </cell>
          <cell r="G47" t="str">
            <v>COGS Alte produse petroliere- cost consolidat- Non-Grup</v>
          </cell>
        </row>
        <row r="48">
          <cell r="A48">
            <v>607420</v>
          </cell>
          <cell r="B48" t="str">
            <v>ACHATS</v>
          </cell>
          <cell r="C48" t="str">
            <v>DSF</v>
          </cell>
          <cell r="D48" t="str">
            <v>ACHATSDSF</v>
          </cell>
          <cell r="E48" t="str">
            <v>Expense</v>
          </cell>
          <cell r="F48" t="str">
            <v>607-07-NG-00</v>
          </cell>
          <cell r="G48" t="str">
            <v>COGS Alte produse petroliere- cost consolidat- Non-Grup</v>
          </cell>
        </row>
        <row r="49">
          <cell r="A49">
            <v>607600</v>
          </cell>
          <cell r="B49" t="str">
            <v>ACHATS</v>
          </cell>
          <cell r="C49" t="str">
            <v>SP98</v>
          </cell>
          <cell r="D49" t="str">
            <v>ACHATSSP98</v>
          </cell>
          <cell r="E49" t="str">
            <v>Expense</v>
          </cell>
          <cell r="F49" t="str">
            <v>607-04-NG-00</v>
          </cell>
          <cell r="G49" t="str">
            <v>COGS Produse petroliere (benzina si motorina)- cost consolidat- Non-Grup</v>
          </cell>
        </row>
        <row r="50">
          <cell r="A50">
            <v>607610</v>
          </cell>
          <cell r="B50" t="str">
            <v>ACHATS</v>
          </cell>
          <cell r="C50" t="str">
            <v>SP95</v>
          </cell>
          <cell r="D50" t="str">
            <v>ACHATSSP95</v>
          </cell>
          <cell r="E50" t="str">
            <v>Expense</v>
          </cell>
          <cell r="F50" t="str">
            <v>607-04-NG-00</v>
          </cell>
          <cell r="G50" t="str">
            <v>COGS Produse petroliere (benzina si motorina)- cost consolidat- Non-Grup</v>
          </cell>
        </row>
        <row r="51">
          <cell r="A51">
            <v>607622</v>
          </cell>
          <cell r="B51" t="str">
            <v>ACHATS</v>
          </cell>
          <cell r="C51" t="str">
            <v>ETHANOL</v>
          </cell>
          <cell r="D51" t="str">
            <v>ACHATSETHANOL</v>
          </cell>
          <cell r="E51" t="str">
            <v>Expense</v>
          </cell>
          <cell r="F51" t="str">
            <v>607-04-NG-00</v>
          </cell>
          <cell r="G51" t="str">
            <v>COGS Produse petroliere (benzina si motorina)- cost consolidat- Non-Grup</v>
          </cell>
        </row>
        <row r="52">
          <cell r="A52">
            <v>607700</v>
          </cell>
          <cell r="B52" t="str">
            <v>ACHATS</v>
          </cell>
          <cell r="C52" t="str">
            <v>FL</v>
          </cell>
          <cell r="D52" t="str">
            <v>ACHATSFL</v>
          </cell>
          <cell r="E52" t="str">
            <v>Expense</v>
          </cell>
          <cell r="F52" t="str">
            <v>607-04-NG-00</v>
          </cell>
          <cell r="G52" t="str">
            <v>COGS Produse petroliere (benzina si motorina)- cost consolidat- Non-Grup</v>
          </cell>
        </row>
        <row r="53">
          <cell r="A53">
            <v>607800</v>
          </cell>
          <cell r="B53" t="str">
            <v>ACHATS</v>
          </cell>
          <cell r="C53" t="str">
            <v>GPL</v>
          </cell>
          <cell r="D53" t="str">
            <v>ACHATSGPL</v>
          </cell>
          <cell r="E53" t="str">
            <v>Expense</v>
          </cell>
          <cell r="F53" t="str">
            <v>607-07-NG-00</v>
          </cell>
          <cell r="G53" t="str">
            <v>COGS Alte produse petroliere- cost consolidat- Non-Grup</v>
          </cell>
        </row>
        <row r="54">
          <cell r="A54">
            <v>607919</v>
          </cell>
          <cell r="B54" t="str">
            <v>ACHATS</v>
          </cell>
          <cell r="C54" t="str">
            <v>DIVERS</v>
          </cell>
          <cell r="D54" t="str">
            <v>ACHATSDIVERS</v>
          </cell>
          <cell r="E54" t="str">
            <v>Expense</v>
          </cell>
          <cell r="F54" t="str">
            <v>607-13-NG-00</v>
          </cell>
          <cell r="G54" t="str">
            <v>COGS Alte produse -Non-Grup</v>
          </cell>
        </row>
        <row r="55">
          <cell r="A55">
            <v>612510</v>
          </cell>
          <cell r="B55" t="str">
            <v>LEASIN</v>
          </cell>
          <cell r="C55" t="str">
            <v>GS</v>
          </cell>
          <cell r="D55" t="str">
            <v>LEASINGS</v>
          </cell>
          <cell r="E55" t="str">
            <v>Expense</v>
          </cell>
          <cell r="F55" t="str">
            <v>612-02-NG-00</v>
          </cell>
          <cell r="G55" t="str">
            <v>Cheltuieli cu redeventele, locatiile de gestiune si chiriile - vehicule - Non-Grup</v>
          </cell>
        </row>
        <row r="56">
          <cell r="A56">
            <v>613201</v>
          </cell>
          <cell r="B56" t="str">
            <v>LOYERS</v>
          </cell>
          <cell r="C56" t="str">
            <v>ET CHARGES</v>
          </cell>
          <cell r="D56" t="str">
            <v>LOYERSET CHARGES</v>
          </cell>
          <cell r="E56" t="str">
            <v>Expense</v>
          </cell>
          <cell r="F56" t="str">
            <v>612-05-NG-00</v>
          </cell>
          <cell r="G56" t="str">
            <v>Cheltuieli cu redeventele, locatiile de gestiune si chiriile - altele - Non-Grup</v>
          </cell>
        </row>
        <row r="57">
          <cell r="A57">
            <v>613500</v>
          </cell>
          <cell r="B57" t="str">
            <v>LOCATI</v>
          </cell>
          <cell r="C57" t="str">
            <v>ONS DE MATERIELS</v>
          </cell>
          <cell r="D57" t="str">
            <v>LOCATIONS DE MATERIELS</v>
          </cell>
          <cell r="E57" t="str">
            <v>Expense</v>
          </cell>
          <cell r="F57" t="str">
            <v>612-05-NG-00</v>
          </cell>
          <cell r="G57" t="str">
            <v>Cheltuieli cu redeventele, locatiile de gestiune si chiriile - altele - Non-Grup</v>
          </cell>
        </row>
        <row r="58">
          <cell r="A58">
            <v>613502</v>
          </cell>
          <cell r="B58" t="str">
            <v>LOYERS</v>
          </cell>
          <cell r="C58" t="str">
            <v>VEHICULES</v>
          </cell>
          <cell r="D58" t="str">
            <v>LOYERSVEHICULES</v>
          </cell>
          <cell r="E58" t="str">
            <v>Expense</v>
          </cell>
          <cell r="F58" t="str">
            <v>612-05-NG-00</v>
          </cell>
          <cell r="G58" t="str">
            <v>Cheltuieli cu redeventele, locatiile de gestiune si chiriile - altele - Non-Grup</v>
          </cell>
        </row>
        <row r="59">
          <cell r="A59">
            <v>615201</v>
          </cell>
          <cell r="B59" t="str">
            <v>ENTRET</v>
          </cell>
          <cell r="C59" t="str">
            <v>IEN LOCAUX</v>
          </cell>
          <cell r="D59" t="str">
            <v>ENTRETIEN LOCAUX</v>
          </cell>
          <cell r="E59" t="str">
            <v>Expense</v>
          </cell>
          <cell r="F59" t="str">
            <v>611-03-NG-00</v>
          </cell>
          <cell r="G59" t="str">
            <v>Cheltuieli cu intretinerea si reparatiile - reparatii/intretineri cladiri/constructii - Non-Grup</v>
          </cell>
        </row>
        <row r="60">
          <cell r="A60">
            <v>615202</v>
          </cell>
          <cell r="B60" t="str">
            <v>ENTRET</v>
          </cell>
          <cell r="C60" t="str">
            <v>IEN MATERIEL</v>
          </cell>
          <cell r="D60" t="str">
            <v>ENTRETIEN MATERIEL</v>
          </cell>
          <cell r="E60" t="str">
            <v>Expense</v>
          </cell>
          <cell r="F60" t="str">
            <v>611-06-NG-00</v>
          </cell>
          <cell r="G60" t="str">
            <v>Cheltuieli cu intretinerea si reparatiile - altele - Non- Grup</v>
          </cell>
        </row>
        <row r="61">
          <cell r="A61">
            <v>615203</v>
          </cell>
          <cell r="B61" t="str">
            <v>ENTRET</v>
          </cell>
          <cell r="C61" t="str">
            <v>PREST SERV INTERNE</v>
          </cell>
          <cell r="D61" t="str">
            <v>ENTRETPREST SERV INTERNE</v>
          </cell>
          <cell r="E61" t="str">
            <v>Expense</v>
          </cell>
          <cell r="F61" t="str">
            <v>611-06-NG-00</v>
          </cell>
          <cell r="G61" t="str">
            <v>Cheltuieli cu intretinerea si reparatiile - altele - Non- Grup</v>
          </cell>
          <cell r="H61" t="str">
            <v>nu au sume in balanta; dar il mapam</v>
          </cell>
        </row>
        <row r="62">
          <cell r="A62">
            <v>616100</v>
          </cell>
          <cell r="B62" t="str">
            <v>ASSURA</v>
          </cell>
          <cell r="C62" t="str">
            <v>NCES</v>
          </cell>
          <cell r="D62" t="str">
            <v>ASSURANCES</v>
          </cell>
          <cell r="E62" t="str">
            <v>Expense</v>
          </cell>
          <cell r="F62" t="str">
            <v>613-06-NG-00</v>
          </cell>
          <cell r="G62" t="str">
            <v>Cheltuieli cu primele de asigurare - altele - Non-Grup</v>
          </cell>
        </row>
        <row r="63">
          <cell r="A63">
            <v>618100</v>
          </cell>
          <cell r="B63" t="str">
            <v>DIVERS</v>
          </cell>
          <cell r="C63">
            <v>604112</v>
          </cell>
          <cell r="D63" t="str">
            <v>DIVERS</v>
          </cell>
          <cell r="E63" t="str">
            <v>Expense</v>
          </cell>
          <cell r="F63" t="str">
            <v>628-10-NG-00</v>
          </cell>
          <cell r="G63" t="str">
            <v>Alte cheltuieli cu serviciile executate de terti - altele - Non-Grup</v>
          </cell>
        </row>
        <row r="64">
          <cell r="A64">
            <v>621100</v>
          </cell>
          <cell r="B64" t="str">
            <v>PERSON</v>
          </cell>
          <cell r="C64" t="str">
            <v>NEL MIS A DISPO</v>
          </cell>
          <cell r="D64" t="str">
            <v>PERSONNEL MIS A DISPO</v>
          </cell>
          <cell r="E64" t="str">
            <v>Expense</v>
          </cell>
          <cell r="F64" t="str">
            <v>621-01-NG-00</v>
          </cell>
          <cell r="G64" t="str">
            <v>Cheltuieli cu colaboratorii - Non-Grup</v>
          </cell>
        </row>
        <row r="65">
          <cell r="A65">
            <v>622000</v>
          </cell>
          <cell r="B65" t="str">
            <v>COMMIS</v>
          </cell>
          <cell r="C65" t="str">
            <v>SIONS SARDIS</v>
          </cell>
          <cell r="D65" t="str">
            <v>COMMISSIONS SARDIS</v>
          </cell>
          <cell r="E65" t="str">
            <v>Expense</v>
          </cell>
          <cell r="F65" t="str">
            <v>622-07-NG-00</v>
          </cell>
          <cell r="G65" t="str">
            <v>Cheltuieli privind comisioanele si onorariile - altele - Non-Grup</v>
          </cell>
        </row>
        <row r="66">
          <cell r="A66">
            <v>622201</v>
          </cell>
          <cell r="B66" t="str">
            <v>COMMIS</v>
          </cell>
          <cell r="C66" t="str">
            <v>SIONS SC</v>
          </cell>
          <cell r="D66" t="str">
            <v>COMMISSIONS SC</v>
          </cell>
          <cell r="E66" t="str">
            <v>Expense</v>
          </cell>
          <cell r="F66" t="str">
            <v>622-07-NG-00</v>
          </cell>
          <cell r="G66" t="str">
            <v>Cheltuieli privind comisioanele si onorariile - altele - Non-Grup</v>
          </cell>
        </row>
        <row r="67">
          <cell r="A67">
            <v>622202</v>
          </cell>
          <cell r="B67" t="str">
            <v>COMMIS</v>
          </cell>
          <cell r="C67" t="str">
            <v>SIONS S/VTES GA</v>
          </cell>
          <cell r="D67" t="str">
            <v>COMMISSIONS S/VTES GA</v>
          </cell>
          <cell r="E67" t="str">
            <v>Expense</v>
          </cell>
          <cell r="F67" t="str">
            <v>622-07-NG-00</v>
          </cell>
          <cell r="G67" t="str">
            <v>Cheltuieli privind comisioanele si onorariile - altele - Non-Grup</v>
          </cell>
        </row>
        <row r="68">
          <cell r="A68">
            <v>622203</v>
          </cell>
          <cell r="B68" t="str">
            <v>COMMIS</v>
          </cell>
          <cell r="C68" t="str">
            <v>SIONS GO</v>
          </cell>
          <cell r="D68" t="str">
            <v>COMMISSIONS GO</v>
          </cell>
          <cell r="E68" t="str">
            <v>Expense</v>
          </cell>
          <cell r="F68" t="str">
            <v>622-07-NG-00</v>
          </cell>
          <cell r="G68" t="str">
            <v>Cheltuieli privind comisioanele si onorariile - altele - Non-Grup</v>
          </cell>
        </row>
        <row r="69">
          <cell r="A69">
            <v>622204</v>
          </cell>
          <cell r="B69" t="str">
            <v>COMMIS</v>
          </cell>
          <cell r="C69" t="str">
            <v>SIONS FOD</v>
          </cell>
          <cell r="D69" t="str">
            <v>COMMISSIONS FOD</v>
          </cell>
          <cell r="E69" t="str">
            <v>Expense</v>
          </cell>
          <cell r="F69" t="str">
            <v>622-07-NG-00</v>
          </cell>
          <cell r="G69" t="str">
            <v>Cheltuieli privind comisioanele si onorariile - altele - Non-Grup</v>
          </cell>
        </row>
        <row r="70">
          <cell r="A70">
            <v>622206</v>
          </cell>
          <cell r="B70" t="str">
            <v>COMMIS</v>
          </cell>
          <cell r="C70" t="str">
            <v>SIONS SP98</v>
          </cell>
          <cell r="D70" t="str">
            <v>COMMISSIONS SP98</v>
          </cell>
          <cell r="E70" t="str">
            <v>Expense</v>
          </cell>
          <cell r="F70" t="str">
            <v>622-07-NG-00</v>
          </cell>
          <cell r="G70" t="str">
            <v>Cheltuieli privind comisioanele si onorariile - altele - Non-Grup</v>
          </cell>
        </row>
        <row r="71">
          <cell r="A71">
            <v>622207</v>
          </cell>
          <cell r="B71" t="str">
            <v>COMMIS</v>
          </cell>
          <cell r="C71" t="str">
            <v>SIONS FL</v>
          </cell>
          <cell r="D71" t="str">
            <v>COMMISSIONS FL</v>
          </cell>
          <cell r="E71" t="str">
            <v>Expense</v>
          </cell>
          <cell r="F71" t="str">
            <v>622-07-NG-00</v>
          </cell>
          <cell r="G71" t="str">
            <v>Cheltuieli privind comisioanele si onorariile - altele - Non-Grup</v>
          </cell>
        </row>
        <row r="72">
          <cell r="A72">
            <v>622208</v>
          </cell>
          <cell r="B72" t="str">
            <v>COMMIS</v>
          </cell>
          <cell r="C72" t="str">
            <v>SIONS GPL</v>
          </cell>
          <cell r="D72" t="str">
            <v>COMMISSIONS GPL</v>
          </cell>
          <cell r="E72" t="str">
            <v>Expense</v>
          </cell>
          <cell r="F72" t="str">
            <v>622-07-NG-00</v>
          </cell>
          <cell r="G72" t="str">
            <v>Cheltuieli privind comisioanele si onorariile - altele - Non-Grup</v>
          </cell>
        </row>
        <row r="73">
          <cell r="A73">
            <v>622210</v>
          </cell>
          <cell r="B73" t="str">
            <v>COMMIS</v>
          </cell>
          <cell r="C73" t="str">
            <v>SIONS SP95</v>
          </cell>
          <cell r="D73" t="str">
            <v>COMMISSIONS SP95</v>
          </cell>
          <cell r="E73" t="str">
            <v>Expense</v>
          </cell>
          <cell r="F73" t="str">
            <v>622-07-NG-00</v>
          </cell>
          <cell r="G73" t="str">
            <v>Cheltuieli privind comisioanele si onorariile - altele - Non-Grup</v>
          </cell>
        </row>
        <row r="74">
          <cell r="A74">
            <v>622219</v>
          </cell>
          <cell r="B74" t="str">
            <v>COMMIS</v>
          </cell>
          <cell r="C74" t="str">
            <v>SIONS DIVERSES</v>
          </cell>
          <cell r="D74" t="str">
            <v>COMMISSIONS DIVERSES</v>
          </cell>
          <cell r="E74" t="str">
            <v>Expense</v>
          </cell>
          <cell r="F74" t="str">
            <v>622-07-NG-00</v>
          </cell>
          <cell r="G74" t="str">
            <v>Cheltuieli privind comisioanele si onorariile - altele - Non-Grup</v>
          </cell>
        </row>
        <row r="75">
          <cell r="A75">
            <v>622220</v>
          </cell>
          <cell r="B75" t="str">
            <v>COMMIS</v>
          </cell>
          <cell r="C75" t="str">
            <v>SIONS DSF</v>
          </cell>
          <cell r="D75" t="str">
            <v>COMMISSIONS DSF</v>
          </cell>
          <cell r="E75" t="str">
            <v>Expense</v>
          </cell>
          <cell r="F75" t="str">
            <v>622-07-NG-00</v>
          </cell>
          <cell r="G75" t="str">
            <v>Cheltuieli privind comisioanele si onorariile - altele - Non-Grup</v>
          </cell>
        </row>
        <row r="76">
          <cell r="A76">
            <v>622232</v>
          </cell>
          <cell r="B76" t="str">
            <v>COMMIS</v>
          </cell>
          <cell r="C76" t="str">
            <v>SIONS ES</v>
          </cell>
          <cell r="D76" t="str">
            <v>COMMISSIONS ES</v>
          </cell>
          <cell r="E76" t="str">
            <v>Expense</v>
          </cell>
          <cell r="F76" t="str">
            <v>622-07-NG-00</v>
          </cell>
          <cell r="G76" t="str">
            <v>Cheltuieli privind comisioanele si onorariile - altele - Non-Grup</v>
          </cell>
        </row>
        <row r="77">
          <cell r="A77">
            <v>622600</v>
          </cell>
          <cell r="B77" t="str">
            <v>HONORA</v>
          </cell>
          <cell r="C77" t="str">
            <v>IRES</v>
          </cell>
          <cell r="D77" t="str">
            <v>HONORAIRES</v>
          </cell>
          <cell r="E77" t="str">
            <v>Expense</v>
          </cell>
          <cell r="F77" t="str">
            <v>622-07-NG-00</v>
          </cell>
          <cell r="G77" t="str">
            <v>Cheltuieli privind comisioanele si onorariile - altele - Non-Grup</v>
          </cell>
        </row>
        <row r="78">
          <cell r="A78">
            <v>622700</v>
          </cell>
          <cell r="B78" t="str">
            <v>FRAIS</v>
          </cell>
          <cell r="C78" t="str">
            <v>D'ACTES</v>
          </cell>
          <cell r="D78" t="str">
            <v>FRAISD'ACTES</v>
          </cell>
          <cell r="E78" t="str">
            <v>Expense</v>
          </cell>
          <cell r="F78" t="str">
            <v>622-07-NG-00</v>
          </cell>
          <cell r="G78" t="str">
            <v>Cheltuieli privind comisioanele si onorariile - altele - Non-Grup</v>
          </cell>
        </row>
        <row r="79">
          <cell r="A79">
            <v>623100</v>
          </cell>
          <cell r="B79" t="str">
            <v>ANNONC</v>
          </cell>
          <cell r="C79" t="str">
            <v>ES ET INSERTIONS</v>
          </cell>
          <cell r="D79" t="str">
            <v>ANNONCES ET INSERTIONS</v>
          </cell>
          <cell r="E79" t="str">
            <v>Expense</v>
          </cell>
          <cell r="F79" t="str">
            <v>623-07-NG-00</v>
          </cell>
          <cell r="G79" t="str">
            <v>Cheltuieli de protocol, reclama si publicitate - altele - Non-Grup</v>
          </cell>
        </row>
        <row r="80">
          <cell r="A80">
            <v>623300</v>
          </cell>
          <cell r="B80" t="str">
            <v>FOIRES</v>
          </cell>
          <cell r="C80" t="str">
            <v>ET EXPO</v>
          </cell>
          <cell r="D80" t="str">
            <v>FOIRESET EXPO</v>
          </cell>
          <cell r="E80" t="str">
            <v>Expense</v>
          </cell>
          <cell r="F80" t="str">
            <v>623-07-NG-00</v>
          </cell>
          <cell r="G80" t="str">
            <v>Cheltuieli de protocol, reclama si publicitate - altele - Non-Grup</v>
          </cell>
        </row>
        <row r="81">
          <cell r="A81">
            <v>623600</v>
          </cell>
          <cell r="B81" t="str">
            <v>CATALO</v>
          </cell>
          <cell r="C81" t="str">
            <v>GUES ET IMPRIMES</v>
          </cell>
          <cell r="D81" t="str">
            <v>CATALOGUES ET IMPRIMES</v>
          </cell>
          <cell r="E81" t="str">
            <v>Expense</v>
          </cell>
          <cell r="F81" t="str">
            <v>623-04-NG-00</v>
          </cell>
          <cell r="G81" t="str">
            <v>Cheltuieli de protocol, reclama si publicitate - marketing/publicitate/relatii publice - Non-Grup</v>
          </cell>
        </row>
        <row r="82">
          <cell r="A82">
            <v>623700</v>
          </cell>
          <cell r="B82" t="str">
            <v>PUBLIC</v>
          </cell>
          <cell r="C82" t="str">
            <v>ITE ET DIVERS</v>
          </cell>
          <cell r="D82" t="str">
            <v>PUBLICITE ET DIVERS</v>
          </cell>
          <cell r="E82" t="str">
            <v>Expense</v>
          </cell>
          <cell r="F82" t="str">
            <v>623-04-NG-00</v>
          </cell>
          <cell r="G82" t="str">
            <v>Cheltuieli de protocol, reclama si publicitate - marketing/publicitate/relatii publice - Non-Grup</v>
          </cell>
        </row>
        <row r="83">
          <cell r="A83">
            <v>624201</v>
          </cell>
          <cell r="B83" t="str">
            <v>TRANSP</v>
          </cell>
          <cell r="C83" t="str">
            <v>ORTS SC</v>
          </cell>
          <cell r="D83" t="str">
            <v>TRANSPORTS SC</v>
          </cell>
          <cell r="E83" t="str">
            <v>Expense</v>
          </cell>
          <cell r="F83" t="str">
            <v>624-06-NG-00</v>
          </cell>
          <cell r="G83" t="str">
            <v>Cheltuieli cu transportul de bunuri si personal - altele - Non-Grup</v>
          </cell>
        </row>
        <row r="84">
          <cell r="A84">
            <v>624202</v>
          </cell>
          <cell r="B84" t="str">
            <v>TPTS S</v>
          </cell>
          <cell r="C84" t="str">
            <v>/GA</v>
          </cell>
          <cell r="D84" t="str">
            <v>TPTS S/GA</v>
          </cell>
          <cell r="E84" t="str">
            <v>Expense</v>
          </cell>
          <cell r="F84" t="str">
            <v>624-06-NG-00</v>
          </cell>
          <cell r="G84" t="str">
            <v>Cheltuieli cu transportul de bunuri si personal - altele - Non-Grup</v>
          </cell>
        </row>
        <row r="85">
          <cell r="A85">
            <v>624203</v>
          </cell>
          <cell r="B85" t="str">
            <v>TRANSP</v>
          </cell>
          <cell r="C85" t="str">
            <v>ORTS GO</v>
          </cell>
          <cell r="D85" t="str">
            <v>TRANSPORTS GO</v>
          </cell>
          <cell r="E85" t="str">
            <v>Expense</v>
          </cell>
          <cell r="F85" t="str">
            <v>624-06-NG-00</v>
          </cell>
          <cell r="G85" t="str">
            <v>Cheltuieli cu transportul de bunuri si personal - altele - Non-Grup</v>
          </cell>
        </row>
        <row r="86">
          <cell r="A86">
            <v>624204</v>
          </cell>
          <cell r="B86" t="str">
            <v>TRANSP</v>
          </cell>
          <cell r="C86" t="str">
            <v>ORTS FOD</v>
          </cell>
          <cell r="D86" t="str">
            <v>TRANSPORTS FOD</v>
          </cell>
          <cell r="E86" t="str">
            <v>Expense</v>
          </cell>
          <cell r="F86" t="str">
            <v>624-06-NG-00</v>
          </cell>
          <cell r="G86" t="str">
            <v>Cheltuieli cu transportul de bunuri si personal - altele - Non-Grup</v>
          </cell>
        </row>
        <row r="87">
          <cell r="A87">
            <v>624206</v>
          </cell>
          <cell r="B87" t="str">
            <v>TRANSP</v>
          </cell>
          <cell r="C87" t="str">
            <v>ORTS SP98</v>
          </cell>
          <cell r="D87" t="str">
            <v>TRANSPORTS SP98</v>
          </cell>
          <cell r="E87" t="str">
            <v>Expense</v>
          </cell>
          <cell r="F87" t="str">
            <v>624-06-NG-00</v>
          </cell>
          <cell r="G87" t="str">
            <v>Cheltuieli cu transportul de bunuri si personal - altele - Non-Grup</v>
          </cell>
        </row>
        <row r="88">
          <cell r="A88">
            <v>624207</v>
          </cell>
          <cell r="B88" t="str">
            <v>TRANSP</v>
          </cell>
          <cell r="C88" t="str">
            <v>ORTS FL</v>
          </cell>
          <cell r="D88" t="str">
            <v>TRANSPORTS FL</v>
          </cell>
          <cell r="E88" t="str">
            <v>Expense</v>
          </cell>
          <cell r="F88" t="str">
            <v>624-06-NG-00</v>
          </cell>
          <cell r="G88" t="str">
            <v>Cheltuieli cu transportul de bunuri si personal - altele - Non-Grup</v>
          </cell>
        </row>
        <row r="89">
          <cell r="A89">
            <v>624208</v>
          </cell>
          <cell r="B89" t="str">
            <v>TRANSP</v>
          </cell>
          <cell r="C89" t="str">
            <v>ORTS GPL</v>
          </cell>
          <cell r="D89" t="str">
            <v>TRANSPORTS GPL</v>
          </cell>
          <cell r="E89" t="str">
            <v>Expense</v>
          </cell>
          <cell r="F89" t="str">
            <v>624-06-NG-00</v>
          </cell>
          <cell r="G89" t="str">
            <v>Cheltuieli cu transportul de bunuri si personal - altele - Non-Grup</v>
          </cell>
        </row>
        <row r="90">
          <cell r="A90">
            <v>624210</v>
          </cell>
          <cell r="B90" t="str">
            <v>TRANSP</v>
          </cell>
          <cell r="C90" t="str">
            <v>ORTS SP95</v>
          </cell>
          <cell r="D90" t="str">
            <v>TRANSPORTS SP95</v>
          </cell>
          <cell r="E90" t="str">
            <v>Expense</v>
          </cell>
          <cell r="F90" t="str">
            <v>624-06-NG-00</v>
          </cell>
          <cell r="G90" t="str">
            <v>Cheltuieli cu transportul de bunuri si personal - altele - Non-Grup</v>
          </cell>
        </row>
        <row r="91">
          <cell r="A91">
            <v>624219</v>
          </cell>
          <cell r="B91" t="str">
            <v>TRANSP</v>
          </cell>
          <cell r="C91" t="str">
            <v>ORTS DIVERS</v>
          </cell>
          <cell r="D91" t="str">
            <v>TRANSPORTS DIVERS</v>
          </cell>
          <cell r="E91" t="str">
            <v>Expense</v>
          </cell>
          <cell r="F91" t="str">
            <v>624-06-NG-00</v>
          </cell>
          <cell r="G91" t="str">
            <v>Cheltuieli cu transportul de bunuri si personal - altele - Non-Grup</v>
          </cell>
        </row>
        <row r="92">
          <cell r="A92">
            <v>624232</v>
          </cell>
          <cell r="B92" t="str">
            <v>TRANSP</v>
          </cell>
          <cell r="C92" t="str">
            <v>ORTS ES</v>
          </cell>
          <cell r="D92" t="str">
            <v>TRANSPORTS ES</v>
          </cell>
          <cell r="E92" t="str">
            <v>Expense</v>
          </cell>
          <cell r="F92" t="str">
            <v>624-06-NG-00</v>
          </cell>
          <cell r="G92" t="str">
            <v>Cheltuieli cu transportul de bunuri si personal - altele - Non-Grup</v>
          </cell>
        </row>
        <row r="93">
          <cell r="A93">
            <v>625100</v>
          </cell>
          <cell r="B93" t="str">
            <v>VOYAGE</v>
          </cell>
          <cell r="C93" t="str">
            <v>S ET DEPLACTS</v>
          </cell>
          <cell r="D93" t="str">
            <v>VOYAGES ET DEPLACTS</v>
          </cell>
          <cell r="E93" t="str">
            <v>Expense</v>
          </cell>
          <cell r="F93" t="str">
            <v>625-06-NG-00</v>
          </cell>
          <cell r="G93" t="str">
            <v>Cheltuieli cu deplasari, detasari si transferari - altele - Non-Grup</v>
          </cell>
        </row>
        <row r="94">
          <cell r="A94">
            <v>625600</v>
          </cell>
          <cell r="B94" t="str">
            <v>MISSIO</v>
          </cell>
          <cell r="C94" t="str">
            <v>NS RECEPTIONS</v>
          </cell>
          <cell r="D94" t="str">
            <v>MISSIONS RECEPTIONS</v>
          </cell>
          <cell r="E94" t="str">
            <v>Expense</v>
          </cell>
          <cell r="F94" t="str">
            <v>623-02-NG-00</v>
          </cell>
          <cell r="G94" t="str">
            <v>Cheltuieli de protocol, reclama si publicitate - delegatii/protocol - Non-Grup</v>
          </cell>
        </row>
        <row r="95">
          <cell r="A95">
            <v>626100</v>
          </cell>
          <cell r="B95" t="str">
            <v>PTT, T</v>
          </cell>
          <cell r="C95" t="str">
            <v>EL</v>
          </cell>
          <cell r="D95" t="str">
            <v>PTT, TEL</v>
          </cell>
          <cell r="E95" t="str">
            <v>Expense</v>
          </cell>
          <cell r="F95" t="str">
            <v>626-06-NG-00</v>
          </cell>
          <cell r="G95" t="str">
            <v>Cheltuieli postale si taxe de telecomunicatii - altele - Non-Grup</v>
          </cell>
        </row>
        <row r="96">
          <cell r="A96">
            <v>627000</v>
          </cell>
          <cell r="B96" t="str">
            <v>SERVIC</v>
          </cell>
          <cell r="C96" t="str">
            <v>ES FINANCIERS</v>
          </cell>
          <cell r="D96" t="str">
            <v>SERVICES FINANCIERS</v>
          </cell>
          <cell r="E96" t="str">
            <v>Expense</v>
          </cell>
          <cell r="F96" t="str">
            <v>627-00000000</v>
          </cell>
          <cell r="G96" t="str">
            <v>Cheltuieli cu serviciile bancare si asimilate</v>
          </cell>
        </row>
        <row r="97">
          <cell r="A97">
            <v>627200</v>
          </cell>
          <cell r="B97" t="str">
            <v>FRAIS</v>
          </cell>
          <cell r="C97" t="str">
            <v>FIN. EMPRUNTS</v>
          </cell>
          <cell r="D97" t="str">
            <v>FRAISFIN. EMPRUNTS</v>
          </cell>
          <cell r="E97" t="str">
            <v>Expense</v>
          </cell>
          <cell r="F97" t="str">
            <v>627-00000000</v>
          </cell>
          <cell r="G97" t="str">
            <v>Cheltuieli cu serviciile bancare si asimilate</v>
          </cell>
          <cell r="H97" t="str">
            <v>si dobanzile sunt incluse dar sumele din balanta sunt mici asa ca am pus contul de comis bancar</v>
          </cell>
        </row>
        <row r="98">
          <cell r="A98">
            <v>627500</v>
          </cell>
          <cell r="B98" t="str">
            <v>COMMIS</v>
          </cell>
          <cell r="C98" t="str">
            <v>SIONS CARTES</v>
          </cell>
          <cell r="D98" t="str">
            <v>COMMISSIONS CARTES</v>
          </cell>
          <cell r="E98" t="str">
            <v>Expense</v>
          </cell>
          <cell r="F98" t="str">
            <v>627-00000000</v>
          </cell>
          <cell r="G98" t="str">
            <v>Cheltuieli cu serviciile bancare si asimilate</v>
          </cell>
        </row>
        <row r="99">
          <cell r="A99">
            <v>627800</v>
          </cell>
          <cell r="B99" t="str">
            <v>RENSEI</v>
          </cell>
          <cell r="C99" t="str">
            <v>GNTS BANCAIRES</v>
          </cell>
          <cell r="D99" t="str">
            <v>RENSEIGNTS BANCAIRES</v>
          </cell>
          <cell r="E99" t="str">
            <v>Expense</v>
          </cell>
          <cell r="F99" t="str">
            <v>627-00000000</v>
          </cell>
          <cell r="G99" t="str">
            <v>Cheltuieli cu serviciile bancare si asimilate</v>
          </cell>
        </row>
        <row r="100">
          <cell r="A100">
            <v>628400</v>
          </cell>
          <cell r="B100" t="str">
            <v>RECRUT</v>
          </cell>
          <cell r="C100" t="str">
            <v>EMENT</v>
          </cell>
          <cell r="D100" t="str">
            <v>RECRUTEMENT</v>
          </cell>
          <cell r="E100" t="str">
            <v>Expense</v>
          </cell>
          <cell r="F100" t="str">
            <v>628-05-NG-00</v>
          </cell>
          <cell r="G100" t="str">
            <v>Alte cheltuieli cu serviciile executate de terti - recrutare/relocare - Non-Grup</v>
          </cell>
        </row>
        <row r="101">
          <cell r="A101">
            <v>631200</v>
          </cell>
          <cell r="B101" t="str">
            <v>IMPOTS</v>
          </cell>
          <cell r="C101" t="str">
            <v>ET TAXES DIVERS</v>
          </cell>
          <cell r="D101" t="str">
            <v>IMPOTSET TAXES DIVERS</v>
          </cell>
          <cell r="E101" t="str">
            <v>Expense</v>
          </cell>
          <cell r="F101" t="str">
            <v>635-12-00000</v>
          </cell>
          <cell r="G101" t="str">
            <v>Cheltuieli cu alte impozite, taxe - alte taxe/fonduri speciale</v>
          </cell>
        </row>
        <row r="102">
          <cell r="A102">
            <v>631300</v>
          </cell>
          <cell r="B102" t="str">
            <v>TAXES</v>
          </cell>
          <cell r="C102" t="str">
            <v>LIEES AUX SALAIRES</v>
          </cell>
          <cell r="D102" t="str">
            <v>TAXESLIEES AUX SALAIRES</v>
          </cell>
          <cell r="E102" t="str">
            <v>Expense</v>
          </cell>
          <cell r="F102" t="str">
            <v>641-00000000</v>
          </cell>
          <cell r="G102" t="str">
            <v>Cheltuieli cu salariile personalului</v>
          </cell>
        </row>
        <row r="103">
          <cell r="A103">
            <v>635100</v>
          </cell>
          <cell r="B103" t="str">
            <v>TAXE P</v>
          </cell>
          <cell r="C103" t="str">
            <v>ROFESSIONNELLE</v>
          </cell>
          <cell r="D103" t="str">
            <v>TAXE PROFESSIONNELLE</v>
          </cell>
          <cell r="E103" t="str">
            <v>Expense</v>
          </cell>
          <cell r="F103" t="str">
            <v>635-05-00000</v>
          </cell>
          <cell r="G103" t="str">
            <v>Cheltuieli cu alte impozite, taxe - taxe/fonduri speciale salarii</v>
          </cell>
        </row>
        <row r="104">
          <cell r="A104">
            <v>635200</v>
          </cell>
          <cell r="B104" t="str">
            <v>TAXES</v>
          </cell>
          <cell r="C104" t="str">
            <v>FONCIERES</v>
          </cell>
          <cell r="D104" t="str">
            <v>TAXESFONCIERES</v>
          </cell>
          <cell r="E104" t="str">
            <v>Expense</v>
          </cell>
          <cell r="F104" t="str">
            <v>635-07-00000</v>
          </cell>
          <cell r="G104" t="str">
            <v>Cheltuieli cu alte impozite, taxe - taxe/fonduri speciale marketing/publicitate/relatii publice</v>
          </cell>
        </row>
        <row r="105">
          <cell r="A105">
            <v>635800</v>
          </cell>
          <cell r="B105" t="str">
            <v>TAXES</v>
          </cell>
          <cell r="C105" t="str">
            <v>/ VEH</v>
          </cell>
          <cell r="D105" t="str">
            <v>TAXES/ VEH</v>
          </cell>
          <cell r="E105" t="str">
            <v>Expense</v>
          </cell>
          <cell r="F105" t="str">
            <v>635-06-00000</v>
          </cell>
          <cell r="G105" t="str">
            <v>Cheltuieli cu alte impozite, taxe - taxe/fonduri speciale vehicule</v>
          </cell>
        </row>
        <row r="106">
          <cell r="A106">
            <v>641100</v>
          </cell>
          <cell r="B106" t="str">
            <v>SALAIR</v>
          </cell>
          <cell r="C106" t="str">
            <v>ES ET CHARGES</v>
          </cell>
          <cell r="D106" t="str">
            <v>SALAIRES ET CHARGES</v>
          </cell>
          <cell r="E106" t="str">
            <v>Expense</v>
          </cell>
          <cell r="F106" t="str">
            <v>641-00000000</v>
          </cell>
          <cell r="G106" t="str">
            <v>Cheltuieli cu salariile personalului</v>
          </cell>
        </row>
        <row r="107">
          <cell r="A107">
            <v>651100</v>
          </cell>
          <cell r="B107" t="str">
            <v>REDEVA</v>
          </cell>
          <cell r="C107" t="str">
            <v>NCES</v>
          </cell>
          <cell r="D107" t="str">
            <v>REDEVANCES</v>
          </cell>
          <cell r="E107" t="str">
            <v>Expense</v>
          </cell>
          <cell r="F107" t="str">
            <v>628-10-NG-00</v>
          </cell>
          <cell r="G107" t="str">
            <v>Alte cheltuieli cu serviciile executate de terti - altele - Non-Grup</v>
          </cell>
        </row>
        <row r="108">
          <cell r="A108">
            <v>654100</v>
          </cell>
          <cell r="B108" t="str">
            <v>PERTES</v>
          </cell>
          <cell r="C108" t="str">
            <v>S/ CREANCES IRREC.</v>
          </cell>
          <cell r="D108" t="str">
            <v>PERTESS/ CREANCES IRREC.</v>
          </cell>
          <cell r="E108" t="str">
            <v>Expense</v>
          </cell>
          <cell r="F108" t="str">
            <v>654-NG-00000</v>
          </cell>
          <cell r="G108" t="str">
            <v>Pierderi din creante si debitori diversi - Non-Grup</v>
          </cell>
        </row>
        <row r="109">
          <cell r="A109">
            <v>661000</v>
          </cell>
          <cell r="B109" t="str">
            <v>FRAIS</v>
          </cell>
          <cell r="C109" t="str">
            <v>FINANCIERS</v>
          </cell>
          <cell r="D109" t="str">
            <v>FRAISFINANCIERS</v>
          </cell>
          <cell r="E109" t="str">
            <v>Expense</v>
          </cell>
          <cell r="F109" t="str">
            <v>666-01-NG-00</v>
          </cell>
          <cell r="G109" t="str">
            <v>Cheltuieli privind dobanzile - imprumuturi termen scurt - Non-Grup</v>
          </cell>
          <cell r="H109" t="str">
            <v>sunt amestecate chelt financiare cu diferente de curs; cea mai mare valoarea pana la Aprilie erau dobanzile si nu diferentele de curs valutar; vom mapa la dobanzi pe termen scurt (trebuie sa vedem daca se refera la termen scurt sau termen lung)</v>
          </cell>
        </row>
        <row r="110">
          <cell r="A110">
            <v>661050</v>
          </cell>
          <cell r="B110" t="str">
            <v>FR FIN</v>
          </cell>
          <cell r="C110" t="str">
            <v>S/CAUT° DOUANE</v>
          </cell>
          <cell r="D110" t="str">
            <v>FR FINS/CAUT° DOUANE</v>
          </cell>
          <cell r="E110" t="str">
            <v>Expense</v>
          </cell>
          <cell r="F110" t="str">
            <v>622-05-NG-00</v>
          </cell>
          <cell r="G110" t="str">
            <v>Cheltuieli privind comisioanele si onorariile - servicii bancare</v>
          </cell>
        </row>
        <row r="111">
          <cell r="A111">
            <v>661500</v>
          </cell>
          <cell r="B111" t="str">
            <v>INT CO</v>
          </cell>
          <cell r="C111" t="str">
            <v>MPTES COURANTS</v>
          </cell>
          <cell r="D111" t="str">
            <v>INT COMPTES COURANTS</v>
          </cell>
          <cell r="E111" t="str">
            <v>Expense</v>
          </cell>
          <cell r="F111" t="str">
            <v>666-01-NG-00</v>
          </cell>
          <cell r="G111" t="str">
            <v>Cheltuieli privind dobanzile - imprumuturi termen scurt - Non-Grup</v>
          </cell>
        </row>
        <row r="112">
          <cell r="A112">
            <v>661510</v>
          </cell>
          <cell r="B112" t="str">
            <v>FF COM</v>
          </cell>
          <cell r="C112" t="str">
            <v>M S/OP ETRANGER</v>
          </cell>
          <cell r="D112" t="str">
            <v>FF COMM S/OP ETRANGER</v>
          </cell>
          <cell r="E112" t="str">
            <v>Expense</v>
          </cell>
          <cell r="F112" t="str">
            <v>627-00000000</v>
          </cell>
          <cell r="G112" t="str">
            <v>Cheltuieli cu serviciile bancare si asimilate</v>
          </cell>
          <cell r="H112" t="str">
            <v>nu apare in balanta</v>
          </cell>
        </row>
        <row r="113">
          <cell r="A113">
            <v>666000</v>
          </cell>
          <cell r="B113" t="str">
            <v>PERTES</v>
          </cell>
          <cell r="C113" t="str">
            <v>DE CHANGE</v>
          </cell>
          <cell r="D113" t="str">
            <v>PERTESDE CHANGE</v>
          </cell>
          <cell r="E113" t="str">
            <v>Expense</v>
          </cell>
          <cell r="F113" t="str">
            <v>665-01-00000</v>
          </cell>
          <cell r="G113" t="str">
            <v>Cheltuieli din diferente de curs valutar - realizate</v>
          </cell>
        </row>
        <row r="114">
          <cell r="A114">
            <v>668100</v>
          </cell>
          <cell r="B114" t="str">
            <v>FF S/C</v>
          </cell>
          <cell r="C114" t="str">
            <v>OUV DE TAUX</v>
          </cell>
          <cell r="D114" t="str">
            <v>FF S/COUV DE TAUX</v>
          </cell>
          <cell r="E114" t="str">
            <v>Expense</v>
          </cell>
          <cell r="F114" t="str">
            <v>622-05-NG-00</v>
          </cell>
          <cell r="G114" t="str">
            <v>Cheltuieli privind comisioanele si onorariile - servicii bancare</v>
          </cell>
          <cell r="H114" t="str">
            <v>nu apare in balanta</v>
          </cell>
        </row>
        <row r="115">
          <cell r="A115">
            <v>671000</v>
          </cell>
          <cell r="B115" t="str">
            <v>CHARGE</v>
          </cell>
          <cell r="C115" t="str">
            <v>S EXCEPTIONNELLES</v>
          </cell>
          <cell r="D115" t="str">
            <v>CHARGES EXCEPTIONNELLES</v>
          </cell>
          <cell r="E115" t="str">
            <v>Expense</v>
          </cell>
          <cell r="F115" t="str">
            <v>6588-13-NG-0</v>
          </cell>
          <cell r="G115" t="str">
            <v>Alte cheltuieli de exploatare - altele - Non-Grup</v>
          </cell>
          <cell r="H115" t="str">
            <v>este mapat la alte chelt de expl, cuprinse in EBITDA</v>
          </cell>
        </row>
        <row r="116">
          <cell r="A116">
            <v>675000</v>
          </cell>
          <cell r="B116" t="str">
            <v>VCN IM</v>
          </cell>
          <cell r="C116" t="str">
            <v>MOB CEDEES</v>
          </cell>
          <cell r="D116" t="str">
            <v>VCN IMMOB CEDEES</v>
          </cell>
          <cell r="E116" t="str">
            <v>Expense</v>
          </cell>
          <cell r="F116" t="str">
            <v>6583-04-NG-0</v>
          </cell>
          <cell r="G116" t="str">
            <v>Cheltuieli vanzare/casare - Utilaje si Echipamente - Non- Grup</v>
          </cell>
          <cell r="H116" t="str">
            <v>aici intrat toate analiticele, am pus analiticul de utilaje echipamente</v>
          </cell>
        </row>
        <row r="117">
          <cell r="A117">
            <v>681110</v>
          </cell>
          <cell r="B117" t="str">
            <v>DOTATI</v>
          </cell>
          <cell r="C117" t="str">
            <v>ONS AMORTISSEMENTS</v>
          </cell>
          <cell r="D117" t="str">
            <v>DOTATIONS AMORTISSEMENTS</v>
          </cell>
          <cell r="E117" t="str">
            <v>Expense</v>
          </cell>
          <cell r="F117" t="str">
            <v>6811-0000000</v>
          </cell>
          <cell r="G117" t="str">
            <v>Cheltuieli de exploatare privind amortizarea imobilizarilor</v>
          </cell>
        </row>
        <row r="118">
          <cell r="A118">
            <v>681700</v>
          </cell>
          <cell r="B118" t="str">
            <v>DOT PR</v>
          </cell>
          <cell r="C118" t="str">
            <v>V DIVERSES</v>
          </cell>
          <cell r="D118" t="str">
            <v>DOT PRV DIVERSES</v>
          </cell>
          <cell r="E118" t="str">
            <v>Expense</v>
          </cell>
          <cell r="F118" t="str">
            <v>6812-NG-0000</v>
          </cell>
          <cell r="G118" t="str">
            <v>Cheltuieli de exploatare privind provizioanele de riscuri si cheltuieli</v>
          </cell>
          <cell r="H118" t="str">
            <v>aici intra provizioane pt stocuri, riscuri de schimb, riscuri si cheltuieli, deprecierea titlurilor, amortizarilor derogative, am pus analiticul de prov riscuri si chelt</v>
          </cell>
        </row>
        <row r="119">
          <cell r="A119">
            <v>681740</v>
          </cell>
          <cell r="B119" t="str">
            <v>PROVIS</v>
          </cell>
          <cell r="C119" t="str">
            <v>IONS CLTS DOUTEUX</v>
          </cell>
          <cell r="D119" t="str">
            <v>PROVISIONS CLTS DOUTEUX</v>
          </cell>
          <cell r="E119" t="str">
            <v>Expense</v>
          </cell>
          <cell r="F119" t="str">
            <v>6814-01-NG-0</v>
          </cell>
          <cell r="G119" t="str">
            <v>Provizioane pentru creante si debitori incerti - Non-Grup</v>
          </cell>
        </row>
        <row r="120">
          <cell r="A120">
            <v>695100</v>
          </cell>
          <cell r="B120" t="str">
            <v>I.S ET</v>
          </cell>
          <cell r="C120" t="str">
            <v>PARTICIPATION SAL</v>
          </cell>
          <cell r="D120" t="str">
            <v>I.S ETPARTICIPATION SAL</v>
          </cell>
          <cell r="E120" t="str">
            <v>Expense</v>
          </cell>
          <cell r="F120" t="str">
            <v>635-05-00000</v>
          </cell>
          <cell r="G120" t="str">
            <v>Cheltuieli cu alte impozite, taxe - taxe/fonduri speciale salarii</v>
          </cell>
          <cell r="H120" t="str">
            <v>aici  este impozitul privnd participarea salariatiilor la beneficiul companiei; l-am lasat deocamdata pe alte impozite aferente salarii</v>
          </cell>
        </row>
        <row r="121">
          <cell r="A121">
            <v>707020</v>
          </cell>
          <cell r="B121" t="str">
            <v>VTES A</v>
          </cell>
          <cell r="C121" t="str">
            <v>LIMENTATION</v>
          </cell>
          <cell r="D121" t="str">
            <v>VTES ALIMENTATION</v>
          </cell>
          <cell r="E121" t="str">
            <v>Revenue</v>
          </cell>
          <cell r="F121" t="str">
            <v>707-06-NG-00</v>
          </cell>
          <cell r="G121" t="str">
            <v>Venituri din vanzarea altor produse - Non-Grup</v>
          </cell>
        </row>
        <row r="122">
          <cell r="A122">
            <v>707022</v>
          </cell>
          <cell r="B122" t="str">
            <v>VTES B</v>
          </cell>
          <cell r="C122" t="str">
            <v>OISSONS</v>
          </cell>
          <cell r="D122" t="str">
            <v>VTES BOISSONS</v>
          </cell>
          <cell r="E122" t="str">
            <v>Revenue</v>
          </cell>
          <cell r="F122" t="str">
            <v>701-06-NG-00</v>
          </cell>
          <cell r="G122" t="str">
            <v>Venituri din vanzarea altor produse - Non-Grup</v>
          </cell>
        </row>
        <row r="123">
          <cell r="A123">
            <v>707028</v>
          </cell>
          <cell r="B123" t="str">
            <v>VTES R</v>
          </cell>
          <cell r="C123" t="str">
            <v>ESTAURATION</v>
          </cell>
          <cell r="D123" t="str">
            <v>VTES RESTAURATION</v>
          </cell>
          <cell r="E123" t="str">
            <v>Revenue</v>
          </cell>
          <cell r="F123" t="str">
            <v>707-06-NG-00</v>
          </cell>
          <cell r="G123" t="str">
            <v>Venituri din vanzarea altor produse - Non-Grup</v>
          </cell>
        </row>
        <row r="124">
          <cell r="A124">
            <v>707031</v>
          </cell>
          <cell r="B124" t="str">
            <v>VTES B</v>
          </cell>
          <cell r="C124" t="str">
            <v>OUTIQUE</v>
          </cell>
          <cell r="D124" t="str">
            <v>VTES BOUTIQUE</v>
          </cell>
          <cell r="E124" t="str">
            <v>Revenue</v>
          </cell>
          <cell r="F124" t="str">
            <v>707-06-NG-00</v>
          </cell>
          <cell r="G124" t="str">
            <v>Venituri din vanzarea altor produse - Non-Grup</v>
          </cell>
        </row>
        <row r="125">
          <cell r="A125">
            <v>707033</v>
          </cell>
          <cell r="B125" t="str">
            <v>VTES A</v>
          </cell>
          <cell r="C125" t="str">
            <v>CCESSOIRES AUTO</v>
          </cell>
          <cell r="D125" t="str">
            <v>VTES ACCESSOIRES AUTO</v>
          </cell>
          <cell r="E125" t="str">
            <v>Revenue</v>
          </cell>
          <cell r="F125" t="str">
            <v>701-06-NG-00</v>
          </cell>
          <cell r="G125" t="str">
            <v>Venituri din vanzarea altor produse - Non-Grup</v>
          </cell>
        </row>
        <row r="126">
          <cell r="A126">
            <v>707035</v>
          </cell>
          <cell r="B126" t="str">
            <v>VTS PD</v>
          </cell>
          <cell r="C126" t="str">
            <v>TS MARGE REDUITE</v>
          </cell>
          <cell r="D126" t="str">
            <v>VTS PDTS MARGE REDUITE</v>
          </cell>
          <cell r="E126" t="str">
            <v>Revenue</v>
          </cell>
          <cell r="F126" t="str">
            <v>701-06-NG-00</v>
          </cell>
          <cell r="G126" t="str">
            <v>Venituri din vanzarea altor produse - Non-Grup</v>
          </cell>
        </row>
        <row r="127">
          <cell r="A127">
            <v>707040</v>
          </cell>
          <cell r="B127" t="str">
            <v>VENTES</v>
          </cell>
          <cell r="C127" t="str">
            <v>SERVICES</v>
          </cell>
          <cell r="D127" t="str">
            <v>VENTESSERVICES</v>
          </cell>
          <cell r="E127" t="str">
            <v>Revenue</v>
          </cell>
          <cell r="F127" t="str">
            <v>708-NG-00000</v>
          </cell>
          <cell r="G127" t="str">
            <v>Venituri din activitati diverse - Non-Grup</v>
          </cell>
        </row>
        <row r="128">
          <cell r="A128">
            <v>707100</v>
          </cell>
          <cell r="B128" t="str">
            <v>VENTES</v>
          </cell>
          <cell r="C128" t="str">
            <v>SC</v>
          </cell>
          <cell r="D128" t="str">
            <v>VENTESSC</v>
          </cell>
          <cell r="E128" t="str">
            <v>Revenue</v>
          </cell>
          <cell r="F128" t="str">
            <v>707-01-NG-00</v>
          </cell>
          <cell r="G128" t="str">
            <v>Venituri din vanzarea produselor petroliere (benzina si motorina)-Non-Grup</v>
          </cell>
        </row>
        <row r="129">
          <cell r="A129">
            <v>707200</v>
          </cell>
          <cell r="B129" t="str">
            <v>VENTES</v>
          </cell>
          <cell r="C129" t="str">
            <v>GA</v>
          </cell>
          <cell r="D129" t="str">
            <v>VENTESGA</v>
          </cell>
          <cell r="E129" t="str">
            <v>Revenue</v>
          </cell>
          <cell r="F129" t="str">
            <v>707-01-NG-00</v>
          </cell>
          <cell r="G129" t="str">
            <v>Venituri din vanzarea produselor petroliere (benzina si motorina)-Non-Grup</v>
          </cell>
        </row>
        <row r="130">
          <cell r="A130">
            <v>707300</v>
          </cell>
          <cell r="B130" t="str">
            <v>VENTES</v>
          </cell>
          <cell r="C130" t="str">
            <v>GO</v>
          </cell>
          <cell r="D130" t="str">
            <v>VENTESGO</v>
          </cell>
          <cell r="E130" t="str">
            <v>Revenue</v>
          </cell>
          <cell r="F130" t="str">
            <v>707-01-NG-00</v>
          </cell>
          <cell r="G130" t="str">
            <v>Venituri din vanzarea produselor petroliere (benzina si motorina)-Non-Grup</v>
          </cell>
        </row>
        <row r="131">
          <cell r="A131">
            <v>707320</v>
          </cell>
          <cell r="B131" t="str">
            <v>VENTES</v>
          </cell>
          <cell r="C131" t="str">
            <v>ES</v>
          </cell>
          <cell r="D131" t="str">
            <v>VENTESES</v>
          </cell>
          <cell r="E131" t="str">
            <v>Revenue</v>
          </cell>
          <cell r="F131" t="str">
            <v>707-01-NG-00</v>
          </cell>
          <cell r="G131" t="str">
            <v>Venituri din vanzarea produselor petroliere (benzina si motorina)-Non-Grup</v>
          </cell>
        </row>
        <row r="132">
          <cell r="A132">
            <v>707400</v>
          </cell>
          <cell r="B132" t="str">
            <v>VENTES</v>
          </cell>
          <cell r="C132" t="str">
            <v>FOD</v>
          </cell>
          <cell r="D132" t="str">
            <v>VENTESFOD</v>
          </cell>
          <cell r="E132" t="str">
            <v>Revenue</v>
          </cell>
          <cell r="F132" t="str">
            <v>707-02-NG-00</v>
          </cell>
          <cell r="G132" t="str">
            <v>Venituri din vanzarea altor produse petroliere - Non-Grup</v>
          </cell>
        </row>
        <row r="133">
          <cell r="A133">
            <v>707410</v>
          </cell>
          <cell r="B133" t="str">
            <v>VENTES</v>
          </cell>
          <cell r="C133" t="str">
            <v>FF</v>
          </cell>
          <cell r="D133" t="str">
            <v>VENTESFF</v>
          </cell>
          <cell r="E133" t="str">
            <v>Revenue</v>
          </cell>
          <cell r="F133" t="str">
            <v>707-02-NG-00</v>
          </cell>
          <cell r="G133" t="str">
            <v>Venituri din vanzarea altor produse petroliere - Non-Grup</v>
          </cell>
        </row>
        <row r="134">
          <cell r="A134">
            <v>707420</v>
          </cell>
          <cell r="B134" t="str">
            <v>VENTES</v>
          </cell>
          <cell r="C134" t="str">
            <v>DSF</v>
          </cell>
          <cell r="D134" t="str">
            <v>VENTESDSF</v>
          </cell>
          <cell r="E134" t="str">
            <v>Revenue</v>
          </cell>
          <cell r="F134" t="str">
            <v>707-02-NG-00</v>
          </cell>
          <cell r="G134" t="str">
            <v>Venituri din vanzarea altor produse petroliere - Non-Grup</v>
          </cell>
        </row>
        <row r="135">
          <cell r="A135">
            <v>707600</v>
          </cell>
          <cell r="B135" t="str">
            <v>VENTES</v>
          </cell>
          <cell r="C135" t="str">
            <v>SP98</v>
          </cell>
          <cell r="D135" t="str">
            <v>VENTESSP98</v>
          </cell>
          <cell r="E135" t="str">
            <v>Revenue</v>
          </cell>
          <cell r="F135" t="str">
            <v>707-01-NG-00</v>
          </cell>
          <cell r="G135" t="str">
            <v>Venituri din vanzarea produselor petroliere (benzina si motorina)-Non-Grup</v>
          </cell>
        </row>
        <row r="136">
          <cell r="A136">
            <v>707610</v>
          </cell>
          <cell r="B136" t="str">
            <v>VENTES</v>
          </cell>
          <cell r="C136" t="str">
            <v>SP95</v>
          </cell>
          <cell r="D136" t="str">
            <v>VENTESSP95</v>
          </cell>
          <cell r="E136" t="str">
            <v>Revenue</v>
          </cell>
          <cell r="F136" t="str">
            <v>707-01-NG-00</v>
          </cell>
          <cell r="G136" t="str">
            <v>Venituri din vanzarea produselor petroliere (benzina si motorina)-Non-Grup</v>
          </cell>
        </row>
        <row r="137">
          <cell r="A137">
            <v>707622</v>
          </cell>
          <cell r="B137" t="str">
            <v>VENTES</v>
          </cell>
          <cell r="C137" t="str">
            <v>ETHANOL</v>
          </cell>
          <cell r="D137" t="str">
            <v>VENTESETHANOL</v>
          </cell>
          <cell r="E137" t="str">
            <v>Revenue</v>
          </cell>
          <cell r="F137" t="str">
            <v>707-01-NG-00</v>
          </cell>
          <cell r="G137" t="str">
            <v>Venituri din vanzarea produselor petroliere (benzina si motorina)-Non-Grup</v>
          </cell>
        </row>
        <row r="138">
          <cell r="A138">
            <v>707700</v>
          </cell>
          <cell r="B138" t="str">
            <v>VENTES</v>
          </cell>
          <cell r="C138" t="str">
            <v>FL</v>
          </cell>
          <cell r="D138" t="str">
            <v>VENTESFL</v>
          </cell>
          <cell r="E138" t="str">
            <v>Revenue</v>
          </cell>
          <cell r="F138" t="str">
            <v>707-01-NG-00</v>
          </cell>
          <cell r="G138" t="str">
            <v>Venituri din vanzarea produselor petroliere (benzina si motorina)-Non-Grup</v>
          </cell>
        </row>
        <row r="139">
          <cell r="A139">
            <v>707800</v>
          </cell>
          <cell r="B139" t="str">
            <v>VENTES</v>
          </cell>
          <cell r="C139" t="str">
            <v>GPL</v>
          </cell>
          <cell r="D139" t="str">
            <v>VENTESGPL</v>
          </cell>
          <cell r="E139" t="str">
            <v>Revenue</v>
          </cell>
          <cell r="F139" t="str">
            <v>707-02-NG-00</v>
          </cell>
          <cell r="G139" t="str">
            <v>Venituri din vanzarea altor produse petroliere - Non-Grup</v>
          </cell>
        </row>
        <row r="140">
          <cell r="A140">
            <v>707919</v>
          </cell>
          <cell r="B140" t="str">
            <v>VENTES</v>
          </cell>
          <cell r="C140" t="str">
            <v>DIVERSES</v>
          </cell>
          <cell r="D140" t="str">
            <v>VENTESDIVERSES</v>
          </cell>
          <cell r="E140" t="str">
            <v>Revenue</v>
          </cell>
          <cell r="F140" t="str">
            <v>707-06-NG-00</v>
          </cell>
          <cell r="G140" t="str">
            <v>Venituri din vanzarea altor produse - Non-Grup</v>
          </cell>
        </row>
        <row r="141">
          <cell r="A141">
            <v>708200</v>
          </cell>
          <cell r="B141" t="str">
            <v>COMMIS</v>
          </cell>
          <cell r="C141" t="str">
            <v>SIONS REFACTUREES</v>
          </cell>
          <cell r="D141" t="str">
            <v>COMMISSIONS REFACTUREES</v>
          </cell>
          <cell r="E141" t="str">
            <v>Revenue</v>
          </cell>
          <cell r="F141" t="str">
            <v>708-NG-00000</v>
          </cell>
          <cell r="G141" t="str">
            <v>Venituri din activitati diverse - Non-Grup</v>
          </cell>
        </row>
        <row r="142">
          <cell r="A142">
            <v>708201</v>
          </cell>
          <cell r="B142" t="str">
            <v>COMMIS</v>
          </cell>
          <cell r="C142" t="str">
            <v>SIONS ET COURTAGES</v>
          </cell>
          <cell r="D142" t="str">
            <v>COMMISSIONS ET COURTAGES</v>
          </cell>
          <cell r="E142" t="str">
            <v>Revenue</v>
          </cell>
          <cell r="F142" t="str">
            <v>708-NG-00000</v>
          </cell>
          <cell r="G142" t="str">
            <v>Venituri din activitati diverse - Non-Grup</v>
          </cell>
        </row>
        <row r="143">
          <cell r="A143">
            <v>708300</v>
          </cell>
          <cell r="B143" t="str">
            <v>LOCATI</v>
          </cell>
          <cell r="C143" t="str">
            <v>ONS REFACTUREES</v>
          </cell>
          <cell r="D143" t="str">
            <v>LOCATIONS REFACTUREES</v>
          </cell>
          <cell r="E143" t="str">
            <v>Revenue</v>
          </cell>
          <cell r="F143" t="str">
            <v>708-NG-00000</v>
          </cell>
          <cell r="G143" t="str">
            <v>Venituri din activitati diverse - Non-Grup</v>
          </cell>
        </row>
        <row r="144">
          <cell r="A144">
            <v>708400</v>
          </cell>
          <cell r="B144" t="str">
            <v>PERSON</v>
          </cell>
          <cell r="C144" t="str">
            <v>NEL REFACTURE</v>
          </cell>
          <cell r="D144" t="str">
            <v>PERSONNEL REFACTURE</v>
          </cell>
          <cell r="E144" t="str">
            <v>Revenue</v>
          </cell>
          <cell r="F144" t="str">
            <v>708-NG-00000</v>
          </cell>
          <cell r="G144" t="str">
            <v>Venituri din activitati diverse - Non-Grup</v>
          </cell>
        </row>
        <row r="145">
          <cell r="A145">
            <v>708411</v>
          </cell>
          <cell r="B145" t="str">
            <v>VENTES</v>
          </cell>
          <cell r="C145" t="str">
            <v>STR</v>
          </cell>
          <cell r="D145" t="str">
            <v>VENTESSTR</v>
          </cell>
          <cell r="E145" t="str">
            <v>Revenue</v>
          </cell>
          <cell r="F145" t="str">
            <v>708-NG-00000</v>
          </cell>
          <cell r="G145" t="str">
            <v>Venituri din activitati diverse - Non-Grup</v>
          </cell>
        </row>
        <row r="146">
          <cell r="A146">
            <v>708501</v>
          </cell>
          <cell r="B146" t="str">
            <v>TRANSP</v>
          </cell>
          <cell r="C146" t="str">
            <v>ORT SC REFACTURE</v>
          </cell>
          <cell r="D146" t="str">
            <v>TRANSPORT SC REFACTURE</v>
          </cell>
          <cell r="E146" t="str">
            <v>Revenue</v>
          </cell>
          <cell r="F146" t="str">
            <v>704-07-NG-00</v>
          </cell>
          <cell r="G146" t="str">
            <v>Venituri din servicii de transport - Non-Grup</v>
          </cell>
        </row>
        <row r="147">
          <cell r="A147">
            <v>708503</v>
          </cell>
          <cell r="B147" t="str">
            <v>TRANSP</v>
          </cell>
          <cell r="C147" t="str">
            <v>ORT GO REFACTURE</v>
          </cell>
          <cell r="D147" t="str">
            <v>TRANSPORT GO REFACTURE</v>
          </cell>
          <cell r="E147" t="str">
            <v>Revenue</v>
          </cell>
          <cell r="F147" t="str">
            <v>704-07-NG-00</v>
          </cell>
          <cell r="G147" t="str">
            <v>Venituri din servicii de transport - Non-Grup</v>
          </cell>
        </row>
        <row r="148">
          <cell r="A148">
            <v>708504</v>
          </cell>
          <cell r="B148" t="str">
            <v>TRANSP</v>
          </cell>
          <cell r="C148" t="str">
            <v>ORT FOD REFACTURE</v>
          </cell>
          <cell r="D148" t="str">
            <v>TRANSPORT FOD REFACTURE</v>
          </cell>
          <cell r="E148" t="str">
            <v>Revenue</v>
          </cell>
          <cell r="F148" t="str">
            <v>704-07-NG-00</v>
          </cell>
          <cell r="G148" t="str">
            <v>Venituri din servicii de transport - Non-Grup</v>
          </cell>
        </row>
        <row r="149">
          <cell r="A149">
            <v>708506</v>
          </cell>
          <cell r="B149" t="str">
            <v>TRANSP</v>
          </cell>
          <cell r="C149" t="str">
            <v>ORT ESP REFACTURE</v>
          </cell>
          <cell r="D149" t="str">
            <v>TRANSPORT ESP REFACTURE</v>
          </cell>
          <cell r="E149" t="str">
            <v>Revenue</v>
          </cell>
          <cell r="F149" t="str">
            <v>704-07-NG-00</v>
          </cell>
          <cell r="G149" t="str">
            <v>Venituri din servicii de transport - Non-Grup</v>
          </cell>
        </row>
        <row r="150">
          <cell r="A150">
            <v>708507</v>
          </cell>
          <cell r="B150" t="str">
            <v>TRANSP</v>
          </cell>
          <cell r="C150" t="str">
            <v>ORT FL REFACTURE</v>
          </cell>
          <cell r="D150" t="str">
            <v>TRANSPORT FL REFACTURE</v>
          </cell>
          <cell r="E150" t="str">
            <v>Revenue</v>
          </cell>
          <cell r="F150" t="str">
            <v>704-07-NG-00</v>
          </cell>
          <cell r="G150" t="str">
            <v>Venituri din servicii de transport - Non-Grup</v>
          </cell>
        </row>
        <row r="151">
          <cell r="A151">
            <v>708508</v>
          </cell>
          <cell r="B151" t="str">
            <v>TRANSP</v>
          </cell>
          <cell r="C151" t="str">
            <v>ORT GPL REFACTURE</v>
          </cell>
          <cell r="D151" t="str">
            <v>TRANSPORT GPL REFACTURE</v>
          </cell>
          <cell r="E151" t="str">
            <v>Revenue</v>
          </cell>
          <cell r="F151" t="str">
            <v>704-07-NG-00</v>
          </cell>
          <cell r="G151" t="str">
            <v>Venituri din servicii de transport - Non-Grup</v>
          </cell>
        </row>
        <row r="152">
          <cell r="A152">
            <v>708510</v>
          </cell>
          <cell r="B152" t="str">
            <v>TRANSP</v>
          </cell>
          <cell r="C152" t="str">
            <v>ORT S5 REFACTURE</v>
          </cell>
          <cell r="D152" t="str">
            <v>TRANSPORT S5 REFACTURE</v>
          </cell>
          <cell r="E152" t="str">
            <v>Revenue</v>
          </cell>
          <cell r="F152" t="str">
            <v>704-07-NG-00</v>
          </cell>
          <cell r="G152" t="str">
            <v>Venituri din servicii de transport - Non-Grup</v>
          </cell>
        </row>
        <row r="153">
          <cell r="A153">
            <v>708519</v>
          </cell>
          <cell r="B153" t="str">
            <v>TRANSP</v>
          </cell>
          <cell r="C153" t="str">
            <v>ORT DIVERS REFACTUR</v>
          </cell>
          <cell r="D153" t="str">
            <v>TRANSPORT DIVERS REFACTUR</v>
          </cell>
          <cell r="E153" t="str">
            <v>Revenue</v>
          </cell>
          <cell r="F153" t="str">
            <v>704-07-NG-00</v>
          </cell>
          <cell r="G153" t="str">
            <v>Venituri din servicii de transport - Non-Grup</v>
          </cell>
        </row>
        <row r="154">
          <cell r="A154">
            <v>721200</v>
          </cell>
          <cell r="B154" t="str">
            <v>PRODUC</v>
          </cell>
          <cell r="C154" t="str">
            <v>TION IMMO</v>
          </cell>
          <cell r="D154" t="str">
            <v>PRODUCTION IMMO</v>
          </cell>
          <cell r="E154" t="str">
            <v>Revenue</v>
          </cell>
          <cell r="F154" t="str">
            <v>721-00000000</v>
          </cell>
          <cell r="G154" t="str">
            <v>Venituri din productia de imobilizari necorporale</v>
          </cell>
        </row>
        <row r="155">
          <cell r="A155">
            <v>740000</v>
          </cell>
          <cell r="B155" t="str">
            <v>SUBVEN</v>
          </cell>
          <cell r="C155" t="str">
            <v>TION EXPLOITATION</v>
          </cell>
          <cell r="D155" t="str">
            <v>SUBVENTION EXPLOITATION</v>
          </cell>
          <cell r="E155" t="str">
            <v>Revenue</v>
          </cell>
          <cell r="F155" t="str">
            <v>7582-0000000</v>
          </cell>
          <cell r="G155" t="str">
            <v>Venituri din donatii si subventii primite</v>
          </cell>
        </row>
        <row r="156">
          <cell r="A156">
            <v>751100</v>
          </cell>
          <cell r="B156" t="str">
            <v>REDEVA</v>
          </cell>
          <cell r="C156" t="str">
            <v>NCES STATIONS</v>
          </cell>
          <cell r="D156" t="str">
            <v>REDEVANCES STATIONS</v>
          </cell>
          <cell r="E156" t="str">
            <v>Revenue</v>
          </cell>
          <cell r="F156" t="str">
            <v>708-NG-00000</v>
          </cell>
          <cell r="G156" t="str">
            <v>Venituri din activitati diverse - Non-Grup</v>
          </cell>
        </row>
        <row r="157">
          <cell r="A157">
            <v>758000</v>
          </cell>
          <cell r="B157" t="str">
            <v>PRODUI</v>
          </cell>
          <cell r="C157" t="str">
            <v>TS DIVERS</v>
          </cell>
          <cell r="D157" t="str">
            <v>PRODUITS DIVERS</v>
          </cell>
          <cell r="E157" t="str">
            <v>Revenue</v>
          </cell>
          <cell r="F157" t="str">
            <v>7588-NG-0000</v>
          </cell>
          <cell r="G157" t="str">
            <v>Alte venituri din exploatare - Non-Grup</v>
          </cell>
        </row>
        <row r="158">
          <cell r="A158">
            <v>761100</v>
          </cell>
          <cell r="B158" t="str">
            <v>PDTS F</v>
          </cell>
          <cell r="C158" t="str">
            <v>INANCIERS S/TITRES</v>
          </cell>
          <cell r="D158" t="str">
            <v>PDTS FINANCIERS S/TITRES</v>
          </cell>
          <cell r="E158" t="str">
            <v>Revenue</v>
          </cell>
          <cell r="F158" t="str">
            <v>7617-NG-0000</v>
          </cell>
          <cell r="G158" t="str">
            <v>Venituri din din alte imobilizari financiare - dividende - Non-Grup</v>
          </cell>
        </row>
        <row r="159">
          <cell r="A159">
            <v>762400</v>
          </cell>
          <cell r="B159" t="str">
            <v>PDTS F</v>
          </cell>
          <cell r="C159" t="str">
            <v>INANCIERS S/PRETS</v>
          </cell>
          <cell r="D159" t="str">
            <v>PDTS FINANCIERS S/PRETS</v>
          </cell>
          <cell r="E159" t="str">
            <v>Revenue</v>
          </cell>
          <cell r="F159" t="str">
            <v>762-NG-00000</v>
          </cell>
          <cell r="G159" t="str">
            <v>Venituri din investitii financiare pe termen scurt - Non-Grup</v>
          </cell>
        </row>
        <row r="160">
          <cell r="A160">
            <v>763100</v>
          </cell>
          <cell r="B160" t="str">
            <v>PDTS F</v>
          </cell>
          <cell r="C160" t="str">
            <v>INANCIERS S/PLACTS</v>
          </cell>
          <cell r="D160" t="str">
            <v>PDTS FINANCIERS S/PLACTS</v>
          </cell>
          <cell r="E160" t="str">
            <v>Revenue</v>
          </cell>
          <cell r="F160" t="str">
            <v>763-NG-00000</v>
          </cell>
          <cell r="G160" t="str">
            <v>Venituri din creante imobilizate - dobanzi - Non- Grup</v>
          </cell>
        </row>
        <row r="161">
          <cell r="A161">
            <v>766000</v>
          </cell>
          <cell r="B161" t="str">
            <v>PDTS F</v>
          </cell>
          <cell r="C161" t="str">
            <v>IN. GAINS DE CHANGE</v>
          </cell>
          <cell r="D161" t="str">
            <v>PDTS FIN. GAINS DE CHANGE</v>
          </cell>
          <cell r="E161" t="str">
            <v>Revenue</v>
          </cell>
          <cell r="F161" t="str">
            <v>765-01-00000</v>
          </cell>
          <cell r="G161" t="str">
            <v>Venituri din diferente de curs valutar - realizate</v>
          </cell>
        </row>
        <row r="162">
          <cell r="A162">
            <v>768000</v>
          </cell>
          <cell r="B162" t="str">
            <v>PDTS F</v>
          </cell>
          <cell r="C162" t="str">
            <v>INANCIERS DIVERS</v>
          </cell>
          <cell r="D162" t="str">
            <v>PDTS FINANCIERS DIVERS</v>
          </cell>
          <cell r="E162" t="str">
            <v>Revenue</v>
          </cell>
          <cell r="F162" t="str">
            <v>768-NG-00000</v>
          </cell>
          <cell r="G162" t="str">
            <v>Alte venituri financiare - Non-Grup</v>
          </cell>
        </row>
        <row r="163">
          <cell r="A163">
            <v>768001</v>
          </cell>
          <cell r="B163" t="str">
            <v>AGIOS</v>
          </cell>
          <cell r="C163" t="str">
            <v>REFACTURES CLIENTS</v>
          </cell>
          <cell r="D163" t="str">
            <v>AGIOSREFACTURES CLIENTS</v>
          </cell>
          <cell r="E163" t="str">
            <v>Revenue</v>
          </cell>
          <cell r="F163" t="str">
            <v>768-NG-00000</v>
          </cell>
          <cell r="G163" t="str">
            <v>Alte venituri financiare - Non-Grup</v>
          </cell>
        </row>
        <row r="164">
          <cell r="A164">
            <v>771000</v>
          </cell>
          <cell r="B164" t="str">
            <v>PDTS E</v>
          </cell>
          <cell r="C164" t="str">
            <v>XCEPT.GESTION COUR</v>
          </cell>
          <cell r="D164" t="str">
            <v>PDTS EXCEPT.GESTION COUR</v>
          </cell>
          <cell r="E164" t="str">
            <v>Revenue</v>
          </cell>
          <cell r="F164" t="str">
            <v>6588-13-NG-0</v>
          </cell>
          <cell r="G164" t="str">
            <v>Alte cheltuieli de exploatare - altele - Non-Grup</v>
          </cell>
          <cell r="H164" t="str">
            <v>venituri exceptionale, punem alte chelt operationale?</v>
          </cell>
        </row>
        <row r="165">
          <cell r="A165">
            <v>775000</v>
          </cell>
          <cell r="B165" t="str">
            <v>PDTS C</v>
          </cell>
          <cell r="C165" t="str">
            <v>ESS IMMOB</v>
          </cell>
          <cell r="D165" t="str">
            <v>PDTS CESS IMMOB</v>
          </cell>
          <cell r="E165" t="str">
            <v>Revenue</v>
          </cell>
          <cell r="F165" t="str">
            <v>7583-04-NG-0</v>
          </cell>
          <cell r="G165" t="str">
            <v>Venituri din vanzare - Utilaje si Echipamente - Non-Grup</v>
          </cell>
          <cell r="H165" t="str">
            <v>aici sunt toate categoriile de mijloace fixe</v>
          </cell>
        </row>
        <row r="166">
          <cell r="A166">
            <v>781000</v>
          </cell>
          <cell r="B166" t="str">
            <v>REPRIS</v>
          </cell>
          <cell r="C166" t="str">
            <v>ES S/PROVISIONS</v>
          </cell>
          <cell r="D166" t="str">
            <v>REPRISES S/PROVISIONS</v>
          </cell>
          <cell r="E166" t="str">
            <v>Revenue</v>
          </cell>
          <cell r="F166" t="str">
            <v>7812-0000000</v>
          </cell>
          <cell r="G166" t="str">
            <v>Venituri din provizioane pentru riscuri si cheltuieli</v>
          </cell>
          <cell r="H166" t="str">
            <v>si aici sunt amestecate provizioanele</v>
          </cell>
        </row>
        <row r="167">
          <cell r="A167">
            <v>781740</v>
          </cell>
          <cell r="B167" t="str">
            <v>REP/PR</v>
          </cell>
          <cell r="C167" t="str">
            <v>OV DEP CREANCES</v>
          </cell>
          <cell r="D167" t="str">
            <v>REP/PROV DEP CREANCES</v>
          </cell>
          <cell r="E167" t="str">
            <v>Revenue</v>
          </cell>
          <cell r="F167" t="str">
            <v>7814-01-NG-0</v>
          </cell>
          <cell r="G167" t="str">
            <v>Venituri din provizioane pentru creante si debitori incerti - Non-Grup</v>
          </cell>
        </row>
        <row r="168">
          <cell r="A168">
            <v>791000</v>
          </cell>
          <cell r="B168" t="str">
            <v>TRANSF</v>
          </cell>
          <cell r="C168" t="str">
            <v>ERT DE CHARGES</v>
          </cell>
          <cell r="D168" t="str">
            <v>TRANSFERT DE CHARGES</v>
          </cell>
          <cell r="E168" t="str">
            <v>Revenue</v>
          </cell>
          <cell r="F168" t="str">
            <v>7588-NG-0000</v>
          </cell>
          <cell r="G168" t="str">
            <v>Alte venituri din exploatare - Non-Grup</v>
          </cell>
          <cell r="H168" t="str">
            <v>n-am gasit un corespondent la noi, l-am pus pe alte venituri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Profit and loss"/>
      <sheetName val="HideSheet"/>
      <sheetName val="CF"/>
      <sheetName val="Summary of Misstatements"/>
      <sheetName val="misc"/>
      <sheetName val="CMA Calculations- Figure 5440.1"/>
      <sheetName val="Info"/>
      <sheetName val="Содержание"/>
      <sheetName val="Hidden"/>
      <sheetName val="Bal Sheet"/>
      <sheetName val="Предпосылки"/>
      <sheetName val="Фин отчетность МСФО"/>
      <sheetName val="Вход"/>
      <sheetName val="Dictionaries"/>
      <sheetName val="Worksheet%20in%201611%20Perform"/>
      <sheetName val="Profit'n'loss st"/>
      <sheetName val="Унифиц перечень наименований"/>
      <sheetName val="ГТД"/>
      <sheetName val="XREF"/>
      <sheetName val="DT08"/>
      <sheetName val="TB"/>
      <sheetName val="Проводки'0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yO302.1"/>
      <sheetName val="SMSTemp"/>
      <sheetName val="Sheet1"/>
      <sheetName val="2002"/>
      <sheetName val="Combined"/>
      <sheetName val="HKM RTC Crude costs"/>
      <sheetName val="Contents"/>
      <sheetName val="База"/>
      <sheetName val="Anlagevermögen"/>
      <sheetName val="Loans_010107"/>
      <sheetName val="U2.1010"/>
      <sheetName val="客戶清單customer list"/>
      <sheetName val="F-1,2,3_97"/>
      <sheetName val="JobDetails"/>
      <sheetName val="Cash Flow - 2004 Workings"/>
      <sheetName val="Bal Sheet 2322.1"/>
      <sheetName val="Income Statement"/>
      <sheetName val="Bal Sheet"/>
      <sheetName val="Data"/>
      <sheetName val="1 класс"/>
      <sheetName val="2 класс"/>
      <sheetName val="3 класс"/>
      <sheetName val="4 класс"/>
      <sheetName val="5 класс"/>
      <sheetName val="ЯНВАРЬ"/>
      <sheetName val="Tabeller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FAB별"/>
      <sheetName val="Prelim Cost"/>
      <sheetName val="RestrVB"/>
      <sheetName val="I-Index"/>
      <sheetName val="Карточки"/>
      <sheetName val="Hidden"/>
      <sheetName val="RJE_97"/>
      <sheetName val="RJE_98"/>
      <sheetName val="Equity_roll_98"/>
      <sheetName val="AJE_99"/>
      <sheetName val="RJE_99"/>
      <sheetName val="Equity_roll_99"/>
      <sheetName val="Chart"/>
      <sheetName val="КР з.ч"/>
      <sheetName val="Summary of Misstatements"/>
      <sheetName val="Currencies"/>
      <sheetName val="gvl"/>
      <sheetName val="1. Market rates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ash CCI Detail"/>
      <sheetName val="std tabel"/>
      <sheetName val="EVA"/>
      <sheetName val="Info"/>
      <sheetName val="01.01.05"/>
      <sheetName val="cover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Assumptions"/>
      <sheetName val="1 квартал"/>
      <sheetName val="GL Acc Links"/>
      <sheetName val="Rev"/>
      <sheetName val="COGS"/>
      <sheetName val="SCORECARD"/>
      <sheetName val="P9-BS by Co"/>
      <sheetName val="Lists"/>
      <sheetName val="ToPrint"/>
    </sheetNames>
    <sheetDataSet>
      <sheetData sheetId="0" refreshError="1">
        <row r="90">
          <cell r="BA90">
            <v>4405391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Р-28 (2)"/>
      <sheetName val="НР-28"/>
      <sheetName val="Лист15"/>
      <sheetName val="TS 1 квартал 2010  год"/>
      <sheetName val="TS полугодие 2010  год"/>
      <sheetName val="TS 9 месяцев 2010  год"/>
      <sheetName val="TS 2010  год"/>
      <sheetName val="Д473"/>
      <sheetName val="Д1062"/>
      <sheetName val="Д1061"/>
      <sheetName val="фин.расходы КТЖ стр.063"/>
      <sheetName val="473"/>
      <sheetName val="1062"/>
      <sheetName val="106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4."/>
      <sheetName val="2."/>
      <sheetName val="1."/>
      <sheetName val="3."/>
    </sheetNames>
    <sheetDataSet>
      <sheetData sheetId="0"/>
      <sheetData sheetId="1"/>
      <sheetData sheetId="2"/>
      <sheetData sheetId="3">
        <row r="2247">
          <cell r="E2247">
            <v>109516.27592386722</v>
          </cell>
        </row>
      </sheetData>
      <sheetData sheetId="4">
        <row r="16">
          <cell r="D16">
            <v>60724.953680168546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АО+ктж"/>
      <sheetName val="доходы от финан АО стр.150"/>
      <sheetName val="доходы от финан КТЖ стр.150"/>
      <sheetName val="фин.расходы АО стр.063"/>
      <sheetName val="фин.расходы КТЖ стр.063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логи Накладные1"/>
      <sheetName val="БИЗОН НК (ЦОД 9)"/>
      <sheetName val="БИЗОН НК (ЦОД 9) расширенный"/>
    </sheetNames>
    <sheetDataSet>
      <sheetData sheetId="0" refreshError="1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  <sheetName val="Anlageverm?gen"/>
      <sheetName val="FS-97"/>
      <sheetName val="Rollforward {pbe}"/>
      <sheetName val="Allow - SR&amp;D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td tabel"/>
      <sheetName val="Settings"/>
      <sheetName val="XLR_NoRangeSheet"/>
      <sheetName val="п 15"/>
      <sheetName val="Threshold Table"/>
      <sheetName val="tr"/>
      <sheetName val="Anlageverm_gen"/>
      <sheetName val="misc"/>
      <sheetName val="Eqty"/>
      <sheetName val="Inputs"/>
      <sheetName val="BS"/>
      <sheetName val="Продажи реальные и прогноз 20 л"/>
      <sheetName val="CAPEX"/>
      <sheetName val="ToC"/>
      <sheetName val="InputTI"/>
      <sheetName val="Checks"/>
      <sheetName val="Labor"/>
      <sheetName val="P&amp;L"/>
      <sheetName val="KGC Operations Costs"/>
      <sheetName val="Production Data Input"/>
      <sheetName val="DATA"/>
      <sheetName val="Итог"/>
      <sheetName val="1"/>
      <sheetName val="2"/>
      <sheetName val="3"/>
      <sheetName val="4"/>
      <sheetName val="MES"/>
      <sheetName val="Sheet1"/>
      <sheetName val="General"/>
      <sheetName val="Pro Forma"/>
      <sheetName val="INTRODUC"/>
      <sheetName val="Pro_Forma"/>
      <sheetName val="Pro_Forma1"/>
      <sheetName val="Client Cost"/>
      <sheetName val="Products"/>
      <sheetName val="References"/>
      <sheetName val="Graphs"/>
      <sheetName val="Head Office"/>
      <sheetName val="Inst.Cap."/>
      <sheetName val="Fin.Sources"/>
      <sheetName val="Translations"/>
      <sheetName val="Model Setup"/>
      <sheetName val="Intro"/>
      <sheetName val="Navigator"/>
      <sheetName val="Fin.Flows"/>
      <sheetName val="Pop-up Help"/>
      <sheetName val="Prizren"/>
      <sheetName val="Export"/>
      <sheetName val="Clipboard"/>
      <sheetName val="Retention"/>
      <sheetName val="Summary Rep"/>
      <sheetName val="WWB PAAP"/>
      <sheetName val="Nostro"/>
      <sheetName val="Loans to Banks"/>
      <sheetName val="Window dressing"/>
      <sheetName val="Adjustments"/>
      <sheetName val="D_Opex"/>
      <sheetName val="Планы"/>
      <sheetName val="PIT&amp;PP(2)"/>
      <sheetName val="fish"/>
      <sheetName val="Data Validation"/>
      <sheetName val="Mkt Cap"/>
      <sheetName val="INPUT"/>
      <sheetName val="Excess Calc"/>
      <sheetName val="J-55"/>
      <sheetName val="I-20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Hidden"/>
      <sheetName val="July_03_Pg8"/>
      <sheetName val="Opening"/>
      <sheetName val="по связ карточки"/>
      <sheetName val="CPI"/>
      <sheetName val="I-Index"/>
      <sheetName val="GAAP TB 30.09.01  detail p&amp;l"/>
      <sheetName val="PIT&amp;PP"/>
      <sheetName val="д.7.001"/>
      <sheetName val="Links"/>
      <sheetName val="$ IS"/>
      <sheetName val="290"/>
      <sheetName val="05"/>
      <sheetName val="Список документов"/>
      <sheetName val="7"/>
      <sheetName val="10"/>
      <sheetName val="ANLAGEN"/>
      <sheetName val="Slide6"/>
      <sheetName val="Summator"/>
      <sheetName val="Prelim Cost"/>
      <sheetName val="исх база"/>
    </sheetNames>
    <sheetDataSet>
      <sheetData sheetId="0" refreshError="1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E10" t="str">
            <v>ACCUMULATED DEPRECIATION</v>
          </cell>
          <cell r="F10" t="str">
            <v>NET BOOK VALUE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K11" t="str">
            <v>Exchange</v>
          </cell>
          <cell r="T11" t="str">
            <v>Exchange</v>
          </cell>
        </row>
        <row r="12">
          <cell r="D12" t="str">
            <v>April 1, 1995</v>
          </cell>
          <cell r="E12" t="str">
            <v>Additions</v>
          </cell>
          <cell r="F12" t="str">
            <v>Additions</v>
          </cell>
          <cell r="G12" t="str">
            <v>Difference</v>
          </cell>
          <cell r="H12" t="str">
            <v>Disposals</v>
          </cell>
          <cell r="I12" t="str">
            <v>April 1, 1995</v>
          </cell>
          <cell r="J12" t="str">
            <v>Difference</v>
          </cell>
          <cell r="K12" t="str">
            <v>Disposals</v>
          </cell>
          <cell r="L12" t="str">
            <v>March 31, 1996</v>
          </cell>
          <cell r="M12" t="str">
            <v>March 31, 1996</v>
          </cell>
          <cell r="N12" t="str">
            <v>April 1, 1995</v>
          </cell>
          <cell r="O12" t="str">
            <v>March 31,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E13" t="str">
            <v>DM</v>
          </cell>
          <cell r="F13" t="str">
            <v>DM</v>
          </cell>
          <cell r="G13" t="str">
            <v>DM</v>
          </cell>
          <cell r="H13" t="str">
            <v>DM</v>
          </cell>
          <cell r="I13" t="str">
            <v>DM</v>
          </cell>
          <cell r="J13" t="str">
            <v>DM</v>
          </cell>
          <cell r="K13" t="str">
            <v>DM</v>
          </cell>
          <cell r="L13" t="str">
            <v>DM</v>
          </cell>
          <cell r="M13" t="str">
            <v>DM</v>
          </cell>
          <cell r="N13" t="str">
            <v>DM</v>
          </cell>
          <cell r="O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E17">
            <v>535543</v>
          </cell>
          <cell r="F17">
            <v>535543</v>
          </cell>
          <cell r="G17">
            <v>33507</v>
          </cell>
          <cell r="H17">
            <v>0</v>
          </cell>
          <cell r="I17">
            <v>1169056</v>
          </cell>
          <cell r="J17">
            <v>33507</v>
          </cell>
          <cell r="K17">
            <v>0</v>
          </cell>
          <cell r="L17">
            <v>1746652</v>
          </cell>
          <cell r="M17">
            <v>1720787</v>
          </cell>
          <cell r="N17">
            <v>1169056</v>
          </cell>
          <cell r="O17">
            <v>8546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E23">
            <v>0</v>
          </cell>
          <cell r="F23">
            <v>0</v>
          </cell>
          <cell r="G23">
            <v>147080</v>
          </cell>
          <cell r="H23">
            <v>0</v>
          </cell>
          <cell r="I23">
            <v>2608657</v>
          </cell>
          <cell r="J23">
            <v>147080</v>
          </cell>
          <cell r="K23">
            <v>0</v>
          </cell>
          <cell r="L23">
            <v>5191909</v>
          </cell>
          <cell r="M23">
            <v>2815147</v>
          </cell>
          <cell r="N23">
            <v>2608657</v>
          </cell>
          <cell r="O23">
            <v>2436172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E25">
            <v>4656110</v>
          </cell>
          <cell r="F25">
            <v>4656110</v>
          </cell>
          <cell r="G25">
            <v>245073</v>
          </cell>
          <cell r="H25">
            <v>-1917556</v>
          </cell>
          <cell r="I25">
            <v>8181318</v>
          </cell>
          <cell r="J25">
            <v>245073</v>
          </cell>
          <cell r="K25">
            <v>-827341</v>
          </cell>
          <cell r="L25">
            <v>14619560</v>
          </cell>
          <cell r="M25">
            <v>9904130</v>
          </cell>
          <cell r="N25">
            <v>8181318</v>
          </cell>
          <cell r="O25">
            <v>3454615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E27">
            <v>4656110</v>
          </cell>
          <cell r="F27">
            <v>4656110</v>
          </cell>
          <cell r="G27">
            <v>392153</v>
          </cell>
          <cell r="H27">
            <v>-1917556</v>
          </cell>
          <cell r="I27">
            <v>10789975.140000001</v>
          </cell>
          <cell r="J27">
            <v>392153</v>
          </cell>
          <cell r="K27">
            <v>-827341</v>
          </cell>
          <cell r="L27">
            <v>19811469</v>
          </cell>
          <cell r="M27">
            <v>12719277.140000001</v>
          </cell>
          <cell r="N27">
            <v>10789975.140000001</v>
          </cell>
          <cell r="O27">
            <v>5890787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E29">
            <v>5191653</v>
          </cell>
          <cell r="F29">
            <v>5191653</v>
          </cell>
          <cell r="G29">
            <v>0</v>
          </cell>
          <cell r="H29">
            <v>-1917556</v>
          </cell>
          <cell r="I29">
            <v>0</v>
          </cell>
          <cell r="J29">
            <v>425660</v>
          </cell>
          <cell r="K29">
            <v>0</v>
          </cell>
          <cell r="L29">
            <v>21558121</v>
          </cell>
          <cell r="M29">
            <v>0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новая _5"/>
      <sheetName val="Допущения (TI)"/>
      <sheetName val="Summary of Misstatements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  <sheetName val="2210900-Aug"/>
      <sheetName val="Summary of Misstatements"/>
      <sheetName val="SA Procedures"/>
      <sheetName val="misc"/>
      <sheetName val="Hid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20"/>
      <sheetName val="1210"/>
      <sheetName val="кэш"/>
      <sheetName val="Сверка с FS in Excel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ode"/>
      <sheetName val="MacroData"/>
      <sheetName val="Loans out"/>
      <sheetName val="Open_Balance"/>
      <sheetName val="taxation"/>
      <sheetName val="Kolommen_balans"/>
      <sheetName val="Monthly rep"/>
      <sheetName val="frntpg"/>
      <sheetName val="Verslag"/>
      <sheetName val="Loans mat"/>
      <sheetName val="Loans out (2)"/>
      <sheetName val="Loans mat (2)"/>
      <sheetName val="FormA"/>
      <sheetName val="FormB1"/>
      <sheetName val="FormB2"/>
      <sheetName val="FormC"/>
      <sheetName val="appAB"/>
      <sheetName val="Verslag (2)"/>
      <sheetName val="FES"/>
      <sheetName val="расшифровка (дол)"/>
      <sheetName val="прил 2 фин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GAAP TB 30.09.01  detail p&amp;l"/>
      <sheetName val="Hidden"/>
      <sheetName val="X-rates"/>
      <sheetName val="17"/>
      <sheetName val="t0_name"/>
      <sheetName val="незав. Домодедово"/>
      <sheetName val="1NK"/>
      <sheetName val="Kolommen_balans"/>
      <sheetName val="ВОЛС"/>
      <sheetName val="SA Procedures"/>
      <sheetName val="MetaData"/>
      <sheetName val="TB KMG Fin 2007"/>
      <sheetName val="GAAP TB 31.12.01  detail p&amp;l"/>
      <sheetName val="Royalty"/>
      <sheetName val="Статьи"/>
      <sheetName val="GAAP TB 30.08.01  detail p&amp;l"/>
      <sheetName val="DTL"/>
      <sheetName val="Land Lease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06 capex ЛУКОЙЛ"/>
      <sheetName val="Об-я св-а"/>
      <sheetName val="Inputs&amp;Results"/>
      <sheetName val="Operations"/>
      <sheetName val="78"/>
      <sheetName val="Balance"/>
      <sheetName val="ШРР"/>
      <sheetName val="SCR O&amp;M"/>
      <sheetName val="Income Statement"/>
      <sheetName val="Приложение №5"/>
      <sheetName val="Nelson Resources"/>
      <sheetName val="Чуствительность"/>
      <sheetName val="Indizes"/>
      <sheetName val="TTG Financials KZT"/>
      <sheetName val="Dank"/>
      <sheetName val="KPI"/>
      <sheetName val="data ofa"/>
      <sheetName val="dropdown"/>
      <sheetName val="Чувствительность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2">
          <cell r="F2" t="str">
            <v>Preliminary</v>
          </cell>
          <cell r="G2" t="str">
            <v>AJE</v>
          </cell>
          <cell r="H2" t="str">
            <v>Adjusted</v>
          </cell>
          <cell r="I2" t="str">
            <v>RJE</v>
          </cell>
          <cell r="J2" t="str">
            <v>Final</v>
          </cell>
          <cell r="K2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D"/>
      <sheetName val="Disclosure Final"/>
      <sheetName val="A1.100 TS"/>
      <sheetName val="A1.200_ES"/>
      <sheetName val="A1.300 BS OAR"/>
      <sheetName val="A1.301 P&amp;L OAR"/>
      <sheetName val="A1.400 CFS 2018 (indirect)"/>
      <sheetName val="A1.401 CFS 2018 (direct)"/>
      <sheetName val="NFR"/>
      <sheetName val="TB_12m_February update"/>
      <sheetName val="Breakdown"/>
      <sheetName val="Payables"/>
      <sheetName val="KGPN adjustment"/>
      <sheetName val="TB_12m Updated"/>
      <sheetName val="TB 12m"/>
      <sheetName val="Turnover days for Receivables"/>
      <sheetName val="TB 9m"/>
      <sheetName val="A1.001_Long term VAT"/>
      <sheetName val="TB 8m"/>
      <sheetName val="TB 7m"/>
    </sheetNames>
    <sheetDataSet>
      <sheetData sheetId="0"/>
      <sheetData sheetId="1"/>
      <sheetData sheetId="2"/>
      <sheetData sheetId="3">
        <row r="10">
          <cell r="C10">
            <v>-2495363</v>
          </cell>
        </row>
      </sheetData>
      <sheetData sheetId="4"/>
      <sheetData sheetId="5"/>
      <sheetData sheetId="6">
        <row r="1">
          <cell r="E1" t="str">
            <v>ENG</v>
          </cell>
        </row>
        <row r="2">
          <cell r="E2" t="str">
            <v>RUS</v>
          </cell>
        </row>
      </sheetData>
      <sheetData sheetId="7"/>
      <sheetData sheetId="8"/>
      <sheetData sheetId="9"/>
      <sheetData sheetId="10"/>
      <sheetData sheetId="11"/>
      <sheetData sheetId="12">
        <row r="13">
          <cell r="D13">
            <v>174486765.82068405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  <sheetName val="Список документов"/>
      <sheetName val="7"/>
      <sheetName val="10"/>
      <sheetName val="1"/>
      <sheetName val="ЦентрЗатр"/>
      <sheetName val="ЕдИзм"/>
      <sheetName val="Предпр"/>
      <sheetName val="GAAP TB 30.09.01  detail p&amp;l"/>
      <sheetName val="Gaps"/>
      <sheetName val="Balance Sheet"/>
      <sheetName val="ЛСЦ начисленное на 31.12.08"/>
      <sheetName val="ЛЛизинг начис. на 31.12.08"/>
      <sheetName val="2.2 ОтклОТМ"/>
      <sheetName val="1.3.2 ОТМ"/>
      <sheetName val="FA Movement Kyrg"/>
      <sheetName val="P&amp;L"/>
      <sheetName val="Provisions"/>
      <sheetName val="Reference"/>
      <sheetName val="Добыча нефти4"/>
      <sheetName val="9-1"/>
      <sheetName val="4"/>
      <sheetName val="1-1"/>
      <sheetName val="breakdown"/>
      <sheetName val="FA depreciation"/>
      <sheetName val="Форма2"/>
      <sheetName val="1NK"/>
      <sheetName val="поставка сравн13"/>
      <sheetName val="#ССЫЛКА"/>
    </sheetNames>
    <sheetDataSet>
      <sheetData sheetId="0"/>
      <sheetData sheetId="1"/>
      <sheetData sheetId="2" refreshError="1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  <sheetName val="2210900-Aug"/>
      <sheetName val="$ IS"/>
      <sheetName val="9-1"/>
      <sheetName val="4"/>
      <sheetName val="1-1"/>
      <sheetName val="1"/>
      <sheetName val="290"/>
      <sheetName val="Список документов"/>
      <sheetName val="7"/>
      <sheetName val="10"/>
      <sheetName val="Hidden"/>
      <sheetName val="Balance Sheet"/>
      <sheetName val="ЦентрЗатр"/>
      <sheetName val="ЕдИзм"/>
      <sheetName val="Предпр"/>
      <sheetName val="Datasheet"/>
      <sheetName val="Б.мчас (П)"/>
      <sheetName val="База"/>
      <sheetName val="t1"/>
      <sheetName val="Форма2"/>
      <sheetName val="Форма1"/>
      <sheetName val="Курс.разн КТЖ"/>
      <sheetName val="P&amp;L"/>
      <sheetName val="Provisions"/>
      <sheetName val="2.2 ОтклОТМ"/>
      <sheetName val="1.3.2 ОТМ"/>
      <sheetName val="1NK"/>
      <sheetName val="11"/>
      <sheetName val="Cur portion of L-t loans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Revenues"/>
      <sheetName val="Reconcil"/>
      <sheetName val="Index"/>
      <sheetName val="To do"/>
      <sheetName val="Improv"/>
      <sheetName val="Netbacks"/>
      <sheetName val="discount Jan"/>
      <sheetName val="Prices"/>
      <sheetName val="Balance"/>
      <sheetName val="Budget TRG wip"/>
      <sheetName val="AJE"/>
      <sheetName val="Budget TRG"/>
      <sheetName val="CONSO"/>
      <sheetName val="CJE"/>
      <sheetName val="Purchases"/>
      <sheetName val="Sales"/>
      <sheetName val="Production"/>
      <sheetName val="Services"/>
      <sheetName val="RCL"/>
      <sheetName val="VEC"/>
      <sheetName val="PEM"/>
      <sheetName val="PIMS"/>
      <sheetName val="VGA"/>
      <sheetName val="RPP"/>
      <sheetName val="RPP (2)"/>
      <sheetName val="DWS"/>
      <sheetName val="DWS 1000"/>
      <sheetName val="GAS"/>
      <sheetName val="RPB"/>
      <sheetName val="RPG"/>
      <sheetName val="RPM"/>
      <sheetName val="RPU"/>
      <sheetName val="RPA"/>
      <sheetName val="DYF Group Budget"/>
      <sheetName val="DYF Budget"/>
      <sheetName val="DPPLN"/>
      <sheetName val="DYS Budget"/>
      <sheetName val="DYF"/>
      <sheetName val="Rompetrol France"/>
      <sheetName val="AssDYF"/>
      <sheetName val="DYS"/>
      <sheetName val="VEC+"/>
      <sheetName val="RPL"/>
      <sheetName val="RWS"/>
      <sheetName val="RIV"/>
      <sheetName val="PAL"/>
      <sheetName val="RST"/>
      <sheetName val="PAM"/>
      <sheetName val="ECM"/>
      <sheetName val="RQC"/>
      <sheetName val="TRG"/>
      <sheetName val="EJT"/>
      <sheetName val="RHQ"/>
      <sheetName val="DWS backup"/>
      <sheetName val="DWS old"/>
      <sheetName val="SFG"/>
      <sheetName val="Production VGA"/>
      <sheetName val="Fuels"/>
      <sheetName val="diff"/>
      <sheetName val="Yields"/>
      <sheetName val="Opening"/>
      <sheetName val="Logistics"/>
      <sheetName val="Products"/>
      <sheetName val="Feedstock"/>
      <sheetName val="~Other products"/>
      <sheetName val="Staff"/>
      <sheetName val="Utilities"/>
      <sheetName val="Tax"/>
      <sheetName val="Environ"/>
      <sheetName val="Sensitivity"/>
      <sheetName val="July_03_Pg8"/>
      <sheetName val="mapping"/>
      <sheetName val="Adjust"/>
      <sheetName val="Control"/>
      <sheetName val="Schedule"/>
      <sheetName val="RML"/>
      <sheetName val="DWS 800 initial"/>
      <sheetName val="DWS 800"/>
      <sheetName val="DWS 600 v2"/>
      <sheetName val="Control (2)"/>
      <sheetName val="VEC (2)"/>
      <sheetName val="Summary"/>
      <sheetName val="VEC +"/>
      <sheetName val="CJE (3)"/>
      <sheetName val="RP Gas"/>
      <sheetName val="ICO for roll-fwd July09"/>
      <sheetName val="Revenues old"/>
      <sheetName val="GenCo"/>
      <sheetName val="PL 1"/>
      <sheetName val="GAAP TB 31.12.01  detail p&amp;l"/>
      <sheetName val="To_do1"/>
      <sheetName val="discount_Jan1"/>
      <sheetName val="Budget_TRG_wip1"/>
      <sheetName val="Budget_TRG1"/>
      <sheetName val="RPP_(2)1"/>
      <sheetName val="DWS_10001"/>
      <sheetName val="DYF_Group_Budget1"/>
      <sheetName val="DYF_Budget1"/>
      <sheetName val="DYS_Budget1"/>
      <sheetName val="Rompetrol_France1"/>
      <sheetName val="DWS_backup1"/>
      <sheetName val="DWS_old1"/>
      <sheetName val="Production_VGA1"/>
      <sheetName val="~Other_products1"/>
      <sheetName val="PL_11"/>
      <sheetName val="DWS_800_initial1"/>
      <sheetName val="DWS_8001"/>
      <sheetName val="DWS_600_v21"/>
      <sheetName val="Control_(2)1"/>
      <sheetName val="VEC_(2)1"/>
      <sheetName val="VEC_+1"/>
      <sheetName val="CJE_(3)1"/>
      <sheetName val="RP_Gas1"/>
      <sheetName val="ICO_for_roll-fwd_July091"/>
      <sheetName val="Revenues_old1"/>
      <sheetName val="To_do"/>
      <sheetName val="discount_Jan"/>
      <sheetName val="Budget_TRG_wip"/>
      <sheetName val="Budget_TRG"/>
      <sheetName val="RPP_(2)"/>
      <sheetName val="DWS_1000"/>
      <sheetName val="DYF_Group_Budget"/>
      <sheetName val="DYF_Budget"/>
      <sheetName val="DYS_Budget"/>
      <sheetName val="Rompetrol_France"/>
      <sheetName val="DWS_backup"/>
      <sheetName val="DWS_old"/>
      <sheetName val="Production_VGA"/>
      <sheetName val="~Other_products"/>
      <sheetName val="PL_1"/>
      <sheetName val="DWS_800_initial"/>
      <sheetName val="DWS_800"/>
      <sheetName val="DWS_600_v2"/>
      <sheetName val="Control_(2)"/>
      <sheetName val="VEC_(2)"/>
      <sheetName val="VEC_+"/>
      <sheetName val="CJE_(3)"/>
      <sheetName val="RP_Gas"/>
      <sheetName val="ICO_for_roll-fwd_July09"/>
      <sheetName val="Revenues_old"/>
      <sheetName val="To_do2"/>
      <sheetName val="discount_Jan2"/>
      <sheetName val="Budget_TRG_wip2"/>
      <sheetName val="Budget_TRG2"/>
      <sheetName val="RPP_(2)2"/>
      <sheetName val="DWS_10002"/>
      <sheetName val="DYF_Group_Budget2"/>
      <sheetName val="DYF_Budget2"/>
      <sheetName val="DYS_Budget2"/>
      <sheetName val="Rompetrol_France2"/>
      <sheetName val="DWS_backup2"/>
      <sheetName val="DWS_old2"/>
      <sheetName val="Production_VGA2"/>
      <sheetName val="~Other_products2"/>
      <sheetName val="PL_12"/>
      <sheetName val="DWS_800_initial2"/>
      <sheetName val="DWS_8002"/>
      <sheetName val="DWS_600_v22"/>
      <sheetName val="Control_(2)2"/>
      <sheetName val="VEC_(2)2"/>
      <sheetName val="VEC_+2"/>
      <sheetName val="CJE_(3)2"/>
      <sheetName val="RP_Gas2"/>
      <sheetName val="ICO_for_roll-fwd_July092"/>
      <sheetName val="Revenues_old2"/>
      <sheetName val="To_do3"/>
      <sheetName val="discount_Jan3"/>
      <sheetName val="Budget_TRG_wip3"/>
      <sheetName val="Budget_TRG3"/>
      <sheetName val="RPP_(2)3"/>
      <sheetName val="DWS_10003"/>
      <sheetName val="DYF_Group_Budget3"/>
      <sheetName val="DYF_Budget3"/>
      <sheetName val="DYS_Budget3"/>
      <sheetName val="Rompetrol_France3"/>
      <sheetName val="DWS_backup3"/>
      <sheetName val="DWS_old3"/>
      <sheetName val="Production_VGA3"/>
      <sheetName val="~Other_products3"/>
      <sheetName val="PL_13"/>
      <sheetName val="DWS_800_initial3"/>
      <sheetName val="DWS_8003"/>
      <sheetName val="DWS_600_v23"/>
      <sheetName val="Control_(2)3"/>
      <sheetName val="VEC_(2)3"/>
      <sheetName val="VEC_+3"/>
      <sheetName val="CJE_(3)3"/>
      <sheetName val="RP_Gas3"/>
      <sheetName val="ICO_for_roll-fwd_July093"/>
      <sheetName val="Revenues_old3"/>
      <sheetName val="To_do4"/>
      <sheetName val="discount_Jan4"/>
      <sheetName val="Budget_TRG_wip4"/>
      <sheetName val="Budget_TRG4"/>
      <sheetName val="RPP_(2)4"/>
      <sheetName val="DWS_10004"/>
      <sheetName val="DYF_Group_Budget4"/>
      <sheetName val="DYF_Budget4"/>
      <sheetName val="DYS_Budget4"/>
      <sheetName val="Rompetrol_France4"/>
      <sheetName val="DWS_backup4"/>
      <sheetName val="DWS_old4"/>
      <sheetName val="Production_VGA4"/>
      <sheetName val="~Other_products4"/>
      <sheetName val="DWS_800_initial4"/>
      <sheetName val="DWS_8004"/>
      <sheetName val="DWS_600_v24"/>
      <sheetName val="Control_(2)4"/>
      <sheetName val="VEC_(2)4"/>
      <sheetName val="VEC_+4"/>
      <sheetName val="CJE_(3)4"/>
      <sheetName val="RP_Gas4"/>
      <sheetName val="ICO_for_roll-fwd_July094"/>
      <sheetName val="Revenues_old4"/>
      <sheetName val="PL_14"/>
      <sheetName val="GAAP_TB_31_12_01__detail_p&amp;l"/>
      <sheetName val="To_do5"/>
      <sheetName val="discount_Jan5"/>
      <sheetName val="Budget_TRG_wip5"/>
      <sheetName val="Budget_TRG5"/>
      <sheetName val="RPP_(2)5"/>
      <sheetName val="DWS_10005"/>
      <sheetName val="DYF_Group_Budget5"/>
      <sheetName val="DYF_Budget5"/>
      <sheetName val="DYS_Budget5"/>
      <sheetName val="Rompetrol_France5"/>
      <sheetName val="DWS_backup5"/>
      <sheetName val="DWS_old5"/>
      <sheetName val="Production_VGA5"/>
      <sheetName val="~Other_products5"/>
      <sheetName val="DWS_800_initial5"/>
      <sheetName val="DWS_8005"/>
      <sheetName val="DWS_600_v25"/>
      <sheetName val="Control_(2)5"/>
      <sheetName val="VEC_(2)5"/>
      <sheetName val="VEC_+5"/>
      <sheetName val="CJE_(3)5"/>
      <sheetName val="RP_Gas5"/>
      <sheetName val="ICO_for_roll-fwd_July095"/>
      <sheetName val="Revenues_old5"/>
      <sheetName val="PL_15"/>
      <sheetName val="GAAP_TB_31_12_01__detail_p&amp;l1"/>
      <sheetName val="To_do6"/>
      <sheetName val="discount_Jan6"/>
      <sheetName val="Budget_TRG_wip6"/>
      <sheetName val="Budget_TRG6"/>
      <sheetName val="RPP_(2)6"/>
      <sheetName val="DWS_10006"/>
      <sheetName val="DYF_Group_Budget6"/>
      <sheetName val="DYF_Budget6"/>
      <sheetName val="DYS_Budget6"/>
      <sheetName val="Rompetrol_France6"/>
      <sheetName val="DWS_backup6"/>
      <sheetName val="DWS_old6"/>
      <sheetName val="Production_VGA6"/>
      <sheetName val="~Other_products6"/>
      <sheetName val="DWS_800_initial6"/>
      <sheetName val="DWS_8006"/>
      <sheetName val="DWS_600_v26"/>
      <sheetName val="Control_(2)6"/>
      <sheetName val="VEC_(2)6"/>
      <sheetName val="VEC_+6"/>
      <sheetName val="CJE_(3)6"/>
      <sheetName val="RP_Gas6"/>
      <sheetName val="ICO_for_roll-fwd_July096"/>
      <sheetName val="Revenues_old6"/>
      <sheetName val="PL_16"/>
      <sheetName val="GAAP_TB_31_12_01__detail_p&amp;l2"/>
      <sheetName val="To_do7"/>
      <sheetName val="discount_Jan7"/>
      <sheetName val="Budget_TRG_wip7"/>
      <sheetName val="Budget_TRG7"/>
      <sheetName val="RPP_(2)7"/>
      <sheetName val="DWS_10007"/>
      <sheetName val="DYF_Group_Budget7"/>
      <sheetName val="DYF_Budget7"/>
      <sheetName val="DYS_Budget7"/>
      <sheetName val="Rompetrol_France7"/>
      <sheetName val="DWS_backup7"/>
      <sheetName val="DWS_old7"/>
      <sheetName val="Production_VGA7"/>
      <sheetName val="~Other_products7"/>
      <sheetName val="DWS_800_initial7"/>
      <sheetName val="DWS_8007"/>
      <sheetName val="DWS_600_v27"/>
      <sheetName val="Control_(2)7"/>
      <sheetName val="VEC_(2)7"/>
      <sheetName val="VEC_+7"/>
      <sheetName val="CJE_(3)7"/>
      <sheetName val="RP_Gas7"/>
      <sheetName val="ICO_for_roll-fwd_July097"/>
      <sheetName val="Revenues_old7"/>
      <sheetName val="PL_17"/>
      <sheetName val="GAAP_TB_31_12_01__detail_p&amp;l3"/>
      <sheetName val="Cent"/>
      <sheetName val="NewTs 12m2011"/>
      <sheetName val="Links Dec 2010"/>
      <sheetName val="NewTs_12m2011"/>
      <sheetName val="Links_Dec_2010"/>
      <sheetName val="56"/>
      <sheetName val="32"/>
      <sheetName val="44"/>
      <sheetName val="NewTs_12m20111"/>
      <sheetName val="Links_Dec_20101"/>
      <sheetName val="11"/>
      <sheetName val="Precios"/>
      <sheetName val="To_do8"/>
      <sheetName val="discount_Jan8"/>
      <sheetName val="Budget_TRG_wip8"/>
      <sheetName val="Budget_TRG8"/>
      <sheetName val="RPP_(2)8"/>
      <sheetName val="DWS_10008"/>
      <sheetName val="DYF_Group_Budget8"/>
      <sheetName val="DYF_Budget8"/>
      <sheetName val="DYS_Budget8"/>
      <sheetName val="Rompetrol_France8"/>
      <sheetName val="DWS_backup8"/>
      <sheetName val="DWS_old8"/>
      <sheetName val="Production_VGA8"/>
      <sheetName val="~Other_products8"/>
      <sheetName val="DWS_800_initial8"/>
      <sheetName val="DWS_8008"/>
      <sheetName val="DWS_600_v28"/>
      <sheetName val="Control_(2)8"/>
      <sheetName val="VEC_(2)8"/>
      <sheetName val="VEC_+8"/>
      <sheetName val="CJE_(3)8"/>
      <sheetName val="RP_Gas8"/>
      <sheetName val="ICO_for_roll-fwd_July098"/>
      <sheetName val="Revenues_old8"/>
      <sheetName val="PL_18"/>
      <sheetName val="GAAP_TB_31_12_01__detail_p&amp;l4"/>
      <sheetName val="NewTs_12m20112"/>
      <sheetName val="Links_Dec_20102"/>
      <sheetName val="To_do9"/>
      <sheetName val="discount_Jan9"/>
      <sheetName val="Budget_TRG_wip9"/>
      <sheetName val="Budget_TRG9"/>
      <sheetName val="RPP_(2)9"/>
      <sheetName val="DWS_10009"/>
      <sheetName val="DYF_Group_Budget9"/>
      <sheetName val="DYF_Budget9"/>
      <sheetName val="DYS_Budget9"/>
      <sheetName val="Rompetrol_France9"/>
      <sheetName val="DWS_backup9"/>
      <sheetName val="DWS_old9"/>
      <sheetName val="Production_VGA9"/>
      <sheetName val="~Other_products9"/>
      <sheetName val="ремонт 25"/>
      <sheetName val="Name"/>
      <sheetName val="Notes"/>
      <sheetName val="ADJ"/>
      <sheetName val="G2TempSheet"/>
    </sheetNames>
    <sheetDataSet>
      <sheetData sheetId="0">
        <row r="16">
          <cell r="C16">
            <v>569.41957799422801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8">
          <cell r="C8">
            <v>64.8</v>
          </cell>
        </row>
        <row r="16">
          <cell r="C16">
            <v>569.41957799422801</v>
          </cell>
          <cell r="D16">
            <v>590.21027799422814</v>
          </cell>
          <cell r="E16">
            <v>588.665977994228</v>
          </cell>
          <cell r="F16">
            <v>634.49687799422804</v>
          </cell>
          <cell r="G16">
            <v>647.82057799422807</v>
          </cell>
          <cell r="H16">
            <v>619.12987799422808</v>
          </cell>
          <cell r="I16">
            <v>616.51957799422803</v>
          </cell>
          <cell r="J16">
            <v>631.237077994228</v>
          </cell>
          <cell r="K16">
            <v>611.50617799422798</v>
          </cell>
          <cell r="L16">
            <v>567.16497799422802</v>
          </cell>
          <cell r="M16">
            <v>567.16497799422802</v>
          </cell>
          <cell r="N16">
            <v>567.16497799422802</v>
          </cell>
        </row>
        <row r="30">
          <cell r="C30">
            <v>590.04231248196243</v>
          </cell>
          <cell r="D30">
            <v>609.5330124819626</v>
          </cell>
          <cell r="E30">
            <v>599.88871248196244</v>
          </cell>
          <cell r="F30">
            <v>621.91961248196253</v>
          </cell>
          <cell r="G30">
            <v>614.54331248196252</v>
          </cell>
          <cell r="H30">
            <v>599.05261248196246</v>
          </cell>
          <cell r="I30">
            <v>593.64231248196245</v>
          </cell>
          <cell r="J30">
            <v>612.95981248196244</v>
          </cell>
          <cell r="K30">
            <v>601.92891248196247</v>
          </cell>
          <cell r="L30">
            <v>583.08771248196251</v>
          </cell>
          <cell r="M30">
            <v>583.08771248196251</v>
          </cell>
          <cell r="N30">
            <v>583.08771248196251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  <sheetName val="Anlageverm?gen"/>
      <sheetName val="FS-97"/>
      <sheetName val="GAAP TB 30.09.01  detail p&amp;l"/>
      <sheetName val="Планы"/>
      <sheetName val="$ IS"/>
      <sheetName val="290"/>
      <sheetName val="05"/>
      <sheetName val="PIT&amp;PP(2)"/>
      <sheetName val="fish"/>
      <sheetName val="D_Opex"/>
      <sheetName val="std tabel"/>
      <sheetName val="July_03_Pg8"/>
      <sheetName val="Opening"/>
      <sheetName val="по связ карточки"/>
      <sheetName val="CPI"/>
      <sheetName val="I-Index"/>
      <sheetName val="PIT&amp;PP"/>
      <sheetName val="Список документов"/>
      <sheetName val="7"/>
      <sheetName val="10"/>
      <sheetName val="1"/>
      <sheetName val="ANLAGEN"/>
      <sheetName val="Reference"/>
      <sheetName val="Production_Ref Q-1-3"/>
      <sheetName val="WBS elements RS-v.02A"/>
      <sheetName val="2.2 ОтклОТМ"/>
      <sheetName val="1.3.2 ОТМ"/>
      <sheetName val="Предпр"/>
      <sheetName val="ЦентрЗатр"/>
      <sheetName val="ЕдИзм"/>
      <sheetName val="Курс.разн КТЖ"/>
      <sheetName val="Anlageverm_gen"/>
      <sheetName val="КР материалы"/>
      <sheetName val="Info"/>
      <sheetName val="Links"/>
      <sheetName val="Lead"/>
      <sheetName val="plan"/>
      <sheetName val="Настройка"/>
      <sheetName val="Pro Forma"/>
      <sheetName val="Inputs"/>
      <sheetName val="Threshold Table"/>
      <sheetName val="INTRODUC"/>
      <sheetName val="General"/>
      <sheetName val="Eqty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ettings"/>
      <sheetName val="п 15"/>
      <sheetName val="tr"/>
      <sheetName val="Hidden"/>
      <sheetName val="д.7.001"/>
      <sheetName val="Rollforward {pbe}"/>
      <sheetName val="Allow - SR&amp;D"/>
      <sheetName val="misc"/>
      <sheetName val="Pro_Forma"/>
      <sheetName val="Pro_Forma1"/>
      <sheetName val="SA Procedures"/>
      <sheetName val="MetaData"/>
      <sheetName val="BS"/>
      <sheetName val="Balance Sh+Indices"/>
      <sheetName val="GAAP_TB_30_09_01__detail_p&amp;l"/>
      <sheetName val="$_IS"/>
      <sheetName val="std_tabel"/>
      <sheetName val="по_связ_карточки"/>
      <sheetName val="Список_документов"/>
      <sheetName val="Production_Ref_Q-1-3"/>
      <sheetName val="WBS_elements_RS-v_02A"/>
      <sheetName val="2_2_ОтклОТМ"/>
      <sheetName val="1_3_2_ОТМ"/>
      <sheetName val="Курс_разн_КТЖ"/>
      <sheetName val="КР_материалы"/>
      <sheetName val="Threshold_Table"/>
      <sheetName val="Облигации_Министерства_финансов"/>
      <sheetName val="Random_Report"/>
      <sheetName val="Index_list"/>
      <sheetName val="NIR_19"/>
      <sheetName val="NIR_20"/>
      <sheetName val="NIR_21"/>
      <sheetName val="NIR_22"/>
      <sheetName val="NIR_23"/>
      <sheetName val="NIR_24"/>
      <sheetName val="G-50_(GL)"/>
      <sheetName val="п_15"/>
      <sheetName val="д_7_001"/>
      <sheetName val="Rollforward_{pbe}"/>
      <sheetName val="Allow_-_SR&amp;D"/>
      <sheetName val="КР з.ч"/>
      <sheetName val="Summary"/>
      <sheetName val="Справочно"/>
      <sheetName val="DATA"/>
      <sheetName val="References"/>
      <sheetName val="Graphs"/>
      <sheetName val="Head Office"/>
      <sheetName val="Inst.Cap."/>
      <sheetName val="Fin.Sources"/>
      <sheetName val="Translations"/>
      <sheetName val="Model Setup"/>
      <sheetName val="Client Cost"/>
      <sheetName val="Products"/>
      <sheetName val="Intro"/>
      <sheetName val="Navigator"/>
      <sheetName val="Fin.Flows"/>
      <sheetName val="Pop-up Help"/>
      <sheetName val="Prizren"/>
      <sheetName val="Export"/>
      <sheetName val="Clipboard"/>
      <sheetName val="Retention"/>
      <sheetName val="Summary Rep"/>
      <sheetName val="WWB PAAP"/>
      <sheetName val="Excess Calc"/>
      <sheetName val="Nostro"/>
      <sheetName val="Loans to Banks"/>
      <sheetName val="Window dressing"/>
      <sheetName val="Data Validation"/>
      <sheetName val="Mkt Cap"/>
      <sheetName val="INPUT"/>
      <sheetName val="Итог"/>
      <sheetName val="2"/>
      <sheetName val="3"/>
      <sheetName val="4"/>
      <sheetName val="MES"/>
      <sheetName val="Adjustments"/>
      <sheetName val="Securities"/>
      <sheetName val="Assumptions and Inputs"/>
      <sheetName val="SETUP"/>
      <sheetName val="ВОЛС"/>
      <sheetName val="KGC - Centerra GL Code Mapping"/>
      <sheetName val="Profit &amp; Loss Total"/>
      <sheetName val="AR Drop Downs"/>
      <sheetName val="ATI"/>
      <sheetName val="Продажи реальные и прогноз 20 л"/>
      <sheetName val="CAPEX"/>
      <sheetName val="ToC"/>
      <sheetName val="InputTI"/>
      <sheetName val="Checks"/>
      <sheetName val="Labor"/>
      <sheetName val="P&amp;L"/>
      <sheetName val="KGC Operations Costs"/>
      <sheetName val="Production Data Input"/>
      <sheetName val="Teh"/>
      <sheetName val="ACTUAL 2004"/>
      <sheetName val="SALESPOL (upd)"/>
      <sheetName val="Income Statement"/>
      <sheetName val="Ratios"/>
    </sheetNames>
    <sheetDataSet>
      <sheetData sheetId="0" refreshError="1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GAAP TB 31.12.01  detail p&amp;l"/>
      <sheetName val="Capex"/>
      <sheetName val="Anlagevermögen"/>
      <sheetName val="Цены"/>
      <sheetName val="2001 Detail"/>
      <sheetName val="00"/>
      <sheetName val="FES"/>
      <sheetName val="Production_Ref Q_1_3"/>
      <sheetName val="ЛСЦ начисленное на 31.12.08"/>
      <sheetName val="ЛЛизинг начис. на 31.12.08"/>
      <sheetName val="Содержание"/>
      <sheetName val="Hidden"/>
      <sheetName val="GAAP TB 30.09.01  detail p&amp;l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Выбор"/>
      <sheetName val="AnP3-prod"/>
      <sheetName val="Index - Summary"/>
      <sheetName val="Income Statement"/>
      <sheetName val="#ССЫЛКА"/>
      <sheetName val="Собственный капитал"/>
      <sheetName val="Pbs_Wbs_ATC"/>
      <sheetName val="Список документов"/>
      <sheetName val="7"/>
      <sheetName val="10"/>
      <sheetName val="290"/>
      <sheetName val="Additions_Disposals"/>
      <sheetName val="ЦентрЗатр"/>
      <sheetName val="PP&amp;E mvt for 2003"/>
      <sheetName val="ЕдИзм"/>
      <sheetName val="Предпр"/>
      <sheetName val="Worksheet in 8350 Production Co"/>
      <sheetName val="Datasheet"/>
      <sheetName val="FA Movement "/>
      <sheetName val="depreciation testing"/>
      <sheetName val="4. NWABC"/>
      <sheetName val="Лист 1"/>
      <sheetName val="Prelim Cost"/>
      <sheetName val="AnP4-oil"/>
      <sheetName val="PYTB"/>
      <sheetName val="SMSTemp"/>
      <sheetName val="Post Frac"/>
      <sheetName val="IPR"/>
      <sheetName val="CPI"/>
      <sheetName val="Начало"/>
      <sheetName val="Non-Statistical Sampling"/>
      <sheetName val="Store"/>
      <sheetName val="name"/>
      <sheetName val="InputTI"/>
      <sheetName val="Cost 99v98"/>
      <sheetName val="Pivot"/>
      <sheetName val="July_03_Pg8"/>
      <sheetName val="coa co11"/>
      <sheetName val="база 639.0306"/>
      <sheetName val="1.3.2 ОТМ"/>
      <sheetName val="031 КТЖ  "/>
      <sheetName val="караганда"/>
      <sheetName val="Костанай"/>
      <sheetName val="Алматы"/>
      <sheetName val="шымкент"/>
      <sheetName val="актобе"/>
      <sheetName val="КВК"/>
      <sheetName val="ДВП"/>
      <sheetName val="дирекция"/>
      <sheetName val="UNITPRICES"/>
      <sheetName val="3.3. Inventories"/>
      <sheetName val="GAAP_TB_31_12_01__detail_p&amp;l"/>
      <sheetName val="Production_Ref_Q-1-3"/>
      <sheetName val="Base Info"/>
      <sheetName val="AR2013"/>
      <sheetName val="Const"/>
      <sheetName val="EJE for BS"/>
      <sheetName val="Deloitte AJE"/>
      <sheetName val="settings"/>
      <sheetName val="Cover"/>
      <sheetName val="Planned"/>
      <sheetName val="Data"/>
      <sheetName val="анализ 802 рем."/>
      <sheetName val="t1"/>
      <sheetName val="set up"/>
      <sheetName val="RV DANS IDC 2006"/>
      <sheetName val="123100 O&amp;G Assets"/>
      <sheetName val="Budget"/>
      <sheetName val="PvsA-Details"/>
      <sheetName val="Set-up"/>
      <sheetName val="План производства (201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6">
          <cell r="N16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 2006"/>
      <sheetName val="Analytics"/>
      <sheetName val="Expected vs Actual"/>
      <sheetName val="Tickmarks"/>
      <sheetName val="GAAP TB 30.09.01  detail p&amp;l"/>
      <sheetName val="Production_Ref Q-1-3"/>
      <sheetName val="GAAP TB 31.12.01  detail p&amp;l"/>
      <sheetName val="Anlagevermögen"/>
      <sheetName val="Hidden"/>
      <sheetName val="Reference"/>
      <sheetName val="SA Procedures"/>
      <sheetName val="ЦентрЗатр"/>
      <sheetName val="ЕдИзм"/>
      <sheetName val="Предпр"/>
      <sheetName val="ЛСЦ начисленное на 31.12.08"/>
      <sheetName val="FS-97"/>
      <sheetName val="Форма2"/>
      <sheetName val="FA Movement Kyrg"/>
      <sheetName val="Список документов"/>
      <sheetName val="10"/>
      <sheetName val="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Kyrg"/>
      <sheetName val="FA Movement "/>
      <sheetName val="depreciation testing"/>
      <sheetName val="GAAP TB 31.12.01  detail p&amp;l"/>
      <sheetName val="Production_Ref Q-1-3"/>
      <sheetName val="Форма2"/>
      <sheetName val="Б.мчас (П)"/>
      <sheetName val="Analytics"/>
      <sheetName val="Capex"/>
      <sheetName val="ЛСЦ начисленное на 31.12.08"/>
      <sheetName val="ЛЛизинг начис. на 31.12.08"/>
      <sheetName val="Hidden"/>
      <sheetName val="XREF"/>
      <sheetName val="Reference"/>
      <sheetName val="1"/>
      <sheetName val="Собственный капитал"/>
      <sheetName val="PP&amp;E mvt for 2003"/>
      <sheetName val="Anlagevermögen"/>
      <sheetName val="GAAP TB 30.09.01  detail p&amp;l"/>
      <sheetName val="9-1"/>
      <sheetName val="4"/>
      <sheetName val="1-1"/>
      <sheetName val="$ IS"/>
      <sheetName val="material realised"/>
      <sheetName val="breakdown"/>
      <sheetName val="FA depreciation"/>
      <sheetName val="electricity"/>
      <sheetName val="Additions testing"/>
      <sheetName val="Movement schedule"/>
      <sheetName val="ЦентрЗатр"/>
      <sheetName val="ЕдИзм"/>
      <sheetName val="Предпр"/>
      <sheetName val="Balance Sheet"/>
      <sheetName val="Additions_Disposals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  <sheetName val="Форма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  <sheetName val="FES"/>
      <sheetName val="Содержание"/>
      <sheetName val="Dictiona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summary"/>
      <sheetName val="GAAP TB 31.12.01  detail p&amp;l"/>
      <sheetName val="FS"/>
      <sheetName val="Transformation table  2002"/>
      <sheetName val="Hidde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Movements"/>
      <sheetName val="ТМЗ-6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B 1"/>
      <sheetName val="A 100"/>
      <sheetName val="% threshhold(salary)"/>
      <sheetName val="Breakdown of guarantees"/>
      <sheetName val="Статьи"/>
      <sheetName val="Capex"/>
      <sheetName val="П_макросы"/>
      <sheetName val="База"/>
      <sheetName val="material realised"/>
      <sheetName val="breakdown"/>
      <sheetName val="FA depreciation"/>
      <sheetName val="electricity"/>
      <sheetName val="Balance Sheet"/>
      <sheetName val="Mvnt"/>
      <sheetName val="Disclosure"/>
      <sheetName val="FA Movement Kyrg"/>
      <sheetName val="Форма2"/>
      <sheetName val="Форма1"/>
      <sheetName val="4"/>
      <sheetName val="1-1"/>
      <sheetName val="1"/>
      <sheetName val="Собственный капитал"/>
      <sheetName val="PP&amp;E mvt for 2003"/>
      <sheetName val="Rollforward"/>
      <sheetName val="Б.мчас (П)"/>
      <sheetName val="Intercompany transactions"/>
      <sheetName val="Бонды стр.341"/>
      <sheetName val="Additions testing"/>
      <sheetName val="Movement schedule"/>
      <sheetName val="Datasheet"/>
      <sheetName val=""/>
      <sheetName val="P&amp;L"/>
      <sheetName val="Provisions"/>
      <sheetName val="9-1"/>
      <sheetName val="KGC Operations Costs"/>
      <sheetName val=" threshold (2)"/>
      <sheetName val="COS calculation"/>
      <sheetName val="Inputs"/>
      <sheetName val="LBO Model"/>
      <sheetName val="Comps"/>
      <sheetName val="C 25"/>
      <sheetName val="Tmpl"/>
      <sheetName val="д.7.001"/>
      <sheetName val="INCOME STATMT"/>
      <sheetName val="5140"/>
      <sheetName val="Worksheet in 5643 FA Movement S"/>
      <sheetName val="t12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FA UZ"/>
      <sheetName val="Disposals"/>
      <sheetName val="adds"/>
      <sheetName val="1651 "/>
      <sheetName val="FA Rollforward"/>
      <sheetName val="LME_prices"/>
      <sheetName val="L-1"/>
      <sheetName val="9"/>
      <sheetName val="FA Movement "/>
      <sheetName val="F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СписокТЭП"/>
      <sheetName val="ОТиТБ"/>
      <sheetName val="элементы"/>
      <sheetName val="Movement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GH_612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P_L"/>
      <sheetName val="Provisions"/>
      <sheetName val="Статьи"/>
      <sheetName val="Worksheet in 5640 FA roll-forwa"/>
      <sheetName val="services.01"/>
      <sheetName val="breakdown"/>
      <sheetName val="Threshold Calc"/>
      <sheetName val="FA depreciation"/>
      <sheetName val="utilities.01"/>
      <sheetName val="GAAP TB 31.12.01  detail p&amp;l"/>
      <sheetName val="Лист3"/>
      <sheetName val="ТМЗ-6"/>
      <sheetName val="#ССЫЛКА"/>
      <sheetName val="Форма2"/>
      <sheetName val="поставка сравн13"/>
      <sheetName val="Нефть"/>
      <sheetName val="флормиро"/>
      <sheetName val="МодельППП (Свод)"/>
      <sheetName val="P&amp;L"/>
      <sheetName val="ввод-вывод ОС авг2004- 2005"/>
      <sheetName val="Hidden"/>
      <sheetName val="сброс"/>
      <sheetName val="material realised"/>
      <sheetName val="electricity"/>
      <sheetName val="Balance Sheet"/>
      <sheetName val="FES"/>
      <sheetName val="Добыча нефти4"/>
      <sheetName val="Rollfwd PBC"/>
      <sheetName val="Additions"/>
      <sheetName val="База"/>
      <sheetName val="Сеть"/>
      <sheetName val="Гр5(о)"/>
      <sheetName val="Input_2"/>
      <sheetName val="2007 0,01"/>
      <sheetName val="B 1"/>
      <sheetName val="A 100"/>
      <sheetName val="FA movement schedule"/>
      <sheetName val="FA_summary"/>
      <sheetName val="BS"/>
      <sheetName val="Репо_Пасс(банки)"/>
      <sheetName val="Average figures calculation"/>
      <sheetName val="COS calculation"/>
      <sheetName val="Combined Rollfwd"/>
      <sheetName val="10Cash"/>
      <sheetName val="Assumptions"/>
      <sheetName val="Model"/>
      <sheetName val="REPO Deals"/>
      <sheetName val="FA Movement Kyrg"/>
      <sheetName val="9 мес 2006 Еркен заполни здесь"/>
      <sheetName val="из с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  <sheetName val="Additions testing"/>
      <sheetName val="Movement schedule"/>
      <sheetName val="depreciation testing"/>
      <sheetName val="material realised"/>
      <sheetName val="electricity"/>
      <sheetName val="9"/>
      <sheetName val="LME_prices"/>
      <sheetName val="Spreadsheet # 2"/>
      <sheetName val="Test of FA Installation"/>
      <sheetName val="Additions"/>
      <sheetName val="FAR 04"/>
      <sheetName val="sonde_ 31-12-2006"/>
      <sheetName val="Rollforward"/>
      <sheetName val="FA Movement "/>
      <sheetName val="B"/>
      <sheetName val="Transformation table  2002"/>
      <sheetName val="F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L-1"/>
      <sheetName val="СписокТЭП"/>
      <sheetName val="GAAP TB 31.12.01  detail p&amp;l"/>
      <sheetName val="элементы"/>
      <sheetName val="I. Прогноз доходов"/>
      <sheetName val="ОТиТБ"/>
      <sheetName val="Balance Sheet"/>
      <sheetName val="Hidden"/>
      <sheetName val="GAAP TB ဳ1.1ဲ.01  detail p&amp;l"/>
      <sheetName val="10Cash"/>
      <sheetName val="Movement"/>
      <sheetName val="B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S"/>
      <sheetName val="BS"/>
      <sheetName val="не брать"/>
      <sheetName val="ОСВ 2015"/>
      <sheetName val="SOCIE"/>
      <sheetName val="TB Per client"/>
      <sheetName val="CF"/>
      <sheetName val="CF Template"/>
      <sheetName val="5 note "/>
      <sheetName val="6 note"/>
      <sheetName val="7 note"/>
      <sheetName val="8 note"/>
      <sheetName val="9 note"/>
      <sheetName val="10 note"/>
      <sheetName val="11 note"/>
      <sheetName val="12 note"/>
      <sheetName val="13 note (сч 3040.01, 3380,4010)"/>
      <sheetName val="14 note (сч 3040.03, 4150.01)"/>
      <sheetName val="Фин лизинг Аль сакр"/>
      <sheetName val="15 note (4210)"/>
      <sheetName val="16 note (сч 3310, 3320)"/>
      <sheetName val="17 note (Прочие текущ обяз-тва)"/>
      <sheetName val="18 note (КПН)"/>
      <sheetName val="19 note (6010)"/>
      <sheetName val="20 note (7000)"/>
      <sheetName val="21 note"/>
      <sheetName val="Расчет по расходам Актуария"/>
      <sheetName val="7210.03 (расшифровка)2016 "/>
      <sheetName val="22 note Фин.расходы"/>
      <sheetName val="23 note (6210)"/>
      <sheetName val="24 note"/>
      <sheetName val="25 note"/>
      <sheetName val="Per Client на 31.12.16г."/>
      <sheetName val="Per Clien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  <sheetName val="breakdown"/>
      <sheetName val="FA depreciation"/>
      <sheetName val="FA(2)"/>
      <sheetName val="Additions testing"/>
      <sheetName val="Movement schedule"/>
      <sheetName val="depreciation testing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LME_prices"/>
      <sheetName val="9"/>
      <sheetName val="FA Movement "/>
      <sheetName val="GAAP TB 31.12.01  detail p&amp;l"/>
      <sheetName val="Hidden"/>
    </sheetNames>
    <sheetDataSet>
      <sheetData sheetId="0"/>
      <sheetData sheetId="1"/>
      <sheetData sheetId="2" refreshError="1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TMS"/>
      <sheetName val="VAT 2006"/>
      <sheetName val="TOD"/>
      <sheetName val="CIT testing"/>
      <sheetName val="Deferred tax"/>
      <sheetName val="Appendix 22"/>
      <sheetName val="Capital repair"/>
      <sheetName val="Expected vs Actual"/>
      <sheetName val="Threshold Calc"/>
      <sheetName val="Tickmarks"/>
      <sheetName val="FA(2)"/>
      <sheetName val="9-1"/>
      <sheetName val="4"/>
      <sheetName val="1-1"/>
      <sheetName val="1"/>
      <sheetName val="Список документов"/>
      <sheetName val="7"/>
      <sheetName val="10"/>
      <sheetName val="P&amp;L"/>
      <sheetName val="Provisions"/>
      <sheetName val="Movement"/>
      <sheetName val="XREF"/>
      <sheetName val="summary"/>
      <sheetName val="ТМЗ-6"/>
      <sheetName val="Hidden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Repayment schedule"/>
      <sheetName val="Movement for 3m"/>
      <sheetName val="Interest recalculation"/>
      <sheetName val="TOD of payments and receipts"/>
      <sheetName val="Threshold"/>
      <sheetName val="Libor"/>
      <sheetName val=" EX rates"/>
      <sheetName val="XREF"/>
      <sheetName val="Tickmarks"/>
      <sheetName val="Sheet1"/>
      <sheetName val="#REF"/>
      <sheetName val="Собственный капитал"/>
      <sheetName val="Hidden"/>
      <sheetName val="PP&amp;E mvt for 2003"/>
    </sheetNames>
    <sheetDataSet>
      <sheetData sheetId="0">
        <row r="27">
          <cell r="H27">
            <v>-1262875</v>
          </cell>
        </row>
      </sheetData>
      <sheetData sheetId="1"/>
      <sheetData sheetId="2">
        <row r="22">
          <cell r="K22">
            <v>1256.06204</v>
          </cell>
        </row>
      </sheetData>
      <sheetData sheetId="3">
        <row r="40">
          <cell r="G40">
            <v>100273.53272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Деньги-1"/>
      <sheetName val="Деб.Зад.-2"/>
      <sheetName val="Резервы-2-1"/>
      <sheetName val="Аван.Выд.-3"/>
      <sheetName val="Проч.Деб.Зад.-4"/>
      <sheetName val="Расх.Буд.Пер.-5"/>
      <sheetName val="ТМЗ-6"/>
      <sheetName val="Перечень ТМЦ приобрет"/>
      <sheetName val="Эл-тепло колич-во-6-1"/>
      <sheetName val="ОС-7"/>
      <sheetName val="ОС.Реестр-7-1"/>
      <sheetName val="НМА-8"/>
      <sheetName val="Кред.Зад-9"/>
      <sheetName val="Кредит-10"/>
      <sheetName val="Налоги-11"/>
      <sheetName val="НДС-11-1"/>
      <sheetName val="Капитал-12"/>
      <sheetName val="ДоходОснДеят-13"/>
      <sheetName val="Произв.Затр-14"/>
      <sheetName val="Себ.Реализ-15"/>
      <sheetName val="расходы по реализ-16"/>
      <sheetName val="ОАР-17"/>
      <sheetName val="ЗП-обороты-18"/>
      <sheetName val="ЗП.стр-ра-18-1"/>
      <sheetName val="Иски-19"/>
      <sheetName val="Договора-20"/>
      <sheetName val="Mvnt"/>
      <sheetName val="XREF"/>
      <sheetName val="Disclosure"/>
      <sheetName val="summary"/>
      <sheetName val="Movement"/>
      <sheetName val="PP&amp;E mvt for 2003"/>
      <sheetName val="Movements"/>
      <sheetName val="Собственный капитал"/>
      <sheetName val="9-1"/>
      <sheetName val="Deferred tax"/>
      <sheetName val="4"/>
      <sheetName val="1-1"/>
      <sheetName val="1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A Procedures"/>
      <sheetName val="depreciation t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G19">
            <v>380865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Threshold"/>
      <sheetName val="Tickmarks"/>
      <sheetName val="misc"/>
      <sheetName val="Info"/>
      <sheetName val="Movements"/>
      <sheetName val="Disclosure"/>
      <sheetName val="Anlagevermögen"/>
      <sheetName val="П_макросы"/>
      <sheetName val="Test of FA Installation"/>
      <sheetName val="Additions"/>
      <sheetName val="Rollforward"/>
      <sheetName val="FAR 04"/>
      <sheetName val="PP&amp;E mvt for 2003"/>
      <sheetName val="Собственный капитал"/>
      <sheetName val="9-1"/>
      <sheetName val="4"/>
      <sheetName val="1-1"/>
      <sheetName val="1"/>
      <sheetName val="д.7.001"/>
      <sheetName val="XREF"/>
      <sheetName val="Movement"/>
      <sheetName val="% threshhold(salary)"/>
      <sheetName val="P&amp;L"/>
      <sheetName val="Provisions"/>
      <sheetName val="breakdown"/>
      <sheetName val="COS calculation"/>
      <sheetName val="Spreadsheet # 2"/>
      <sheetName val="HideSheet"/>
      <sheetName val="База"/>
      <sheetName val="7"/>
      <sheetName val="10"/>
      <sheetName val="Список документов"/>
      <sheetName val="Hidden"/>
      <sheetName val="Worksheet in (C) 8755 Depreciat"/>
      <sheetName val="Sheet1"/>
      <sheetName val="Форма2"/>
      <sheetName val="Курсы"/>
      <sheetName val="ВСДС_1 (MAIN)"/>
      <sheetName val="Dictionaries"/>
      <sheetName val="Threshold Table"/>
      <sheetName val="Параметры"/>
      <sheetName val="Доходы и расходы"/>
      <sheetName val="Вспомогательный"/>
      <sheetName val="Цены"/>
      <sheetName val="FES"/>
      <sheetName val="700-H"/>
      <sheetName val="FA depreciation"/>
      <sheetName val="Additions testing"/>
      <sheetName val="Movement schedule"/>
      <sheetName val="depreciation testing"/>
      <sheetName val="Credit lines - PBC"/>
      <sheetName val="Accrued interest - PBC"/>
      <sheetName val="BD"/>
      <sheetName val="LBO Model"/>
    </sheetNames>
    <sheetDataSet>
      <sheetData sheetId="0" refreshError="1">
        <row r="16">
          <cell r="G16">
            <v>4073</v>
          </cell>
        </row>
      </sheetData>
      <sheetData sheetId="1">
        <row r="16">
          <cell r="G16">
            <v>4073</v>
          </cell>
        </row>
      </sheetData>
      <sheetData sheetId="2">
        <row r="16">
          <cell r="G16">
            <v>4073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 som (3)"/>
      <sheetName val="Sheet1"/>
      <sheetName val="Tickmarks"/>
      <sheetName val="Выбытие ОС"/>
      <sheetName val="Additions_Disposals"/>
      <sheetName val="SocFund"/>
      <sheetName val="Лист1"/>
      <sheetName val="Circularization"/>
      <sheetName val="Loan portfolio as of 30.09.03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1 (2)"/>
      <sheetName val="Reconciliation"/>
      <sheetName val="By decades"/>
      <sheetName val="1633"/>
      <sheetName val="1630"/>
      <sheetName val="1635"/>
      <sheetName val="Sheet2"/>
      <sheetName val="Sheet1 (3)"/>
      <sheetName val="160304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LS Reconcilation"/>
      <sheetName val="Disposals TEST"/>
      <sheetName val="Additions TEST"/>
      <sheetName val="Sheet3"/>
      <sheetName val="USD"/>
      <sheetName val="EUR "/>
      <sheetName val="Au840978 (2)"/>
      <sheetName val="Au840978"/>
      <sheetName val="Unrealized"/>
      <sheetName val="840"/>
      <sheetName val="978"/>
      <sheetName val="DD Reserve calculation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LLP per DT"/>
      <sheetName val="Bishkekkuru"/>
      <sheetName val="запрос"/>
      <sheetName val="Final Audit 311204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FA Movement Kyrg"/>
      <sheetName val="BS"/>
      <sheetName val="PL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Discounting_9%"/>
      <sheetName val="movement"/>
      <sheetName val="Форма2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mvnt"/>
      <sheetName val="Список документов"/>
      <sheetName val="7"/>
      <sheetName val="10"/>
      <sheetName val="1"/>
      <sheetName val="Свод"/>
      <sheetName val="работы и услуги сторонние"/>
      <sheetName val="работы и услуги АО &quot;НК&quot;КТЖ&quot;"/>
      <sheetName val="работы и услуги дочерние"/>
      <sheetName val="прочие"/>
      <sheetName val="субподряд 01.01.10г"/>
      <sheetName val="VFO-25"/>
      <sheetName val="VFO-24"/>
      <sheetName val="VFO-26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Sheet1 (4)"/>
      <sheetName val="CMA - 671 acc. DR"/>
      <sheetName val="pbc_1350-8011"/>
      <sheetName val="Test1350-8011"/>
      <sheetName val="Moinkym"/>
      <sheetName val="Analytic"/>
      <sheetName val="Brk"/>
      <sheetName val="Консолидация"/>
      <sheetName val="EJE (2)"/>
      <sheetName val="Disc"/>
      <sheetName val="EJE"/>
      <sheetName val="TOD TZZ"/>
      <sheetName val="Obsolete TZZ"/>
      <sheetName val="Investments"/>
      <sheetName val="AR_KM"/>
      <sheetName val="Fin. aid"/>
      <sheetName val="PBC"/>
      <sheetName val="Weighted Average Method Test"/>
      <sheetName val="???C_x0008_?_x000d_???"/>
      <sheetName val="Related Parties"/>
      <sheetName val="Elimin"/>
      <sheetName val="СД_311211 (3)"/>
      <sheetName val="Ф2_ЕНПФ_июль"/>
      <sheetName val="_x0000__x0000__x0000_C_x0008__x0000__x000a__x0000__x0000__x0000_"/>
      <sheetName val="???C_x0008_?_x000a_???"/>
      <sheetName val="Datasheet"/>
      <sheetName val="FA Movement "/>
      <sheetName val="depreciation testing"/>
      <sheetName val="Test on reserve on vacation"/>
      <sheetName val="COS"/>
      <sheetName val="100_17"/>
      <sheetName val="Other expenses"/>
      <sheetName val="6XXX"/>
      <sheetName val="6012"/>
      <sheetName val="6015"/>
      <sheetName val="6017"/>
      <sheetName val="6018"/>
      <sheetName val="6019"/>
      <sheetName val="6280"/>
      <sheetName val="6282"/>
      <sheetName val="7XXX"/>
      <sheetName val="100"/>
      <sheetName val="8"/>
      <sheetName val="НР-18"/>
      <sheetName val="Hidden"/>
      <sheetName val="ЛСЦ начисленное на 31.12.08"/>
      <sheetName val="Anlagevermögen"/>
      <sheetName val="GAAP TB 30.09.01  detail p&amp;l"/>
      <sheetName val="TZZ"/>
      <sheetName val="Promissory notes- TZZ"/>
      <sheetName val="TZE"/>
      <sheetName val="Summary"/>
      <sheetName val="9"/>
      <sheetName val="Capex"/>
      <sheetName val="Форма1"/>
      <sheetName val="3320"/>
      <sheetName val="1210"/>
      <sheetName val="1030"/>
      <sheetName val="2.2 ОтклОТМ"/>
      <sheetName val="1.3.2 ОТМ"/>
      <sheetName val="Предпр"/>
      <sheetName val="ЦентрЗатр"/>
      <sheetName val="ЕдИзм"/>
      <sheetName val="GAAP TB 31.12.01  detail p&amp;l"/>
      <sheetName val="P&amp;L"/>
      <sheetName val="Provisions"/>
      <sheetName val="Movements"/>
      <sheetName val="PP&amp;E mvt for 2003"/>
      <sheetName val="ВСДС_1 (MAIN)"/>
      <sheetName val="9-1"/>
      <sheetName val="4"/>
      <sheetName val="1-1"/>
      <sheetName val="ЛЛизинг начис. на 31.12.08"/>
      <sheetName val="Собственный капитал"/>
      <sheetName val="$ IS"/>
      <sheetName val="Links"/>
      <sheetName val="Lead"/>
      <sheetName val="5"/>
      <sheetName val="Статьи"/>
      <sheetName val="FAR 04"/>
      <sheetName val="КВ"/>
      <sheetName val="Disclosure"/>
      <sheetName val="Selection"/>
      <sheetName val="Audit Sample Table (2)"/>
      <sheetName val="сверка 1"/>
      <sheetName val="TB"/>
      <sheetName val="Taxes"/>
      <sheetName val="GM Analysis"/>
      <sheetName val="___C_x0008___x000d____"/>
      <sheetName val="___C_x0008______"/>
      <sheetName val="1NK"/>
      <sheetName val="___C_x0008___x000a____"/>
      <sheetName val="Б.мчас (П)"/>
      <sheetName val="Summary from Halyk bank"/>
      <sheetName val="Interest rates"/>
      <sheetName val="IS"/>
      <sheetName val="Subscriptions"/>
      <sheetName val="Share Register"/>
      <sheetName val="Register  30.06.2008"/>
      <sheetName val="Income tax"/>
      <sheetName val="declar. on expense (PBC) 2008"/>
      <sheetName val="declar. on income (PBC) 2008"/>
      <sheetName val="80611"/>
      <sheetName val="61099"/>
      <sheetName val="80029"/>
      <sheetName val="80312"/>
      <sheetName val="80311"/>
      <sheetName val="80399"/>
      <sheetName val="80509"/>
      <sheetName val="80303"/>
      <sheetName val="80305"/>
      <sheetName val="ОС менее 10 000 "/>
      <sheetName val="Rollfwd 2007"/>
      <sheetName val="Rollfwd 2006"/>
      <sheetName val="Test of OB"/>
      <sheetName val="Additions 30.09.07"/>
      <sheetName val="Additions 3 month."/>
      <sheetName val="Disposal 31.12.07"/>
      <sheetName val="Depreciation"/>
      <sheetName val="Tickmarks (2)"/>
      <sheetName val="Испытание защ. средств"/>
      <sheetName val="Advances Paid (PBC)"/>
      <sheetName val="TB 2005"/>
      <sheetName val="База"/>
      <sheetName val="FA_Movement_Kyrg"/>
      <sheetName val="Test of FA Installation"/>
      <sheetName val="Additions"/>
      <sheetName val="CIT - form 100"/>
      <sheetName val="Residual selection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 refreshError="1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  <sheetName val="Anlageverm?gen"/>
      <sheetName val="depreciation testing"/>
      <sheetName val="Содержание"/>
      <sheetName val="Statistics {pbc}"/>
      <sheetName val="FES"/>
      <sheetName val="2210900-Aug"/>
      <sheetName val="705 свод "/>
      <sheetName val="Threshold Table"/>
      <sheetName val="Hidden"/>
      <sheetName val="д.7.001"/>
      <sheetName val="Links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Anlageverm_gen"/>
      <sheetName val="PIT&amp;PP(2)"/>
      <sheetName val="General"/>
      <sheetName val="SA Procedures"/>
      <sheetName val="MetaData"/>
      <sheetName val="ВОЛС"/>
      <sheetName val="FS-97"/>
      <sheetName val="Rollforward {pbe}"/>
      <sheetName val="Allow - SR&amp;D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td tabel"/>
      <sheetName val="Settings"/>
      <sheetName val="п 15"/>
      <sheetName val="tr"/>
      <sheetName val="misc"/>
      <sheetName val="Eqty"/>
      <sheetName val="Inputs"/>
      <sheetName val="BS"/>
      <sheetName val="GAAP TB 30.09.01  detail p&amp;l"/>
      <sheetName val="Планы"/>
      <sheetName val="$ IS"/>
      <sheetName val="290"/>
      <sheetName val="05"/>
      <sheetName val="fish"/>
      <sheetName val="D_Opex"/>
      <sheetName val="July_03_Pg8"/>
      <sheetName val="Opening"/>
      <sheetName val="по связ карточки"/>
      <sheetName val="CPI"/>
      <sheetName val="I-Index"/>
      <sheetName val="PIT&amp;PP"/>
      <sheetName val="ANLAGEN"/>
      <sheetName val="Список документов"/>
      <sheetName val="7"/>
      <sheetName val="10"/>
      <sheetName val="1"/>
      <sheetName val="Reference"/>
      <sheetName val="Production_Ref Q-1-3"/>
      <sheetName val="WBS elements RS-v.02A"/>
      <sheetName val="2.2 ОтклОТМ"/>
      <sheetName val="1.3.2 ОТМ"/>
      <sheetName val="Предпр"/>
      <sheetName val="ЦентрЗатр"/>
      <sheetName val="ЕдИзм"/>
      <sheetName val="КР материалы"/>
      <sheetName val="Курс.разн КТЖ"/>
      <sheetName val="Info"/>
      <sheetName val="Lead"/>
      <sheetName val="plan"/>
      <sheetName val="Настройка"/>
      <sheetName val="Pro Forma"/>
      <sheetName val="INTRODUC"/>
      <sheetName val="Pro_Forma"/>
      <sheetName val="Pro_Forma1"/>
      <sheetName val="Balance Sh+Indices"/>
      <sheetName val="GAAP_TB_30_09_01__detail_p&amp;l"/>
      <sheetName val="$_IS"/>
      <sheetName val="std_tabel"/>
      <sheetName val="по_связ_карточки"/>
      <sheetName val="Список_документов"/>
      <sheetName val="Production_Ref_Q-1-3"/>
      <sheetName val="WBS_elements_RS-v_02A"/>
      <sheetName val="2_2_ОтклОТМ"/>
      <sheetName val="1_3_2_ОТМ"/>
      <sheetName val="Курс_разн_КТЖ"/>
      <sheetName val="КР_материалы"/>
      <sheetName val="Threshold_Table"/>
      <sheetName val="Облигации_Министерства_финансов"/>
      <sheetName val="Random_Report"/>
      <sheetName val="Index_list"/>
      <sheetName val="NIR_19"/>
      <sheetName val="NIR_20"/>
      <sheetName val="NIR_21"/>
      <sheetName val="NIR_22"/>
      <sheetName val="NIR_23"/>
      <sheetName val="NIR_24"/>
      <sheetName val="G-50_(GL)"/>
      <sheetName val="п_15"/>
      <sheetName val="д_7_001"/>
      <sheetName val="Rollforward_{pbe}"/>
      <sheetName val="Allow_-_SR&amp;D"/>
      <sheetName val="Profit &amp; Loss Total"/>
      <sheetName val="AR Drop Downs"/>
      <sheetName val="ATI"/>
      <sheetName val="KGC - Centerra GL Code Mapping"/>
      <sheetName val="Data Validation"/>
      <sheetName val="Mkt Cap"/>
      <sheetName val="INPUT"/>
      <sheetName val="Справочно"/>
      <sheetName val="DATA"/>
      <sheetName val="КР з.ч"/>
      <sheetName val="Summary"/>
      <sheetName val="References"/>
      <sheetName val="Graphs"/>
      <sheetName val="Head Office"/>
      <sheetName val="Inst.Cap."/>
      <sheetName val="Fin.Sources"/>
      <sheetName val="Translations"/>
      <sheetName val="Model Setup"/>
      <sheetName val="Client Cost"/>
      <sheetName val="Products"/>
      <sheetName val="Intro"/>
      <sheetName val="Navigator"/>
      <sheetName val="Fin.Flows"/>
      <sheetName val="Pop-up Help"/>
      <sheetName val="Prizren"/>
      <sheetName val="Export"/>
      <sheetName val="Clipboard"/>
      <sheetName val="Retention"/>
      <sheetName val="Summary Rep"/>
      <sheetName val="WWB PAAP"/>
      <sheetName val="Excess Calc"/>
      <sheetName val="Nostro"/>
      <sheetName val="Loans to Banks"/>
      <sheetName val="Window dressing"/>
      <sheetName val="Итог"/>
      <sheetName val="2"/>
      <sheetName val="3"/>
      <sheetName val="4"/>
      <sheetName val="MES"/>
      <sheetName val="Adjustments"/>
      <sheetName val="Securities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preciation testing"/>
      <sheetName val="% threshhold"/>
      <sheetName val="Tickmarks"/>
      <sheetName val="Additions_Disposals"/>
      <sheetName val="Datasheet"/>
      <sheetName val="Current part"/>
      <sheetName val="Movement"/>
      <sheetName val="Worksheet in 5612 FA movement, "/>
      <sheetName val="Movements"/>
      <sheetName val="ВСДС_1 (MAIN)"/>
      <sheetName val="% threshhold(salary)"/>
      <sheetName val="FA Movement Kyrg"/>
      <sheetName val="Лист6 (2)"/>
      <sheetName val="Def"/>
      <sheetName val="Additions testing"/>
      <sheetName val="Movement schedule"/>
      <sheetName val="FAR 04"/>
      <sheetName val="PP&amp;E mvt for 2003"/>
      <sheetName val="Disclosure"/>
      <sheetName val="GAAP TB 31.12.01  detail p&amp;l"/>
      <sheetName val="FA Movement "/>
      <sheetName val="Hidden"/>
      <sheetName val="1-1"/>
      <sheetName val="1"/>
      <sheetName val="314"/>
      <sheetName val="P&amp;L"/>
      <sheetName val="Provisions"/>
      <sheetName val="breakdown"/>
      <sheetName val="FA depreciation"/>
      <sheetName val="XREF"/>
      <sheetName val="Форма2"/>
      <sheetName val="База"/>
      <sheetName val="Rollforward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Param"/>
      <sheetName val="TT"/>
      <sheetName val="OC_ГА_ИН_РИОА_НМА"/>
      <sheetName val="СП"/>
      <sheetName val="АО"/>
      <sheetName val="audit"/>
      <sheetName val="контроли"/>
      <sheetName val="факт 2005 г.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Список документов"/>
      <sheetName val="7"/>
      <sheetName val="10"/>
      <sheetName val="1"/>
      <sheetName val="ЦентрЗатр"/>
      <sheetName val="ЕдИзм"/>
      <sheetName val="Предпр"/>
      <sheetName val="2.2 ОтклОТМ"/>
      <sheetName val="1.3.2 ОТМ"/>
      <sheetName val="ВСДС_1 (MAIN)"/>
      <sheetName val="Links"/>
      <sheetName val="depreciation testing"/>
      <sheetName val="Hidden"/>
      <sheetName val="ЛСЦ начисленное на 31.12.08"/>
      <sheetName val="ЛЛизинг начис. на 31.12.08"/>
      <sheetName val="Datasheet"/>
      <sheetName val="1NK"/>
      <sheetName val="Форма2"/>
      <sheetName val="Форма1"/>
      <sheetName val="$ IS"/>
      <sheetName val="PP&amp;E mvt for 2003"/>
      <sheetName val="breakdown"/>
      <sheetName val="FA depreciation"/>
      <sheetName val="МодельППП (Свод)"/>
      <sheetName val="Production_Ref Q-1-3"/>
      <sheetName val="Б.мчас (П)"/>
      <sheetName val="Additions_Disposals"/>
      <sheetName val="Analytics"/>
      <sheetName val="P&amp;L"/>
      <sheetName val="Provisions"/>
      <sheetName val="Movement"/>
      <sheetName val="XREF"/>
      <sheetName val="Курсы"/>
      <sheetName val="Additions testing"/>
      <sheetName val="Movement schedule"/>
      <sheetName val="FA Movement "/>
      <sheetName val="Огл. Графиков"/>
      <sheetName val="Текущие цены"/>
      <sheetName val="рабочий"/>
      <sheetName val="окраска"/>
      <sheetName val="GAAP TB 30.09.01  detail p&amp;l"/>
      <sheetName val="9-1"/>
      <sheetName val="4"/>
      <sheetName val="1-1"/>
      <sheetName val="HKM RTC Crude costs"/>
      <sheetName val="TB"/>
      <sheetName val="PR CN"/>
      <sheetName val="ТЭП старая"/>
      <sheetName val="Deferred tax liability (asset)"/>
      <sheetName val="Март"/>
      <sheetName val="Сентябрь"/>
      <sheetName val="Квартал"/>
      <sheetName val="Январь"/>
      <sheetName val="Декабрь"/>
      <sheetName val="Ноябрь"/>
      <sheetName val="calc"/>
      <sheetName val="misc"/>
      <sheetName val="Main_Page"/>
      <sheetName val="Income_Statement"/>
      <sheetName val="Balance_Sheet"/>
      <sheetName val="Income_Statement_-_E&amp;P"/>
      <sheetName val="Balance_Sheet_E_&amp;_P"/>
      <sheetName val="IS_Consolidated_HKM&amp;Turg"/>
      <sheetName val="Is_Divisional_Summary"/>
      <sheetName val="Income_Statement_-_Refining"/>
      <sheetName val="Balance_Sheet_ShNos"/>
      <sheetName val="Income_Statement_-_Ref_Deta"/>
      <sheetName val="IS_Divisional_Refining"/>
      <sheetName val="Income_Statement_-_Farm"/>
      <sheetName val="Balance_Sheet_Agriculture"/>
      <sheetName val="Income_Statem_-Farm_Det"/>
      <sheetName val="IS_Divisional_Farm"/>
      <sheetName val="Income_Statement_-_Corporate"/>
      <sheetName val="Balance_Sheet_Corporate"/>
      <sheetName val="Income_Stat-Corp_Det"/>
      <sheetName val="IS_Divisional_Corporate"/>
      <sheetName val="Список_документов"/>
      <sheetName val="ВСДС_1_(MAIN)"/>
      <sheetName val="2_2_ОтклОТМ"/>
      <sheetName val="1_3_2_ОТМ"/>
      <sheetName val="depreciation_testing"/>
      <sheetName val="ЛСЦ_начисленное_на_31_12_08"/>
      <sheetName val="ЛЛизинг_начис__на_31_12_08"/>
      <sheetName val="$_IS"/>
      <sheetName val="PP&amp;E_mvt_for_2003"/>
      <sheetName val="FA_depreciation"/>
      <sheetName val="МодельППП_(Свод)"/>
      <sheetName val="Production_Ref_Q-1-3"/>
      <sheetName val="Б_мчас_(П)"/>
      <sheetName val="Additions_testing"/>
      <sheetName val="Movement_schedule"/>
      <sheetName val="FA_Movement_"/>
      <sheetName val="Огл__Графиков"/>
      <sheetName val="Текущие_цены"/>
      <sheetName val="GAAP_TB_30_09_01__detail_p&amp;l"/>
      <sheetName val="HKM_RTC_Crude_costs"/>
      <sheetName val="PR_CN"/>
      <sheetName val="ТЭП_старая"/>
      <sheetName val="Deferred_tax_liability_(asset)"/>
      <sheetName val="Movements"/>
      <sheetName val="summary"/>
      <sheetName val="ТМЗ-6"/>
      <sheetName val="Собственный капитал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Additions testing"/>
      <sheetName val="Movement schedule"/>
      <sheetName val="depreciation testing"/>
      <sheetName val="FA Movement "/>
      <sheetName val="8180 _8181_8182_"/>
      <sheetName val="Balance Sheet"/>
      <sheetName val="AHEPS"/>
      <sheetName val="OshHPP"/>
      <sheetName val="BHPP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Worksheet in (C) 8344 Administr"/>
      <sheetName val="Hidden"/>
      <sheetName val="9"/>
      <sheetName val="Summary"/>
      <sheetName val="GAAP TB 31.12.01  detail p&amp;l"/>
      <sheetName val="Capex"/>
      <sheetName val="LME_prices"/>
      <sheetName val="Production Data Input"/>
      <sheetName val="breakdown"/>
      <sheetName val="FA depreciation"/>
      <sheetName val="Форма2"/>
      <sheetName val="services.01"/>
      <sheetName val="Threshold Calc"/>
      <sheetName val="utilities.01"/>
      <sheetName val="P&amp;L"/>
      <sheetName val="Provisions"/>
      <sheetName val="Deferred tax"/>
      <sheetName val="ВСДС_1 (MAIN)"/>
      <sheetName val="ТМЗ-6"/>
      <sheetName val="Собственный капитал"/>
      <sheetName val="PP&amp;E mvt for 2003"/>
      <sheetName val="Список документов"/>
      <sheetName val="7"/>
      <sheetName val="10"/>
      <sheetName val="1"/>
      <sheetName val="ЛСЦ начисленное на 31.12.08"/>
      <sheetName val="ЛЛизинг начис. на 31.12.08"/>
      <sheetName val="Бонды стр.341"/>
      <sheetName val="material realised"/>
      <sheetName val="electricity"/>
      <sheetName val="L-1"/>
      <sheetName val="FA Movement Kyrg"/>
      <sheetName val="9-1"/>
      <sheetName val="4"/>
      <sheetName val="1-1"/>
      <sheetName val="Movement"/>
      <sheetName val="Приложение 1 KZT"/>
      <sheetName val="Курсы"/>
      <sheetName val="Target"/>
      <sheetName val="Additions_Disposals"/>
      <sheetName val="Assumptions"/>
      <sheetName val="Branches"/>
      <sheetName val="Огл. Графиков"/>
      <sheetName val="Текущие цены"/>
      <sheetName val="рабочий"/>
      <sheetName val="окраска"/>
      <sheetName val="Datasheet"/>
      <sheetName val="ЦентрЗатр"/>
      <sheetName val="Production_Ref Q-1-3"/>
      <sheetName val="ЕдИзм"/>
      <sheetName val="Предпр"/>
      <sheetName val="Anlagevermögen"/>
      <sheetName val="Drop down lists"/>
      <sheetName val="10Cash"/>
      <sheetName val="% threshhold(salary)"/>
      <sheetName val="depreciation_testing"/>
      <sheetName val="Movement_schedule"/>
      <sheetName val="Additions_testing"/>
      <sheetName val="K-400 PPE Additions"/>
      <sheetName val="Acct"/>
      <sheetName val="Salaries &amp; Benefits &amp; Staffing"/>
      <sheetName val="Payroll test"/>
      <sheetName val="8180_(8181,8182)"/>
      <sheetName val="8030;_8221"/>
      <sheetName val="8180__8181_8182_"/>
      <sheetName val="Production_Data_Input"/>
      <sheetName val="Worksheet_in_(C)_8344_Administr"/>
      <sheetName val="FA_Movement_"/>
      <sheetName val="Balance_Sheet"/>
      <sheetName val="GAAP_TB_31_12_01__detail_p&amp;l"/>
      <sheetName val="FA_depreciation"/>
      <sheetName val="services_01"/>
      <sheetName val="Threshold_Calc"/>
      <sheetName val="utilities_01"/>
      <sheetName val="Deferred_tax"/>
      <sheetName val="ВСДС_1_(MAIN)"/>
      <sheetName val="Собственный_капитал"/>
      <sheetName val="PP&amp;E_mvt_for_2003"/>
      <sheetName val="Список_документов"/>
      <sheetName val="ЛСЦ_начисленное_на_31_12_08"/>
      <sheetName val="ЛЛизинг_начис__на_31_12_08"/>
      <sheetName val="Бонды_стр_341"/>
      <sheetName val="material_realised"/>
      <sheetName val="FA_Movement_Kyrg"/>
      <sheetName val="Приложение_1_KZT"/>
      <sheetName val="Огл__Графиков"/>
      <sheetName val="Текущие_цены"/>
      <sheetName val="Drop_down_lists"/>
      <sheetName val="%_threshhold(salary)"/>
      <sheetName val="Production_Ref_Q-1-3"/>
      <sheetName val="K-400_PPE_Additions"/>
      <sheetName val="DD Reserve calculation"/>
      <sheetName val="property"/>
      <sheetName val="F1"/>
      <sheetName val="27M&amp;I - Input"/>
      <sheetName val="HKM RTC Crude costs"/>
      <sheetName val="Основные средства"/>
      <sheetName val="1999-2000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25461.85</v>
          </cell>
        </row>
        <row r="18">
          <cell r="O18">
            <v>1413898.9800000002</v>
          </cell>
        </row>
      </sheetData>
      <sheetData sheetId="6" refreshError="1">
        <row r="3">
          <cell r="A3">
            <v>25461.85</v>
          </cell>
        </row>
        <row r="15">
          <cell r="P15" t="str">
            <v>GL</v>
          </cell>
        </row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  <row r="18">
          <cell r="P18" t="str">
            <v>!</v>
          </cell>
        </row>
      </sheetData>
      <sheetData sheetId="7" refreshError="1">
        <row r="3">
          <cell r="A3">
            <v>25461.85</v>
          </cell>
        </row>
        <row r="17">
          <cell r="O17">
            <v>423663.33000000007</v>
          </cell>
        </row>
      </sheetData>
      <sheetData sheetId="8" refreshError="1">
        <row r="3">
          <cell r="A3">
            <v>25461.85</v>
          </cell>
        </row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  <row r="17">
          <cell r="P17" t="str">
            <v>!</v>
          </cell>
        </row>
        <row r="18">
          <cell r="P18" t="str">
            <v>!</v>
          </cell>
        </row>
      </sheetData>
      <sheetData sheetId="9" refreshError="1">
        <row r="3">
          <cell r="A3">
            <v>25461.85</v>
          </cell>
        </row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  <row r="17">
          <cell r="P17" t="str">
            <v>GL</v>
          </cell>
        </row>
        <row r="18">
          <cell r="P18" t="str">
            <v>!</v>
          </cell>
        </row>
        <row r="19">
          <cell r="P19" t="str">
            <v>!</v>
          </cell>
        </row>
        <row r="20">
          <cell r="P20" t="str">
            <v>!</v>
          </cell>
        </row>
      </sheetData>
      <sheetData sheetId="10" refreshError="1">
        <row r="3">
          <cell r="A3">
            <v>25461.85</v>
          </cell>
          <cell r="B3">
            <v>25462</v>
          </cell>
          <cell r="D3" t="str">
            <v>Administrative Combined Leadsheet</v>
          </cell>
          <cell r="E3" t="str">
            <v>!</v>
          </cell>
        </row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11">
          <cell r="A11">
            <v>423663.33000000007</v>
          </cell>
          <cell r="B11">
            <v>423663</v>
          </cell>
          <cell r="C11" t="str">
            <v>Administrative Combined Leadsheet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C12" t="str">
            <v>Administrative Combined Leadsheet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C13" t="str">
            <v>Administrative Combined Leadsheet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C14" t="str">
            <v>Administrative Combined Leadsheet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>
        <row r="3">
          <cell r="A3">
            <v>25461.85</v>
          </cell>
        </row>
      </sheetData>
      <sheetData sheetId="94">
        <row r="3">
          <cell r="A3">
            <v>25461.85</v>
          </cell>
        </row>
      </sheetData>
      <sheetData sheetId="95">
        <row r="3">
          <cell r="A3">
            <v>25461.85</v>
          </cell>
        </row>
      </sheetData>
      <sheetData sheetId="96">
        <row r="3">
          <cell r="A3">
            <v>25461.85</v>
          </cell>
        </row>
      </sheetData>
      <sheetData sheetId="97">
        <row r="3">
          <cell r="A3">
            <v>25461.85</v>
          </cell>
        </row>
      </sheetData>
      <sheetData sheetId="98">
        <row r="3">
          <cell r="A3">
            <v>25461.85</v>
          </cell>
        </row>
      </sheetData>
      <sheetData sheetId="99">
        <row r="3">
          <cell r="A3">
            <v>25461.85</v>
          </cell>
        </row>
      </sheetData>
      <sheetData sheetId="100">
        <row r="3">
          <cell r="A3">
            <v>25461.85</v>
          </cell>
        </row>
      </sheetData>
      <sheetData sheetId="101">
        <row r="3">
          <cell r="A3">
            <v>25461.85</v>
          </cell>
        </row>
      </sheetData>
      <sheetData sheetId="102">
        <row r="3">
          <cell r="A3">
            <v>25461.85</v>
          </cell>
        </row>
      </sheetData>
      <sheetData sheetId="103">
        <row r="3">
          <cell r="A3">
            <v>25461.85</v>
          </cell>
        </row>
      </sheetData>
      <sheetData sheetId="104">
        <row r="3">
          <cell r="A3">
            <v>25461.85</v>
          </cell>
        </row>
      </sheetData>
      <sheetData sheetId="105">
        <row r="3">
          <cell r="A3">
            <v>25461.85</v>
          </cell>
        </row>
      </sheetData>
      <sheetData sheetId="106">
        <row r="3">
          <cell r="A3">
            <v>25461.85</v>
          </cell>
        </row>
      </sheetData>
      <sheetData sheetId="107">
        <row r="3">
          <cell r="A3">
            <v>25461.85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3">
          <cell r="A3">
            <v>25461.85</v>
          </cell>
        </row>
      </sheetData>
      <sheetData sheetId="117">
        <row r="3">
          <cell r="A3">
            <v>25461.85</v>
          </cell>
        </row>
      </sheetData>
      <sheetData sheetId="118">
        <row r="3">
          <cell r="A3">
            <v>25461.85</v>
          </cell>
        </row>
      </sheetData>
      <sheetData sheetId="119">
        <row r="3">
          <cell r="A3">
            <v>25461.85</v>
          </cell>
        </row>
      </sheetData>
      <sheetData sheetId="120">
        <row r="3">
          <cell r="A3">
            <v>25461.85</v>
          </cell>
        </row>
      </sheetData>
      <sheetData sheetId="121">
        <row r="3">
          <cell r="A3">
            <v>25461.85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Depreciation test"/>
      <sheetName val="CMA Additions"/>
      <sheetName val="Expected vs Actual"/>
      <sheetName val="Threshold Calc"/>
      <sheetName val="XREF"/>
      <sheetName val="Tickmarks"/>
      <sheetName val="Summary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Additions testing"/>
      <sheetName val="Movement schedule"/>
      <sheetName val="depreciation testing"/>
      <sheetName val="Analytics"/>
      <sheetName val="Balance Sheet"/>
      <sheetName val="FA Movement "/>
      <sheetName val="Movements"/>
      <sheetName val="Datasheet"/>
      <sheetName val="Hidden"/>
      <sheetName val="Mvnt"/>
      <sheetName val="Disclosure"/>
      <sheetName val="Additions_Disposals"/>
      <sheetName val="Production_Ref Q-1-3"/>
      <sheetName val="Форма2"/>
      <sheetName val="GAAP TB 31.12.01  detail p&amp;l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Cash Testing"/>
      <sheetName val="Sheet1"/>
      <sheetName val="XREF"/>
      <sheetName val="Tickmarks"/>
      <sheetName val="#REF"/>
      <sheetName val="Movemen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SA Procedures"/>
      <sheetName val="Hidden"/>
      <sheetName val="ТМЗ-6"/>
      <sheetName val="Movements"/>
      <sheetName val="1 вариант  2009 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  <sheetName val="д.7.001"/>
      <sheetName val="9-1"/>
      <sheetName val="4"/>
      <sheetName val="1-1"/>
      <sheetName val="1"/>
      <sheetName val="Capex"/>
      <sheetName val="2.2 ОтклОТМ"/>
      <sheetName val="1.3.2 ОТМ"/>
      <sheetName val="Предпр"/>
      <sheetName val="ЦентрЗатр"/>
      <sheetName val="ЕдИзм"/>
      <sheetName val="2216"/>
      <sheetName val="3-3"/>
      <sheetName val="Movement"/>
      <sheetName val="Datasheet"/>
      <sheetName val="breakdown"/>
      <sheetName val="FA depreciation"/>
      <sheetName val="7"/>
      <sheetName val="10"/>
      <sheetName val="Список документов"/>
      <sheetName val="P&amp;L"/>
      <sheetName val="Provisions"/>
      <sheetName val="Форма2"/>
      <sheetName val="Hidden"/>
      <sheetName val="Disclosure"/>
      <sheetName val="Cur portion of L-t loans 2006"/>
      <sheetName val="Dictionaries"/>
      <sheetName val="9"/>
      <sheetName val="FA Movement "/>
      <sheetName val="Additions testing"/>
      <sheetName val="Movement schedule"/>
      <sheetName val="depreciation testing"/>
      <sheetName val="GAAP TB 31.12.01  detail p&amp;l"/>
      <sheetName val="PP&amp;E mvt for 2003"/>
      <sheetName val="Movements"/>
      <sheetName val="Приложение 1 KZT"/>
      <sheetName val="FA Movement Kyrg"/>
      <sheetName val="Anlagevermögen"/>
      <sheetName val="Production_Ref Q-1-3"/>
      <sheetName val="1NK"/>
      <sheetName val="Interest expense"/>
      <sheetName val="Expected vs Actual"/>
      <sheetName val="ЛСЦ начисленное на 31.12.08"/>
      <sheetName val="ЛЛизинг начис. на 31.12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Cust acc 2003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Бонды стр.341"/>
      <sheetName val="Hidden"/>
      <sheetName val="Mvnt"/>
      <sheetName val="Disclosure"/>
      <sheetName val="ТМЗ-6"/>
      <sheetName val="Head Count Planning"/>
      <sheetName val="Movement"/>
      <sheetName val="Апрель"/>
      <sheetName val="Июль"/>
      <sheetName val="Июнь"/>
      <sheetName val="DD Reserve calculation"/>
      <sheetName val="Datasheet"/>
      <sheetName val="Movements"/>
      <sheetName val="ВСДС_1 (MAIN)"/>
      <sheetName val="Форма2"/>
      <sheetName val="Форма1"/>
      <sheetName val="Additions testing"/>
      <sheetName val="Movement schedule"/>
      <sheetName val="depreciation testing"/>
      <sheetName val="База"/>
      <sheetName val="Б.мчас (П)"/>
      <sheetName val="7"/>
      <sheetName val="10"/>
      <sheetName val="1"/>
      <sheetName val="Список документов"/>
      <sheetName val="Analytics"/>
      <sheetName val="AHEPS"/>
      <sheetName val="OshHPP"/>
      <sheetName val="BHPP"/>
      <sheetName val="PP&amp;E mvt for 2003"/>
      <sheetName val="Собственный капитал"/>
      <sheetName val="9-1"/>
      <sheetName val="4"/>
      <sheetName val="1-1"/>
      <sheetName val="Макро"/>
      <sheetName val="calc"/>
      <sheetName val="FA movement shedule"/>
      <sheetName val="GAAP TB 31.12.01  detail p&amp;l"/>
      <sheetName val="P&amp;L"/>
      <sheetName val="Provisions"/>
      <sheetName val="breakdown"/>
      <sheetName val="ATI"/>
      <sheetName val="Target"/>
      <sheetName val="Basic Info"/>
      <sheetName val="FA Movement "/>
      <sheetName val="Курсы"/>
      <sheetName val="Data USA Adj US$"/>
      <sheetName val="XLR_NoRangeSheet"/>
      <sheetName val="Test"/>
      <sheetName val="trade_receivables_1401"/>
      <sheetName val="Cust_acc_2003"/>
      <sheetName val="8180_(8181,8182)"/>
      <sheetName val="2006_2Day_Tel"/>
      <sheetName val="DD_Reserve_calculation"/>
      <sheetName val="Balance_Sheet"/>
      <sheetName val="Бонды_стр_341"/>
      <sheetName val="Head_Count_Planning"/>
      <sheetName val="ВСДС_1_(MAIN)"/>
      <sheetName val="Additions_testing"/>
      <sheetName val="Movement_schedule"/>
      <sheetName val="depreciation_testing"/>
      <sheetName val="Б_мчас_(П)"/>
      <sheetName val="Список_документов"/>
      <sheetName val="FA_movement_shedule"/>
      <sheetName val="PP&amp;E_mvt_for_2003"/>
      <sheetName val="Собственный_капитал"/>
      <sheetName val="Basic_Info"/>
      <sheetName val="FA_Movement_"/>
      <sheetName val="GAAP_TB_31_12_01__detail_p&amp;l"/>
      <sheetName val="PPE 2"/>
      <sheetName val="Stmnt of fin pos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  <sheetName val="summary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trade receivables 1401"/>
      <sheetName val="1530"/>
      <sheetName val="1450"/>
      <sheetName val="1531"/>
      <sheetName val="Movements"/>
      <sheetName val="Balance Sheet"/>
      <sheetName val="ТМЗ-6"/>
      <sheetName val="Собственный капитал"/>
      <sheetName val="Mvnt"/>
      <sheetName val="Disclosure"/>
      <sheetName val="Datasheet"/>
      <sheetName val="Бонды стр.341"/>
      <sheetName val="Hidden"/>
      <sheetName val="Movement"/>
      <sheetName val="PP&amp;E mvt for 2003"/>
      <sheetName val="Форма2"/>
      <sheetName val="4"/>
      <sheetName val="1-1"/>
      <sheetName val="1"/>
      <sheetName val="ВСДС_1 (MAIN)"/>
      <sheetName val="Б.мчас (П)"/>
      <sheetName val="7"/>
      <sheetName val="10"/>
      <sheetName val="Список документов"/>
      <sheetName val="GAAP TB 30.09.01  detail p&amp;l"/>
      <sheetName val="rollforward"/>
      <sheetName val="GAAP TB 31.12.01  detail p&amp;l"/>
      <sheetName val="FA Movement "/>
      <sheetName val="depreciation testing"/>
      <sheetName val="breakdown"/>
      <sheetName val="FA depreciation"/>
      <sheetName val="9-1"/>
      <sheetName val="P&amp;L"/>
      <sheetName val="Provisions"/>
      <sheetName val="XLRpt_Temp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Threshold Table"/>
      <sheetName val="д.7.001"/>
      <sheetName val="Anlagevermögen"/>
      <sheetName val="summary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ТМЗ-6"/>
      <sheetName val="Март"/>
      <sheetName val="Сентябрь"/>
      <sheetName val="Квартал"/>
      <sheetName val="Январь"/>
      <sheetName val="Декабрь"/>
      <sheetName val="Ноябрь"/>
      <sheetName val="Datasheet"/>
      <sheetName val="4"/>
      <sheetName val="Mvnt"/>
      <sheetName val="Disclosure"/>
      <sheetName val="Содержание"/>
      <sheetName val="CMA Calculations- R Factor"/>
      <sheetName val="CMA Calculations- Figure 5440.1"/>
      <sheetName val="KEGOC - Global"/>
      <sheetName val="Sarbai MES"/>
      <sheetName val="九九年各月"/>
      <sheetName val="Бонды стр.341"/>
      <sheetName val="Saisie obligatoire"/>
      <sheetName val="Work_Packages_data"/>
      <sheetName val="Target"/>
      <sheetName val="Links"/>
      <sheetName val="Lead"/>
      <sheetName val="Depreciation"/>
      <sheetName val="Additions testing"/>
      <sheetName val="Movement schedule"/>
      <sheetName val="depreciation testing"/>
      <sheetName val="Worksheet in 8341 Salaries - CH"/>
      <sheetName val="Inputs"/>
      <sheetName val="XLR_NoRangeSheet"/>
      <sheetName val="Threshold_Table"/>
      <sheetName val="Salary_test"/>
      <sheetName val="Cust_acc_2003"/>
      <sheetName val="8180_(8181,8182)"/>
      <sheetName val="д_7_001"/>
      <sheetName val="KEGOC_-_Global"/>
      <sheetName val="Sarbai_MES"/>
      <sheetName val="CMA_Calculations-_R_Factor"/>
      <sheetName val="CMA_Calculations-_Figure_5440_1"/>
      <sheetName val="Бонды_стр_341"/>
      <sheetName val="Additions_testing"/>
      <sheetName val="Movement_schedule"/>
      <sheetName val="depreciation_testing"/>
      <sheetName val="Worksheet_in_8341_Salaries_-_CH"/>
      <sheetName val="Saisie_obligatoire"/>
      <sheetName val="1-1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of SAD for adjustements"/>
      <sheetName val="P07. PM,TE,SAD"/>
      <sheetName val="P08. SA, CRA"/>
      <sheetName val="P07.a Multilocation"/>
      <sheetName val="Additional -&gt;"/>
      <sheetName val="For Listed Entities"/>
      <sheetName val="TB from TS"/>
    </sheetNames>
    <sheetDataSet>
      <sheetData sheetId="0"/>
      <sheetData sheetId="1">
        <row r="3">
          <cell r="J3">
            <v>2100000</v>
          </cell>
        </row>
      </sheetData>
      <sheetData sheetId="2">
        <row r="94">
          <cell r="H94">
            <v>15010493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 test"/>
      <sheetName val="Loan %"/>
      <sheetName val="12"/>
      <sheetName val="TMS "/>
      <sheetName val="трансф без АО"/>
      <sheetName val="TB"/>
      <sheetName val="22"/>
      <sheetName val="801"/>
      <sheetName val="repair1"/>
      <sheetName val="repair2"/>
      <sheetName val="803"/>
      <sheetName val="821"/>
      <sheetName val="Tickmark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1-1"/>
      <sheetName val="2"/>
      <sheetName val="2-1"/>
      <sheetName val="3"/>
      <sheetName val="3-2"/>
      <sheetName val="3-3"/>
      <sheetName val="3-4"/>
      <sheetName val="4"/>
      <sheetName val="4-1"/>
      <sheetName val="4-2"/>
      <sheetName val="4-3"/>
      <sheetName val="5"/>
      <sheetName val="5-1"/>
      <sheetName val="6"/>
      <sheetName val="8"/>
      <sheetName val="9"/>
      <sheetName val="9-1"/>
      <sheetName val="9-2"/>
      <sheetName val="10"/>
      <sheetName val="10-1"/>
      <sheetName val="10-2"/>
      <sheetName val="11"/>
      <sheetName val="11-1"/>
      <sheetName val="12"/>
      <sheetName val="13"/>
      <sheetName val="ТМЗ-6"/>
      <sheetName val="X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ЛОХЛ СВОД"/>
      <sheetName val="А ЛОХЛ СВОД"/>
      <sheetName val="ЛОХЛ межд"/>
      <sheetName val="А ЛОХЛ межд"/>
      <sheetName val="лохл"/>
      <sheetName val="А лохл"/>
      <sheetName val="ГК лохл"/>
      <sheetName val="А ГК лохл"/>
      <sheetName val="МП лохл"/>
      <sheetName val="А МП лохл"/>
      <sheetName val="В-П КОНС"/>
      <sheetName val="А В-П КОНС"/>
      <sheetName val="В-П"/>
      <sheetName val="А В-П"/>
      <sheetName val="БВО"/>
      <sheetName val="А БВО"/>
      <sheetName val="Девел"/>
      <sheetName val="А Девел"/>
      <sheetName val="Апш"/>
      <sheetName val="А Апш"/>
      <sheetName val="Колум"/>
      <sheetName val="А Колум"/>
      <sheetName val="Анаран"/>
      <sheetName val="А Анаран"/>
      <sheetName val="АНТИЛ"/>
      <sheetName val="А АНТИЛ"/>
      <sheetName val="Нидер"/>
      <sheetName val="А Нидер"/>
      <sheetName val="Кумк"/>
      <sheetName val="А Кумк"/>
      <sheetName val="Карач конс"/>
      <sheetName val="А Карач конс"/>
      <sheetName val="карач"/>
      <sheetName val="А Карач"/>
      <sheetName val="Аксай"/>
      <sheetName val="А Аксай"/>
      <sheetName val="Алматы"/>
      <sheetName val="а Алматы"/>
      <sheetName val="Экспл КОНС"/>
      <sheetName val="А Экспл КОНС"/>
      <sheetName val="Экспл"/>
      <sheetName val="А Экспл"/>
      <sheetName val="Опер"/>
      <sheetName val="А Опер"/>
      <sheetName val="ПроджХ КОНС межд"/>
      <sheetName val="А ПроджХ КОНС межд"/>
      <sheetName val="ПроджХ межд"/>
      <sheetName val="А ПроджХ межд"/>
      <sheetName val="ПроджХ КОНС свод"/>
      <sheetName val="А ПроджХ КОНС свод"/>
      <sheetName val="ПроджХ свод"/>
      <sheetName val="А ПроджХ свод"/>
      <sheetName val="Египет"/>
      <sheetName val="А Египет"/>
      <sheetName val="ВИМ"/>
      <sheetName val="А Вим"/>
      <sheetName val="Блок6"/>
      <sheetName val="А Блок6"/>
      <sheetName val="Блок9"/>
      <sheetName val="А Блок9"/>
      <sheetName val="Лэндмарк"/>
      <sheetName val="А Лэндмарк"/>
      <sheetName val="Пермь р"/>
      <sheetName val="А Пермь р"/>
      <sheetName val="Пермь св"/>
      <sheetName val="А Пермь св"/>
      <sheetName val="МИНП"/>
      <sheetName val="А МИНП"/>
      <sheetName val="ЛОСЛ"/>
      <sheetName val="А ЛОСЛ"/>
      <sheetName val="ГК лосл"/>
      <sheetName val="А ГК лосл"/>
      <sheetName val="МП лосл"/>
      <sheetName val="А МП лосл"/>
      <sheetName val="БАКУ"/>
      <sheetName val="А БАКУ"/>
      <sheetName val="Астана"/>
      <sheetName val="А Астана"/>
      <sheetName val="Сэплай"/>
      <sheetName val="А Сэплай"/>
      <sheetName val="Техникал"/>
      <sheetName val="А Техникал"/>
      <sheetName val="Персон"/>
      <sheetName val="А Персон"/>
      <sheetName val="Секонд"/>
      <sheetName val="А Секонд"/>
      <sheetName val="Ташк"/>
      <sheetName val="А Ташк"/>
      <sheetName val="Лонд"/>
      <sheetName val="А Лонд"/>
      <sheetName val="Групп"/>
      <sheetName val="А Групп"/>
      <sheetName val="НОВ ПР конс"/>
      <sheetName val="А НОВ ПР конс"/>
      <sheetName val="ИнвестХ"/>
      <sheetName val="а ИнвестХ"/>
      <sheetName val="нов пр2"/>
      <sheetName val="а нов пр2"/>
      <sheetName val="запасной"/>
      <sheetName val="а запасной"/>
      <sheetName val="Узбек"/>
      <sheetName val="А Узбек"/>
      <sheetName val="нов пр4"/>
      <sheetName val="а нов пр4"/>
      <sheetName val="ЛОХЛ КОНС по Комп без ВО"/>
      <sheetName val="А ЛОХЛ КОНС  по Комп без ВО"/>
      <sheetName val="ЛОХЛ СВОД по Комп с ВО"/>
      <sheetName val="А ЛОХЛ СВОД  по Комп с ВО"/>
      <sheetName val="П"/>
      <sheetName val="1,3 новая"/>
      <sheetName val="Итог по НПО "/>
      <sheetName val="Понедельно"/>
      <sheetName val="Баланс (Ф1)"/>
      <sheetName val="1.401.2"/>
      <sheetName val="#ССЫЛКА"/>
      <sheetName val="1.411.1"/>
      <sheetName val="3.3.31."/>
      <sheetName val="ИнвестицииСвод"/>
      <sheetName val="11"/>
      <sheetName val="Параметры"/>
      <sheetName val="СЗ-процессинг"/>
      <sheetName val="Нормативы"/>
      <sheetName val="СЗ-собственная деятельность"/>
      <sheetName val="СЦЕНАРН УСЛ"/>
      <sheetName val="Дебиторы"/>
      <sheetName val="Groupings"/>
      <sheetName val="Затраты"/>
      <sheetName val="Список"/>
      <sheetName val="Scenar"/>
      <sheetName val="VLOOKUP"/>
      <sheetName val="INPUTMASTER"/>
      <sheetName val="предприятия"/>
      <sheetName val="Пром1"/>
      <sheetName val="Сдача "/>
      <sheetName val="ЗАО_мес"/>
      <sheetName val="ЗАО_н.ит"/>
      <sheetName val="index"/>
      <sheetName val="field"/>
      <sheetName val="Спр_ мест"/>
      <sheetName val="Спр_ пласт"/>
      <sheetName val="К1_МП"/>
      <sheetName val="формаДДС_пЛОХ_ЛОХЛкмесяц03_ДАШв"/>
      <sheetName val="PD.5_2"/>
      <sheetName val="PD.5_1"/>
      <sheetName val="PD.5_3"/>
      <sheetName val="Списки"/>
      <sheetName val="CF"/>
      <sheetName val="1.2"/>
      <sheetName val="формаДДС_фЛОХ_ЛОХЛкмесяц03_ДАШв"/>
      <sheetName val="Форма1"/>
      <sheetName val="Форма2"/>
      <sheetName val="Осн"/>
      <sheetName val="бензин по авто"/>
      <sheetName val="Др адм"/>
      <sheetName val="Осн.ср-ва"/>
      <sheetName val="calc"/>
      <sheetName val="Анализ"/>
      <sheetName val="Анализ по самовождению"/>
      <sheetName val="Сравнение"/>
      <sheetName val="ГСМ_Услуги"/>
      <sheetName val="Расчет по ГСМ"/>
      <sheetName val="Бизнес-процесс по услугам"/>
      <sheetName val="Бизнес-процесс по ГСМ"/>
      <sheetName val="осн.показ (2)"/>
      <sheetName val="%D1%84%D0%BE%D1%80%D0%BC%D0%B0%"/>
      <sheetName val="ПН"/>
      <sheetName val="ЗАО"/>
      <sheetName val="аренда"/>
      <sheetName val="Сравнялка"/>
      <sheetName val="Ноябрь"/>
      <sheetName val="PD5.4"/>
      <sheetName val="ECONOMIC DATA"/>
      <sheetName val="TRAFFIC CALC"/>
      <sheetName val="TRAFFIC PARM"/>
      <sheetName val="Реализация"/>
      <sheetName val="Input"/>
      <sheetName val="수정시산표"/>
      <sheetName val="элим p&amp;l"/>
      <sheetName val="Database (RUR)Mar YTD"/>
      <sheetName val="МВ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B3" t="str">
            <v xml:space="preserve">Бюджет движения денежных средств </v>
          </cell>
        </row>
        <row r="9">
          <cell r="A9" t="str">
            <v>Код</v>
          </cell>
          <cell r="B9" t="str">
            <v>Название статьи</v>
          </cell>
          <cell r="C9" t="str">
            <v>ПЛАН</v>
          </cell>
          <cell r="L9" t="str">
            <v>ФАКТ</v>
          </cell>
          <cell r="U9" t="str">
            <v>Отклонение</v>
          </cell>
          <cell r="AD9" t="str">
            <v>% Исполнения</v>
          </cell>
        </row>
        <row r="10">
          <cell r="C10" t="str">
            <v>Погашение задолженности</v>
          </cell>
          <cell r="D10" t="str">
            <v>Текущие обязательства</v>
          </cell>
          <cell r="E10" t="str">
            <v>Авансы</v>
          </cell>
          <cell r="F10" t="str">
            <v xml:space="preserve">ИТОГО </v>
          </cell>
          <cell r="G10" t="str">
            <v>Внешние контрагенты</v>
          </cell>
          <cell r="H10" t="str">
            <v>Внутр. оборот по ____</v>
          </cell>
          <cell r="I10" t="str">
            <v>ВО по ЛОХЛ</v>
          </cell>
          <cell r="J10" t="str">
            <v>ВО по ЛУКОЙЛ</v>
          </cell>
          <cell r="K10" t="str">
            <v>Итого без ВО по ЛОХЛ</v>
          </cell>
          <cell r="L10" t="str">
            <v>Погашение задолженности</v>
          </cell>
          <cell r="M10" t="str">
            <v>Текущие обязательства</v>
          </cell>
          <cell r="N10" t="str">
            <v>Авансы</v>
          </cell>
          <cell r="O10" t="str">
            <v xml:space="preserve">ИТОГО </v>
          </cell>
          <cell r="P10" t="str">
            <v>Внешние контрагенты</v>
          </cell>
          <cell r="Q10" t="str">
            <v>Внутр. оборот по ____</v>
          </cell>
          <cell r="R10" t="str">
            <v>ВО по ЛОХЛ</v>
          </cell>
          <cell r="S10" t="str">
            <v>ВО по ЛУКОЙЛ</v>
          </cell>
          <cell r="T10" t="str">
            <v>Итого без ВО по ЛОХЛ</v>
          </cell>
          <cell r="U10" t="str">
            <v>Погашение задолженности</v>
          </cell>
          <cell r="V10" t="str">
            <v>Текущие обязательства</v>
          </cell>
          <cell r="W10" t="str">
            <v>Авансы</v>
          </cell>
          <cell r="X10" t="str">
            <v xml:space="preserve">ИТОГО </v>
          </cell>
          <cell r="Y10" t="str">
            <v>Внешние контрагенты</v>
          </cell>
          <cell r="Z10" t="str">
            <v>Внутр. оборот по ____</v>
          </cell>
          <cell r="AA10" t="str">
            <v>Внутр. оборот по ЛУКОЙЛ Оверсиз Холд. Лтд</v>
          </cell>
          <cell r="AB10" t="str">
            <v>Внутренний оборот по ЛУКОЙЛ</v>
          </cell>
          <cell r="AC10" t="str">
            <v>Итого без ВО по ЛОХЛ</v>
          </cell>
          <cell r="AD10" t="str">
            <v>Погашение задолженности</v>
          </cell>
          <cell r="AE10" t="str">
            <v>Текущие обязательства</v>
          </cell>
          <cell r="AF10" t="str">
            <v>Авансы</v>
          </cell>
          <cell r="AG10" t="str">
            <v xml:space="preserve">ИТОГО </v>
          </cell>
          <cell r="AH10" t="str">
            <v>Внешние контрагенты</v>
          </cell>
          <cell r="AI10" t="str">
            <v>Внутр. оборот по ____</v>
          </cell>
          <cell r="AJ10" t="str">
            <v>Внутр. оборот по ЛУКОЙЛ Оверсиз Холд. Лтд</v>
          </cell>
          <cell r="AK10" t="str">
            <v>Внутренний оборот по ЛУКОЙЛ</v>
          </cell>
          <cell r="AL10" t="str">
            <v>Итого без ВО по ЛОХЛ</v>
          </cell>
        </row>
        <row r="13">
          <cell r="B13" t="str">
            <v>Денежные средства на начало периода</v>
          </cell>
          <cell r="C13">
            <v>0</v>
          </cell>
          <cell r="F13">
            <v>0</v>
          </cell>
          <cell r="K13">
            <v>0</v>
          </cell>
          <cell r="L13">
            <v>0</v>
          </cell>
          <cell r="O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>-</v>
          </cell>
        </row>
        <row r="14">
          <cell r="A14" t="str">
            <v>CF10000000</v>
          </cell>
          <cell r="B14" t="str">
            <v>Поступления</v>
          </cell>
          <cell r="C14">
            <v>0</v>
          </cell>
        </row>
        <row r="15">
          <cell r="A15" t="str">
            <v>CF110000000</v>
          </cell>
          <cell r="B15" t="str">
            <v>Поступления от операционной деятельности</v>
          </cell>
        </row>
        <row r="16">
          <cell r="A16" t="str">
            <v>CF110100000</v>
          </cell>
          <cell r="B16" t="str">
            <v>Выручка всего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A17" t="str">
            <v>CF110101000</v>
          </cell>
          <cell r="B17" t="str">
            <v>Нефть всего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A18" t="str">
            <v>CF110101010</v>
          </cell>
          <cell r="B18" t="str">
            <v>Экспорт</v>
          </cell>
          <cell r="F18">
            <v>0</v>
          </cell>
          <cell r="K18">
            <v>0</v>
          </cell>
          <cell r="O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A19" t="str">
            <v>CF110101020</v>
          </cell>
          <cell r="B19" t="str">
            <v>Ближнее зарубежье</v>
          </cell>
          <cell r="F19">
            <v>0</v>
          </cell>
          <cell r="K19">
            <v>0</v>
          </cell>
          <cell r="O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A20" t="str">
            <v>CF110101030</v>
          </cell>
          <cell r="B20" t="str">
            <v>РФ</v>
          </cell>
          <cell r="F20">
            <v>0</v>
          </cell>
          <cell r="K20">
            <v>0</v>
          </cell>
          <cell r="O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A21" t="str">
            <v>CF110102000</v>
          </cell>
          <cell r="B21" t="str">
            <v>Газ всего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A22" t="str">
            <v>CF110102010</v>
          </cell>
          <cell r="B22" t="str">
            <v>Экспорт</v>
          </cell>
          <cell r="F22">
            <v>0</v>
          </cell>
          <cell r="K22">
            <v>0</v>
          </cell>
          <cell r="O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A23" t="str">
            <v>CF110102020</v>
          </cell>
          <cell r="B23" t="str">
            <v>Ближнее зарубежье</v>
          </cell>
          <cell r="F23">
            <v>0</v>
          </cell>
          <cell r="K23">
            <v>0</v>
          </cell>
          <cell r="O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A24" t="str">
            <v>CF110102030</v>
          </cell>
          <cell r="B24" t="str">
            <v>РФ</v>
          </cell>
          <cell r="F24">
            <v>0</v>
          </cell>
          <cell r="K24">
            <v>0</v>
          </cell>
          <cell r="O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A25" t="str">
            <v>CF110103000</v>
          </cell>
          <cell r="B25" t="str">
            <v>Нефтепродукты всего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A26" t="str">
            <v>CF110103010</v>
          </cell>
          <cell r="B26" t="str">
            <v>Экспорт</v>
          </cell>
          <cell r="F26">
            <v>0</v>
          </cell>
          <cell r="K26">
            <v>0</v>
          </cell>
          <cell r="O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A27" t="str">
            <v>CF110103020</v>
          </cell>
          <cell r="B27" t="str">
            <v>Ближнее зарубежье</v>
          </cell>
          <cell r="F27">
            <v>0</v>
          </cell>
          <cell r="K27">
            <v>0</v>
          </cell>
          <cell r="O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A28" t="str">
            <v>CF110103030</v>
          </cell>
          <cell r="B28" t="str">
            <v>РФ, опт.</v>
          </cell>
          <cell r="F28">
            <v>0</v>
          </cell>
          <cell r="K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A29" t="str">
            <v>CF110103040</v>
          </cell>
          <cell r="B29" t="str">
            <v>РФ, АЗС</v>
          </cell>
          <cell r="F29">
            <v>0</v>
          </cell>
          <cell r="K29">
            <v>0</v>
          </cell>
          <cell r="O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A30" t="str">
            <v>CF110104500</v>
          </cell>
          <cell r="B30" t="str">
            <v>Продажа оборудования</v>
          </cell>
          <cell r="F30">
            <v>0</v>
          </cell>
          <cell r="K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A31" t="str">
            <v>CF110104600</v>
          </cell>
          <cell r="B31" t="str">
            <v>Продажa прочих товаров</v>
          </cell>
          <cell r="F31">
            <v>0</v>
          </cell>
          <cell r="K31">
            <v>0</v>
          </cell>
          <cell r="O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A32" t="str">
            <v>CF110104000</v>
          </cell>
          <cell r="B32" t="str">
            <v>Услуги всего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A33" t="str">
            <v>CF110104010</v>
          </cell>
          <cell r="B33" t="str">
            <v>Внутрикорпоративные услуги</v>
          </cell>
          <cell r="F33">
            <v>0</v>
          </cell>
          <cell r="K33">
            <v>0</v>
          </cell>
          <cell r="O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A34" t="str">
            <v>CF110104020</v>
          </cell>
          <cell r="B34" t="str">
            <v>По предоставлению персонала</v>
          </cell>
          <cell r="F34">
            <v>0</v>
          </cell>
          <cell r="K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A35" t="str">
            <v>CF110104030</v>
          </cell>
          <cell r="B35" t="str">
            <v>По транспортировке нефти/газа</v>
          </cell>
          <cell r="F35">
            <v>0</v>
          </cell>
          <cell r="K35">
            <v>0</v>
          </cell>
          <cell r="O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A36" t="str">
            <v>CF110104040</v>
          </cell>
          <cell r="B36" t="str">
            <v>Прочие</v>
          </cell>
          <cell r="F36">
            <v>0</v>
          </cell>
          <cell r="K36">
            <v>0</v>
          </cell>
          <cell r="O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A37" t="str">
            <v>CF110105000</v>
          </cell>
          <cell r="B37" t="str">
            <v>Операторская деятельность</v>
          </cell>
          <cell r="F37">
            <v>0</v>
          </cell>
          <cell r="K37">
            <v>0</v>
          </cell>
          <cell r="O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A38" t="str">
            <v>CF110106000</v>
          </cell>
          <cell r="B38" t="str">
            <v>Внереализационные доходы</v>
          </cell>
          <cell r="F38">
            <v>0</v>
          </cell>
          <cell r="K38">
            <v>0</v>
          </cell>
          <cell r="O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A39" t="str">
            <v>CF110107000</v>
          </cell>
          <cell r="B39" t="str">
            <v xml:space="preserve">Прочие поступления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A40" t="str">
            <v>CF110107010</v>
          </cell>
          <cell r="B40" t="str">
            <v xml:space="preserve"> - Соц. сфера</v>
          </cell>
          <cell r="F40">
            <v>0</v>
          </cell>
          <cell r="K40">
            <v>0</v>
          </cell>
          <cell r="O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A41" t="str">
            <v>CF110107020</v>
          </cell>
          <cell r="B41" t="str">
            <v xml:space="preserve"> - Реализация товарно-материальных ценностей</v>
          </cell>
          <cell r="F41">
            <v>0</v>
          </cell>
          <cell r="K41">
            <v>0</v>
          </cell>
          <cell r="O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A42" t="str">
            <v>CF110107030</v>
          </cell>
          <cell r="B42" t="str">
            <v xml:space="preserve"> - Сдача имущества в аренду</v>
          </cell>
          <cell r="F42">
            <v>0</v>
          </cell>
          <cell r="K42">
            <v>0</v>
          </cell>
          <cell r="O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A43" t="str">
            <v>CF110107040</v>
          </cell>
          <cell r="B43" t="str">
            <v xml:space="preserve"> - Компенсация накладных расходов</v>
          </cell>
          <cell r="F43">
            <v>0</v>
          </cell>
          <cell r="K43">
            <v>0</v>
          </cell>
          <cell r="O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</row>
        <row r="44">
          <cell r="A44" t="str">
            <v>CF110107050</v>
          </cell>
          <cell r="B44" t="str">
            <v xml:space="preserve"> - Прочие</v>
          </cell>
          <cell r="F44">
            <v>0</v>
          </cell>
          <cell r="K44">
            <v>0</v>
          </cell>
          <cell r="O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</row>
        <row r="45">
          <cell r="A45" t="str">
            <v>CF110200000</v>
          </cell>
          <cell r="B45" t="str">
            <v>Акцизы</v>
          </cell>
          <cell r="F45">
            <v>0</v>
          </cell>
          <cell r="K45">
            <v>0</v>
          </cell>
          <cell r="O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</row>
        <row r="46">
          <cell r="A46" t="str">
            <v>CF110300000</v>
          </cell>
          <cell r="B46" t="str">
            <v>НДС</v>
          </cell>
          <cell r="F46">
            <v>0</v>
          </cell>
          <cell r="K46">
            <v>0</v>
          </cell>
          <cell r="O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</row>
        <row r="47">
          <cell r="B47" t="str">
            <v>Итого поступлений от операционной деятельности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</row>
        <row r="49">
          <cell r="A49" t="str">
            <v>CF120000000</v>
          </cell>
          <cell r="B49" t="str">
            <v>Поступления от финансовой деятельности</v>
          </cell>
        </row>
        <row r="50">
          <cell r="A50" t="str">
            <v>CF120100000</v>
          </cell>
          <cell r="B50" t="str">
            <v>Возвраты краткосрочных кредитов сторонними организациями</v>
          </cell>
          <cell r="F50">
            <v>0</v>
          </cell>
          <cell r="K50">
            <v>0</v>
          </cell>
          <cell r="O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</row>
        <row r="51">
          <cell r="A51" t="str">
            <v>CF120200000</v>
          </cell>
          <cell r="B51" t="str">
            <v>Возвраты долгосрочных кредитов сторонними организациями</v>
          </cell>
          <cell r="F51">
            <v>0</v>
          </cell>
          <cell r="K51">
            <v>0</v>
          </cell>
          <cell r="M51">
            <v>0</v>
          </cell>
          <cell r="O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</row>
        <row r="52">
          <cell r="A52" t="str">
            <v>CF120300000</v>
          </cell>
          <cell r="B52" t="str">
            <v>Полученные краткосрочные кредиты</v>
          </cell>
          <cell r="F52">
            <v>0</v>
          </cell>
          <cell r="K52">
            <v>0</v>
          </cell>
          <cell r="O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</row>
        <row r="53">
          <cell r="A53" t="str">
            <v>CF120400000</v>
          </cell>
          <cell r="B53" t="str">
            <v>Полученные долгосрочные кредиты</v>
          </cell>
          <cell r="F53">
            <v>0</v>
          </cell>
          <cell r="K53">
            <v>0</v>
          </cell>
          <cell r="O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</row>
        <row r="54">
          <cell r="A54" t="str">
            <v>CF120500000</v>
          </cell>
          <cell r="B54" t="str">
            <v>Проценты по выданным кредитам</v>
          </cell>
          <cell r="F54">
            <v>0</v>
          </cell>
          <cell r="K54">
            <v>0</v>
          </cell>
          <cell r="O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</row>
        <row r="55">
          <cell r="A55" t="str">
            <v>CF120600000</v>
          </cell>
          <cell r="B55" t="str">
            <v>Дивиденды</v>
          </cell>
          <cell r="F55">
            <v>0</v>
          </cell>
          <cell r="K55">
            <v>0</v>
          </cell>
          <cell r="O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</row>
        <row r="56">
          <cell r="A56" t="str">
            <v>CF120700000</v>
          </cell>
          <cell r="B56" t="str">
            <v>Размещение долгосрочных долговых обязательств</v>
          </cell>
          <cell r="F56">
            <v>0</v>
          </cell>
          <cell r="K56">
            <v>0</v>
          </cell>
          <cell r="O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</row>
        <row r="57">
          <cell r="A57" t="str">
            <v>CF120800000</v>
          </cell>
          <cell r="B57" t="str">
            <v>Размещение акций</v>
          </cell>
          <cell r="F57">
            <v>0</v>
          </cell>
          <cell r="K57">
            <v>0</v>
          </cell>
          <cell r="O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-</v>
          </cell>
          <cell r="AJ57" t="str">
            <v>-</v>
          </cell>
          <cell r="AK57" t="str">
            <v>-</v>
          </cell>
          <cell r="AL57" t="str">
            <v>-</v>
          </cell>
        </row>
        <row r="58">
          <cell r="A58" t="str">
            <v>CF120900000</v>
          </cell>
          <cell r="B58" t="str">
            <v>Краткосрочные операции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-</v>
          </cell>
          <cell r="AJ58" t="str">
            <v>-</v>
          </cell>
          <cell r="AK58" t="str">
            <v>-</v>
          </cell>
          <cell r="AL58" t="str">
            <v>-</v>
          </cell>
        </row>
        <row r="59">
          <cell r="A59" t="str">
            <v>CF120901000</v>
          </cell>
          <cell r="B59" t="str">
            <v xml:space="preserve"> - с ценными бумагами</v>
          </cell>
          <cell r="F59">
            <v>0</v>
          </cell>
          <cell r="K59">
            <v>0</v>
          </cell>
          <cell r="O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-</v>
          </cell>
          <cell r="AE59" t="str">
            <v>-</v>
          </cell>
          <cell r="AF59" t="str">
            <v>-</v>
          </cell>
          <cell r="AG59" t="str">
            <v>-</v>
          </cell>
          <cell r="AH59" t="str">
            <v>-</v>
          </cell>
          <cell r="AI59" t="str">
            <v>-</v>
          </cell>
          <cell r="AJ59" t="str">
            <v>-</v>
          </cell>
          <cell r="AK59" t="str">
            <v>-</v>
          </cell>
          <cell r="AL59" t="str">
            <v>-</v>
          </cell>
        </row>
        <row r="60">
          <cell r="A60" t="str">
            <v>CF120902000</v>
          </cell>
          <cell r="B60" t="str">
            <v xml:space="preserve"> - с продажей иностранной валюты</v>
          </cell>
          <cell r="F60">
            <v>0</v>
          </cell>
          <cell r="K60">
            <v>0</v>
          </cell>
          <cell r="O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-</v>
          </cell>
          <cell r="AE60" t="str">
            <v>-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-</v>
          </cell>
          <cell r="AJ60" t="str">
            <v>-</v>
          </cell>
          <cell r="AK60" t="str">
            <v>-</v>
          </cell>
          <cell r="AL60" t="str">
            <v>-</v>
          </cell>
        </row>
        <row r="61">
          <cell r="A61" t="str">
            <v>CF120903000</v>
          </cell>
          <cell r="B61" t="str">
            <v xml:space="preserve"> - прочие</v>
          </cell>
          <cell r="F61">
            <v>0</v>
          </cell>
          <cell r="K61">
            <v>0</v>
          </cell>
          <cell r="O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-</v>
          </cell>
          <cell r="AE61" t="str">
            <v>-</v>
          </cell>
          <cell r="AF61" t="str">
            <v>-</v>
          </cell>
          <cell r="AG61" t="str">
            <v>-</v>
          </cell>
          <cell r="AH61" t="str">
            <v>-</v>
          </cell>
          <cell r="AI61" t="str">
            <v>-</v>
          </cell>
          <cell r="AJ61" t="str">
            <v>-</v>
          </cell>
          <cell r="AK61" t="str">
            <v>-</v>
          </cell>
          <cell r="AL61" t="str">
            <v>-</v>
          </cell>
        </row>
        <row r="62">
          <cell r="B62" t="str">
            <v>Итого поступлений от финансовой деятельности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-</v>
          </cell>
          <cell r="AE62" t="str">
            <v>-</v>
          </cell>
          <cell r="AF62" t="str">
            <v>-</v>
          </cell>
          <cell r="AG62" t="str">
            <v>-</v>
          </cell>
          <cell r="AH62" t="str">
            <v>-</v>
          </cell>
          <cell r="AI62" t="str">
            <v>-</v>
          </cell>
          <cell r="AJ62" t="str">
            <v>-</v>
          </cell>
          <cell r="AK62" t="str">
            <v>-</v>
          </cell>
          <cell r="AL62" t="str">
            <v>-</v>
          </cell>
        </row>
        <row r="64">
          <cell r="A64" t="str">
            <v>CF130000000</v>
          </cell>
          <cell r="B64" t="str">
            <v>Поступления от инвестиционной деятельности</v>
          </cell>
          <cell r="K64">
            <v>0</v>
          </cell>
          <cell r="T64">
            <v>0</v>
          </cell>
          <cell r="AC64">
            <v>0</v>
          </cell>
          <cell r="AD64" t="str">
            <v>-</v>
          </cell>
          <cell r="AE64" t="str">
            <v>-</v>
          </cell>
          <cell r="AF64" t="str">
            <v>-</v>
          </cell>
          <cell r="AG64" t="str">
            <v>-</v>
          </cell>
          <cell r="AH64" t="str">
            <v>-</v>
          </cell>
          <cell r="AI64" t="str">
            <v>-</v>
          </cell>
          <cell r="AJ64" t="str">
            <v>-</v>
          </cell>
          <cell r="AK64" t="str">
            <v>-</v>
          </cell>
          <cell r="AL64" t="str">
            <v>-</v>
          </cell>
        </row>
        <row r="65">
          <cell r="A65" t="str">
            <v>CF130100000</v>
          </cell>
          <cell r="B65" t="str">
            <v>Финансирование в рамках инвестиционных программ</v>
          </cell>
          <cell r="F65">
            <v>0</v>
          </cell>
          <cell r="K65">
            <v>0</v>
          </cell>
          <cell r="O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-</v>
          </cell>
          <cell r="AE65" t="str">
            <v>-</v>
          </cell>
          <cell r="AF65" t="str">
            <v>-</v>
          </cell>
          <cell r="AG65" t="str">
            <v>-</v>
          </cell>
          <cell r="AH65" t="str">
            <v>-</v>
          </cell>
          <cell r="AI65" t="str">
            <v>-</v>
          </cell>
          <cell r="AJ65" t="str">
            <v>-</v>
          </cell>
          <cell r="AK65" t="str">
            <v>-</v>
          </cell>
          <cell r="AL65" t="str">
            <v>-</v>
          </cell>
        </row>
        <row r="66">
          <cell r="A66" t="str">
            <v>CF130200000</v>
          </cell>
          <cell r="B66" t="str">
            <v>Возврат средств НИОКР</v>
          </cell>
          <cell r="F66">
            <v>0</v>
          </cell>
          <cell r="K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-</v>
          </cell>
          <cell r="AE66" t="str">
            <v>-</v>
          </cell>
          <cell r="AF66" t="str">
            <v>-</v>
          </cell>
          <cell r="AG66" t="str">
            <v>-</v>
          </cell>
          <cell r="AH66" t="str">
            <v>-</v>
          </cell>
          <cell r="AI66" t="str">
            <v>-</v>
          </cell>
          <cell r="AJ66" t="str">
            <v>-</v>
          </cell>
          <cell r="AK66" t="str">
            <v>-</v>
          </cell>
          <cell r="AL66" t="str">
            <v>-</v>
          </cell>
        </row>
        <row r="67">
          <cell r="A67" t="str">
            <v>CF130300000</v>
          </cell>
          <cell r="B67" t="str">
            <v>Возврат средств ВМСБ</v>
          </cell>
          <cell r="F67">
            <v>0</v>
          </cell>
          <cell r="K67">
            <v>0</v>
          </cell>
          <cell r="O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-</v>
          </cell>
          <cell r="AE67" t="str">
            <v>-</v>
          </cell>
          <cell r="AF67" t="str">
            <v>-</v>
          </cell>
          <cell r="AG67" t="str">
            <v>-</v>
          </cell>
          <cell r="AH67" t="str">
            <v>-</v>
          </cell>
          <cell r="AI67" t="str">
            <v>-</v>
          </cell>
          <cell r="AJ67" t="str">
            <v>-</v>
          </cell>
          <cell r="AK67" t="str">
            <v>-</v>
          </cell>
          <cell r="AL67" t="str">
            <v>-</v>
          </cell>
        </row>
        <row r="68">
          <cell r="A68" t="str">
            <v>CF130400000</v>
          </cell>
          <cell r="B68" t="str">
            <v>Поступления от реализации долгосрочных активов</v>
          </cell>
          <cell r="F68">
            <v>0</v>
          </cell>
          <cell r="K68">
            <v>0</v>
          </cell>
          <cell r="O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-</v>
          </cell>
          <cell r="AK68" t="str">
            <v>-</v>
          </cell>
          <cell r="AL68" t="str">
            <v>-</v>
          </cell>
        </row>
        <row r="69">
          <cell r="A69" t="str">
            <v>CF130500000</v>
          </cell>
          <cell r="B69" t="str">
            <v>Поступления от продажи компаний</v>
          </cell>
          <cell r="F69">
            <v>0</v>
          </cell>
          <cell r="K69">
            <v>0</v>
          </cell>
          <cell r="O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-</v>
          </cell>
          <cell r="AE69" t="str">
            <v>-</v>
          </cell>
          <cell r="AF69" t="str">
            <v>-</v>
          </cell>
          <cell r="AG69" t="str">
            <v>-</v>
          </cell>
          <cell r="AH69" t="str">
            <v>-</v>
          </cell>
          <cell r="AI69" t="str">
            <v>-</v>
          </cell>
          <cell r="AJ69" t="str">
            <v>-</v>
          </cell>
          <cell r="AK69" t="str">
            <v>-</v>
          </cell>
          <cell r="AL69" t="str">
            <v>-</v>
          </cell>
        </row>
        <row r="70">
          <cell r="A70" t="str">
            <v>CF130600000</v>
          </cell>
          <cell r="B70" t="str">
            <v>НДС</v>
          </cell>
          <cell r="F70">
            <v>0</v>
          </cell>
          <cell r="K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</row>
        <row r="71">
          <cell r="B71" t="str">
            <v>Итого поступлений от инвестиционной деятельности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-</v>
          </cell>
          <cell r="AE71" t="str">
            <v>-</v>
          </cell>
          <cell r="AF71" t="str">
            <v>-</v>
          </cell>
          <cell r="AG71" t="str">
            <v>-</v>
          </cell>
          <cell r="AH71" t="str">
            <v>-</v>
          </cell>
          <cell r="AI71" t="str">
            <v>-</v>
          </cell>
          <cell r="AJ71" t="str">
            <v>-</v>
          </cell>
          <cell r="AK71" t="str">
            <v>-</v>
          </cell>
          <cell r="AL71" t="str">
            <v>-</v>
          </cell>
        </row>
        <row r="72">
          <cell r="B72" t="str">
            <v>ИТОГО ПОСТУПЛЕНИЙ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</row>
        <row r="74">
          <cell r="A74" t="str">
            <v>CF200000000</v>
          </cell>
          <cell r="B74" t="str">
            <v>Платежи</v>
          </cell>
        </row>
        <row r="76">
          <cell r="A76" t="str">
            <v>CF210000000</v>
          </cell>
          <cell r="B76" t="str">
            <v>Платежи по операционной деятельности</v>
          </cell>
        </row>
        <row r="77">
          <cell r="A77" t="str">
            <v>CF210100000</v>
          </cell>
          <cell r="B77" t="str">
            <v>Затраты на производство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</row>
        <row r="78">
          <cell r="A78" t="str">
            <v>CF210101000</v>
          </cell>
          <cell r="B78" t="str">
            <v>Добыча нефти и газа</v>
          </cell>
          <cell r="F78">
            <v>0</v>
          </cell>
          <cell r="K78">
            <v>0</v>
          </cell>
          <cell r="O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</row>
        <row r="79">
          <cell r="A79" t="str">
            <v>CF210102000</v>
          </cell>
          <cell r="B79" t="str">
            <v>Геологоразведочные работы</v>
          </cell>
          <cell r="F79">
            <v>0</v>
          </cell>
          <cell r="K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</row>
        <row r="80">
          <cell r="A80" t="str">
            <v>CF210200000</v>
          </cell>
          <cell r="B80" t="str">
            <v>Закупка товаров для перепродажи - всего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</row>
        <row r="81">
          <cell r="A81" t="str">
            <v>CF210201000</v>
          </cell>
          <cell r="B81" t="str">
            <v>Нефть</v>
          </cell>
          <cell r="F81">
            <v>0</v>
          </cell>
          <cell r="K81">
            <v>0</v>
          </cell>
          <cell r="O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</row>
        <row r="82">
          <cell r="A82" t="str">
            <v>CF210202000</v>
          </cell>
          <cell r="B82" t="str">
            <v>Нефтепродукты</v>
          </cell>
          <cell r="F82">
            <v>0</v>
          </cell>
          <cell r="K82">
            <v>0</v>
          </cell>
          <cell r="O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</row>
        <row r="83">
          <cell r="A83" t="str">
            <v>CF210203000</v>
          </cell>
          <cell r="B83" t="str">
            <v>Оборудование</v>
          </cell>
          <cell r="F83">
            <v>0</v>
          </cell>
          <cell r="K83">
            <v>0</v>
          </cell>
          <cell r="O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</row>
        <row r="84">
          <cell r="A84" t="str">
            <v>CF210204000</v>
          </cell>
          <cell r="B84" t="str">
            <v>Прочие</v>
          </cell>
          <cell r="F84">
            <v>0</v>
          </cell>
          <cell r="K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</row>
        <row r="85">
          <cell r="A85" t="str">
            <v>CF210300000</v>
          </cell>
          <cell r="B85" t="str">
            <v>Прочие прямые затраты по торговой деятельности</v>
          </cell>
          <cell r="F85">
            <v>0</v>
          </cell>
          <cell r="K85">
            <v>0</v>
          </cell>
          <cell r="O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</row>
        <row r="86">
          <cell r="A86" t="str">
            <v>CF210400000</v>
          </cell>
          <cell r="B86" t="str">
            <v>Услуги процессинга</v>
          </cell>
          <cell r="F86">
            <v>0</v>
          </cell>
          <cell r="K86">
            <v>0</v>
          </cell>
          <cell r="O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-</v>
          </cell>
          <cell r="AE86" t="str">
            <v>-</v>
          </cell>
          <cell r="AF86" t="str">
            <v>-</v>
          </cell>
          <cell r="AG86" t="str">
            <v>-</v>
          </cell>
          <cell r="AH86" t="str">
            <v>-</v>
          </cell>
          <cell r="AI86" t="str">
            <v>-</v>
          </cell>
          <cell r="AJ86" t="str">
            <v>-</v>
          </cell>
          <cell r="AK86" t="str">
            <v>-</v>
          </cell>
          <cell r="AL86" t="str">
            <v>-</v>
          </cell>
        </row>
        <row r="87">
          <cell r="A87" t="str">
            <v>CF210500000</v>
          </cell>
          <cell r="B87" t="str">
            <v>Расходы на содержание АЗС</v>
          </cell>
          <cell r="F87">
            <v>0</v>
          </cell>
          <cell r="K87">
            <v>0</v>
          </cell>
          <cell r="O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-</v>
          </cell>
          <cell r="AE87" t="str">
            <v>-</v>
          </cell>
          <cell r="AF87" t="str">
            <v>-</v>
          </cell>
          <cell r="AG87" t="str">
            <v>-</v>
          </cell>
          <cell r="AH87" t="str">
            <v>-</v>
          </cell>
          <cell r="AI87" t="str">
            <v>-</v>
          </cell>
          <cell r="AJ87" t="str">
            <v>-</v>
          </cell>
          <cell r="AK87" t="str">
            <v>-</v>
          </cell>
          <cell r="AL87" t="str">
            <v>-</v>
          </cell>
        </row>
        <row r="88">
          <cell r="A88" t="str">
            <v>CF210600000</v>
          </cell>
          <cell r="B88" t="str">
            <v>Расходы на социальную сферу</v>
          </cell>
          <cell r="F88">
            <v>0</v>
          </cell>
          <cell r="K88">
            <v>0</v>
          </cell>
          <cell r="O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-</v>
          </cell>
          <cell r="AE88" t="str">
            <v>-</v>
          </cell>
          <cell r="AF88" t="str">
            <v>-</v>
          </cell>
          <cell r="AG88" t="str">
            <v>-</v>
          </cell>
          <cell r="AH88" t="str">
            <v>-</v>
          </cell>
          <cell r="AI88" t="str">
            <v>-</v>
          </cell>
          <cell r="AJ88" t="str">
            <v>-</v>
          </cell>
          <cell r="AK88" t="str">
            <v>-</v>
          </cell>
          <cell r="AL88" t="str">
            <v>-</v>
          </cell>
        </row>
        <row r="89">
          <cell r="A89" t="str">
            <v>CF210700000</v>
          </cell>
          <cell r="B89" t="str">
            <v>Коммерческие расходы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-</v>
          </cell>
          <cell r="AE89" t="str">
            <v>-</v>
          </cell>
          <cell r="AF89" t="str">
            <v>-</v>
          </cell>
          <cell r="AG89" t="str">
            <v>-</v>
          </cell>
          <cell r="AH89" t="str">
            <v>-</v>
          </cell>
          <cell r="AI89" t="str">
            <v>-</v>
          </cell>
          <cell r="AJ89" t="str">
            <v>-</v>
          </cell>
          <cell r="AK89" t="str">
            <v>-</v>
          </cell>
          <cell r="AL89" t="str">
            <v>-</v>
          </cell>
        </row>
        <row r="90">
          <cell r="A90" t="str">
            <v>CF210701000</v>
          </cell>
          <cell r="B90" t="str">
            <v xml:space="preserve"> - Транспортировка нефти и нефтепродуктов</v>
          </cell>
          <cell r="F90">
            <v>0</v>
          </cell>
          <cell r="K90">
            <v>0</v>
          </cell>
          <cell r="O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-</v>
          </cell>
          <cell r="AE90" t="str">
            <v>-</v>
          </cell>
          <cell r="AF90" t="str">
            <v>-</v>
          </cell>
          <cell r="AG90" t="str">
            <v>-</v>
          </cell>
          <cell r="AH90" t="str">
            <v>-</v>
          </cell>
          <cell r="AI90" t="str">
            <v>-</v>
          </cell>
          <cell r="AJ90" t="str">
            <v>-</v>
          </cell>
          <cell r="AK90" t="str">
            <v>-</v>
          </cell>
          <cell r="AL90" t="str">
            <v>-</v>
          </cell>
        </row>
        <row r="91">
          <cell r="A91" t="str">
            <v>CF210702000</v>
          </cell>
          <cell r="B91" t="str">
            <v xml:space="preserve"> - Потери нефти при транспортировке</v>
          </cell>
          <cell r="F91">
            <v>0</v>
          </cell>
          <cell r="K91">
            <v>0</v>
          </cell>
          <cell r="O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-</v>
          </cell>
          <cell r="AE91" t="str">
            <v>-</v>
          </cell>
          <cell r="AF91" t="str">
            <v>-</v>
          </cell>
          <cell r="AG91" t="str">
            <v>-</v>
          </cell>
          <cell r="AH91" t="str">
            <v>-</v>
          </cell>
          <cell r="AI91" t="str">
            <v>-</v>
          </cell>
          <cell r="AJ91" t="str">
            <v>-</v>
          </cell>
          <cell r="AK91" t="str">
            <v>-</v>
          </cell>
          <cell r="AL91" t="str">
            <v>-</v>
          </cell>
        </row>
        <row r="92">
          <cell r="A92" t="str">
            <v>CF210703000</v>
          </cell>
          <cell r="B92" t="str">
            <v xml:space="preserve"> - Инспекция качества</v>
          </cell>
          <cell r="F92">
            <v>0</v>
          </cell>
          <cell r="K92">
            <v>0</v>
          </cell>
          <cell r="O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-</v>
          </cell>
          <cell r="AE92" t="str">
            <v>-</v>
          </cell>
          <cell r="AF92" t="str">
            <v>-</v>
          </cell>
          <cell r="AG92" t="str">
            <v>-</v>
          </cell>
          <cell r="AH92" t="str">
            <v>-</v>
          </cell>
          <cell r="AI92" t="str">
            <v>-</v>
          </cell>
          <cell r="AJ92" t="str">
            <v>-</v>
          </cell>
          <cell r="AK92" t="str">
            <v>-</v>
          </cell>
          <cell r="AL92" t="str">
            <v>-</v>
          </cell>
        </row>
        <row r="93">
          <cell r="A93" t="str">
            <v>CF210704000</v>
          </cell>
          <cell r="B93" t="str">
            <v xml:space="preserve"> - Таможенные сборы</v>
          </cell>
          <cell r="F93">
            <v>0</v>
          </cell>
          <cell r="K93">
            <v>0</v>
          </cell>
          <cell r="O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-</v>
          </cell>
          <cell r="AE93" t="str">
            <v>-</v>
          </cell>
          <cell r="AF93" t="str">
            <v>-</v>
          </cell>
          <cell r="AG93" t="str">
            <v>-</v>
          </cell>
          <cell r="AH93" t="str">
            <v>-</v>
          </cell>
          <cell r="AI93" t="str">
            <v>-</v>
          </cell>
          <cell r="AJ93" t="str">
            <v>-</v>
          </cell>
          <cell r="AK93" t="str">
            <v>-</v>
          </cell>
          <cell r="AL93" t="str">
            <v>-</v>
          </cell>
        </row>
        <row r="94">
          <cell r="A94" t="str">
            <v>CF210705000</v>
          </cell>
          <cell r="B94" t="str">
            <v xml:space="preserve"> - Услуги банка</v>
          </cell>
          <cell r="F94">
            <v>0</v>
          </cell>
          <cell r="K94">
            <v>0</v>
          </cell>
          <cell r="O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-</v>
          </cell>
          <cell r="AE94" t="str">
            <v>-</v>
          </cell>
          <cell r="AF94" t="str">
            <v>-</v>
          </cell>
          <cell r="AG94" t="str">
            <v>-</v>
          </cell>
          <cell r="AH94" t="str">
            <v>-</v>
          </cell>
          <cell r="AI94" t="str">
            <v>-</v>
          </cell>
          <cell r="AJ94" t="str">
            <v>-</v>
          </cell>
          <cell r="AK94" t="str">
            <v>-</v>
          </cell>
          <cell r="AL94" t="str">
            <v>-</v>
          </cell>
        </row>
        <row r="95">
          <cell r="A95" t="str">
            <v>CF210706000</v>
          </cell>
          <cell r="B95" t="str">
            <v xml:space="preserve"> - Реклама</v>
          </cell>
          <cell r="F95">
            <v>0</v>
          </cell>
          <cell r="K95">
            <v>0</v>
          </cell>
          <cell r="O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-</v>
          </cell>
          <cell r="AE95" t="str">
            <v>-</v>
          </cell>
          <cell r="AF95" t="str">
            <v>-</v>
          </cell>
          <cell r="AG95" t="str">
            <v>-</v>
          </cell>
          <cell r="AH95" t="str">
            <v>-</v>
          </cell>
          <cell r="AI95" t="str">
            <v>-</v>
          </cell>
          <cell r="AJ95" t="str">
            <v>-</v>
          </cell>
          <cell r="AK95" t="str">
            <v>-</v>
          </cell>
          <cell r="AL95" t="str">
            <v>-</v>
          </cell>
        </row>
        <row r="96">
          <cell r="A96" t="str">
            <v>CF210707000</v>
          </cell>
          <cell r="B96" t="str">
            <v xml:space="preserve"> - Вознаграждение комиссионера</v>
          </cell>
          <cell r="F96">
            <v>0</v>
          </cell>
          <cell r="K96">
            <v>0</v>
          </cell>
          <cell r="O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-</v>
          </cell>
          <cell r="AE96" t="str">
            <v>-</v>
          </cell>
          <cell r="AF96" t="str">
            <v>-</v>
          </cell>
          <cell r="AG96" t="str">
            <v>-</v>
          </cell>
          <cell r="AH96" t="str">
            <v>-</v>
          </cell>
          <cell r="AI96" t="str">
            <v>-</v>
          </cell>
          <cell r="AJ96" t="str">
            <v>-</v>
          </cell>
          <cell r="AK96" t="str">
            <v>-</v>
          </cell>
          <cell r="AL96" t="str">
            <v>-</v>
          </cell>
        </row>
        <row r="97">
          <cell r="A97" t="str">
            <v>CF210708000</v>
          </cell>
          <cell r="B97" t="str">
            <v xml:space="preserve"> - Прочие </v>
          </cell>
          <cell r="F97">
            <v>0</v>
          </cell>
          <cell r="K97">
            <v>0</v>
          </cell>
          <cell r="O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-</v>
          </cell>
          <cell r="AE97" t="str">
            <v>-</v>
          </cell>
          <cell r="AF97" t="str">
            <v>-</v>
          </cell>
          <cell r="AG97" t="str">
            <v>-</v>
          </cell>
          <cell r="AH97" t="str">
            <v>-</v>
          </cell>
          <cell r="AI97" t="str">
            <v>-</v>
          </cell>
          <cell r="AJ97" t="str">
            <v>-</v>
          </cell>
          <cell r="AK97" t="str">
            <v>-</v>
          </cell>
          <cell r="AL97" t="str">
            <v>-</v>
          </cell>
        </row>
        <row r="98">
          <cell r="A98" t="str">
            <v>CF210800000</v>
          </cell>
          <cell r="B98" t="str">
            <v xml:space="preserve">Общехозяйственные и административные расходы (детальная расшифровка - см. приложение)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-</v>
          </cell>
          <cell r="AE98" t="str">
            <v>-</v>
          </cell>
          <cell r="AF98" t="str">
            <v>-</v>
          </cell>
          <cell r="AG98" t="str">
            <v>-</v>
          </cell>
          <cell r="AH98" t="str">
            <v>-</v>
          </cell>
          <cell r="AI98" t="str">
            <v>-</v>
          </cell>
          <cell r="AJ98" t="str">
            <v>-</v>
          </cell>
          <cell r="AK98" t="str">
            <v>-</v>
          </cell>
          <cell r="AL98" t="str">
            <v>-</v>
          </cell>
        </row>
        <row r="99">
          <cell r="A99" t="str">
            <v>CF210900000</v>
          </cell>
          <cell r="B99" t="str">
            <v>Внереализационные расходы</v>
          </cell>
          <cell r="F99">
            <v>0</v>
          </cell>
          <cell r="K99">
            <v>0</v>
          </cell>
          <cell r="O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-</v>
          </cell>
          <cell r="AE99" t="str">
            <v>-</v>
          </cell>
          <cell r="AF99" t="str">
            <v>-</v>
          </cell>
          <cell r="AG99" t="str">
            <v>-</v>
          </cell>
          <cell r="AH99" t="str">
            <v>-</v>
          </cell>
          <cell r="AI99" t="str">
            <v>-</v>
          </cell>
          <cell r="AJ99" t="str">
            <v>-</v>
          </cell>
          <cell r="AK99" t="str">
            <v>-</v>
          </cell>
          <cell r="AL99" t="str">
            <v>-</v>
          </cell>
        </row>
        <row r="100">
          <cell r="A100" t="str">
            <v>CF211000000</v>
          </cell>
          <cell r="B100" t="str">
            <v>Прочие</v>
          </cell>
          <cell r="F100">
            <v>0</v>
          </cell>
          <cell r="K100">
            <v>0</v>
          </cell>
          <cell r="O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 t="str">
            <v>-</v>
          </cell>
          <cell r="AE100" t="str">
            <v>-</v>
          </cell>
          <cell r="AF100" t="str">
            <v>-</v>
          </cell>
          <cell r="AG100" t="str">
            <v>-</v>
          </cell>
          <cell r="AH100" t="str">
            <v>-</v>
          </cell>
          <cell r="AI100" t="str">
            <v>-</v>
          </cell>
          <cell r="AJ100" t="str">
            <v>-</v>
          </cell>
          <cell r="AK100" t="str">
            <v>-</v>
          </cell>
          <cell r="AL100" t="str">
            <v>-</v>
          </cell>
        </row>
        <row r="101">
          <cell r="A101" t="str">
            <v>CF211100000</v>
          </cell>
          <cell r="B101" t="str">
            <v>Акцизы</v>
          </cell>
          <cell r="F101">
            <v>0</v>
          </cell>
          <cell r="K101">
            <v>0</v>
          </cell>
          <cell r="O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-</v>
          </cell>
          <cell r="AE101" t="str">
            <v>-</v>
          </cell>
          <cell r="AF101" t="str">
            <v>-</v>
          </cell>
          <cell r="AG101" t="str">
            <v>-</v>
          </cell>
          <cell r="AH101" t="str">
            <v>-</v>
          </cell>
          <cell r="AI101" t="str">
            <v>-</v>
          </cell>
          <cell r="AJ101" t="str">
            <v>-</v>
          </cell>
          <cell r="AK101" t="str">
            <v>-</v>
          </cell>
          <cell r="AL101" t="str">
            <v>-</v>
          </cell>
        </row>
        <row r="102">
          <cell r="A102" t="str">
            <v>CF211200000</v>
          </cell>
          <cell r="B102" t="str">
            <v>НДС</v>
          </cell>
          <cell r="F102">
            <v>0</v>
          </cell>
          <cell r="K102">
            <v>0</v>
          </cell>
          <cell r="O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 t="str">
            <v>-</v>
          </cell>
          <cell r="AE102" t="str">
            <v>-</v>
          </cell>
          <cell r="AF102" t="str">
            <v>-</v>
          </cell>
          <cell r="AG102" t="str">
            <v>-</v>
          </cell>
          <cell r="AH102" t="str">
            <v>-</v>
          </cell>
          <cell r="AI102" t="str">
            <v>-</v>
          </cell>
          <cell r="AJ102" t="str">
            <v>-</v>
          </cell>
          <cell r="AK102" t="str">
            <v>-</v>
          </cell>
          <cell r="AL102" t="str">
            <v>-</v>
          </cell>
        </row>
        <row r="103">
          <cell r="B103" t="str">
            <v>Итого платежей по операционной деятельности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>-</v>
          </cell>
          <cell r="AE103" t="str">
            <v>-</v>
          </cell>
          <cell r="AF103" t="str">
            <v>-</v>
          </cell>
          <cell r="AG103" t="str">
            <v>-</v>
          </cell>
          <cell r="AH103" t="str">
            <v>-</v>
          </cell>
          <cell r="AI103" t="str">
            <v>-</v>
          </cell>
          <cell r="AJ103" t="str">
            <v>-</v>
          </cell>
          <cell r="AK103" t="str">
            <v>-</v>
          </cell>
          <cell r="AL103" t="str">
            <v>-</v>
          </cell>
        </row>
        <row r="105">
          <cell r="A105" t="str">
            <v>CF220000000</v>
          </cell>
          <cell r="B105" t="str">
            <v>Платежи по финансовой деятельности</v>
          </cell>
        </row>
        <row r="106">
          <cell r="A106" t="str">
            <v>CF220100000</v>
          </cell>
          <cell r="B106" t="str">
            <v xml:space="preserve">Выдача краткосрочных кредитов </v>
          </cell>
          <cell r="F106">
            <v>0</v>
          </cell>
          <cell r="K106">
            <v>0</v>
          </cell>
          <cell r="O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-</v>
          </cell>
          <cell r="AE106" t="str">
            <v>-</v>
          </cell>
          <cell r="AF106" t="str">
            <v>-</v>
          </cell>
          <cell r="AG106" t="str">
            <v>-</v>
          </cell>
          <cell r="AH106" t="str">
            <v>-</v>
          </cell>
          <cell r="AI106" t="str">
            <v>-</v>
          </cell>
          <cell r="AJ106" t="str">
            <v>-</v>
          </cell>
          <cell r="AK106" t="str">
            <v>-</v>
          </cell>
          <cell r="AL106" t="str">
            <v>-</v>
          </cell>
        </row>
        <row r="107">
          <cell r="A107" t="str">
            <v>CF220200000</v>
          </cell>
          <cell r="B107" t="str">
            <v>Выдача долгосрочных кредитов</v>
          </cell>
          <cell r="F107">
            <v>0</v>
          </cell>
          <cell r="K107">
            <v>0</v>
          </cell>
          <cell r="O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 t="str">
            <v>-</v>
          </cell>
          <cell r="AE107" t="str">
            <v>-</v>
          </cell>
          <cell r="AF107" t="str">
            <v>-</v>
          </cell>
          <cell r="AG107" t="str">
            <v>-</v>
          </cell>
          <cell r="AH107" t="str">
            <v>-</v>
          </cell>
          <cell r="AI107" t="str">
            <v>-</v>
          </cell>
          <cell r="AJ107" t="str">
            <v>-</v>
          </cell>
          <cell r="AK107" t="str">
            <v>-</v>
          </cell>
          <cell r="AL107" t="str">
            <v>-</v>
          </cell>
        </row>
        <row r="108">
          <cell r="A108" t="str">
            <v>CF220300000</v>
          </cell>
          <cell r="B108" t="str">
            <v xml:space="preserve">Погашение краткосрочных кредитов </v>
          </cell>
          <cell r="F108">
            <v>0</v>
          </cell>
          <cell r="K108">
            <v>0</v>
          </cell>
          <cell r="O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-</v>
          </cell>
          <cell r="AE108" t="str">
            <v>-</v>
          </cell>
          <cell r="AF108" t="str">
            <v>-</v>
          </cell>
          <cell r="AG108" t="str">
            <v>-</v>
          </cell>
          <cell r="AH108" t="str">
            <v>-</v>
          </cell>
          <cell r="AI108" t="str">
            <v>-</v>
          </cell>
          <cell r="AJ108" t="str">
            <v>-</v>
          </cell>
          <cell r="AK108" t="str">
            <v>-</v>
          </cell>
          <cell r="AL108" t="str">
            <v>-</v>
          </cell>
        </row>
        <row r="109">
          <cell r="A109" t="str">
            <v>CF220400000</v>
          </cell>
          <cell r="B109" t="str">
            <v>Погашение долгосрочных кредитов</v>
          </cell>
          <cell r="F109">
            <v>0</v>
          </cell>
          <cell r="K109">
            <v>0</v>
          </cell>
          <cell r="M109">
            <v>0</v>
          </cell>
          <cell r="O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>-</v>
          </cell>
          <cell r="AE109" t="str">
            <v>-</v>
          </cell>
          <cell r="AF109" t="str">
            <v>-</v>
          </cell>
          <cell r="AG109" t="str">
            <v>-</v>
          </cell>
          <cell r="AH109" t="str">
            <v>-</v>
          </cell>
          <cell r="AI109" t="str">
            <v>-</v>
          </cell>
          <cell r="AJ109" t="str">
            <v>-</v>
          </cell>
          <cell r="AK109" t="str">
            <v>-</v>
          </cell>
          <cell r="AL109" t="str">
            <v>-</v>
          </cell>
        </row>
        <row r="110">
          <cell r="A110" t="str">
            <v>CF220500000</v>
          </cell>
          <cell r="B110" t="str">
            <v>Проценты по полученным кредитам</v>
          </cell>
          <cell r="F110">
            <v>0</v>
          </cell>
          <cell r="K110">
            <v>0</v>
          </cell>
          <cell r="O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-</v>
          </cell>
          <cell r="AI110" t="str">
            <v>-</v>
          </cell>
          <cell r="AJ110" t="str">
            <v>-</v>
          </cell>
          <cell r="AK110" t="str">
            <v>-</v>
          </cell>
          <cell r="AL110" t="str">
            <v>-</v>
          </cell>
        </row>
        <row r="111">
          <cell r="A111" t="str">
            <v>CF220600000</v>
          </cell>
          <cell r="B111" t="str">
            <v>Дивиденды</v>
          </cell>
          <cell r="F111">
            <v>0</v>
          </cell>
          <cell r="K111">
            <v>0</v>
          </cell>
          <cell r="O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 t="str">
            <v>-</v>
          </cell>
          <cell r="AE111" t="str">
            <v>-</v>
          </cell>
          <cell r="AF111" t="str">
            <v>-</v>
          </cell>
          <cell r="AG111" t="str">
            <v>-</v>
          </cell>
          <cell r="AH111" t="str">
            <v>-</v>
          </cell>
          <cell r="AI111" t="str">
            <v>-</v>
          </cell>
          <cell r="AJ111" t="str">
            <v>-</v>
          </cell>
          <cell r="AK111" t="str">
            <v>-</v>
          </cell>
          <cell r="AL111" t="str">
            <v>-</v>
          </cell>
        </row>
        <row r="112">
          <cell r="A112" t="str">
            <v>CF220700000</v>
          </cell>
          <cell r="B112" t="str">
            <v>Погашение долгосрочных долговых обязательств</v>
          </cell>
          <cell r="F112">
            <v>0</v>
          </cell>
          <cell r="K112">
            <v>0</v>
          </cell>
          <cell r="O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-</v>
          </cell>
          <cell r="AI112" t="str">
            <v>-</v>
          </cell>
          <cell r="AJ112" t="str">
            <v>-</v>
          </cell>
          <cell r="AK112" t="str">
            <v>-</v>
          </cell>
          <cell r="AL112" t="str">
            <v>-</v>
          </cell>
        </row>
        <row r="113">
          <cell r="A113" t="str">
            <v>CF220800000</v>
          </cell>
          <cell r="B113" t="str">
            <v>Краткосрочные операции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 t="str">
            <v>-</v>
          </cell>
          <cell r="AE113" t="str">
            <v>-</v>
          </cell>
          <cell r="AF113" t="str">
            <v>-</v>
          </cell>
          <cell r="AG113" t="str">
            <v>-</v>
          </cell>
          <cell r="AH113" t="str">
            <v>-</v>
          </cell>
          <cell r="AI113" t="str">
            <v>-</v>
          </cell>
          <cell r="AJ113" t="str">
            <v>-</v>
          </cell>
          <cell r="AK113" t="str">
            <v>-</v>
          </cell>
          <cell r="AL113" t="str">
            <v>-</v>
          </cell>
        </row>
        <row r="114">
          <cell r="A114" t="str">
            <v>CF220801000</v>
          </cell>
          <cell r="B114" t="str">
            <v xml:space="preserve"> - с ценными бумагами</v>
          </cell>
          <cell r="F114">
            <v>0</v>
          </cell>
          <cell r="K114">
            <v>0</v>
          </cell>
          <cell r="O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-</v>
          </cell>
          <cell r="AI114" t="str">
            <v>-</v>
          </cell>
          <cell r="AJ114" t="str">
            <v>-</v>
          </cell>
          <cell r="AK114" t="str">
            <v>-</v>
          </cell>
          <cell r="AL114" t="str">
            <v>-</v>
          </cell>
        </row>
        <row r="115">
          <cell r="A115" t="str">
            <v>CF220802000</v>
          </cell>
          <cell r="B115" t="str">
            <v xml:space="preserve"> - с иностранной валютой</v>
          </cell>
          <cell r="F115">
            <v>0</v>
          </cell>
          <cell r="K115">
            <v>0</v>
          </cell>
          <cell r="O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-</v>
          </cell>
          <cell r="AE115" t="str">
            <v>-</v>
          </cell>
          <cell r="AF115" t="str">
            <v>-</v>
          </cell>
          <cell r="AG115" t="str">
            <v>-</v>
          </cell>
          <cell r="AH115" t="str">
            <v>-</v>
          </cell>
          <cell r="AI115" t="str">
            <v>-</v>
          </cell>
          <cell r="AJ115" t="str">
            <v>-</v>
          </cell>
          <cell r="AK115" t="str">
            <v>-</v>
          </cell>
          <cell r="AL115" t="str">
            <v>-</v>
          </cell>
        </row>
        <row r="116">
          <cell r="A116" t="str">
            <v>CF220802000</v>
          </cell>
          <cell r="B116" t="str">
            <v xml:space="preserve"> - прочие</v>
          </cell>
          <cell r="F116">
            <v>0</v>
          </cell>
          <cell r="K116">
            <v>0</v>
          </cell>
          <cell r="O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 t="str">
            <v>-</v>
          </cell>
          <cell r="AE116" t="str">
            <v>-</v>
          </cell>
          <cell r="AF116" t="str">
            <v>-</v>
          </cell>
          <cell r="AG116" t="str">
            <v>-</v>
          </cell>
          <cell r="AH116" t="str">
            <v>-</v>
          </cell>
          <cell r="AI116" t="str">
            <v>-</v>
          </cell>
          <cell r="AJ116" t="str">
            <v>-</v>
          </cell>
          <cell r="AK116" t="str">
            <v>-</v>
          </cell>
          <cell r="AL116" t="str">
            <v>-</v>
          </cell>
        </row>
        <row r="120">
          <cell r="A120" t="str">
            <v>CF230000000</v>
          </cell>
          <cell r="B120" t="str">
            <v>Платежи по инвестиционной деятельности</v>
          </cell>
        </row>
        <row r="121">
          <cell r="A121" t="str">
            <v>CF230100000</v>
          </cell>
          <cell r="B121" t="str">
            <v>Капитальное строительство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-</v>
          </cell>
          <cell r="AE121" t="str">
            <v>-</v>
          </cell>
          <cell r="AF121" t="str">
            <v>-</v>
          </cell>
          <cell r="AG121" t="str">
            <v>-</v>
          </cell>
        </row>
        <row r="122">
          <cell r="A122" t="str">
            <v>CF230101000</v>
          </cell>
          <cell r="B122" t="str">
            <v>Оборудование</v>
          </cell>
          <cell r="F122">
            <v>0</v>
          </cell>
          <cell r="K122">
            <v>0</v>
          </cell>
          <cell r="O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-</v>
          </cell>
          <cell r="AE122" t="str">
            <v>-</v>
          </cell>
          <cell r="AF122" t="str">
            <v>-</v>
          </cell>
          <cell r="AG122" t="str">
            <v>-</v>
          </cell>
        </row>
        <row r="123">
          <cell r="A123" t="str">
            <v>CF230102000</v>
          </cell>
          <cell r="B123" t="str">
            <v>Строительно-монтажные работы</v>
          </cell>
          <cell r="F123">
            <v>0</v>
          </cell>
          <cell r="K123">
            <v>0</v>
          </cell>
          <cell r="O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-</v>
          </cell>
          <cell r="AE123" t="str">
            <v>-</v>
          </cell>
          <cell r="AF123" t="str">
            <v>-</v>
          </cell>
          <cell r="AG123" t="str">
            <v>-</v>
          </cell>
        </row>
        <row r="124">
          <cell r="A124" t="str">
            <v>CF230103000</v>
          </cell>
          <cell r="B124" t="str">
            <v>Непроизводственное строительство</v>
          </cell>
          <cell r="F124">
            <v>0</v>
          </cell>
          <cell r="K124">
            <v>0</v>
          </cell>
          <cell r="O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 t="str">
            <v>-</v>
          </cell>
          <cell r="AE124" t="str">
            <v>-</v>
          </cell>
          <cell r="AF124" t="str">
            <v>-</v>
          </cell>
          <cell r="AG124" t="str">
            <v>-</v>
          </cell>
          <cell r="AH124" t="str">
            <v>-</v>
          </cell>
          <cell r="AI124" t="str">
            <v>-</v>
          </cell>
          <cell r="AJ124" t="str">
            <v>-</v>
          </cell>
          <cell r="AK124" t="str">
            <v>-</v>
          </cell>
          <cell r="AL124" t="str">
            <v>-</v>
          </cell>
        </row>
        <row r="125">
          <cell r="A125" t="str">
            <v>CF230200000</v>
          </cell>
          <cell r="B125" t="str">
            <v>Оборудование, не входящее в сметы строек</v>
          </cell>
          <cell r="F125">
            <v>0</v>
          </cell>
          <cell r="K125">
            <v>0</v>
          </cell>
          <cell r="O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 t="str">
            <v>-</v>
          </cell>
          <cell r="AE125" t="str">
            <v>-</v>
          </cell>
          <cell r="AF125" t="str">
            <v>-</v>
          </cell>
          <cell r="AG125" t="str">
            <v>-</v>
          </cell>
          <cell r="AH125" t="str">
            <v>-</v>
          </cell>
          <cell r="AI125" t="str">
            <v>-</v>
          </cell>
          <cell r="AJ125" t="str">
            <v>-</v>
          </cell>
          <cell r="AK125" t="str">
            <v>-</v>
          </cell>
          <cell r="AL125" t="str">
            <v>-</v>
          </cell>
        </row>
        <row r="126">
          <cell r="A126" t="str">
            <v>CF230300000</v>
          </cell>
          <cell r="B126" t="str">
            <v>Приобретение прочих материальных ОС</v>
          </cell>
          <cell r="F126">
            <v>0</v>
          </cell>
          <cell r="K126">
            <v>0</v>
          </cell>
          <cell r="O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-</v>
          </cell>
          <cell r="AE126" t="str">
            <v>-</v>
          </cell>
          <cell r="AF126" t="str">
            <v>-</v>
          </cell>
          <cell r="AG126" t="str">
            <v>-</v>
          </cell>
          <cell r="AH126" t="str">
            <v>-</v>
          </cell>
          <cell r="AI126" t="str">
            <v>-</v>
          </cell>
          <cell r="AJ126" t="str">
            <v>-</v>
          </cell>
          <cell r="AK126" t="str">
            <v>-</v>
          </cell>
          <cell r="AL126" t="str">
            <v>-</v>
          </cell>
        </row>
        <row r="127">
          <cell r="B127" t="str">
            <v>Геологоразведочные работы</v>
          </cell>
          <cell r="F127">
            <v>0</v>
          </cell>
          <cell r="K127">
            <v>0</v>
          </cell>
          <cell r="O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-</v>
          </cell>
          <cell r="AE127" t="str">
            <v>-</v>
          </cell>
          <cell r="AF127" t="str">
            <v>-</v>
          </cell>
          <cell r="AG127" t="str">
            <v>-</v>
          </cell>
          <cell r="AH127" t="str">
            <v>-</v>
          </cell>
          <cell r="AI127" t="str">
            <v>-</v>
          </cell>
          <cell r="AJ127" t="str">
            <v>-</v>
          </cell>
          <cell r="AK127" t="str">
            <v>-</v>
          </cell>
          <cell r="AL127" t="str">
            <v>-</v>
          </cell>
        </row>
        <row r="128">
          <cell r="A128" t="str">
            <v>CF230400000</v>
          </cell>
          <cell r="B128" t="str">
            <v>НИОКР собственные</v>
          </cell>
          <cell r="F128">
            <v>0</v>
          </cell>
          <cell r="K128">
            <v>0</v>
          </cell>
          <cell r="O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-</v>
          </cell>
          <cell r="AI128" t="str">
            <v>-</v>
          </cell>
          <cell r="AJ128" t="str">
            <v>-</v>
          </cell>
          <cell r="AK128" t="str">
            <v>-</v>
          </cell>
          <cell r="AL128" t="str">
            <v>-</v>
          </cell>
        </row>
        <row r="129">
          <cell r="A129" t="str">
            <v>CF230500000</v>
          </cell>
          <cell r="B129" t="str">
            <v>Нематериальные активы</v>
          </cell>
          <cell r="F129">
            <v>0</v>
          </cell>
          <cell r="K129">
            <v>0</v>
          </cell>
          <cell r="O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-</v>
          </cell>
          <cell r="AE129" t="str">
            <v>-</v>
          </cell>
          <cell r="AF129" t="str">
            <v>-</v>
          </cell>
          <cell r="AG129" t="str">
            <v>-</v>
          </cell>
          <cell r="AH129" t="str">
            <v>-</v>
          </cell>
          <cell r="AI129" t="str">
            <v>-</v>
          </cell>
          <cell r="AJ129" t="str">
            <v>-</v>
          </cell>
          <cell r="AK129" t="str">
            <v>-</v>
          </cell>
          <cell r="AL129" t="str">
            <v>-</v>
          </cell>
        </row>
        <row r="130">
          <cell r="A130" t="str">
            <v>CF230600000</v>
          </cell>
          <cell r="B130" t="str">
            <v>Развитие информационных технологий</v>
          </cell>
          <cell r="F130">
            <v>0</v>
          </cell>
          <cell r="K130">
            <v>0</v>
          </cell>
          <cell r="O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-</v>
          </cell>
          <cell r="AE130" t="str">
            <v>-</v>
          </cell>
          <cell r="AF130" t="str">
            <v>-</v>
          </cell>
          <cell r="AG130" t="str">
            <v>-</v>
          </cell>
          <cell r="AH130" t="str">
            <v>-</v>
          </cell>
          <cell r="AI130" t="str">
            <v>-</v>
          </cell>
          <cell r="AJ130" t="str">
            <v>-</v>
          </cell>
          <cell r="AK130" t="str">
            <v>-</v>
          </cell>
          <cell r="AL130" t="str">
            <v>-</v>
          </cell>
        </row>
        <row r="131">
          <cell r="A131" t="str">
            <v>CF230700000</v>
          </cell>
          <cell r="B131" t="str">
            <v>Долгосрочные финансовые вложения</v>
          </cell>
          <cell r="F131">
            <v>0</v>
          </cell>
          <cell r="K131">
            <v>0</v>
          </cell>
          <cell r="O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-</v>
          </cell>
          <cell r="AE131" t="str">
            <v>-</v>
          </cell>
          <cell r="AF131" t="str">
            <v>-</v>
          </cell>
          <cell r="AG131" t="str">
            <v>-</v>
          </cell>
          <cell r="AH131" t="str">
            <v>-</v>
          </cell>
          <cell r="AI131" t="str">
            <v>-</v>
          </cell>
          <cell r="AJ131" t="str">
            <v>-</v>
          </cell>
          <cell r="AK131" t="str">
            <v>-</v>
          </cell>
          <cell r="AL131" t="str">
            <v>-</v>
          </cell>
        </row>
        <row r="132">
          <cell r="B132" t="str">
            <v>Прочие</v>
          </cell>
          <cell r="F132">
            <v>0</v>
          </cell>
          <cell r="K132">
            <v>0</v>
          </cell>
          <cell r="O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 t="str">
            <v>-</v>
          </cell>
          <cell r="AE132" t="str">
            <v>-</v>
          </cell>
          <cell r="AF132" t="str">
            <v>-</v>
          </cell>
          <cell r="AG132" t="str">
            <v>-</v>
          </cell>
          <cell r="AH132" t="str">
            <v>-</v>
          </cell>
          <cell r="AI132" t="str">
            <v>-</v>
          </cell>
          <cell r="AJ132" t="str">
            <v>-</v>
          </cell>
          <cell r="AK132" t="str">
            <v>-</v>
          </cell>
          <cell r="AL132" t="str">
            <v>-</v>
          </cell>
        </row>
        <row r="133">
          <cell r="A133" t="str">
            <v>CF230800000</v>
          </cell>
          <cell r="B133" t="str">
            <v>НДС</v>
          </cell>
          <cell r="F133">
            <v>0</v>
          </cell>
          <cell r="K133">
            <v>0</v>
          </cell>
          <cell r="O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-</v>
          </cell>
          <cell r="AE133" t="str">
            <v>-</v>
          </cell>
          <cell r="AF133" t="str">
            <v>-</v>
          </cell>
          <cell r="AG133" t="str">
            <v>-</v>
          </cell>
          <cell r="AH133" t="str">
            <v>-</v>
          </cell>
          <cell r="AI133" t="str">
            <v>-</v>
          </cell>
          <cell r="AJ133" t="str">
            <v>-</v>
          </cell>
          <cell r="AK133" t="str">
            <v>-</v>
          </cell>
          <cell r="AL133" t="str">
            <v>-</v>
          </cell>
        </row>
        <row r="134">
          <cell r="B134" t="str">
            <v>Итого платежей по инвестиционной деятельности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-</v>
          </cell>
          <cell r="AE134" t="str">
            <v>-</v>
          </cell>
          <cell r="AF134" t="str">
            <v>-</v>
          </cell>
          <cell r="AG134" t="str">
            <v>-</v>
          </cell>
          <cell r="AH134" t="str">
            <v>-</v>
          </cell>
          <cell r="AI134" t="str">
            <v>-</v>
          </cell>
          <cell r="AJ134" t="str">
            <v>-</v>
          </cell>
          <cell r="AK134" t="str">
            <v>-</v>
          </cell>
          <cell r="AL134" t="str">
            <v>-</v>
          </cell>
        </row>
        <row r="136">
          <cell r="A136" t="str">
            <v>CF240000000</v>
          </cell>
          <cell r="B136" t="str">
            <v>Платежи по налогам</v>
          </cell>
        </row>
        <row r="137">
          <cell r="A137" t="str">
            <v>CF240100000</v>
          </cell>
          <cell r="B137" t="str">
            <v>Налоговые платежи в России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-</v>
          </cell>
          <cell r="AE137" t="str">
            <v>-</v>
          </cell>
          <cell r="AF137" t="str">
            <v>-</v>
          </cell>
          <cell r="AG137" t="str">
            <v>-</v>
          </cell>
          <cell r="AH137" t="str">
            <v>-</v>
          </cell>
          <cell r="AI137" t="str">
            <v>-</v>
          </cell>
          <cell r="AJ137" t="str">
            <v>-</v>
          </cell>
          <cell r="AK137" t="str">
            <v>-</v>
          </cell>
          <cell r="AL137" t="str">
            <v>-</v>
          </cell>
        </row>
        <row r="138">
          <cell r="A138" t="str">
            <v>CF240200000</v>
          </cell>
          <cell r="B138" t="str">
            <v>НДС к уплате в бюджет</v>
          </cell>
          <cell r="F138">
            <v>0</v>
          </cell>
          <cell r="K138">
            <v>0</v>
          </cell>
          <cell r="O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-</v>
          </cell>
          <cell r="AE138" t="str">
            <v>-</v>
          </cell>
          <cell r="AF138" t="str">
            <v>-</v>
          </cell>
          <cell r="AG138" t="str">
            <v>-</v>
          </cell>
          <cell r="AH138" t="str">
            <v>-</v>
          </cell>
          <cell r="AI138" t="str">
            <v>-</v>
          </cell>
          <cell r="AJ138" t="str">
            <v>-</v>
          </cell>
          <cell r="AK138" t="str">
            <v>-</v>
          </cell>
          <cell r="AL138" t="str">
            <v>-</v>
          </cell>
        </row>
        <row r="139">
          <cell r="A139" t="str">
            <v>CF240300000</v>
          </cell>
          <cell r="B139" t="str">
            <v>На пользование недрами</v>
          </cell>
          <cell r="F139">
            <v>0</v>
          </cell>
          <cell r="K139">
            <v>0</v>
          </cell>
          <cell r="O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 t="str">
            <v>-</v>
          </cell>
          <cell r="AE139" t="str">
            <v>-</v>
          </cell>
          <cell r="AF139" t="str">
            <v>-</v>
          </cell>
          <cell r="AG139" t="str">
            <v>-</v>
          </cell>
          <cell r="AH139" t="str">
            <v>-</v>
          </cell>
          <cell r="AI139" t="str">
            <v>-</v>
          </cell>
          <cell r="AJ139" t="str">
            <v>-</v>
          </cell>
          <cell r="AK139" t="str">
            <v>-</v>
          </cell>
          <cell r="AL139" t="str">
            <v>-</v>
          </cell>
        </row>
        <row r="140">
          <cell r="A140" t="str">
            <v>CF240400000</v>
          </cell>
          <cell r="B140" t="str">
            <v>Отчисления на ВМСБ</v>
          </cell>
          <cell r="F140">
            <v>0</v>
          </cell>
          <cell r="K140">
            <v>0</v>
          </cell>
          <cell r="O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-</v>
          </cell>
          <cell r="AE140" t="str">
            <v>-</v>
          </cell>
          <cell r="AF140" t="str">
            <v>-</v>
          </cell>
          <cell r="AG140" t="str">
            <v>-</v>
          </cell>
          <cell r="AH140" t="str">
            <v>-</v>
          </cell>
          <cell r="AI140" t="str">
            <v>-</v>
          </cell>
          <cell r="AJ140" t="str">
            <v>-</v>
          </cell>
          <cell r="AK140" t="str">
            <v>-</v>
          </cell>
          <cell r="AL140" t="str">
            <v>-</v>
          </cell>
        </row>
        <row r="141">
          <cell r="A141" t="str">
            <v>CF240500000</v>
          </cell>
          <cell r="B141" t="str">
            <v>Налог на прибыль</v>
          </cell>
          <cell r="F141">
            <v>0</v>
          </cell>
          <cell r="K141">
            <v>0</v>
          </cell>
          <cell r="O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</row>
        <row r="142">
          <cell r="A142" t="str">
            <v>CF240600000</v>
          </cell>
          <cell r="B142" t="str">
            <v>Прочие, связанные с производством - всего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 t="str">
            <v>-</v>
          </cell>
          <cell r="AE142" t="str">
            <v>-</v>
          </cell>
          <cell r="AF142" t="str">
            <v>-</v>
          </cell>
          <cell r="AG142" t="str">
            <v>-</v>
          </cell>
        </row>
        <row r="143">
          <cell r="A143" t="str">
            <v>CF240601000</v>
          </cell>
          <cell r="B143" t="str">
            <v>Плата за загрязнение окружающей среды</v>
          </cell>
          <cell r="F143">
            <v>0</v>
          </cell>
          <cell r="K143">
            <v>0</v>
          </cell>
          <cell r="O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>-</v>
          </cell>
          <cell r="AE143" t="str">
            <v>-</v>
          </cell>
          <cell r="AF143" t="str">
            <v>-</v>
          </cell>
          <cell r="AG143" t="str">
            <v>-</v>
          </cell>
          <cell r="AH143" t="str">
            <v>-</v>
          </cell>
          <cell r="AI143" t="str">
            <v>-</v>
          </cell>
          <cell r="AJ143" t="str">
            <v>-</v>
          </cell>
          <cell r="AK143" t="str">
            <v>-</v>
          </cell>
          <cell r="AL143" t="str">
            <v>-</v>
          </cell>
        </row>
        <row r="144">
          <cell r="A144" t="str">
            <v>CF240602000</v>
          </cell>
          <cell r="B144" t="str">
            <v>Плата за воду</v>
          </cell>
          <cell r="F144">
            <v>0</v>
          </cell>
          <cell r="K144">
            <v>0</v>
          </cell>
          <cell r="O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-</v>
          </cell>
          <cell r="AE144" t="str">
            <v>-</v>
          </cell>
          <cell r="AF144" t="str">
            <v>-</v>
          </cell>
          <cell r="AG144" t="str">
            <v>-</v>
          </cell>
          <cell r="AH144" t="str">
            <v>-</v>
          </cell>
          <cell r="AI144" t="str">
            <v>-</v>
          </cell>
          <cell r="AJ144" t="str">
            <v>-</v>
          </cell>
          <cell r="AK144" t="str">
            <v>-</v>
          </cell>
          <cell r="AL144" t="str">
            <v>-</v>
          </cell>
        </row>
        <row r="145">
          <cell r="A145" t="str">
            <v>CF240603000</v>
          </cell>
          <cell r="B145" t="str">
            <v>Плата за землю</v>
          </cell>
          <cell r="F145">
            <v>0</v>
          </cell>
          <cell r="K145">
            <v>0</v>
          </cell>
          <cell r="O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>-</v>
          </cell>
          <cell r="AE145" t="str">
            <v>-</v>
          </cell>
          <cell r="AF145" t="str">
            <v>-</v>
          </cell>
          <cell r="AG145" t="str">
            <v>-</v>
          </cell>
          <cell r="AH145" t="str">
            <v>-</v>
          </cell>
          <cell r="AI145" t="str">
            <v>-</v>
          </cell>
          <cell r="AJ145" t="str">
            <v>-</v>
          </cell>
          <cell r="AK145" t="str">
            <v>-</v>
          </cell>
          <cell r="AL145" t="str">
            <v>-</v>
          </cell>
        </row>
        <row r="146">
          <cell r="A146" t="str">
            <v>CF240700000</v>
          </cell>
          <cell r="B146" t="str">
            <v>Прочие - всего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>-</v>
          </cell>
          <cell r="AE146" t="str">
            <v>-</v>
          </cell>
          <cell r="AF146" t="str">
            <v>-</v>
          </cell>
          <cell r="AG146" t="str">
            <v>-</v>
          </cell>
          <cell r="AH146" t="str">
            <v>-</v>
          </cell>
          <cell r="AI146" t="str">
            <v>-</v>
          </cell>
          <cell r="AJ146" t="str">
            <v>-</v>
          </cell>
          <cell r="AK146" t="str">
            <v>-</v>
          </cell>
          <cell r="AL146" t="str">
            <v>-</v>
          </cell>
        </row>
        <row r="147">
          <cell r="A147" t="str">
            <v>CF240701000</v>
          </cell>
          <cell r="B147" t="str">
            <v>Налог на имущество</v>
          </cell>
          <cell r="F147">
            <v>0</v>
          </cell>
          <cell r="K147">
            <v>0</v>
          </cell>
          <cell r="O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-</v>
          </cell>
          <cell r="AE147" t="str">
            <v>-</v>
          </cell>
          <cell r="AF147" t="str">
            <v>-</v>
          </cell>
          <cell r="AG147" t="str">
            <v>-</v>
          </cell>
          <cell r="AH147" t="str">
            <v>-</v>
          </cell>
          <cell r="AI147" t="str">
            <v>-</v>
          </cell>
          <cell r="AJ147" t="str">
            <v>-</v>
          </cell>
          <cell r="AK147" t="str">
            <v>-</v>
          </cell>
          <cell r="AL147" t="str">
            <v>-</v>
          </cell>
        </row>
        <row r="148">
          <cell r="A148" t="str">
            <v>CF240702000</v>
          </cell>
          <cell r="B148" t="str">
            <v>Налог на пользователей автодорог</v>
          </cell>
          <cell r="F148">
            <v>0</v>
          </cell>
          <cell r="K148">
            <v>0</v>
          </cell>
          <cell r="O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 t="str">
            <v>-</v>
          </cell>
          <cell r="AE148" t="str">
            <v>-</v>
          </cell>
          <cell r="AF148" t="str">
            <v>-</v>
          </cell>
          <cell r="AG148" t="str">
            <v>-</v>
          </cell>
          <cell r="AH148" t="str">
            <v>-</v>
          </cell>
          <cell r="AI148" t="str">
            <v>-</v>
          </cell>
          <cell r="AJ148" t="str">
            <v>-</v>
          </cell>
          <cell r="AK148" t="str">
            <v>-</v>
          </cell>
          <cell r="AL148" t="str">
            <v>-</v>
          </cell>
        </row>
        <row r="149">
          <cell r="A149" t="str">
            <v>CF240703000</v>
          </cell>
          <cell r="B149" t="str">
            <v>Таможенные сборы, экспортные пошлины</v>
          </cell>
          <cell r="F149">
            <v>0</v>
          </cell>
          <cell r="K149">
            <v>0</v>
          </cell>
          <cell r="O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>-</v>
          </cell>
          <cell r="AE149" t="str">
            <v>-</v>
          </cell>
          <cell r="AF149" t="str">
            <v>-</v>
          </cell>
          <cell r="AG149" t="str">
            <v>-</v>
          </cell>
          <cell r="AH149" t="str">
            <v>-</v>
          </cell>
          <cell r="AI149" t="str">
            <v>-</v>
          </cell>
          <cell r="AJ149" t="str">
            <v>-</v>
          </cell>
          <cell r="AK149" t="str">
            <v>-</v>
          </cell>
          <cell r="AL149" t="str">
            <v>-</v>
          </cell>
        </row>
        <row r="150">
          <cell r="A150" t="str">
            <v>CF240704000</v>
          </cell>
          <cell r="B150" t="str">
            <v>Акцизы</v>
          </cell>
          <cell r="F150">
            <v>0</v>
          </cell>
          <cell r="K150">
            <v>0</v>
          </cell>
          <cell r="O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>-</v>
          </cell>
          <cell r="AE150" t="str">
            <v>-</v>
          </cell>
          <cell r="AF150" t="str">
            <v>-</v>
          </cell>
          <cell r="AG150" t="str">
            <v>-</v>
          </cell>
          <cell r="AH150" t="str">
            <v>-</v>
          </cell>
          <cell r="AI150" t="str">
            <v>-</v>
          </cell>
          <cell r="AJ150" t="str">
            <v>-</v>
          </cell>
          <cell r="AK150" t="str">
            <v>-</v>
          </cell>
          <cell r="AL150" t="str">
            <v>-</v>
          </cell>
        </row>
        <row r="151">
          <cell r="A151" t="str">
            <v>CF240705000</v>
          </cell>
          <cell r="B151" t="str">
            <v>Прочие налоги и отчисления</v>
          </cell>
          <cell r="F151">
            <v>0</v>
          </cell>
          <cell r="K151">
            <v>0</v>
          </cell>
          <cell r="O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-</v>
          </cell>
          <cell r="AE151" t="str">
            <v>-</v>
          </cell>
          <cell r="AF151" t="str">
            <v>-</v>
          </cell>
          <cell r="AG151" t="str">
            <v>-</v>
          </cell>
          <cell r="AH151" t="str">
            <v>-</v>
          </cell>
          <cell r="AI151" t="str">
            <v>-</v>
          </cell>
          <cell r="AJ151" t="str">
            <v>-</v>
          </cell>
          <cell r="AK151" t="str">
            <v>-</v>
          </cell>
          <cell r="AL151" t="str">
            <v>-</v>
          </cell>
        </row>
        <row r="152">
          <cell r="A152" t="str">
            <v>CF240800000</v>
          </cell>
          <cell r="B152" t="str">
            <v>Налоговые платежи в Казахстане</v>
          </cell>
          <cell r="F152">
            <v>0</v>
          </cell>
          <cell r="K152">
            <v>0</v>
          </cell>
          <cell r="O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-</v>
          </cell>
          <cell r="AE152" t="str">
            <v>-</v>
          </cell>
          <cell r="AF152" t="str">
            <v>-</v>
          </cell>
          <cell r="AG152" t="str">
            <v>-</v>
          </cell>
          <cell r="AH152" t="str">
            <v>-</v>
          </cell>
          <cell r="AI152" t="str">
            <v>-</v>
          </cell>
          <cell r="AJ152" t="str">
            <v>-</v>
          </cell>
          <cell r="AK152" t="str">
            <v>-</v>
          </cell>
          <cell r="AL152" t="str">
            <v>-</v>
          </cell>
        </row>
        <row r="153">
          <cell r="A153" t="str">
            <v>CF240900000</v>
          </cell>
          <cell r="B153" t="str">
            <v>Налоговые платежи в Азербайджане</v>
          </cell>
          <cell r="F153">
            <v>0</v>
          </cell>
          <cell r="K153">
            <v>0</v>
          </cell>
          <cell r="O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-</v>
          </cell>
          <cell r="AI153" t="str">
            <v>-</v>
          </cell>
          <cell r="AJ153" t="str">
            <v>-</v>
          </cell>
          <cell r="AK153" t="str">
            <v>-</v>
          </cell>
          <cell r="AL153" t="str">
            <v>-</v>
          </cell>
        </row>
        <row r="154">
          <cell r="A154" t="str">
            <v>CF241000000</v>
          </cell>
          <cell r="B154" t="str">
            <v>Налоговые платежи в дальнем зарубежье</v>
          </cell>
          <cell r="F154">
            <v>0</v>
          </cell>
          <cell r="K154">
            <v>0</v>
          </cell>
          <cell r="O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>-</v>
          </cell>
          <cell r="AE154" t="str">
            <v>-</v>
          </cell>
          <cell r="AF154" t="str">
            <v>-</v>
          </cell>
          <cell r="AG154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ОборБалФормОтч"/>
      <sheetName val="PYTB"/>
      <sheetName val="July_03_Pg8"/>
      <sheetName val="XREF"/>
      <sheetName val="SMSTemp"/>
      <sheetName val="ТМЗ-6"/>
      <sheetName val="4"/>
      <sheetName val="summary"/>
      <sheetName val="Форма2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Movement"/>
      <sheetName val="Mvnt"/>
      <sheetName val="Disclosure"/>
      <sheetName val="Deep Water International"/>
      <sheetName val="Статьи"/>
      <sheetName val="тара 2000"/>
      <sheetName val="Balance sheet proof"/>
      <sheetName val="CIT.mar-09"/>
      <sheetName val="DT CIT rec"/>
      <sheetName val="31_aralik"/>
      <sheetName val="Список документов"/>
      <sheetName val="Выбор"/>
      <sheetName val="KONSOLID"/>
      <sheetName val="confwh"/>
      <sheetName val="#511BkRec"/>
      <sheetName val="#511-SEPT97"/>
      <sheetName val="#511-OCT97"/>
      <sheetName val="#511-NOV97"/>
      <sheetName val="#511-DEC97"/>
      <sheetName val="TB"/>
      <sheetName val="PR CN"/>
      <sheetName val="GAAP TB 31.12.01  detail p&amp;l"/>
      <sheetName val="L&amp;E"/>
      <sheetName val="FS-97"/>
      <sheetName val="FP20DB (3)"/>
      <sheetName val="База"/>
      <sheetName val="AFE's  By Afe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Cash Flow Summ"/>
      <sheetName val="Maintenance"/>
      <sheetName val="Debt"/>
      <sheetName val="Pre Tax  Output"/>
      <sheetName val="Tax Output"/>
      <sheetName val="Op Assumps"/>
      <sheetName val="Revenue"/>
      <sheetName val="PR_CN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Version"/>
      <sheetName val="Data"/>
      <sheetName val="4НК"/>
      <sheetName val="Налоги"/>
      <sheetName val="客戶清單customer list"/>
      <sheetName val="ДД"/>
      <sheetName val="FES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s"/>
      <sheetName val="Sheet1"/>
      <sheetName val="PP&amp;E mvt for 2003"/>
      <sheetName val="CPI"/>
      <sheetName val="FA Movement"/>
      <sheetName val="\DATA\Clients\EFES Brewery\2001"/>
      <sheetName val="тара 2000.xls"/>
      <sheetName val="Ã«ÀûÂÊ·ÖÎö±í"/>
      <sheetName val="ZD_BUD"/>
      <sheetName val="справочники"/>
      <sheetName val="78"/>
      <sheetName val="N"/>
      <sheetName val="14-Jan"/>
      <sheetName val="Investments - consolidation"/>
      <sheetName val="Selection"/>
      <sheetName val="2"/>
      <sheetName val="CONB001A_010_30"/>
      <sheetName val="НДПИ"/>
      <sheetName val="CPIF"/>
      <sheetName val="U5.1_Расшифровка по 650 стр."/>
      <sheetName val="Menu"/>
      <sheetName val="SP Prod"/>
      <sheetName val="FX rates"/>
      <sheetName val="Graphs_Nefteproduct"/>
      <sheetName val="Анализ закл. работ"/>
      <sheetName val="MV"/>
      <sheetName val="FFE"/>
      <sheetName val="rollforward"/>
      <sheetName val="Отч приб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  <sheetName val="CrYrAssumptions"/>
      <sheetName val="тара_2000"/>
      <sheetName val="Assump"/>
      <sheetName val="Сириус"/>
      <sheetName val="Формат"/>
      <sheetName val="Câmbio - 97"/>
      <sheetName val="Параметры"/>
      <sheetName val="Assumption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3НК"/>
      <sheetName val="Форма1"/>
      <sheetName val="2 спец затраты-себестоимость"/>
      <sheetName val="Notes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Гр5(о)"/>
      <sheetName val="BILAN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1. Ввод"/>
      <sheetName val="2. Макроэкономика"/>
      <sheetName val="4.Нормативы"/>
      <sheetName val="3. Расчеты"/>
      <sheetName val="ВСДС_1 (MAIN)"/>
      <sheetName val="Excess Calc"/>
      <sheetName val="Inventory Count Sheet"/>
      <sheetName val="31_aralik1"/>
      <sheetName val="Deep_Water_International"/>
      <sheetName val="Cash_Flow_Summ"/>
      <sheetName val="Pre_Tax__Output"/>
      <sheetName val="Tax_Output"/>
      <sheetName val="Op_Assumps"/>
      <sheetName val="PR_CN1"/>
      <sheetName val="GAAP_TB_31_12_01__detail_p&amp;l"/>
      <sheetName val="AFE's__By_Afe1"/>
      <sheetName val="SBM_Reserve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2006 AJE RJE"/>
      <sheetName val="Reconciliations"/>
      <sheetName val="G&amp;A (2)"/>
      <sheetName val="01.10"/>
      <sheetName val="02.10"/>
      <sheetName val="03.10"/>
      <sheetName val="04.10"/>
      <sheetName val="05.10"/>
      <sheetName val="06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Форма2"/>
      <sheetName val="XREF"/>
      <sheetName val="KEGOC - Global"/>
      <sheetName val="Sarbai MES"/>
      <sheetName val="Б.мчас (П)"/>
      <sheetName val="д.7.001"/>
      <sheetName val="Сводная"/>
      <sheetName val="IS"/>
      <sheetName val="Актив(1)"/>
      <sheetName val="Лист2"/>
      <sheetName val="Cash CCI Detail"/>
      <sheetName val="XLR_NoRangeSheet"/>
      <sheetName val="валюта"/>
      <sheetName val="1 вариант  2009 "/>
      <sheetName val="поставка сравн13"/>
      <sheetName val="#ССЫЛКА"/>
      <sheetName val="Gzb_1"/>
      <sheetName val="Форма1"/>
      <sheetName val="ЯНВАРЬ"/>
      <sheetName val="Статьи"/>
      <sheetName val="ТД РАП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summary"/>
      <sheetName val="1450"/>
      <sheetName val="Tickmarks"/>
      <sheetName val="Бонды стр.341"/>
      <sheetName val="Prelim Cost"/>
      <sheetName val="ДДСАБ"/>
      <sheetName val="ДДСККБ"/>
      <sheetName val="АФ"/>
      <sheetName val="Унифицированная"/>
      <sheetName val="Конс "/>
      <sheetName val="Sheet1"/>
      <sheetName val="PP&amp;E mvt for 2003"/>
      <sheetName val="TB"/>
      <sheetName val="PR CN"/>
      <sheetName val="Общая информация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Criterion Range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ввод-вывод ОС авг2004- 2005"/>
      <sheetName val="Технический"/>
      <sheetName val="Откл. по фин. рез"/>
      <sheetName val="Добыча нефти4"/>
      <sheetName val="факс(2005-20гг.)"/>
      <sheetName val="Налоги"/>
      <sheetName val="12НК"/>
      <sheetName val="Cash flows - PBC"/>
      <sheetName val="FA register"/>
      <sheetName val="Kas FA Movement"/>
      <sheetName val="Добычанефти4"/>
      <sheetName val="поставкасравн13"/>
      <sheetName val="Предпр"/>
      <sheetName val="ЦентрЗатр"/>
      <sheetName val="ЕдИзм"/>
      <sheetName val="из сем"/>
      <sheetName val="курсы"/>
      <sheetName val="definitions"/>
      <sheetName val="33. Tran. and selling expenses"/>
      <sheetName val="Счет-ф"/>
      <sheetName val="аккредитивы"/>
      <sheetName val="D2 DCF"/>
      <sheetName val="бартер"/>
      <sheetName val="C-Total Market"/>
      <sheetName val="I-Demand Drivers"/>
      <sheetName val="2008 ГСМ"/>
      <sheetName val="канц"/>
      <sheetName val="Плата за загрязнение "/>
      <sheetName val="Типограф"/>
      <sheetName val="GAAP TB 31.12.01  detail p&amp;l"/>
      <sheetName val="Аукцион_-_форма"/>
      <sheetName val="OS"/>
      <sheetName val="Intercompany transactions"/>
      <sheetName val="июль ппд(факт)"/>
      <sheetName val="25.07.08г (2)"/>
      <sheetName val="Движение финансов"/>
      <sheetName val="п 15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Storage"/>
      <sheetName val="NTA adjustment calc"/>
      <sheetName val="ОборБалФормОтч"/>
      <sheetName val="Hidden"/>
      <sheetName val="Бюдж-тенге"/>
      <sheetName val="REPO Deals"/>
      <sheetName val="34-38.2"/>
      <sheetName val="Training Plan Template"/>
      <sheetName val="Note 13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13А ГЭП-анализ"/>
      <sheetName val="Нормативы"/>
      <sheetName val="Исх"/>
      <sheetName val="Перечень связанных сторон"/>
      <sheetName val="CoA"/>
      <sheetName val="Март"/>
      <sheetName val="Сентябрь"/>
      <sheetName val="Квартал"/>
      <sheetName val="Декабрь"/>
      <sheetName val="Ноябрь"/>
      <sheetName val="Выб.ОРС"/>
      <sheetName val="Industry"/>
      <sheetName val="July_03_Pg8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calc"/>
      <sheetName val="Индексы"/>
      <sheetName val="project proforma"/>
      <sheetName val="Sum Statement"/>
      <sheetName val="capital"/>
      <sheetName val="prod stats"/>
      <sheetName val="prod value"/>
      <sheetName val="tax"/>
      <sheetName val="Master Daten"/>
      <sheetName val="DCF"/>
      <sheetName val="b-4"/>
      <sheetName val="Бюджет"/>
      <sheetName val="CPI"/>
      <sheetName val="Прил 6.1.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Q46">
            <v>60</v>
          </cell>
          <cell r="R46" t="str">
            <v>Ноты-42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Q51">
            <v>60</v>
          </cell>
          <cell r="R51" t="str">
            <v>Ноты-35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O56">
            <v>100</v>
          </cell>
          <cell r="P56">
            <v>100</v>
          </cell>
          <cell r="Q56" t="str">
            <v>Ноты-07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Q62">
            <v>60</v>
          </cell>
          <cell r="R62" t="str">
            <v>Ноты-56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Q66">
            <v>60</v>
          </cell>
          <cell r="R66" t="str">
            <v>Ноты-28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Q68">
            <v>50</v>
          </cell>
          <cell r="R68" t="str">
            <v>ГКО-3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Q70" t="str">
            <v>НСО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Q73">
            <v>50</v>
          </cell>
          <cell r="R73" t="str">
            <v>ГКО-6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Q75">
            <v>60</v>
          </cell>
          <cell r="R75" t="str">
            <v>Ноты-42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Q77">
            <v>50</v>
          </cell>
          <cell r="R77" t="str">
            <v>ГКО-6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S80" t="str">
            <v>СВНоты-35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Q83">
            <v>60</v>
          </cell>
          <cell r="R83" t="str">
            <v>Ноты-14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Q87">
            <v>60</v>
          </cell>
          <cell r="R87" t="str">
            <v>Ноты-14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Q88">
            <v>60</v>
          </cell>
          <cell r="R88" t="str">
            <v>Ноты-21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Q92">
            <v>60</v>
          </cell>
          <cell r="R92" t="str">
            <v>Ноты-28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Q97">
            <v>60</v>
          </cell>
          <cell r="R97" t="str">
            <v>Ноты-28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Q101">
            <v>60</v>
          </cell>
          <cell r="R101" t="str">
            <v>Ноты-28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Q106">
            <v>60</v>
          </cell>
          <cell r="R106" t="str">
            <v>Ноты-21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R108">
            <v>50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Q110">
            <v>60</v>
          </cell>
          <cell r="R110" t="str">
            <v>Ноты-21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Q112">
            <v>60</v>
          </cell>
          <cell r="R112" t="str">
            <v>Ноты-14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Q115">
            <v>60</v>
          </cell>
          <cell r="R115" t="str">
            <v>Ноты-21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Q117">
            <v>50</v>
          </cell>
          <cell r="R117" t="str">
            <v>ГИКО-6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Q120">
            <v>60</v>
          </cell>
          <cell r="R120" t="str">
            <v>Ноты-07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Q122">
            <v>60</v>
          </cell>
          <cell r="R122" t="str">
            <v>Ноты-21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Q125">
            <v>60</v>
          </cell>
          <cell r="R125" t="str">
            <v>Ноты-07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Q127">
            <v>50</v>
          </cell>
          <cell r="R127" t="str">
            <v>ГКВО-6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Q130">
            <v>60</v>
          </cell>
          <cell r="R130" t="str">
            <v>Ноты-14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Q137">
            <v>50</v>
          </cell>
          <cell r="R137" t="str">
            <v>ГИКО-3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Q178">
            <v>50</v>
          </cell>
          <cell r="R178" t="str">
            <v>ГИКО-3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Q180">
            <v>60</v>
          </cell>
          <cell r="R180" t="str">
            <v>Ноты-28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Q185">
            <v>60</v>
          </cell>
          <cell r="R185" t="str">
            <v>Ноты-14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Q189">
            <v>60</v>
          </cell>
          <cell r="R189" t="str">
            <v>Ноты-14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Q190">
            <v>60</v>
          </cell>
          <cell r="R190" t="str">
            <v>Ноты-28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Q192">
            <v>50</v>
          </cell>
          <cell r="R192" t="str">
            <v>ГКО-3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Q196">
            <v>60</v>
          </cell>
          <cell r="R196" t="str">
            <v>ВНоты-14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Q197">
            <v>50</v>
          </cell>
          <cell r="R197" t="str">
            <v>ГКО-3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Q202">
            <v>50</v>
          </cell>
          <cell r="R202" t="str">
            <v>ГКО-3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Q205">
            <v>60</v>
          </cell>
          <cell r="R205" t="str">
            <v>Ноты-14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Q209">
            <v>60</v>
          </cell>
          <cell r="R209" t="str">
            <v>Ноты-42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Q214">
            <v>60</v>
          </cell>
          <cell r="R214" t="str">
            <v>Ноты-42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Q218">
            <v>60</v>
          </cell>
          <cell r="R218" t="str">
            <v>Ноты-28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Q221">
            <v>50</v>
          </cell>
          <cell r="R221" t="str">
            <v>ГКО-3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Q224">
            <v>60</v>
          </cell>
          <cell r="R224" t="str">
            <v>Ноты-42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Q228">
            <v>60</v>
          </cell>
          <cell r="R228" t="str">
            <v>Ноты-49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Q229">
            <v>60</v>
          </cell>
          <cell r="R229" t="str">
            <v>ВНоты-28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Q233">
            <v>60</v>
          </cell>
          <cell r="R233" t="str">
            <v>Ноты-35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Q239">
            <v>50</v>
          </cell>
          <cell r="R239" t="str">
            <v>ГКО-3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Q240">
            <v>50</v>
          </cell>
          <cell r="R240" t="str">
            <v>ГИКО-6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Q242">
            <v>50</v>
          </cell>
          <cell r="R242" t="str">
            <v>ГКО-3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Q244">
            <v>50</v>
          </cell>
          <cell r="R244" t="str">
            <v>ГКО-3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Q245">
            <v>50</v>
          </cell>
          <cell r="R245" t="str">
            <v>ГКО-6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Q248">
            <v>60</v>
          </cell>
          <cell r="R248" t="str">
            <v>Ноты-35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Q249">
            <v>50</v>
          </cell>
          <cell r="R249" t="str">
            <v>ГКО-3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Q252">
            <v>50</v>
          </cell>
          <cell r="R252" t="str">
            <v>ГКО-6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Q253">
            <v>50</v>
          </cell>
          <cell r="R253" t="str">
            <v>ГКО-3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Q255">
            <v>50</v>
          </cell>
          <cell r="R255" t="str">
            <v>ГКО-3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Q256">
            <v>50</v>
          </cell>
          <cell r="R256" t="str">
            <v>ГКО-6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Q261">
            <v>60</v>
          </cell>
          <cell r="R261" t="str">
            <v>Ноты-49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Q266">
            <v>60</v>
          </cell>
          <cell r="R266" t="str">
            <v>Ноты-49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Q268">
            <v>50</v>
          </cell>
          <cell r="R268" t="str">
            <v>ГКО-3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Q269">
            <v>60</v>
          </cell>
          <cell r="R269" t="str">
            <v>Ноты-35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Q272">
            <v>50</v>
          </cell>
          <cell r="R272" t="str">
            <v>ГКО-3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Q275">
            <v>60</v>
          </cell>
          <cell r="R275" t="str">
            <v>Ноты-35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Q276">
            <v>60</v>
          </cell>
          <cell r="R276" t="str">
            <v>Ноты-49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Q280">
            <v>60</v>
          </cell>
          <cell r="R280" t="str">
            <v>Ноты-49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Q283">
            <v>50</v>
          </cell>
          <cell r="R283" t="str">
            <v>ГКО-6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F287">
            <v>20.99</v>
          </cell>
          <cell r="G287">
            <v>4000000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Q289">
            <v>60</v>
          </cell>
          <cell r="R289" t="str">
            <v>Ноты-28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Q290">
            <v>60</v>
          </cell>
          <cell r="R290" t="str">
            <v>Ноты-49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Q293">
            <v>60</v>
          </cell>
          <cell r="R293" t="str">
            <v>Ноты-49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Q297">
            <v>50</v>
          </cell>
          <cell r="R297" t="str">
            <v>ГКО-12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Q301">
            <v>50</v>
          </cell>
          <cell r="R301" t="str">
            <v>ГКО-6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Q302">
            <v>50</v>
          </cell>
          <cell r="R302" t="str">
            <v>ГКО-12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Q305">
            <v>50</v>
          </cell>
          <cell r="R305" t="str">
            <v>ГИКО-9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Q308">
            <v>60</v>
          </cell>
          <cell r="R308" t="str">
            <v>Ноты-42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Q309">
            <v>60</v>
          </cell>
          <cell r="R309" t="str">
            <v>Ноты-49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Q312">
            <v>50</v>
          </cell>
          <cell r="R312" t="str">
            <v>ГКО-12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Q316">
            <v>50</v>
          </cell>
          <cell r="R316" t="str">
            <v>ГКО-6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Q319">
            <v>50</v>
          </cell>
          <cell r="R319" t="str">
            <v>ГКО-12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Q320">
            <v>60</v>
          </cell>
          <cell r="R320" t="str">
            <v>Ноты-49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Q323">
            <v>60</v>
          </cell>
          <cell r="R323" t="str">
            <v>ГКО-6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Q324">
            <v>60</v>
          </cell>
          <cell r="R324" t="str">
            <v>Ноты-63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Q327">
            <v>60</v>
          </cell>
          <cell r="R327" t="str">
            <v>Ноты-35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Q328">
            <v>50</v>
          </cell>
          <cell r="R328" t="str">
            <v>ГКО-6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Q331">
            <v>50</v>
          </cell>
          <cell r="R331" t="str">
            <v>ГКО-12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Q332">
            <v>60</v>
          </cell>
          <cell r="R332" t="str">
            <v>Ноты-42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Q335">
            <v>60</v>
          </cell>
          <cell r="R335" t="str">
            <v>Ноты-28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Q336">
            <v>50</v>
          </cell>
          <cell r="R336" t="str">
            <v>ГКО-6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Q338">
            <v>60</v>
          </cell>
          <cell r="R338" t="str">
            <v>Ноты-42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Q340">
            <v>50</v>
          </cell>
          <cell r="R340" t="str">
            <v>ГКО-12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Q341">
            <v>50</v>
          </cell>
          <cell r="R341" t="str">
            <v>ГКО-6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R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Q343">
            <v>50</v>
          </cell>
          <cell r="R343" t="str">
            <v>ГКО-6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Q344">
            <v>60</v>
          </cell>
          <cell r="R344" t="str">
            <v>Ноты-35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R345">
            <v>60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R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Q347">
            <v>50</v>
          </cell>
          <cell r="R347" t="str">
            <v>ГКО-6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Q348">
            <v>50</v>
          </cell>
          <cell r="R348" t="str">
            <v>ГКО-6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Q349">
            <v>50</v>
          </cell>
          <cell r="R349" t="str">
            <v>ГКО-12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Q350">
            <v>60</v>
          </cell>
          <cell r="R350" t="str">
            <v>Ноты-35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Q351">
            <v>60</v>
          </cell>
          <cell r="R351" t="str">
            <v>Ноты-56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Q352">
            <v>50</v>
          </cell>
          <cell r="R352" t="str">
            <v>ГКО-12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R353">
            <v>50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Q354">
            <v>50</v>
          </cell>
          <cell r="R354" t="str">
            <v>ГКО-12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Q355">
            <v>50</v>
          </cell>
          <cell r="R355" t="str">
            <v>ГКО-6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Q356">
            <v>60</v>
          </cell>
          <cell r="R356" t="str">
            <v>Ноты-49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F357">
            <v>6.55</v>
          </cell>
          <cell r="G357">
            <v>170000000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R358">
            <v>50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Q359">
            <v>50</v>
          </cell>
          <cell r="R359" t="str">
            <v>ГКО-6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Q360">
            <v>60</v>
          </cell>
          <cell r="R360" t="str">
            <v>Ноты-35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Q361">
            <v>50</v>
          </cell>
          <cell r="R361" t="str">
            <v>ГКО-6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Q362">
            <v>50</v>
          </cell>
          <cell r="R362" t="str">
            <v>ГКО-6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Q363">
            <v>60</v>
          </cell>
          <cell r="R363" t="str">
            <v>Ноты-42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Q364">
            <v>50</v>
          </cell>
          <cell r="R364" t="str">
            <v>ГКО-12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Q365">
            <v>60</v>
          </cell>
          <cell r="R365" t="str">
            <v>Ноты-55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Q366">
            <v>50</v>
          </cell>
          <cell r="R366" t="str">
            <v>ГКО-3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Q367">
            <v>60</v>
          </cell>
          <cell r="R367" t="str">
            <v>Ноты-56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Q368">
            <v>50</v>
          </cell>
          <cell r="R368" t="str">
            <v>ГКО-12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Q369">
            <v>50</v>
          </cell>
          <cell r="R369" t="str">
            <v>ГКО-6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Q370">
            <v>50</v>
          </cell>
          <cell r="R370" t="str">
            <v>ГКО-12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Q371">
            <v>60</v>
          </cell>
          <cell r="R371" t="str">
            <v>Ноты-42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Q372">
            <v>50</v>
          </cell>
          <cell r="R372" t="str">
            <v>ГКО-6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Q373">
            <v>60</v>
          </cell>
          <cell r="R373" t="str">
            <v>Ноты-63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Q374">
            <v>50</v>
          </cell>
          <cell r="R374" t="str">
            <v>ГКО-12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Q375">
            <v>50</v>
          </cell>
          <cell r="R375" t="str">
            <v>ГКО-6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Q376">
            <v>50</v>
          </cell>
          <cell r="R376" t="str">
            <v>ГКО-12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Q377">
            <v>60</v>
          </cell>
          <cell r="R377" t="str">
            <v>Ноты-42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Q378">
            <v>50</v>
          </cell>
          <cell r="R378" t="str">
            <v>ГКО-6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Q379">
            <v>60</v>
          </cell>
          <cell r="R379" t="str">
            <v>Ноты-56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Q380">
            <v>50</v>
          </cell>
          <cell r="R380" t="str">
            <v>ГКО-3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Q381">
            <v>50</v>
          </cell>
          <cell r="R381" t="str">
            <v>ГКО-6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Q382">
            <v>50</v>
          </cell>
          <cell r="R382" t="str">
            <v>ГКО-12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Q383">
            <v>60</v>
          </cell>
          <cell r="R383" t="str">
            <v>Ноты-42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Q384">
            <v>50</v>
          </cell>
          <cell r="R384" t="str">
            <v>ГКО-3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Q385">
            <v>50</v>
          </cell>
          <cell r="R385" t="str">
            <v>ГКО-6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Q386">
            <v>60</v>
          </cell>
          <cell r="R386" t="str">
            <v>Ноты-56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Q387">
            <v>50</v>
          </cell>
          <cell r="R387" t="str">
            <v>ГКО-12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Q388">
            <v>50</v>
          </cell>
          <cell r="R388" t="str">
            <v>ГКО-24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Q389">
            <v>60</v>
          </cell>
          <cell r="R389" t="str">
            <v>Ноты-35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Q390">
            <v>50</v>
          </cell>
          <cell r="R390" t="str">
            <v>ГКО-6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Q391">
            <v>60</v>
          </cell>
          <cell r="R391" t="str">
            <v>Ноты-56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Q392">
            <v>50</v>
          </cell>
          <cell r="R392" t="str">
            <v>ГКО-12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Q393">
            <v>50</v>
          </cell>
          <cell r="R393" t="str">
            <v>ГКО-12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Q394">
            <v>50</v>
          </cell>
          <cell r="R394" t="str">
            <v>ГКО-24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Q395">
            <v>60</v>
          </cell>
          <cell r="R395" t="str">
            <v>Ноты-35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Q396">
            <v>50</v>
          </cell>
          <cell r="R396" t="str">
            <v>ГКО-3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Q397">
            <v>50</v>
          </cell>
          <cell r="R397" t="str">
            <v>ГКО-6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Q398">
            <v>60</v>
          </cell>
          <cell r="R398" t="str">
            <v>Ноты-56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R399">
            <v>50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Q400">
            <v>50</v>
          </cell>
          <cell r="R400" t="str">
            <v>ГКО-24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Q401">
            <v>60</v>
          </cell>
          <cell r="R401" t="str">
            <v>Ноты-42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Q402">
            <v>50</v>
          </cell>
          <cell r="R402" t="str">
            <v>ГКО-6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Q403">
            <v>60</v>
          </cell>
          <cell r="R403" t="str">
            <v>Ноты-63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Q404">
            <v>50</v>
          </cell>
          <cell r="R404" t="str">
            <v>ГКО-12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F405">
            <v>300000000</v>
          </cell>
          <cell r="G405">
            <v>100</v>
          </cell>
          <cell r="H405">
            <v>50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F406">
            <v>300000000</v>
          </cell>
          <cell r="G406">
            <v>1000</v>
          </cell>
          <cell r="H406">
            <v>50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Q407">
            <v>60</v>
          </cell>
          <cell r="R407" t="str">
            <v>Ноты-49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Q408">
            <v>60</v>
          </cell>
          <cell r="R408" t="str">
            <v>Ноты-63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Q409">
            <v>50</v>
          </cell>
          <cell r="R409" t="str">
            <v>ГКО-3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Q410">
            <v>50</v>
          </cell>
          <cell r="R410" t="str">
            <v>ГКО-12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Q411">
            <v>60</v>
          </cell>
          <cell r="R411" t="str">
            <v>Ноты-49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Q412">
            <v>60</v>
          </cell>
          <cell r="R412" t="str">
            <v>Ноты-63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F413">
            <v>10.99</v>
          </cell>
          <cell r="G413">
            <v>650000000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Q414">
            <v>50</v>
          </cell>
          <cell r="R414" t="str">
            <v>ГКО-6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F415">
            <v>250000000</v>
          </cell>
          <cell r="G415">
            <v>1000</v>
          </cell>
          <cell r="H415">
            <v>50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Q416">
            <v>60</v>
          </cell>
          <cell r="R416" t="str">
            <v>Ноты-49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Q417">
            <v>60</v>
          </cell>
          <cell r="R417" t="str">
            <v>Ноты-63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Q418">
            <v>50</v>
          </cell>
          <cell r="R418" t="str">
            <v>ГКО-12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F419">
            <v>16.3</v>
          </cell>
          <cell r="G419">
            <v>300000000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Q420">
            <v>60</v>
          </cell>
          <cell r="R420" t="str">
            <v>Ноты-49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Q421">
            <v>60</v>
          </cell>
          <cell r="R421" t="str">
            <v>Ноты-63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Q422">
            <v>50</v>
          </cell>
          <cell r="R422" t="str">
            <v>ГКО-3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Q423">
            <v>50</v>
          </cell>
          <cell r="R423" t="str">
            <v>ГКО-12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Q424">
            <v>60</v>
          </cell>
          <cell r="R424" t="str">
            <v>Ноты-35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Q425">
            <v>60</v>
          </cell>
          <cell r="R425" t="str">
            <v>Ноты-63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Q426">
            <v>50</v>
          </cell>
          <cell r="R426" t="str">
            <v>ГКО-6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Q427">
            <v>50</v>
          </cell>
          <cell r="R427" t="str">
            <v>ГКО-6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F428">
            <v>16.3</v>
          </cell>
          <cell r="G428">
            <v>250000000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Q429">
            <v>60</v>
          </cell>
          <cell r="R429" t="str">
            <v>Ноты-49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Q430">
            <v>60</v>
          </cell>
          <cell r="R430" t="str">
            <v>Ноты-63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Q431">
            <v>60</v>
          </cell>
          <cell r="R431" t="str">
            <v>Ноты-70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Q432">
            <v>50</v>
          </cell>
          <cell r="R432" t="str">
            <v>ГКО-12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F433">
            <v>16.3</v>
          </cell>
          <cell r="G433">
            <v>250000000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Q434">
            <v>60</v>
          </cell>
          <cell r="R434" t="str">
            <v>Ноты-70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Q435">
            <v>60</v>
          </cell>
          <cell r="R435" t="str">
            <v>Ноты-49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Q436">
            <v>60</v>
          </cell>
          <cell r="R436" t="str">
            <v>Ноты-63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Q437">
            <v>50</v>
          </cell>
          <cell r="R437" t="str">
            <v>ГКО-3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F438">
            <v>15.9</v>
          </cell>
          <cell r="G438">
            <v>250000000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Q439">
            <v>60</v>
          </cell>
          <cell r="R439" t="str">
            <v>Ноты-70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Q440">
            <v>60</v>
          </cell>
          <cell r="R440" t="str">
            <v>Ноты-77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Q441">
            <v>50</v>
          </cell>
          <cell r="R441" t="str">
            <v>ГКО-6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F442">
            <v>18</v>
          </cell>
          <cell r="G442">
            <v>250000000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Q443">
            <v>60</v>
          </cell>
          <cell r="R443" t="str">
            <v>Ноты-49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F444">
            <v>5.08</v>
          </cell>
          <cell r="G444">
            <v>150000000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Q445">
            <v>60</v>
          </cell>
          <cell r="R445" t="str">
            <v>Ноты-70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Q446">
            <v>50</v>
          </cell>
          <cell r="R446" t="str">
            <v>ГКО-12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F447">
            <v>18</v>
          </cell>
          <cell r="G447">
            <v>250000000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Q448">
            <v>60</v>
          </cell>
          <cell r="R448" t="str">
            <v>Ноты-56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Q449">
            <v>60</v>
          </cell>
          <cell r="R449" t="str">
            <v>Ноты-70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Q450">
            <v>50</v>
          </cell>
          <cell r="R450" t="str">
            <v>ГКО-3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F451">
            <v>18</v>
          </cell>
          <cell r="G451">
            <v>650000000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Q452">
            <v>60</v>
          </cell>
          <cell r="R452" t="str">
            <v>Ноты-56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Q453">
            <v>60</v>
          </cell>
          <cell r="R453" t="str">
            <v>Ноты-77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Q454">
            <v>60</v>
          </cell>
          <cell r="R454" t="str">
            <v>Ноты-28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F455">
            <v>15.9</v>
          </cell>
          <cell r="G455">
            <v>250000000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F456">
            <v>17.5</v>
          </cell>
          <cell r="G456">
            <v>250000000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Q457">
            <v>60</v>
          </cell>
          <cell r="R457" t="str">
            <v>Ноты-63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Q458">
            <v>60</v>
          </cell>
          <cell r="R458" t="str">
            <v>Ноты-77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Q459">
            <v>50</v>
          </cell>
          <cell r="R459" t="str">
            <v>ГКО-6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F460">
            <v>17.5</v>
          </cell>
          <cell r="G460">
            <v>250000000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Q461">
            <v>60</v>
          </cell>
          <cell r="R461" t="str">
            <v>Ноты-56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Q462">
            <v>60</v>
          </cell>
          <cell r="R462" t="str">
            <v>Ноты-77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Q463">
            <v>50</v>
          </cell>
          <cell r="R463" t="str">
            <v>ГКО-12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F464">
            <v>17.5</v>
          </cell>
          <cell r="G464">
            <v>500000000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Q465">
            <v>60</v>
          </cell>
          <cell r="R465" t="str">
            <v>Ноты-63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F466">
            <v>9</v>
          </cell>
          <cell r="G466">
            <v>500000000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Q467">
            <v>60</v>
          </cell>
          <cell r="R467" t="str">
            <v>Ноты-77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F468">
            <v>17.3</v>
          </cell>
          <cell r="G468">
            <v>250000000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F469">
            <v>15.9</v>
          </cell>
          <cell r="G469">
            <v>350000000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Q470">
            <v>60</v>
          </cell>
          <cell r="R470" t="str">
            <v>Ноты-77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Q471">
            <v>60</v>
          </cell>
          <cell r="R471" t="str">
            <v>Ноты-63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Q472">
            <v>60</v>
          </cell>
          <cell r="R472" t="str">
            <v>Ноты-42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Q473">
            <v>50</v>
          </cell>
          <cell r="R473" t="str">
            <v>ГКО-12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Q474">
            <v>50</v>
          </cell>
          <cell r="R474" t="str">
            <v>ГКО-3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F475">
            <v>15.9</v>
          </cell>
          <cell r="G475">
            <v>300000000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Q476">
            <v>60</v>
          </cell>
          <cell r="R476" t="str">
            <v>Ноты-63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Q477">
            <v>60</v>
          </cell>
          <cell r="R477" t="str">
            <v>Ноты-70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Q478">
            <v>50</v>
          </cell>
          <cell r="R478" t="str">
            <v>ГКО-12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Q479">
            <v>50</v>
          </cell>
          <cell r="R479" t="str">
            <v>Ноты-84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Q480">
            <v>50</v>
          </cell>
          <cell r="R480" t="str">
            <v>ГКО-6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Q481">
            <v>60</v>
          </cell>
          <cell r="R481" t="str">
            <v>Ноты-35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Q482">
            <v>60</v>
          </cell>
          <cell r="R482" t="str">
            <v>Ноты-70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F483">
            <v>17.3</v>
          </cell>
          <cell r="G483">
            <v>600000000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F484">
            <v>15.75</v>
          </cell>
          <cell r="G484">
            <v>600000000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Q485">
            <v>50</v>
          </cell>
          <cell r="R485" t="str">
            <v>Ноты-84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Q486">
            <v>50</v>
          </cell>
          <cell r="R486" t="str">
            <v>ГКО-12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Q487">
            <v>50</v>
          </cell>
          <cell r="R487" t="str">
            <v>ГКО-3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Q488">
            <v>60</v>
          </cell>
          <cell r="R488" t="str">
            <v>Ноты-35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Q489">
            <v>50</v>
          </cell>
          <cell r="R489" t="str">
            <v>Ноты-84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F490">
            <v>17.3</v>
          </cell>
          <cell r="G490">
            <v>500000000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F491">
            <v>15.65</v>
          </cell>
          <cell r="G491">
            <v>400000000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Q492">
            <v>60</v>
          </cell>
          <cell r="R492" t="str">
            <v>Ноты-70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Q493">
            <v>50</v>
          </cell>
          <cell r="R493" t="str">
            <v>ГКО-12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Q494">
            <v>50</v>
          </cell>
          <cell r="R494" t="str">
            <v>ГКО-6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Q495">
            <v>60</v>
          </cell>
          <cell r="R495" t="str">
            <v>Ноты-63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F496">
            <v>8.8000000000000007</v>
          </cell>
          <cell r="G496">
            <v>500000000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Q497">
            <v>60</v>
          </cell>
          <cell r="R497" t="str">
            <v>Ноты-77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Q498">
            <v>60</v>
          </cell>
          <cell r="R498" t="str">
            <v>Ноты-70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F499">
            <v>17.3</v>
          </cell>
          <cell r="G499">
            <v>600000000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Q500">
            <v>60</v>
          </cell>
          <cell r="R500" t="str">
            <v>Ноты-84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Q501">
            <v>50</v>
          </cell>
          <cell r="R501" t="str">
            <v>ГКО-12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F502">
            <v>17.3</v>
          </cell>
          <cell r="G502">
            <v>600000000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Q503">
            <v>50</v>
          </cell>
          <cell r="R503" t="str">
            <v>ГКО-6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Q504">
            <v>60</v>
          </cell>
          <cell r="R504" t="str">
            <v>Ноты-56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F505">
            <v>15.52</v>
          </cell>
          <cell r="G505">
            <v>250000000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Q506">
            <v>60</v>
          </cell>
          <cell r="R506" t="str">
            <v>Ноты-84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Q507">
            <v>60</v>
          </cell>
          <cell r="R507" t="str">
            <v>Ноты-35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F508">
            <v>17.25</v>
          </cell>
          <cell r="G508">
            <v>300000000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Q509">
            <v>60</v>
          </cell>
          <cell r="R509" t="str">
            <v>Ноты-35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Q510">
            <v>50</v>
          </cell>
          <cell r="R510" t="str">
            <v>ГКО-12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Q511">
            <v>60</v>
          </cell>
          <cell r="R511" t="str">
            <v>Ноты-84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Q512">
            <v>50</v>
          </cell>
          <cell r="R512" t="str">
            <v>ГКО-3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Q513">
            <v>60</v>
          </cell>
          <cell r="R513" t="str">
            <v>Ноты-49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F514">
            <v>17.25</v>
          </cell>
          <cell r="G514">
            <v>300000000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F515">
            <v>15.45</v>
          </cell>
          <cell r="G515">
            <v>250000000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Q516">
            <v>60</v>
          </cell>
          <cell r="R516" t="str">
            <v>Ноты-42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Q517">
            <v>60</v>
          </cell>
          <cell r="R517" t="str">
            <v>Ноты-84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Q518">
            <v>50</v>
          </cell>
          <cell r="R518" t="str">
            <v>ГКО-6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Q519">
            <v>60</v>
          </cell>
          <cell r="R519" t="str">
            <v>Ноты-70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F520">
            <v>17.25</v>
          </cell>
          <cell r="G520">
            <v>300000000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Q521">
            <v>60</v>
          </cell>
          <cell r="R521" t="str">
            <v>Ноты-84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Q522">
            <v>50</v>
          </cell>
          <cell r="R522" t="str">
            <v>ГКО-3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Q523">
            <v>60</v>
          </cell>
          <cell r="R523" t="str">
            <v>Ноты-63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F524">
            <v>250000000</v>
          </cell>
          <cell r="G524">
            <v>1000</v>
          </cell>
          <cell r="H524">
            <v>50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Q525">
            <v>60</v>
          </cell>
          <cell r="R525" t="str">
            <v>Ноты-77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F526">
            <v>17.149999999999999</v>
          </cell>
          <cell r="G526">
            <v>500000000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Q527">
            <v>60</v>
          </cell>
          <cell r="R527" t="str">
            <v>Ноты-77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Q528">
            <v>50</v>
          </cell>
          <cell r="R528" t="str">
            <v>ГКО-12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Q529">
            <v>60</v>
          </cell>
          <cell r="R529" t="str">
            <v>Ноты-42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Q530">
            <v>50</v>
          </cell>
          <cell r="R530" t="str">
            <v>ГКО-6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Q531">
            <v>60</v>
          </cell>
          <cell r="R531" t="str">
            <v>Ноты-84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F532">
            <v>500000000</v>
          </cell>
          <cell r="G532">
            <v>1000</v>
          </cell>
          <cell r="H532">
            <v>50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Q533">
            <v>60</v>
          </cell>
          <cell r="R533" t="str">
            <v>Ноты-70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F534">
            <v>15.38</v>
          </cell>
          <cell r="G534">
            <v>450000000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Q535">
            <v>60</v>
          </cell>
          <cell r="R535" t="str">
            <v>Ноты-63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Q536">
            <v>50</v>
          </cell>
          <cell r="R536" t="str">
            <v>ГКО-3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Q537">
            <v>60</v>
          </cell>
          <cell r="R537" t="str">
            <v>Ноты-84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F538">
            <v>500000000</v>
          </cell>
          <cell r="G538">
            <v>1000</v>
          </cell>
          <cell r="H538">
            <v>50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Q539">
            <v>60</v>
          </cell>
          <cell r="R539" t="str">
            <v>Ноты-49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Q540">
            <v>50</v>
          </cell>
          <cell r="R540" t="str">
            <v>ГКО-12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Q541">
            <v>60</v>
          </cell>
          <cell r="R541" t="str">
            <v>Ноты-63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Q542">
            <v>50</v>
          </cell>
          <cell r="R542" t="str">
            <v>ГКО-6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Q543">
            <v>60</v>
          </cell>
          <cell r="R543" t="str">
            <v>Ноты-84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F544">
            <v>17.100000000000001</v>
          </cell>
          <cell r="G544">
            <v>500000000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Q545">
            <v>60</v>
          </cell>
          <cell r="R545" t="str">
            <v>Ноты-14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F546">
            <v>15.38</v>
          </cell>
          <cell r="G546">
            <v>500000000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Q547">
            <v>60</v>
          </cell>
          <cell r="R547" t="str">
            <v>Ноты-35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Q548">
            <v>60</v>
          </cell>
          <cell r="R548" t="str">
            <v>Ноты-07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Q549">
            <v>50</v>
          </cell>
          <cell r="R549" t="str">
            <v>ГКО-3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Q550">
            <v>60</v>
          </cell>
          <cell r="R550" t="str">
            <v>Ноты-77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Q551">
            <v>60</v>
          </cell>
          <cell r="R551" t="str">
            <v>Ноты-07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Q552">
            <v>60</v>
          </cell>
          <cell r="R552" t="str">
            <v>Ноты-35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F553">
            <v>15.38</v>
          </cell>
          <cell r="G553">
            <v>400000000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Q554">
            <v>60</v>
          </cell>
          <cell r="R554" t="str">
            <v>Ноты-70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F555">
            <v>500000000</v>
          </cell>
          <cell r="G555">
            <v>1000</v>
          </cell>
          <cell r="H555">
            <v>50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Q556">
            <v>60</v>
          </cell>
          <cell r="R556" t="str">
            <v>Ноты-70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F557">
            <v>15.38</v>
          </cell>
          <cell r="G557">
            <v>400000000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Q558">
            <v>60</v>
          </cell>
          <cell r="R558" t="str">
            <v>Ноты-28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Q559">
            <v>50</v>
          </cell>
          <cell r="R559" t="str">
            <v>ГКО-12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Q560">
            <v>60</v>
          </cell>
          <cell r="R560" t="str">
            <v>Ноты-84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F561">
            <v>200000000</v>
          </cell>
          <cell r="G561">
            <v>100</v>
          </cell>
          <cell r="H561">
            <v>50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Q562">
            <v>60</v>
          </cell>
          <cell r="R562" t="str">
            <v>Ноты-56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F563">
            <v>15.38</v>
          </cell>
          <cell r="G563">
            <v>400000000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Q564">
            <v>60</v>
          </cell>
          <cell r="R564" t="str">
            <v>Ноты-84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F565">
            <v>17.100000000000001</v>
          </cell>
          <cell r="G565">
            <v>500000000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Q566">
            <v>60</v>
          </cell>
          <cell r="R566" t="str">
            <v>Ноты-70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Q567">
            <v>50</v>
          </cell>
          <cell r="R567" t="str">
            <v>ГКО-3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F568">
            <v>15.38</v>
          </cell>
          <cell r="G568">
            <v>400000000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Q569">
            <v>60</v>
          </cell>
          <cell r="R569" t="str">
            <v>Ноты-56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F570">
            <v>500000000</v>
          </cell>
          <cell r="G570">
            <v>100</v>
          </cell>
          <cell r="H570">
            <v>60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F571">
            <v>17.100000000000001</v>
          </cell>
          <cell r="G571">
            <v>500000000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Q572">
            <v>60</v>
          </cell>
          <cell r="R572" t="str">
            <v>Ноты-28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F573">
            <v>15.38</v>
          </cell>
          <cell r="G573">
            <v>300000000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F574">
            <v>16.850000000000001</v>
          </cell>
          <cell r="G574">
            <v>400000000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Q575">
            <v>60</v>
          </cell>
          <cell r="R575" t="str">
            <v>Ноты-56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F576">
            <v>15.35</v>
          </cell>
          <cell r="G576">
            <v>200000000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Q577">
            <v>60</v>
          </cell>
          <cell r="R577" t="str">
            <v>Ноты-42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F578">
            <v>16.850000000000001</v>
          </cell>
          <cell r="G578">
            <v>300000000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F579">
            <v>14.99</v>
          </cell>
          <cell r="G579">
            <v>300000000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Q580">
            <v>60</v>
          </cell>
          <cell r="R580" t="str">
            <v>Ноты-56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F581">
            <v>16.3</v>
          </cell>
          <cell r="G581">
            <v>400000000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Q582">
            <v>60</v>
          </cell>
          <cell r="R582" t="str">
            <v>Ноты-28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Q583">
            <v>60</v>
          </cell>
          <cell r="R583" t="str">
            <v>Ноты-42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F584">
            <v>16</v>
          </cell>
          <cell r="G584">
            <v>300000000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Q585">
            <v>60</v>
          </cell>
          <cell r="R585" t="str">
            <v>Ноты-70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F586">
            <v>14.5</v>
          </cell>
          <cell r="G586">
            <v>300000000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Q587">
            <v>60</v>
          </cell>
          <cell r="R587" t="str">
            <v>Ноты-56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F588">
            <v>15.7</v>
          </cell>
          <cell r="G588">
            <v>400000000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Q589">
            <v>60</v>
          </cell>
          <cell r="R589" t="str">
            <v>Ноты-42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Q590">
            <v>50</v>
          </cell>
          <cell r="R590" t="str">
            <v>ГКО-6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F591">
            <v>15.5</v>
          </cell>
          <cell r="G591">
            <v>600000000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Q592">
            <v>50</v>
          </cell>
          <cell r="R592" t="str">
            <v>ГКО-3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Q593">
            <v>60</v>
          </cell>
          <cell r="R593" t="str">
            <v>Ноты-70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F594">
            <v>14</v>
          </cell>
          <cell r="G594">
            <v>400000000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Q595">
            <v>60</v>
          </cell>
          <cell r="R595" t="str">
            <v>Ноты-56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F596">
            <v>15</v>
          </cell>
          <cell r="G596">
            <v>600000000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F597">
            <v>13.5</v>
          </cell>
          <cell r="G597">
            <v>400000000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F598">
            <v>7.6</v>
          </cell>
          <cell r="G598">
            <v>300000000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Q599">
            <v>60</v>
          </cell>
          <cell r="R599" t="str">
            <v>Ноты-49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F600">
            <v>14.7</v>
          </cell>
          <cell r="G600">
            <v>500000000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Q601">
            <v>60</v>
          </cell>
          <cell r="R601" t="str">
            <v>Ноты-70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F602">
            <v>12.99</v>
          </cell>
          <cell r="G602">
            <v>300000000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F603">
            <v>14.2</v>
          </cell>
          <cell r="G603">
            <v>400000000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Q604">
            <v>60</v>
          </cell>
          <cell r="R604" t="str">
            <v>Ноты-56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Q605">
            <v>60</v>
          </cell>
          <cell r="R605" t="str">
            <v>Ноты-70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F606">
            <v>11.99</v>
          </cell>
          <cell r="G606">
            <v>300000000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Q607">
            <v>60</v>
          </cell>
          <cell r="R607" t="str">
            <v>Ноты-70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F608">
            <v>12.99</v>
          </cell>
          <cell r="G608">
            <v>400000000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Q609">
            <v>60</v>
          </cell>
          <cell r="R609" t="str">
            <v>Ноты-63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Q610">
            <v>60</v>
          </cell>
          <cell r="R610" t="str">
            <v>Ноты-77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F611">
            <v>10.85</v>
          </cell>
          <cell r="G611">
            <v>300000000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F612">
            <v>11.7</v>
          </cell>
          <cell r="G612">
            <v>400000000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Q613">
            <v>60</v>
          </cell>
          <cell r="R613" t="str">
            <v>Ноты-70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F614">
            <v>10.5</v>
          </cell>
          <cell r="G614">
            <v>400000000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Q615">
            <v>60</v>
          </cell>
          <cell r="R615" t="str">
            <v>Ноты-77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Q616">
            <v>50</v>
          </cell>
          <cell r="R616" t="str">
            <v>ГКО-3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Q617">
            <v>60</v>
          </cell>
          <cell r="R617" t="str">
            <v>Ноты-84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F618">
            <v>7</v>
          </cell>
          <cell r="G618">
            <v>400000000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Q619">
            <v>60</v>
          </cell>
          <cell r="R619" t="str">
            <v>Ноты-49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F620">
            <v>10.199999999999999</v>
          </cell>
          <cell r="G620">
            <v>800000000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Q621">
            <v>60</v>
          </cell>
          <cell r="R621" t="str">
            <v>Ноты-84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Q622">
            <v>60</v>
          </cell>
          <cell r="R622" t="str">
            <v>Ноты-70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F623">
            <v>10</v>
          </cell>
          <cell r="G623">
            <v>800000000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Q624">
            <v>60</v>
          </cell>
          <cell r="R624" t="str">
            <v>Ноты-63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F625">
            <v>9.99</v>
          </cell>
          <cell r="G625">
            <v>800000000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Q626">
            <v>60</v>
          </cell>
          <cell r="R626" t="str">
            <v>Ноты-84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Q627">
            <v>50</v>
          </cell>
          <cell r="R627" t="str">
            <v>ГКО-3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Q628">
            <v>60</v>
          </cell>
          <cell r="R628" t="str">
            <v>Ноты-70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F629">
            <v>12</v>
          </cell>
          <cell r="G629">
            <v>800000000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F630">
            <v>500000000</v>
          </cell>
          <cell r="G630">
            <v>100</v>
          </cell>
          <cell r="H630">
            <v>60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F631">
            <v>9</v>
          </cell>
          <cell r="G631">
            <v>800000000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Q632">
            <v>60</v>
          </cell>
          <cell r="R632" t="str">
            <v>Ноты-77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F633">
            <v>4</v>
          </cell>
          <cell r="G633">
            <v>400000000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Q634">
            <v>60</v>
          </cell>
          <cell r="R634" t="str">
            <v>Ноты-84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Q635">
            <v>60</v>
          </cell>
          <cell r="R635" t="str">
            <v>Ноты-84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F636">
            <v>8</v>
          </cell>
          <cell r="G636">
            <v>800000000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F637">
            <v>8.1999999999999993</v>
          </cell>
          <cell r="G637">
            <v>300000000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Q638">
            <v>60</v>
          </cell>
          <cell r="R638" t="str">
            <v>Ноты-84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Q639">
            <v>50</v>
          </cell>
          <cell r="R639" t="str">
            <v>ГКО-12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Q640">
            <v>60</v>
          </cell>
          <cell r="R640" t="str">
            <v>Ноты-77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Q641">
            <v>50</v>
          </cell>
          <cell r="R641" t="str">
            <v>ГКО-3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Q642">
            <v>60</v>
          </cell>
          <cell r="R642" t="str">
            <v>Ноты-56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F643">
            <v>10</v>
          </cell>
          <cell r="G643">
            <v>400000000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Q644">
            <v>60</v>
          </cell>
          <cell r="R644" t="str">
            <v>Ноты-84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Q645">
            <v>60</v>
          </cell>
          <cell r="R645" t="str">
            <v>Ноты-77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F646">
            <v>8</v>
          </cell>
          <cell r="G646">
            <v>350000000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Q647">
            <v>60</v>
          </cell>
          <cell r="R647" t="str">
            <v>Ноты-84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Q648">
            <v>60</v>
          </cell>
          <cell r="R648" t="str">
            <v>Ноты-70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F649">
            <v>10</v>
          </cell>
          <cell r="G649">
            <v>400000000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Q650">
            <v>60</v>
          </cell>
          <cell r="R650" t="str">
            <v>Ноты-77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F651">
            <v>4.3</v>
          </cell>
          <cell r="G651">
            <v>400000000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Q652">
            <v>60</v>
          </cell>
          <cell r="R652" t="str">
            <v>Ноты-84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Q653">
            <v>60</v>
          </cell>
          <cell r="R653" t="str">
            <v>Ноты-63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F654">
            <v>8.1999999999999993</v>
          </cell>
          <cell r="G654">
            <v>450000000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Q655">
            <v>60</v>
          </cell>
          <cell r="R655" t="str">
            <v>Ноты-70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Q656">
            <v>60</v>
          </cell>
          <cell r="R656" t="str">
            <v>Ноты-77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Q657">
            <v>60</v>
          </cell>
          <cell r="R657" t="str">
            <v>Ноты-84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F658">
            <v>9</v>
          </cell>
          <cell r="G658">
            <v>300000000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Q659">
            <v>60</v>
          </cell>
          <cell r="R659" t="str">
            <v>Ноты-84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Q660">
            <v>60</v>
          </cell>
          <cell r="R660" t="str">
            <v>Ноты-77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Q661">
            <v>60</v>
          </cell>
          <cell r="R661" t="str">
            <v>Ноты-35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Q662">
            <v>50</v>
          </cell>
          <cell r="R662" t="str">
            <v>ГКО-3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F663">
            <v>6.3</v>
          </cell>
          <cell r="G663">
            <v>500000000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Q664">
            <v>60</v>
          </cell>
          <cell r="R664" t="str">
            <v>Ноты-77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Q665">
            <v>60</v>
          </cell>
          <cell r="R665" t="str">
            <v>Ноты-84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F666">
            <v>7.1</v>
          </cell>
          <cell r="G666">
            <v>350000000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R667">
            <v>0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Q668">
            <v>60</v>
          </cell>
          <cell r="R668" t="str">
            <v>Ноты-63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F669">
            <v>4</v>
          </cell>
          <cell r="G669">
            <v>300000000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Q670">
            <v>60</v>
          </cell>
          <cell r="R670" t="str">
            <v>Ноты-84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F671">
            <v>8.57</v>
          </cell>
          <cell r="G671">
            <v>450000000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Q672">
            <v>60</v>
          </cell>
          <cell r="R672" t="str">
            <v>Ноты-49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Q673">
            <v>60</v>
          </cell>
          <cell r="R673" t="str">
            <v>Ноты-70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F674">
            <v>450000000</v>
          </cell>
          <cell r="G674">
            <v>1000</v>
          </cell>
          <cell r="H674">
            <v>50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Q675">
            <v>60</v>
          </cell>
          <cell r="R675" t="str">
            <v>Ноты-84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F676">
            <v>8</v>
          </cell>
          <cell r="G676">
            <v>450000000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Q677">
            <v>60</v>
          </cell>
          <cell r="R677" t="str">
            <v>Ноты-70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Q678">
            <v>60</v>
          </cell>
          <cell r="R678" t="str">
            <v>Ноты-84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Q679">
            <v>60</v>
          </cell>
          <cell r="R679" t="str">
            <v>Ноты-77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F680">
            <v>8.1999999999999993</v>
          </cell>
          <cell r="G680">
            <v>450000000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Q681">
            <v>60</v>
          </cell>
          <cell r="R681" t="str">
            <v>Ноты-77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Q682">
            <v>60</v>
          </cell>
          <cell r="R682" t="str">
            <v>Ноты-84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Q683">
            <v>60</v>
          </cell>
          <cell r="R683" t="str">
            <v>Ноты-70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Q684">
            <v>50</v>
          </cell>
          <cell r="R684" t="str">
            <v>ГКО-3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Q685">
            <v>60</v>
          </cell>
          <cell r="R685" t="str">
            <v>Ноты-77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Q686">
            <v>60</v>
          </cell>
          <cell r="R686" t="str">
            <v>Ноты-84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Q687">
            <v>60</v>
          </cell>
          <cell r="R687" t="str">
            <v>Ноты-77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F688">
            <v>4</v>
          </cell>
          <cell r="G688">
            <v>400000000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F689">
            <v>500000000</v>
          </cell>
          <cell r="G689">
            <v>0</v>
          </cell>
          <cell r="H689">
            <v>0</v>
          </cell>
          <cell r="I689">
            <v>500000000</v>
          </cell>
          <cell r="J689">
            <v>0</v>
          </cell>
          <cell r="K689">
            <v>0</v>
          </cell>
          <cell r="L689" t="str">
            <v>VKU036.001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Q690">
            <v>60</v>
          </cell>
          <cell r="R690" t="str">
            <v>Ноты-77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Q691">
            <v>60</v>
          </cell>
          <cell r="R691" t="str">
            <v>Ноты-84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Q692">
            <v>60</v>
          </cell>
          <cell r="R692" t="str">
            <v>Ноты-70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Q693">
            <v>60</v>
          </cell>
          <cell r="R693" t="str">
            <v>Ноты-77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R694">
            <v>0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F695">
            <v>7.98</v>
          </cell>
          <cell r="G695">
            <v>300000000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Q696">
            <v>60</v>
          </cell>
          <cell r="R696" t="str">
            <v>Ноты-84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F697">
            <v>8</v>
          </cell>
          <cell r="G697">
            <v>300000000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Q698">
            <v>60</v>
          </cell>
          <cell r="R698" t="str">
            <v>Ноты-84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F699">
            <v>7.85</v>
          </cell>
          <cell r="G699">
            <v>300000000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F700">
            <v>3946717.45</v>
          </cell>
          <cell r="G700">
            <v>5300</v>
          </cell>
          <cell r="H700">
            <v>492986.84931506898</v>
          </cell>
          <cell r="I700">
            <v>3946717.45</v>
          </cell>
          <cell r="J700">
            <v>5300</v>
          </cell>
          <cell r="K700">
            <v>492986.84931506898</v>
          </cell>
          <cell r="L700">
            <v>0</v>
          </cell>
          <cell r="M700" t="str">
            <v>VKU036.001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Q701">
            <v>60</v>
          </cell>
          <cell r="R701" t="str">
            <v>Ноты-84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F702">
            <v>8</v>
          </cell>
          <cell r="G702">
            <v>300000000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Q703">
            <v>60</v>
          </cell>
          <cell r="R703" t="str">
            <v>Ноты-70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F704">
            <v>7.1</v>
          </cell>
          <cell r="G704">
            <v>300000000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R705">
            <v>0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Q706">
            <v>60</v>
          </cell>
          <cell r="R706" t="str">
            <v>Ноты-49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Q707">
            <v>60</v>
          </cell>
          <cell r="R707" t="str">
            <v>Ноты-56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Q708">
            <v>50</v>
          </cell>
          <cell r="R708" t="str">
            <v>ГКО-3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F709">
            <v>4.0999999999999996</v>
          </cell>
          <cell r="G709">
            <v>300000000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Q710">
            <v>60</v>
          </cell>
          <cell r="R710" t="str">
            <v>Ноты-42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Q711">
            <v>60</v>
          </cell>
          <cell r="R711" t="str">
            <v>Ноты-61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F712">
            <v>8</v>
          </cell>
          <cell r="G712">
            <v>400000000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Q713">
            <v>50</v>
          </cell>
          <cell r="R713" t="str">
            <v>ГКО-6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Q714">
            <v>60</v>
          </cell>
          <cell r="R714" t="str">
            <v>Ноты-63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Q715">
            <v>50</v>
          </cell>
          <cell r="R715" t="str">
            <v>ГКО-24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Q716">
            <v>60</v>
          </cell>
          <cell r="R716" t="str">
            <v>Ноты-77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Param"/>
      <sheetName val="TT"/>
      <sheetName val="OC_ГА_ИН_РИОА_НМА"/>
      <sheetName val="СП"/>
      <sheetName val="АО"/>
      <sheetName val="audit_TT"/>
      <sheetName val="audit-OC_ГА_ИН_РИОА_НМА"/>
      <sheetName val="audit-СП"/>
      <sheetName val="audit-АО"/>
      <sheetName val="Ф143"/>
      <sheetName val="BS_PL_CFS"/>
      <sheetName val="Equity"/>
      <sheetName val="Main disc"/>
      <sheetName val="CF WP"/>
      <sheetName val="Резерв по пересчету"/>
      <sheetName val="Для сегм"/>
      <sheetName val="18"/>
      <sheetName val="Прекращенка для раскрытия"/>
      <sheetName val="Пересчет по прекращенке"/>
      <sheetName val="НДУ"/>
      <sheetName val="контроли"/>
      <sheetName val="ДДС прямой"/>
      <sheetName val="Conso SRD Matrix"/>
      <sheetName val="CF WP (2)"/>
      <sheetName val="Conso SRD Matrix_Q1 2015"/>
      <sheetName val="Условные"/>
      <sheetName val="группа"/>
      <sheetName val="ГТМ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J11" t="str">
            <v>Субхолдинг 20010002               РД КазМунайГаз</v>
          </cell>
        </row>
      </sheetData>
      <sheetData sheetId="7">
        <row r="15">
          <cell r="J15">
            <v>1437082</v>
          </cell>
        </row>
      </sheetData>
      <sheetData sheetId="8">
        <row r="13">
          <cell r="J13">
            <v>1081406187</v>
          </cell>
        </row>
      </sheetData>
      <sheetData sheetId="9">
        <row r="12">
          <cell r="J12">
            <v>165702079.36000001</v>
          </cell>
        </row>
      </sheetData>
      <sheetData sheetId="10"/>
      <sheetData sheetId="11"/>
      <sheetData sheetId="12">
        <row r="71">
          <cell r="E71">
            <v>-297869</v>
          </cell>
        </row>
      </sheetData>
      <sheetData sheetId="13"/>
      <sheetData sheetId="14">
        <row r="8">
          <cell r="B8">
            <v>158288600</v>
          </cell>
        </row>
      </sheetData>
      <sheetData sheetId="15"/>
      <sheetData sheetId="16">
        <row r="17">
          <cell r="B17">
            <v>28152928</v>
          </cell>
        </row>
      </sheetData>
      <sheetData sheetId="17">
        <row r="65">
          <cell r="Q65">
            <v>39357147.020000003</v>
          </cell>
        </row>
      </sheetData>
      <sheetData sheetId="18">
        <row r="14">
          <cell r="B14">
            <v>-5941145</v>
          </cell>
        </row>
      </sheetData>
      <sheetData sheetId="19">
        <row r="5">
          <cell r="F5">
            <v>-341897149</v>
          </cell>
        </row>
      </sheetData>
      <sheetData sheetId="20">
        <row r="28">
          <cell r="B28">
            <v>671822750.48502707</v>
          </cell>
        </row>
      </sheetData>
      <sheetData sheetId="21"/>
      <sheetData sheetId="22"/>
      <sheetData sheetId="23">
        <row r="19">
          <cell r="P19">
            <v>4335827</v>
          </cell>
        </row>
      </sheetData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прочих"/>
      <sheetName val="Sheet3"/>
      <sheetName val="Sheet2"/>
      <sheetName val="РП"/>
      <sheetName val="5 PPE"/>
      <sheetName val="ОС залоговое обеспечение (2)"/>
      <sheetName val="6 IA"/>
      <sheetName val="Sheet11"/>
      <sheetName val="7Advances paid"/>
      <sheetName val="8 Other non-cur assets"/>
      <sheetName val="9 Fin lease AR"/>
      <sheetName val="ФинАренда Реклас"/>
      <sheetName val="10 AR"/>
      <sheetName val="11 Other current assets"/>
      <sheetName val="12 Inventory"/>
      <sheetName val="13 Cash"/>
      <sheetName val="14 Equity"/>
      <sheetName val="15 Borrowings"/>
      <sheetName val="16 Bonds"/>
      <sheetName val="17 Lease payable"/>
      <sheetName val="18 Contr liab"/>
      <sheetName val="19 AP"/>
      <sheetName val="20 Other current liab"/>
      <sheetName val="21 CIT"/>
      <sheetName val="22 Revenue"/>
      <sheetName val="23 COS"/>
      <sheetName val="Cos links"/>
      <sheetName val="24 G&amp;A"/>
      <sheetName val="Sheet15"/>
      <sheetName val="25 Fin income"/>
      <sheetName val="26 Fin costs"/>
      <sheetName val="A1.100 - TS"/>
      <sheetName val="Sheet19"/>
      <sheetName val="TB_31.12.2022"/>
      <sheetName val="Sheet16"/>
      <sheetName val="25 Fin instruments movement"/>
      <sheetName val="Currency risk"/>
      <sheetName val="Fin. instruments"/>
      <sheetName val="RP"/>
      <sheetName val="Credit risk"/>
      <sheetName val="ОС CFS"/>
      <sheetName val="Forex"/>
      <sheetName val="CFS"/>
      <sheetName val="FOREX 2022"/>
      <sheetName val="Sheet23"/>
      <sheetName val="Sheet14"/>
      <sheetName val="Sheet17"/>
      <sheetName val="Sheet18"/>
      <sheetName val="Sheet27"/>
      <sheetName val="TB_31.12.2021"/>
      <sheetName val="Sheet30"/>
      <sheetName val="Sheet5"/>
      <sheetName val="Sheet29"/>
      <sheetName val="Sheet26"/>
      <sheetName val="Sheet9"/>
      <sheetName val="Sheet10"/>
      <sheetName val="фо3"/>
      <sheetName val="фо4"/>
      <sheetName val="Equity"/>
      <sheetName val="Sheet8"/>
      <sheetName val="Sheet12"/>
      <sheetName val="Liquidity risk"/>
      <sheetName val="Лист1"/>
      <sheetName val="15 млрд"/>
      <sheetName val="MAIN 7Y для Шолпан"/>
      <sheetName val="Sheet6"/>
      <sheetName val="A1.200 - ES"/>
      <sheetName val="Sheet7"/>
      <sheetName val="Sheet4"/>
      <sheetName val="OAR"/>
      <sheetName val="Tax Issue"/>
      <sheetName val="1720"/>
      <sheetName val="Revenue"/>
      <sheetName val="CI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>
            <v>13615646.16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2">
          <cell r="C42">
            <v>127767.69213000001</v>
          </cell>
        </row>
      </sheetData>
      <sheetData sheetId="25"/>
      <sheetData sheetId="26"/>
      <sheetData sheetId="27">
        <row r="33">
          <cell r="C33" t="str">
            <v>абон.плата по обращению ценных бумаг (по особому порядку)</v>
          </cell>
          <cell r="D33">
            <v>6260909</v>
          </cell>
          <cell r="E33">
            <v>6260909</v>
          </cell>
          <cell r="H33" t="str">
            <v>Other expenses</v>
          </cell>
        </row>
        <row r="34">
          <cell r="C34" t="str">
            <v>административный штраф</v>
          </cell>
          <cell r="D34">
            <v>1853115</v>
          </cell>
          <cell r="E34">
            <v>1853115</v>
          </cell>
          <cell r="H34" t="str">
            <v>Other expenses</v>
          </cell>
        </row>
        <row r="35">
          <cell r="C35" t="str">
            <v>амортизация НМА</v>
          </cell>
          <cell r="D35">
            <v>29151685.199999999</v>
          </cell>
          <cell r="E35">
            <v>29151685.199999999</v>
          </cell>
          <cell r="H35" t="str">
            <v>Depreciation and amortisation</v>
          </cell>
        </row>
        <row r="36">
          <cell r="C36" t="str">
            <v>амортизация ОС</v>
          </cell>
          <cell r="D36">
            <v>21390485.390000001</v>
          </cell>
          <cell r="E36">
            <v>21390485.390000001</v>
          </cell>
          <cell r="H36" t="str">
            <v>Depreciation and amortisation</v>
          </cell>
        </row>
        <row r="37">
          <cell r="C37" t="str">
            <v>Амортизация ОС</v>
          </cell>
          <cell r="D37">
            <v>350995600.44</v>
          </cell>
          <cell r="E37">
            <v>350995600.44</v>
          </cell>
          <cell r="H37" t="str">
            <v>Depreciation and amortisation</v>
          </cell>
        </row>
        <row r="38">
          <cell r="C38" t="str">
            <v>Амортизация ОС адм</v>
          </cell>
          <cell r="D38">
            <v>54625.95</v>
          </cell>
          <cell r="E38">
            <v>54625.95</v>
          </cell>
          <cell r="H38" t="str">
            <v>Depreciation and amortisation</v>
          </cell>
        </row>
        <row r="39">
          <cell r="C39" t="str">
            <v>НДС относ на затраты по пропорц методу</v>
          </cell>
          <cell r="D39">
            <v>707292044.53999996</v>
          </cell>
          <cell r="E39">
            <v>707292044.53999996</v>
          </cell>
          <cell r="H39" t="str">
            <v>Taxes, other than income tax</v>
          </cell>
        </row>
        <row r="40">
          <cell r="C40" t="str">
            <v>аренда ж/д тупика</v>
          </cell>
          <cell r="D40">
            <v>9500979.1999999993</v>
          </cell>
          <cell r="E40">
            <v>9500979.1999999993</v>
          </cell>
          <cell r="H40" t="str">
            <v>Short-term lease of premises</v>
          </cell>
        </row>
        <row r="41">
          <cell r="C41" t="str">
            <v>аренда помещений</v>
          </cell>
          <cell r="D41">
            <v>133530272.95</v>
          </cell>
          <cell r="E41">
            <v>133530272.95</v>
          </cell>
          <cell r="H41" t="str">
            <v>Short-term lease of premises</v>
          </cell>
        </row>
        <row r="42">
          <cell r="C42" t="str">
            <v>аренда помещений (МСФО 16) не трогать</v>
          </cell>
          <cell r="D42">
            <v>10580006.640000001</v>
          </cell>
          <cell r="E42">
            <v>10580006.640000001</v>
          </cell>
          <cell r="H42" t="str">
            <v>Short-term lease of premises</v>
          </cell>
        </row>
        <row r="43">
          <cell r="C43" t="str">
            <v>вознаграждение рук работникам (зп)</v>
          </cell>
          <cell r="D43">
            <v>697927791</v>
          </cell>
          <cell r="E43">
            <v>697927791</v>
          </cell>
          <cell r="H43" t="str">
            <v>Salary and other related expenses</v>
          </cell>
        </row>
        <row r="44">
          <cell r="C44" t="str">
            <v>вступительные,членские взносы</v>
          </cell>
          <cell r="D44">
            <v>88720360</v>
          </cell>
          <cell r="E44">
            <v>88720360</v>
          </cell>
          <cell r="H44" t="str">
            <v>Other expenses</v>
          </cell>
        </row>
        <row r="45">
          <cell r="C45" t="str">
            <v>аудиторские</v>
          </cell>
          <cell r="D45">
            <v>72812857.140000001</v>
          </cell>
          <cell r="E45">
            <v>72812857.140000001</v>
          </cell>
          <cell r="H45" t="str">
            <v>Advisory services</v>
          </cell>
        </row>
        <row r="46">
          <cell r="C46" t="str">
            <v>бланки</v>
          </cell>
          <cell r="D46">
            <v>492667.87</v>
          </cell>
          <cell r="E46">
            <v>492667.87</v>
          </cell>
          <cell r="H46" t="str">
            <v>Other expenses</v>
          </cell>
        </row>
        <row r="47">
          <cell r="C47" t="str">
            <v>больничный лист</v>
          </cell>
          <cell r="D47">
            <v>16430467.16</v>
          </cell>
          <cell r="E47">
            <v>16430467.16</v>
          </cell>
          <cell r="H47" t="str">
            <v>Salary and other related expenses</v>
          </cell>
        </row>
        <row r="48">
          <cell r="C48" t="str">
            <v>больничный лист по беременности и родам</v>
          </cell>
          <cell r="D48">
            <v>906846.23</v>
          </cell>
          <cell r="E48">
            <v>906846.23</v>
          </cell>
          <cell r="H48" t="str">
            <v>Other expenses</v>
          </cell>
        </row>
        <row r="49">
          <cell r="C49" t="str">
            <v>Возмещение затрат</v>
          </cell>
          <cell r="D49">
            <v>2886164.09</v>
          </cell>
          <cell r="E49">
            <v>2886164.09</v>
          </cell>
          <cell r="H49" t="str">
            <v>Other expenses</v>
          </cell>
        </row>
        <row r="50">
          <cell r="C50" t="str">
            <v>возмещение расходов на тесты COVID-19</v>
          </cell>
          <cell r="D50">
            <v>495650</v>
          </cell>
          <cell r="E50">
            <v>495650</v>
          </cell>
          <cell r="H50" t="str">
            <v>Other expenses</v>
          </cell>
        </row>
        <row r="51">
          <cell r="C51" t="str">
            <v>Возмещение ущерба</v>
          </cell>
          <cell r="D51">
            <v>322560</v>
          </cell>
          <cell r="E51">
            <v>322560</v>
          </cell>
          <cell r="H51" t="str">
            <v>Other expenses</v>
          </cell>
        </row>
        <row r="52">
          <cell r="C52" t="str">
            <v>Премия разовая</v>
          </cell>
          <cell r="D52">
            <v>77944925.75</v>
          </cell>
          <cell r="E52">
            <v>77944925.75</v>
          </cell>
          <cell r="H52" t="str">
            <v>Salary and other related expenses</v>
          </cell>
        </row>
        <row r="53">
          <cell r="C53" t="str">
            <v>вознаграждение членам Совета Директоров</v>
          </cell>
          <cell r="D53">
            <v>143198057.53</v>
          </cell>
          <cell r="E53">
            <v>143198057.53</v>
          </cell>
          <cell r="H53" t="str">
            <v>Remuneration of BoD</v>
          </cell>
        </row>
        <row r="54">
          <cell r="C54" t="str">
            <v>вознаграждения руководителю СВА</v>
          </cell>
          <cell r="D54">
            <v>-50904000</v>
          </cell>
          <cell r="E54">
            <v>-50904000</v>
          </cell>
          <cell r="H54" t="str">
            <v>Other expenses</v>
          </cell>
        </row>
        <row r="55">
          <cell r="C55" t="str">
            <v>вознаграждения руководящим работникам</v>
          </cell>
          <cell r="D55">
            <v>-800904000</v>
          </cell>
          <cell r="E55">
            <v>-800904000</v>
          </cell>
          <cell r="H55" t="str">
            <v>Provision on remuneration of executive personnel</v>
          </cell>
        </row>
        <row r="56">
          <cell r="C56" t="str">
            <v xml:space="preserve">налог у источника выплаты 15% (налоги СД) КПН с нерезидентов </v>
          </cell>
          <cell r="D56">
            <v>57078317.200000003</v>
          </cell>
          <cell r="E56">
            <v>57078317.200000003</v>
          </cell>
          <cell r="H56" t="str">
            <v>Taxes, other than income tax</v>
          </cell>
        </row>
        <row r="57">
          <cell r="C57" t="str">
            <v>вступительные,членские взносы (First)</v>
          </cell>
          <cell r="D57">
            <v>927926.5</v>
          </cell>
          <cell r="E57">
            <v>927926.5</v>
          </cell>
          <cell r="H57" t="str">
            <v>Other expenses</v>
          </cell>
        </row>
        <row r="58">
          <cell r="C58" t="str">
            <v>вступительные,членские взносы (Ripe)</v>
          </cell>
          <cell r="D58">
            <v>13954890.73</v>
          </cell>
          <cell r="E58">
            <v>13954890.73</v>
          </cell>
          <cell r="H58" t="str">
            <v>Other expenses</v>
          </cell>
        </row>
        <row r="59">
          <cell r="C59" t="str">
            <v>КПН с вознаграждения (депозиты)</v>
          </cell>
          <cell r="D59">
            <v>46837076.380000003</v>
          </cell>
          <cell r="E59">
            <v>46837076.380000003</v>
          </cell>
          <cell r="H59" t="str">
            <v>Taxes, other than income tax</v>
          </cell>
        </row>
        <row r="60">
          <cell r="C60" t="str">
            <v>выплаты участникам ВОВ(работающие)</v>
          </cell>
          <cell r="D60">
            <v>214410</v>
          </cell>
          <cell r="E60">
            <v>214410</v>
          </cell>
          <cell r="H60" t="str">
            <v>Other expenses</v>
          </cell>
        </row>
        <row r="61">
          <cell r="C61" t="str">
            <v>материальная помощь к отпуску</v>
          </cell>
          <cell r="D61">
            <v>44300488.43</v>
          </cell>
          <cell r="E61">
            <v>44300488.43</v>
          </cell>
          <cell r="H61" t="str">
            <v>Salary and other related expenses</v>
          </cell>
        </row>
        <row r="62">
          <cell r="C62" t="str">
            <v>вычислительной техники и периферийного оборудования</v>
          </cell>
          <cell r="D62">
            <v>135482.14000000001</v>
          </cell>
          <cell r="E62">
            <v>135482.14000000001</v>
          </cell>
          <cell r="H62" t="str">
            <v>Other expenses</v>
          </cell>
        </row>
        <row r="63">
          <cell r="C63" t="str">
            <v>госпошлина по искам в судебные органы</v>
          </cell>
          <cell r="D63">
            <v>2054869.22</v>
          </cell>
          <cell r="E63">
            <v>2054869.22</v>
          </cell>
          <cell r="H63" t="str">
            <v>Taxes, other than income tax</v>
          </cell>
        </row>
        <row r="64">
          <cell r="C64" t="str">
            <v>Государственная пошлина</v>
          </cell>
          <cell r="D64">
            <v>76407427.170000002</v>
          </cell>
          <cell r="E64">
            <v>76407427.170000002</v>
          </cell>
          <cell r="H64" t="str">
            <v>Other expenses</v>
          </cell>
        </row>
        <row r="65">
          <cell r="C65" t="str">
            <v>гранты на обучение одаренных детей</v>
          </cell>
          <cell r="D65">
            <v>10102573.09</v>
          </cell>
          <cell r="E65">
            <v>10102573.09</v>
          </cell>
          <cell r="H65" t="str">
            <v>Other expenses</v>
          </cell>
        </row>
        <row r="66">
          <cell r="C66" t="str">
            <v>доп.компенсация высвобождаемым работн. сверх размера,устан.законом РК</v>
          </cell>
          <cell r="D66">
            <v>259010.76</v>
          </cell>
          <cell r="E66">
            <v>259010.76</v>
          </cell>
          <cell r="H66" t="str">
            <v>Other expenses</v>
          </cell>
        </row>
        <row r="67">
          <cell r="C67" t="str">
            <v>доходы физ лица (не относимые на вычеты)</v>
          </cell>
          <cell r="D67">
            <v>850588.67</v>
          </cell>
          <cell r="E67">
            <v>850588.67</v>
          </cell>
          <cell r="H67" t="str">
            <v>Other expenses</v>
          </cell>
        </row>
        <row r="68">
          <cell r="C68" t="str">
            <v>за разъездной характер</v>
          </cell>
          <cell r="D68">
            <v>2009912</v>
          </cell>
          <cell r="E68">
            <v>2009912</v>
          </cell>
          <cell r="H68" t="str">
            <v>Salary and other related expenses</v>
          </cell>
        </row>
        <row r="69">
          <cell r="C69" t="str">
            <v>За участие в соревнованиях работников и детей работников (комиссионное решение)</v>
          </cell>
          <cell r="D69">
            <v>224535</v>
          </cell>
          <cell r="E69">
            <v>224535</v>
          </cell>
          <cell r="H69" t="str">
            <v>Other expenses</v>
          </cell>
        </row>
        <row r="70">
          <cell r="C70" t="str">
            <v>заправка картриджей</v>
          </cell>
          <cell r="D70">
            <v>985872.03</v>
          </cell>
          <cell r="E70">
            <v>985872.03</v>
          </cell>
          <cell r="H70" t="str">
            <v>Other expenses</v>
          </cell>
        </row>
        <row r="71">
          <cell r="C71" t="str">
            <v>заработная плата</v>
          </cell>
          <cell r="D71">
            <v>2187913354.7199998</v>
          </cell>
          <cell r="E71">
            <v>2187913354.7199998</v>
          </cell>
          <cell r="H71" t="str">
            <v>Salary and other related expenses</v>
          </cell>
        </row>
        <row r="72">
          <cell r="C72" t="str">
            <v>зачисление на картсчета</v>
          </cell>
          <cell r="D72">
            <v>6000</v>
          </cell>
          <cell r="E72">
            <v>6000</v>
          </cell>
          <cell r="H72" t="str">
            <v>Third party services</v>
          </cell>
        </row>
        <row r="73">
          <cell r="C73" t="str">
            <v>информационные услуги</v>
          </cell>
          <cell r="D73">
            <v>2390518.58</v>
          </cell>
          <cell r="E73">
            <v>2390518.58</v>
          </cell>
          <cell r="H73" t="str">
            <v>Third party services</v>
          </cell>
        </row>
        <row r="74">
          <cell r="C74" t="str">
            <v>информационные услуги (доступ к системе)</v>
          </cell>
          <cell r="D74">
            <v>82053735.430000007</v>
          </cell>
          <cell r="E74">
            <v>82053735.430000007</v>
          </cell>
          <cell r="H74" t="str">
            <v>Third party services</v>
          </cell>
        </row>
        <row r="75">
          <cell r="C75" t="str">
            <v>информационные услуги(юринфоуслуги)</v>
          </cell>
          <cell r="D75">
            <v>1726020.33</v>
          </cell>
          <cell r="E75">
            <v>1726020.33</v>
          </cell>
          <cell r="H75" t="str">
            <v>Third party services</v>
          </cell>
        </row>
        <row r="76">
          <cell r="C76" t="str">
            <v>информационные услуги(юринфоуслуги) информационные услуги по закупкам</v>
          </cell>
          <cell r="D76">
            <v>768304.21</v>
          </cell>
          <cell r="E76">
            <v>768304.21</v>
          </cell>
          <cell r="H76" t="str">
            <v>Third party services</v>
          </cell>
        </row>
        <row r="77">
          <cell r="C77" t="str">
            <v>материальная помощь на летний отдых детей</v>
          </cell>
          <cell r="D77">
            <v>32050000</v>
          </cell>
          <cell r="E77">
            <v>32050000</v>
          </cell>
          <cell r="H77" t="str">
            <v>Salary and other related expenses</v>
          </cell>
        </row>
        <row r="78">
          <cell r="C78" t="str">
            <v>кадастровые работы по оформлению права пользования земельными участками (по особому порядку)</v>
          </cell>
          <cell r="D78">
            <v>24066.080000000002</v>
          </cell>
          <cell r="E78">
            <v>24066.080000000002</v>
          </cell>
          <cell r="H78" t="str">
            <v>Other expenses</v>
          </cell>
        </row>
        <row r="79">
          <cell r="C79" t="str">
            <v>канцелярские товары</v>
          </cell>
          <cell r="D79">
            <v>9330577.1300000008</v>
          </cell>
          <cell r="E79">
            <v>9330577.1300000008</v>
          </cell>
          <cell r="H79" t="str">
            <v>Other expenses</v>
          </cell>
        </row>
        <row r="80">
          <cell r="C80" t="str">
            <v>комиссионный сбор</v>
          </cell>
          <cell r="D80">
            <v>2728875.19</v>
          </cell>
          <cell r="E80">
            <v>2728875.19</v>
          </cell>
          <cell r="H80" t="str">
            <v>Other expenses</v>
          </cell>
        </row>
        <row r="81">
          <cell r="C81" t="str">
            <v>компенсация за неиспользованный отпуск</v>
          </cell>
          <cell r="D81">
            <v>86444413.010000005</v>
          </cell>
          <cell r="E81">
            <v>86444413.010000005</v>
          </cell>
          <cell r="H81" t="str">
            <v>Salary and other related expenses</v>
          </cell>
        </row>
        <row r="82">
          <cell r="C82" t="str">
            <v>компенсация за транспортные расходы</v>
          </cell>
          <cell r="D82">
            <v>740000</v>
          </cell>
          <cell r="E82">
            <v>740000</v>
          </cell>
          <cell r="H82" t="str">
            <v>Reimbursement of transportation costs</v>
          </cell>
        </row>
        <row r="83">
          <cell r="C83" t="str">
            <v>компенсация за транспортные расходы</v>
          </cell>
          <cell r="D83">
            <v>112141205.7</v>
          </cell>
          <cell r="E83">
            <v>112141205.7</v>
          </cell>
          <cell r="H83" t="str">
            <v>Reimbursement of transportation costs</v>
          </cell>
        </row>
        <row r="84">
          <cell r="C84" t="str">
            <v>компенсация на аренду жилья работникам</v>
          </cell>
          <cell r="D84">
            <v>150000</v>
          </cell>
          <cell r="E84">
            <v>150000</v>
          </cell>
          <cell r="H84" t="str">
            <v>Other expenses</v>
          </cell>
        </row>
        <row r="85">
          <cell r="C85" t="str">
            <v>компенсация на аренду жилья работникам</v>
          </cell>
          <cell r="D85">
            <v>35472140.240000002</v>
          </cell>
          <cell r="E85">
            <v>35472140.240000002</v>
          </cell>
          <cell r="H85" t="str">
            <v>Other expenses</v>
          </cell>
        </row>
        <row r="86">
          <cell r="C86" t="str">
            <v>консультационные (консалтинговые) консалтинговые услуги</v>
          </cell>
          <cell r="D86">
            <v>48053747.240000002</v>
          </cell>
          <cell r="E86">
            <v>48053747.240000002</v>
          </cell>
          <cell r="H86" t="str">
            <v>Advisory services</v>
          </cell>
        </row>
        <row r="87">
          <cell r="C87" t="str">
            <v>консультационные (консалтинговые) консультационные услуги</v>
          </cell>
          <cell r="D87">
            <v>92041246.780000001</v>
          </cell>
          <cell r="E87">
            <v>92041246.780000001</v>
          </cell>
          <cell r="H87" t="str">
            <v>Advisory services</v>
          </cell>
        </row>
        <row r="88">
          <cell r="C88" t="str">
            <v>Выходное пособие по сокращению численности</v>
          </cell>
          <cell r="D88">
            <v>29331600.199999999</v>
          </cell>
          <cell r="E88">
            <v>29331600.199999999</v>
          </cell>
          <cell r="H88" t="str">
            <v>Other expenses</v>
          </cell>
        </row>
        <row r="89">
          <cell r="C89" t="str">
            <v>лицензионный сбор</v>
          </cell>
          <cell r="D89">
            <v>15900</v>
          </cell>
          <cell r="E89">
            <v>15900</v>
          </cell>
          <cell r="H89" t="str">
            <v>Taxes, other than income tax</v>
          </cell>
        </row>
        <row r="90">
          <cell r="C90" t="str">
            <v>налог у источника выплаты 15% (КПН с нерезидентов)</v>
          </cell>
          <cell r="D90">
            <v>22795498.199999999</v>
          </cell>
          <cell r="E90">
            <v>22795498.199999999</v>
          </cell>
          <cell r="H90" t="str">
            <v>Taxes, other than income tax</v>
          </cell>
        </row>
        <row r="91">
          <cell r="C91" t="str">
            <v>маркетинг. услуги (кроме расходов по особому порядку)</v>
          </cell>
          <cell r="D91">
            <v>5322000</v>
          </cell>
          <cell r="E91">
            <v>5322000</v>
          </cell>
          <cell r="H91" t="str">
            <v>Other expenses</v>
          </cell>
        </row>
        <row r="92">
          <cell r="C92" t="str">
            <v>мат,помощь на лечение</v>
          </cell>
          <cell r="D92">
            <v>15270587</v>
          </cell>
          <cell r="E92">
            <v>15270587</v>
          </cell>
          <cell r="H92" t="str">
            <v>Salary and other related expenses</v>
          </cell>
        </row>
        <row r="93">
          <cell r="C93" t="str">
            <v>мат.помощь прочая (похороны и другие)</v>
          </cell>
          <cell r="D93">
            <v>18058782</v>
          </cell>
          <cell r="E93">
            <v>18058782</v>
          </cell>
          <cell r="H93" t="str">
            <v>Salary and other related expenses</v>
          </cell>
        </row>
        <row r="94">
          <cell r="C94" t="str">
            <v>материалы для вычислительной техники</v>
          </cell>
          <cell r="D94">
            <v>6676564.4800000004</v>
          </cell>
          <cell r="E94">
            <v>6676564.4800000004</v>
          </cell>
          <cell r="H94" t="str">
            <v>Other expenses</v>
          </cell>
        </row>
        <row r="95">
          <cell r="C95" t="str">
            <v>материалы по ЧП (маски, перчатки, антисептик)</v>
          </cell>
          <cell r="D95">
            <v>5388647.6399999997</v>
          </cell>
          <cell r="E95">
            <v>5388647.6399999997</v>
          </cell>
          <cell r="H95" t="str">
            <v>Other expenses</v>
          </cell>
        </row>
        <row r="96">
          <cell r="C96" t="str">
            <v>лицензирование (лицензия)</v>
          </cell>
          <cell r="D96">
            <v>21506986.670000002</v>
          </cell>
          <cell r="E96">
            <v>21506986.670000002</v>
          </cell>
          <cell r="H96" t="str">
            <v>Other expenses</v>
          </cell>
        </row>
        <row r="97">
          <cell r="C97" t="str">
            <v>материальная помощь (ко дню семьи)</v>
          </cell>
          <cell r="D97">
            <v>10245735</v>
          </cell>
          <cell r="E97">
            <v>10245735</v>
          </cell>
          <cell r="H97" t="str">
            <v>Salary and other related expenses</v>
          </cell>
        </row>
        <row r="98">
          <cell r="C98" t="str">
            <v>материальная помощь (на протезирование зубов)</v>
          </cell>
          <cell r="D98">
            <v>2893590</v>
          </cell>
          <cell r="E98">
            <v>2893590</v>
          </cell>
          <cell r="H98" t="str">
            <v>Salary and other related expenses</v>
          </cell>
        </row>
        <row r="99">
          <cell r="C99" t="str">
            <v>материальная помощь (одиноким матерям)</v>
          </cell>
          <cell r="D99">
            <v>1072050</v>
          </cell>
          <cell r="E99">
            <v>1072050</v>
          </cell>
          <cell r="H99" t="str">
            <v>Salary and other related expenses</v>
          </cell>
        </row>
        <row r="100">
          <cell r="C100" t="str">
            <v>материальная помощь (родителю ребенка - инвалида)</v>
          </cell>
          <cell r="D100">
            <v>3293059</v>
          </cell>
          <cell r="E100">
            <v>3293059</v>
          </cell>
          <cell r="H100" t="str">
            <v>Salary and other related expenses</v>
          </cell>
        </row>
        <row r="101">
          <cell r="C101" t="str">
            <v>материальная помощь в связи с регистрацией брака</v>
          </cell>
          <cell r="D101">
            <v>6371040</v>
          </cell>
          <cell r="E101">
            <v>6371040</v>
          </cell>
          <cell r="H101" t="str">
            <v>Salary and other related expenses</v>
          </cell>
        </row>
        <row r="102">
          <cell r="C102" t="str">
            <v>премия разовая</v>
          </cell>
          <cell r="D102">
            <v>20520000</v>
          </cell>
          <cell r="E102">
            <v>20520000</v>
          </cell>
          <cell r="H102" t="str">
            <v>Salary and other related expenses</v>
          </cell>
        </row>
        <row r="103">
          <cell r="C103" t="str">
            <v>аренда помещений для проведения культмассовых и физкультурно-спортивных мероприятий</v>
          </cell>
          <cell r="D103">
            <v>20434480</v>
          </cell>
          <cell r="E103">
            <v>20434480</v>
          </cell>
          <cell r="H103" t="str">
            <v>Short-term lease of premises</v>
          </cell>
        </row>
        <row r="104">
          <cell r="C104" t="str">
            <v>расходы по Банковской  гарантии</v>
          </cell>
          <cell r="D104">
            <v>20023215.890000001</v>
          </cell>
          <cell r="E104">
            <v>20023215.890000001</v>
          </cell>
          <cell r="H104" t="str">
            <v>Other expenses</v>
          </cell>
        </row>
        <row r="105">
          <cell r="C105" t="str">
            <v>материальная помощь на рождение ребенка</v>
          </cell>
          <cell r="D105">
            <v>41417142</v>
          </cell>
          <cell r="E105">
            <v>41417142</v>
          </cell>
          <cell r="H105" t="str">
            <v>Salary and other related expenses</v>
          </cell>
        </row>
        <row r="106">
          <cell r="C106" t="str">
            <v>материальная помощь неработающим пенсионерам</v>
          </cell>
          <cell r="D106">
            <v>26218670</v>
          </cell>
          <cell r="E106">
            <v>26218670</v>
          </cell>
          <cell r="H106" t="str">
            <v>Salary and other related expenses</v>
          </cell>
        </row>
        <row r="107">
          <cell r="C107" t="str">
            <v>материальная помощь неработающим пенсионерам (в связи с юбилеем 70,80,90,100 лет)</v>
          </cell>
          <cell r="D107">
            <v>918900</v>
          </cell>
          <cell r="E107">
            <v>918900</v>
          </cell>
          <cell r="H107" t="str">
            <v>Salary and other related expenses</v>
          </cell>
        </row>
        <row r="108">
          <cell r="C108" t="str">
            <v>материальная помощь неработающим пенсионерам (выплата участникам ВОВ)</v>
          </cell>
          <cell r="D108">
            <v>30063</v>
          </cell>
          <cell r="E108">
            <v>30063</v>
          </cell>
          <cell r="H108" t="str">
            <v>Salary and other related expenses</v>
          </cell>
        </row>
        <row r="109">
          <cell r="C109" t="str">
            <v>материальная помощь свыше 8 МЗП</v>
          </cell>
          <cell r="D109">
            <v>5086726</v>
          </cell>
          <cell r="E109">
            <v>5086726</v>
          </cell>
          <cell r="H109" t="str">
            <v>Salary and other related expenses</v>
          </cell>
        </row>
        <row r="110">
          <cell r="C110" t="str">
            <v>материальная помощь семье неработающего пенсионера в случае его смерти</v>
          </cell>
          <cell r="D110">
            <v>229725</v>
          </cell>
          <cell r="E110">
            <v>229725</v>
          </cell>
          <cell r="H110" t="str">
            <v>Salary and other related expenses</v>
          </cell>
        </row>
        <row r="111">
          <cell r="C111" t="str">
            <v>медосмотр и медосвидетельствование перед сменой (кроме расходов по особому порядку)</v>
          </cell>
          <cell r="D111">
            <v>861860</v>
          </cell>
          <cell r="E111">
            <v>861860</v>
          </cell>
          <cell r="H111" t="str">
            <v>Other expenses</v>
          </cell>
        </row>
        <row r="112">
          <cell r="C112" t="str">
            <v>Оцифровка ведомственного архива</v>
          </cell>
          <cell r="D112">
            <v>18998240</v>
          </cell>
          <cell r="E112">
            <v>18998240</v>
          </cell>
          <cell r="H112" t="str">
            <v>Other expenses</v>
          </cell>
        </row>
        <row r="113">
          <cell r="C113" t="str">
            <v>налог на землю</v>
          </cell>
          <cell r="D113">
            <v>46727</v>
          </cell>
          <cell r="E113">
            <v>46727</v>
          </cell>
          <cell r="H113" t="str">
            <v>Taxes, other than income tax</v>
          </cell>
        </row>
        <row r="114">
          <cell r="C114" t="str">
            <v>налог на имущество</v>
          </cell>
          <cell r="D114">
            <v>34862.839999999997</v>
          </cell>
          <cell r="E114">
            <v>34862.839999999997</v>
          </cell>
          <cell r="H114" t="str">
            <v>Taxes, other than income tax</v>
          </cell>
        </row>
        <row r="115">
          <cell r="C115" t="str">
            <v>налог на имущество</v>
          </cell>
          <cell r="D115">
            <v>18333478.52</v>
          </cell>
          <cell r="E115">
            <v>18333478.52</v>
          </cell>
          <cell r="H115" t="str">
            <v>Taxes, other than income tax</v>
          </cell>
        </row>
        <row r="116">
          <cell r="C116" t="str">
            <v>налог на транспортные средства</v>
          </cell>
          <cell r="D116">
            <v>711889</v>
          </cell>
          <cell r="E116">
            <v>711889</v>
          </cell>
          <cell r="H116" t="str">
            <v>Taxes, other than income tax</v>
          </cell>
        </row>
        <row r="117">
          <cell r="C117" t="str">
            <v>премия за производственные показатели</v>
          </cell>
          <cell r="D117">
            <v>18302823.699999999</v>
          </cell>
          <cell r="E117">
            <v>18302823.699999999</v>
          </cell>
          <cell r="H117" t="str">
            <v>Salary and other related expenses</v>
          </cell>
        </row>
        <row r="118">
          <cell r="C118" t="str">
            <v>топливо для легковых автомобилей</v>
          </cell>
          <cell r="D118">
            <v>6480462.8799999999</v>
          </cell>
          <cell r="E118">
            <v>6480462.8799999999</v>
          </cell>
          <cell r="H118" t="str">
            <v>Other expenses</v>
          </cell>
        </row>
        <row r="119">
          <cell r="C119" t="str">
            <v>медстрахование (медицинское страхование)</v>
          </cell>
          <cell r="D119">
            <v>5814485.2800000003</v>
          </cell>
          <cell r="E119">
            <v>5814485.2800000003</v>
          </cell>
          <cell r="H119" t="str">
            <v>Other expenses</v>
          </cell>
        </row>
        <row r="120">
          <cell r="C120" t="str">
            <v xml:space="preserve">премия к юбилейным датам </v>
          </cell>
          <cell r="D120">
            <v>5232000</v>
          </cell>
          <cell r="E120">
            <v>5232000</v>
          </cell>
          <cell r="H120" t="str">
            <v>Salary and other related expenses</v>
          </cell>
        </row>
        <row r="121">
          <cell r="C121" t="str">
            <v>нотариальные услуги</v>
          </cell>
          <cell r="D121">
            <v>7362278.5199999996</v>
          </cell>
          <cell r="E121">
            <v>7362278.5199999996</v>
          </cell>
          <cell r="H121" t="str">
            <v>Other expenses</v>
          </cell>
        </row>
        <row r="122">
          <cell r="C122" t="str">
            <v>проведение экспертизы (кроме расходов по особому порядку)</v>
          </cell>
          <cell r="D122">
            <v>5166071.43</v>
          </cell>
          <cell r="E122">
            <v>5166071.43</v>
          </cell>
          <cell r="H122" t="str">
            <v>Other expenses</v>
          </cell>
        </row>
        <row r="123">
          <cell r="C123" t="str">
            <v>обслуживание оборудования кабинетов (услуги флориста)</v>
          </cell>
          <cell r="D123">
            <v>2640000</v>
          </cell>
          <cell r="E123">
            <v>2640000</v>
          </cell>
          <cell r="H123" t="str">
            <v>Other expenses</v>
          </cell>
        </row>
        <row r="124">
          <cell r="C124" t="str">
            <v>Озонированная вода</v>
          </cell>
          <cell r="D124">
            <v>14023969.41</v>
          </cell>
          <cell r="E124">
            <v>14023969.41</v>
          </cell>
          <cell r="H124" t="str">
            <v>Other expenses</v>
          </cell>
        </row>
        <row r="125">
          <cell r="C125" t="str">
            <v>оплата дополнительных отпусков по кол.договору</v>
          </cell>
          <cell r="D125">
            <v>644552.42000000004</v>
          </cell>
          <cell r="E125">
            <v>644552.42000000004</v>
          </cell>
          <cell r="H125" t="str">
            <v>Salary and other related expenses</v>
          </cell>
        </row>
        <row r="126">
          <cell r="C126" t="str">
            <v>оплата дополнительных отпусков по кол.договору</v>
          </cell>
          <cell r="D126">
            <v>5673381.6399999997</v>
          </cell>
          <cell r="E126">
            <v>5673381.6399999997</v>
          </cell>
          <cell r="H126" t="str">
            <v>Salary and other related expenses</v>
          </cell>
        </row>
        <row r="127">
          <cell r="C127" t="str">
            <v>материальная помощь к отпуску Приаралье</v>
          </cell>
          <cell r="D127">
            <v>4107000</v>
          </cell>
          <cell r="E127">
            <v>4107000</v>
          </cell>
          <cell r="H127" t="str">
            <v>Salary and other related expenses</v>
          </cell>
        </row>
        <row r="128">
          <cell r="C128" t="str">
            <v>организация и проведение культурно массовых и физкультурно-оздоровительных мероприятий</v>
          </cell>
          <cell r="D128">
            <v>254789491.19999999</v>
          </cell>
          <cell r="E128">
            <v>254789491.19999999</v>
          </cell>
          <cell r="H128" t="str">
            <v>Cunducting cultural events</v>
          </cell>
        </row>
        <row r="129">
          <cell r="C129" t="str">
            <v>отпускные</v>
          </cell>
          <cell r="D129">
            <v>156900934.59999999</v>
          </cell>
          <cell r="E129">
            <v>156900934.59999999</v>
          </cell>
          <cell r="H129" t="str">
            <v>Salary and other related expenses</v>
          </cell>
        </row>
        <row r="130">
          <cell r="C130" t="str">
            <v>Отчисления на обязательное социал по общехозяйственным расходам социального характера (счет 7210.03)</v>
          </cell>
          <cell r="D130">
            <v>4200770.88</v>
          </cell>
          <cell r="E130">
            <v>4200770.88</v>
          </cell>
          <cell r="H130" t="str">
            <v>Other expenses</v>
          </cell>
        </row>
        <row r="131">
          <cell r="C131" t="str">
            <v>Отчисления на обязательное социальное медицинское страхование</v>
          </cell>
          <cell r="D131">
            <v>53376269.259999998</v>
          </cell>
          <cell r="E131">
            <v>53376269.259999998</v>
          </cell>
          <cell r="H131" t="str">
            <v>Salary and other related expenses</v>
          </cell>
        </row>
        <row r="132">
          <cell r="C132" t="str">
            <v>Отчисления на обязательное социальное медицинское страхование</v>
          </cell>
          <cell r="D132">
            <v>324000</v>
          </cell>
          <cell r="E132">
            <v>324000</v>
          </cell>
          <cell r="H132" t="str">
            <v>Salary and other related expenses</v>
          </cell>
        </row>
        <row r="133">
          <cell r="C133" t="str">
            <v>Оформление имущественных прав</v>
          </cell>
          <cell r="D133">
            <v>261014.87</v>
          </cell>
          <cell r="E133">
            <v>261014.87</v>
          </cell>
          <cell r="H133" t="str">
            <v>Other expenses</v>
          </cell>
        </row>
        <row r="134">
          <cell r="C134" t="str">
            <v>оценка имущества, бизнеса</v>
          </cell>
          <cell r="D134">
            <v>11510000</v>
          </cell>
          <cell r="E134">
            <v>11510000</v>
          </cell>
          <cell r="H134" t="str">
            <v>Other expenses</v>
          </cell>
        </row>
        <row r="135">
          <cell r="C135" t="str">
            <v xml:space="preserve">премия к юбилейным датам </v>
          </cell>
          <cell r="D135">
            <v>4064600</v>
          </cell>
          <cell r="E135">
            <v>4064600</v>
          </cell>
          <cell r="H135" t="str">
            <v>Salary and other related expenses</v>
          </cell>
        </row>
        <row r="136">
          <cell r="C136" t="str">
            <v>Пенсионные отчисления РФ Москва</v>
          </cell>
          <cell r="D136">
            <v>2134983.5099999998</v>
          </cell>
          <cell r="E136">
            <v>2134983.5099999998</v>
          </cell>
          <cell r="H136" t="str">
            <v>Salary and other related expenses</v>
          </cell>
        </row>
        <row r="137">
          <cell r="C137" t="str">
            <v>Пеня по взносам ОСМС</v>
          </cell>
          <cell r="D137">
            <v>350</v>
          </cell>
          <cell r="E137">
            <v>350</v>
          </cell>
          <cell r="H137" t="str">
            <v>Other expenses</v>
          </cell>
        </row>
        <row r="138">
          <cell r="C138" t="str">
            <v>пеня по ипн</v>
          </cell>
          <cell r="D138">
            <v>5079.3100000000004</v>
          </cell>
          <cell r="E138">
            <v>5079.3100000000004</v>
          </cell>
          <cell r="H138" t="str">
            <v>Other expenses</v>
          </cell>
        </row>
        <row r="139">
          <cell r="C139" t="str">
            <v>Пеня по ИПН</v>
          </cell>
          <cell r="D139">
            <v>500</v>
          </cell>
          <cell r="E139">
            <v>500</v>
          </cell>
          <cell r="H139" t="str">
            <v>Other expenses</v>
          </cell>
        </row>
        <row r="140">
          <cell r="C140" t="str">
            <v>пеня по ОСМС</v>
          </cell>
          <cell r="D140">
            <v>14094.21</v>
          </cell>
          <cell r="E140">
            <v>14094.21</v>
          </cell>
          <cell r="H140" t="str">
            <v>Other expenses</v>
          </cell>
        </row>
        <row r="141">
          <cell r="C141" t="str">
            <v>Пеня по отчислениям ОСМС</v>
          </cell>
          <cell r="D141">
            <v>350</v>
          </cell>
          <cell r="E141">
            <v>350</v>
          </cell>
          <cell r="H141" t="str">
            <v>Other expenses</v>
          </cell>
        </row>
        <row r="142">
          <cell r="C142" t="str">
            <v>пеня по соц налогу</v>
          </cell>
          <cell r="D142">
            <v>3340.14</v>
          </cell>
          <cell r="E142">
            <v>3340.14</v>
          </cell>
          <cell r="H142" t="str">
            <v>Other expenses</v>
          </cell>
        </row>
        <row r="143">
          <cell r="C143" t="str">
            <v>пеня по социальным отчислениям</v>
          </cell>
          <cell r="D143">
            <v>5745.4</v>
          </cell>
          <cell r="E143">
            <v>5745.4</v>
          </cell>
          <cell r="H143" t="str">
            <v>Other expenses</v>
          </cell>
        </row>
        <row r="144">
          <cell r="C144" t="str">
            <v>плата за пользование земельными участками</v>
          </cell>
          <cell r="D144">
            <v>4965.55</v>
          </cell>
          <cell r="E144">
            <v>4965.55</v>
          </cell>
          <cell r="H144" t="str">
            <v>Taxes, other than income tax</v>
          </cell>
        </row>
        <row r="145">
          <cell r="C145" t="str">
            <v>платежи,выдача справок</v>
          </cell>
          <cell r="D145">
            <v>147938474.34999999</v>
          </cell>
          <cell r="E145">
            <v>147938474.34999999</v>
          </cell>
          <cell r="H145" t="str">
            <v>Third party services</v>
          </cell>
        </row>
        <row r="146">
          <cell r="C146" t="str">
            <v>по поставщикам</v>
          </cell>
          <cell r="D146">
            <v>146583534.15000001</v>
          </cell>
          <cell r="E146">
            <v>146583534.15000001</v>
          </cell>
          <cell r="H146" t="str">
            <v>Administrative fines</v>
          </cell>
        </row>
        <row r="147">
          <cell r="C147" t="str">
            <v>подарки детям</v>
          </cell>
          <cell r="D147">
            <v>5889378</v>
          </cell>
          <cell r="E147">
            <v>5889378</v>
          </cell>
          <cell r="H147" t="str">
            <v>Other expenses</v>
          </cell>
        </row>
        <row r="148">
          <cell r="C148" t="str">
            <v>подарки детям (новый год)</v>
          </cell>
          <cell r="D148">
            <v>10852209</v>
          </cell>
          <cell r="E148">
            <v>10852209</v>
          </cell>
          <cell r="H148" t="str">
            <v>Other expenses</v>
          </cell>
        </row>
        <row r="149">
          <cell r="C149" t="str">
            <v>подготовка кадров</v>
          </cell>
          <cell r="D149">
            <v>45894104.439999998</v>
          </cell>
          <cell r="E149">
            <v>45894104.439999998</v>
          </cell>
          <cell r="H149" t="str">
            <v>Third party services</v>
          </cell>
        </row>
        <row r="150">
          <cell r="C150" t="str">
            <v>подписка</v>
          </cell>
          <cell r="D150">
            <v>300428.86</v>
          </cell>
          <cell r="E150">
            <v>300428.86</v>
          </cell>
          <cell r="H150" t="str">
            <v>Other expenses</v>
          </cell>
        </row>
        <row r="151">
          <cell r="C151" t="str">
            <v>почтово-телеграфные расходы (кроме расходов по особому порядку)</v>
          </cell>
          <cell r="D151">
            <v>22205375.359999999</v>
          </cell>
          <cell r="E151">
            <v>22205375.359999999</v>
          </cell>
          <cell r="H151" t="str">
            <v>Other expenses</v>
          </cell>
        </row>
        <row r="152">
          <cell r="C152" t="str">
            <v>празничные мероприятия</v>
          </cell>
          <cell r="D152">
            <v>22677160</v>
          </cell>
          <cell r="E152">
            <v>22677160</v>
          </cell>
          <cell r="H152" t="str">
            <v>Other expenses</v>
          </cell>
        </row>
        <row r="153">
          <cell r="C153" t="str">
            <v>представительские расходы - проведение официальных встреч</v>
          </cell>
          <cell r="D153">
            <v>1496050.35</v>
          </cell>
          <cell r="E153">
            <v>1496050.35</v>
          </cell>
          <cell r="H153" t="str">
            <v>Representation expenses</v>
          </cell>
        </row>
        <row r="154">
          <cell r="C154" t="str">
            <v>представительские расходы (на вычет)</v>
          </cell>
          <cell r="D154">
            <v>3325044.37</v>
          </cell>
          <cell r="E154">
            <v>3325044.37</v>
          </cell>
          <cell r="H154" t="str">
            <v>Representation expenses</v>
          </cell>
        </row>
        <row r="155">
          <cell r="C155" t="str">
            <v>представительские расходы (на вычет) адм</v>
          </cell>
          <cell r="D155">
            <v>91892896.609999999</v>
          </cell>
          <cell r="E155">
            <v>91892896.609999999</v>
          </cell>
          <cell r="H155" t="str">
            <v>Representation expenses</v>
          </cell>
        </row>
        <row r="156">
          <cell r="C156" t="str">
            <v>представительские расходы (не относимые на вычеты)</v>
          </cell>
          <cell r="D156">
            <v>181139309.94999999</v>
          </cell>
          <cell r="E156">
            <v>181139309.94999999</v>
          </cell>
          <cell r="H156" t="str">
            <v>Representation expenses</v>
          </cell>
        </row>
        <row r="157">
          <cell r="C157" t="str">
            <v>ИПН невычет</v>
          </cell>
          <cell r="D157">
            <v>4028264.08</v>
          </cell>
          <cell r="E157">
            <v>4028264.08</v>
          </cell>
          <cell r="H157" t="str">
            <v>Taxes, other than income tax</v>
          </cell>
        </row>
        <row r="158">
          <cell r="C158" t="str">
            <v>премия к праздникам (8 марта)</v>
          </cell>
          <cell r="D158">
            <v>40646010</v>
          </cell>
          <cell r="E158">
            <v>40646010</v>
          </cell>
          <cell r="H158" t="str">
            <v>Salary and other related expenses</v>
          </cell>
        </row>
        <row r="159">
          <cell r="C159" t="str">
            <v>аренда помещений (не относимые на вычеты)</v>
          </cell>
          <cell r="D159">
            <v>3743673.23</v>
          </cell>
          <cell r="E159">
            <v>3743673.23</v>
          </cell>
          <cell r="H159" t="str">
            <v>Short-term lease of premises</v>
          </cell>
        </row>
        <row r="160">
          <cell r="C160" t="str">
            <v>реклама-материалы (по особому порядку)</v>
          </cell>
          <cell r="D160">
            <v>1674107.14</v>
          </cell>
          <cell r="E160">
            <v>1674107.14</v>
          </cell>
          <cell r="H160" t="str">
            <v>Other expenses</v>
          </cell>
        </row>
        <row r="161">
          <cell r="C161" t="str">
            <v>страхование имущества</v>
          </cell>
          <cell r="D161">
            <v>1419695.3</v>
          </cell>
          <cell r="E161">
            <v>1419695.3</v>
          </cell>
          <cell r="H161" t="str">
            <v>Other expenses</v>
          </cell>
        </row>
        <row r="162">
          <cell r="C162" t="str">
            <v>НДС не принятый к зачету - невычет</v>
          </cell>
          <cell r="D162">
            <v>1088009.31</v>
          </cell>
          <cell r="E162">
            <v>1088009.31</v>
          </cell>
          <cell r="H162" t="str">
            <v>Taxes, other than income tax</v>
          </cell>
        </row>
        <row r="163">
          <cell r="C163" t="str">
            <v>премия с уходом на пенсию</v>
          </cell>
          <cell r="D163">
            <v>8871228.3699999992</v>
          </cell>
          <cell r="E163">
            <v>8871228.3699999992</v>
          </cell>
          <cell r="H163" t="str">
            <v>Other expenses</v>
          </cell>
        </row>
        <row r="164">
          <cell r="C164" t="str">
            <v>тек.ремонт компьютеров и периферийного оборудования -услуги</v>
          </cell>
          <cell r="D164">
            <v>1044642.86</v>
          </cell>
          <cell r="E164">
            <v>1044642.86</v>
          </cell>
          <cell r="H164" t="str">
            <v>Other expenses</v>
          </cell>
        </row>
        <row r="165">
          <cell r="C165" t="str">
            <v>программное обеспечение</v>
          </cell>
          <cell r="D165">
            <v>-442500</v>
          </cell>
          <cell r="E165">
            <v>-442500</v>
          </cell>
          <cell r="H165" t="str">
            <v>Other expenses</v>
          </cell>
        </row>
        <row r="166">
          <cell r="C166" t="str">
            <v>проезд</v>
          </cell>
          <cell r="D166">
            <v>1137020.6200000001</v>
          </cell>
          <cell r="E166">
            <v>1137020.6200000001</v>
          </cell>
          <cell r="H166" t="str">
            <v>Third party services</v>
          </cell>
        </row>
        <row r="167">
          <cell r="C167" t="str">
            <v>Проезд</v>
          </cell>
          <cell r="D167">
            <v>57942452.869999997</v>
          </cell>
          <cell r="E167">
            <v>57942452.869999997</v>
          </cell>
          <cell r="H167" t="str">
            <v>Third party services</v>
          </cell>
        </row>
        <row r="168">
          <cell r="C168" t="str">
            <v>Проезд не относимый на вычет</v>
          </cell>
          <cell r="D168">
            <v>7430015.3399999999</v>
          </cell>
          <cell r="E168">
            <v>7430015.3399999999</v>
          </cell>
          <cell r="H168" t="str">
            <v>Other expenses</v>
          </cell>
        </row>
        <row r="169">
          <cell r="C169" t="str">
            <v>Проезд Подготовка кадров</v>
          </cell>
          <cell r="D169">
            <v>281816.46000000002</v>
          </cell>
          <cell r="E169">
            <v>281816.46000000002</v>
          </cell>
          <cell r="H169" t="str">
            <v>Other expenses</v>
          </cell>
        </row>
        <row r="170">
          <cell r="C170" t="str">
            <v>проживание</v>
          </cell>
          <cell r="D170">
            <v>1353054.63</v>
          </cell>
          <cell r="E170">
            <v>1353054.63</v>
          </cell>
          <cell r="H170" t="str">
            <v>Third party services</v>
          </cell>
        </row>
        <row r="171">
          <cell r="C171" t="str">
            <v>Проживание</v>
          </cell>
          <cell r="D171">
            <v>49312731.640000001</v>
          </cell>
          <cell r="E171">
            <v>49312731.640000001</v>
          </cell>
          <cell r="H171" t="str">
            <v>Third party services</v>
          </cell>
        </row>
        <row r="172">
          <cell r="C172" t="str">
            <v>Работы по внедрению системы BoardMaps на серверах Общества</v>
          </cell>
          <cell r="D172">
            <v>900900</v>
          </cell>
          <cell r="E172">
            <v>900900</v>
          </cell>
          <cell r="H172" t="str">
            <v>Other expenses</v>
          </cell>
        </row>
        <row r="173">
          <cell r="C173" t="str">
            <v>Проживание не относимый на вычет</v>
          </cell>
          <cell r="D173">
            <v>132641.57</v>
          </cell>
          <cell r="E173">
            <v>132641.57</v>
          </cell>
          <cell r="H173" t="str">
            <v>Other expenses</v>
          </cell>
        </row>
        <row r="174">
          <cell r="C174" t="str">
            <v>проживание-ПК</v>
          </cell>
          <cell r="D174">
            <v>544567</v>
          </cell>
          <cell r="E174">
            <v>544567</v>
          </cell>
          <cell r="H174" t="str">
            <v>Third party services</v>
          </cell>
        </row>
        <row r="175">
          <cell r="C175" t="str">
            <v>прочие</v>
          </cell>
          <cell r="D175">
            <v>4970811.71</v>
          </cell>
          <cell r="E175">
            <v>4970811.71</v>
          </cell>
          <cell r="H175" t="str">
            <v>Third party services</v>
          </cell>
        </row>
        <row r="176">
          <cell r="C176" t="str">
            <v>Прочие</v>
          </cell>
          <cell r="D176">
            <v>24044935.210000001</v>
          </cell>
          <cell r="E176">
            <v>24044935.210000001</v>
          </cell>
          <cell r="H176" t="str">
            <v>Third party services</v>
          </cell>
        </row>
        <row r="177">
          <cell r="C177" t="str">
            <v>прочие налоги (госпошлина)</v>
          </cell>
          <cell r="D177">
            <v>13913.16</v>
          </cell>
          <cell r="E177">
            <v>13913.16</v>
          </cell>
          <cell r="H177" t="str">
            <v>Taxes, other than income tax</v>
          </cell>
        </row>
        <row r="178">
          <cell r="C178" t="str">
            <v>выплата на непредвиденные обстоятельсва</v>
          </cell>
          <cell r="D178">
            <v>699809</v>
          </cell>
          <cell r="E178">
            <v>699809</v>
          </cell>
          <cell r="H178" t="str">
            <v>Other expenses</v>
          </cell>
        </row>
        <row r="179">
          <cell r="C179" t="str">
            <v>материальная помощь  (поздравления ветеранов ВОВ)</v>
          </cell>
          <cell r="D179">
            <v>599737</v>
          </cell>
          <cell r="E179">
            <v>599737</v>
          </cell>
          <cell r="H179" t="str">
            <v>Salary and other related expenses</v>
          </cell>
        </row>
        <row r="180">
          <cell r="C180" t="str">
            <v>Суточные в пределах РК Подготовка кадров адм</v>
          </cell>
          <cell r="D180">
            <v>523773</v>
          </cell>
          <cell r="E180">
            <v>523773</v>
          </cell>
          <cell r="H180" t="str">
            <v>Salary and other related expenses</v>
          </cell>
        </row>
        <row r="181">
          <cell r="C181" t="str">
            <v>расходы по повышению квалификации работников (кроме учебных отпусков)</v>
          </cell>
          <cell r="D181">
            <v>5390000</v>
          </cell>
          <cell r="E181">
            <v>5390000</v>
          </cell>
          <cell r="H181" t="str">
            <v>Third party services</v>
          </cell>
        </row>
        <row r="182">
          <cell r="C182" t="str">
            <v>расходы связанные с участием в конференциях</v>
          </cell>
          <cell r="D182">
            <v>501552</v>
          </cell>
          <cell r="E182">
            <v>501552</v>
          </cell>
          <cell r="H182" t="str">
            <v>Other expenses</v>
          </cell>
        </row>
        <row r="183">
          <cell r="C183" t="str">
            <v>расходы, связанные с созданием резерва по неиспользованным отпускам адм. аппарата</v>
          </cell>
          <cell r="D183">
            <v>-65912388.079999998</v>
          </cell>
          <cell r="E183">
            <v>-65912388.079999998</v>
          </cell>
          <cell r="H183" t="str">
            <v>Other expenses</v>
          </cell>
        </row>
        <row r="184">
          <cell r="C184" t="str">
            <v>реклама - услуги (по особому порядку)</v>
          </cell>
          <cell r="D184">
            <v>58378561.520000003</v>
          </cell>
          <cell r="E184">
            <v>58378561.520000003</v>
          </cell>
          <cell r="H184" t="str">
            <v>Advertising costs</v>
          </cell>
        </row>
        <row r="185">
          <cell r="C185" t="str">
            <v>реклама-материалы (не относимые на вычеты)</v>
          </cell>
          <cell r="D185">
            <v>103796437.42</v>
          </cell>
          <cell r="E185">
            <v>103796437.42</v>
          </cell>
          <cell r="H185" t="str">
            <v>Advertising costs</v>
          </cell>
        </row>
        <row r="186">
          <cell r="C186" t="str">
            <v>услуги по типографии</v>
          </cell>
          <cell r="D186">
            <v>160714.29</v>
          </cell>
          <cell r="E186">
            <v>160714.29</v>
          </cell>
          <cell r="H186" t="str">
            <v>Other expenses</v>
          </cell>
        </row>
        <row r="187">
          <cell r="C187" t="str">
            <v>рекрутинговые услуги</v>
          </cell>
          <cell r="D187">
            <v>2478965.2400000002</v>
          </cell>
          <cell r="E187">
            <v>2478965.2400000002</v>
          </cell>
          <cell r="H187" t="str">
            <v>Other expenses</v>
          </cell>
        </row>
        <row r="188">
          <cell r="C188" t="str">
            <v xml:space="preserve">Прочие непроизводительные расходы (компенсация за использование личного имущества) ФОТ </v>
          </cell>
          <cell r="D188">
            <v>75000</v>
          </cell>
          <cell r="E188">
            <v>75000</v>
          </cell>
          <cell r="H188" t="str">
            <v>Other expenses</v>
          </cell>
        </row>
        <row r="189">
          <cell r="C189" t="str">
            <v>сбор за регистрацию недвижимости</v>
          </cell>
          <cell r="D189">
            <v>5181.53</v>
          </cell>
          <cell r="E189">
            <v>5181.53</v>
          </cell>
          <cell r="H189" t="str">
            <v>Taxes, other than income tax</v>
          </cell>
        </row>
        <row r="190">
          <cell r="C190" t="str">
            <v>Содержание Совета Директоров</v>
          </cell>
          <cell r="D190">
            <v>285298666.55000001</v>
          </cell>
          <cell r="E190">
            <v>285298666.55000001</v>
          </cell>
          <cell r="H190" t="str">
            <v>Third party services</v>
          </cell>
        </row>
        <row r="191">
          <cell r="C191" t="str">
            <v>Сопровождение ПО (прогм обесп)</v>
          </cell>
          <cell r="D191">
            <v>122897881.12</v>
          </cell>
          <cell r="E191">
            <v>122897881.12</v>
          </cell>
          <cell r="H191" t="str">
            <v>Third party services</v>
          </cell>
        </row>
        <row r="192">
          <cell r="C192" t="str">
            <v>Сопровождение ПО (програм обеспечения)</v>
          </cell>
          <cell r="D192">
            <v>165017080.36000001</v>
          </cell>
          <cell r="E192">
            <v>165017080.36000001</v>
          </cell>
          <cell r="H192" t="str">
            <v>Third party services</v>
          </cell>
        </row>
        <row r="193">
          <cell r="C193" t="str">
            <v>Социальные отчисления</v>
          </cell>
          <cell r="D193">
            <v>54673470.140000001</v>
          </cell>
          <cell r="E193">
            <v>54673470.140000001</v>
          </cell>
          <cell r="H193" t="str">
            <v>Salary and other related expenses</v>
          </cell>
        </row>
        <row r="194">
          <cell r="C194" t="str">
            <v>социальные отчисления по общехозяйственным расходам социального характера (счет 7210.03)</v>
          </cell>
          <cell r="D194">
            <v>3777899.22</v>
          </cell>
          <cell r="E194">
            <v>3777899.22</v>
          </cell>
          <cell r="H194" t="str">
            <v>Other expenses</v>
          </cell>
        </row>
        <row r="195">
          <cell r="C195" t="str">
            <v>Социальный налог</v>
          </cell>
          <cell r="D195">
            <v>2390319.14</v>
          </cell>
          <cell r="E195">
            <v>2390319.14</v>
          </cell>
          <cell r="H195" t="str">
            <v>Salary and other related expenses</v>
          </cell>
        </row>
        <row r="196">
          <cell r="C196" t="str">
            <v>социальный налог</v>
          </cell>
          <cell r="D196">
            <v>65563.98</v>
          </cell>
          <cell r="E196">
            <v>65563.98</v>
          </cell>
          <cell r="H196" t="str">
            <v>Salary and other related expenses</v>
          </cell>
        </row>
        <row r="197">
          <cell r="C197" t="str">
            <v>Социальный налог</v>
          </cell>
          <cell r="D197">
            <v>251014577.08000001</v>
          </cell>
          <cell r="E197">
            <v>251014577.08000001</v>
          </cell>
          <cell r="H197" t="str">
            <v>Salary and other related expenses</v>
          </cell>
        </row>
        <row r="198">
          <cell r="C198" t="str">
            <v>социальный налог по общехозяйственным расходам социального характера (счет 7210.03)</v>
          </cell>
          <cell r="D198">
            <v>17141704.98</v>
          </cell>
          <cell r="E198">
            <v>17141704.98</v>
          </cell>
          <cell r="H198" t="str">
            <v>Other expenses</v>
          </cell>
        </row>
        <row r="199">
          <cell r="C199" t="str">
            <v>Спонсорская помощь</v>
          </cell>
          <cell r="D199">
            <v>40500000</v>
          </cell>
          <cell r="E199">
            <v>40500000</v>
          </cell>
          <cell r="H199" t="str">
            <v>Sponsorship</v>
          </cell>
        </row>
        <row r="200">
          <cell r="C200" t="str">
            <v>страх. платежи (взносы) , уплач-мые по дог-м личн. страх-я  в пользу своих работ-в, возмещ мед услуг</v>
          </cell>
          <cell r="D200">
            <v>57222496.640000001</v>
          </cell>
          <cell r="E200">
            <v>57222496.640000001</v>
          </cell>
          <cell r="H200" t="str">
            <v>Other expenses</v>
          </cell>
        </row>
        <row r="201">
          <cell r="C201" t="str">
            <v>проживание не относимые на вычет</v>
          </cell>
          <cell r="D201">
            <v>43142.85</v>
          </cell>
          <cell r="E201">
            <v>43142.85</v>
          </cell>
          <cell r="H201" t="str">
            <v>Other expenses</v>
          </cell>
        </row>
        <row r="202">
          <cell r="C202" t="str">
            <v>страхование ответственности работодателя</v>
          </cell>
          <cell r="D202">
            <v>13293218.210000001</v>
          </cell>
          <cell r="E202">
            <v>13293218.210000001</v>
          </cell>
          <cell r="H202" t="str">
            <v>Other expenses</v>
          </cell>
        </row>
        <row r="203">
          <cell r="C203" t="str">
            <v>таможенные платежи</v>
          </cell>
          <cell r="D203">
            <v>40000</v>
          </cell>
          <cell r="E203">
            <v>40000</v>
          </cell>
          <cell r="H203" t="str">
            <v>Other expenses</v>
          </cell>
        </row>
        <row r="204">
          <cell r="C204" t="str">
            <v>судебные издержки</v>
          </cell>
          <cell r="D204">
            <v>1695121.66</v>
          </cell>
          <cell r="E204">
            <v>1695121.66</v>
          </cell>
          <cell r="H204" t="str">
            <v>Other expenses</v>
          </cell>
        </row>
        <row r="205">
          <cell r="C205" t="str">
            <v>суточные в пределах РК</v>
          </cell>
          <cell r="D205">
            <v>1011717.68</v>
          </cell>
          <cell r="E205">
            <v>1011717.68</v>
          </cell>
          <cell r="H205" t="str">
            <v>Third party services</v>
          </cell>
        </row>
        <row r="206">
          <cell r="C206" t="str">
            <v>Суточные в пределах РК</v>
          </cell>
          <cell r="D206">
            <v>15179731.050000001</v>
          </cell>
          <cell r="E206">
            <v>15179731.050000001</v>
          </cell>
          <cell r="H206" t="str">
            <v>Third party services</v>
          </cell>
        </row>
        <row r="207">
          <cell r="C207" t="str">
            <v>сбор за гос.регистрацию транспортных средств, а также за их перерегистрацию</v>
          </cell>
          <cell r="D207">
            <v>25086.2</v>
          </cell>
          <cell r="E207">
            <v>25086.2</v>
          </cell>
          <cell r="H207" t="str">
            <v>Other expenses</v>
          </cell>
        </row>
        <row r="208">
          <cell r="C208" t="str">
            <v>суточные за пределами РК</v>
          </cell>
          <cell r="D208">
            <v>1204724.7</v>
          </cell>
          <cell r="E208">
            <v>1204724.7</v>
          </cell>
          <cell r="H208" t="str">
            <v>Third party services</v>
          </cell>
        </row>
        <row r="209">
          <cell r="C209" t="str">
            <v>Суточные за пределами РК</v>
          </cell>
          <cell r="D209">
            <v>13361324</v>
          </cell>
          <cell r="E209">
            <v>13361324</v>
          </cell>
          <cell r="H209" t="str">
            <v>Third party services</v>
          </cell>
        </row>
        <row r="210">
          <cell r="C210" t="str">
            <v>обслуживание оборудования кабинетов</v>
          </cell>
          <cell r="D210">
            <v>21870</v>
          </cell>
          <cell r="E210">
            <v>21870</v>
          </cell>
          <cell r="H210" t="str">
            <v>Other expenses</v>
          </cell>
        </row>
        <row r="211">
          <cell r="C211" t="str">
            <v>тек.ремонт компьютеров и периферийного оборудования - услуги</v>
          </cell>
          <cell r="D211">
            <v>12173603.74</v>
          </cell>
          <cell r="E211">
            <v>12173603.74</v>
          </cell>
          <cell r="H211" t="str">
            <v>Third party services</v>
          </cell>
        </row>
        <row r="212">
          <cell r="C212" t="str">
            <v>опубликование в СМИ (кроме расходов по особому порядку)</v>
          </cell>
          <cell r="D212">
            <v>18750</v>
          </cell>
          <cell r="E212">
            <v>18750</v>
          </cell>
          <cell r="H212" t="str">
            <v>Other expenses</v>
          </cell>
        </row>
        <row r="213">
          <cell r="C213" t="str">
            <v>аптечки, медикаменты (кроме расходов по особому порядку)</v>
          </cell>
          <cell r="D213">
            <v>7000</v>
          </cell>
          <cell r="E213">
            <v>7000</v>
          </cell>
          <cell r="H213" t="str">
            <v>Other expenses</v>
          </cell>
        </row>
        <row r="214">
          <cell r="C214" t="str">
            <v>транспортные расходы</v>
          </cell>
          <cell r="D214">
            <v>24979028.59</v>
          </cell>
          <cell r="E214">
            <v>24979028.59</v>
          </cell>
          <cell r="H214" t="str">
            <v>Third party services</v>
          </cell>
        </row>
        <row r="215">
          <cell r="C215" t="str">
            <v>Транспортные расходы</v>
          </cell>
          <cell r="D215">
            <v>6147000</v>
          </cell>
          <cell r="E215">
            <v>6147000</v>
          </cell>
          <cell r="H215" t="str">
            <v>Third party services</v>
          </cell>
        </row>
        <row r="216">
          <cell r="C216" t="str">
            <v>услуги аутсорсинга</v>
          </cell>
          <cell r="D216">
            <v>9208998</v>
          </cell>
          <cell r="E216">
            <v>9208998</v>
          </cell>
          <cell r="H216" t="str">
            <v>Third party services</v>
          </cell>
        </row>
        <row r="217">
          <cell r="C217" t="str">
            <v>услуги аутсорсинга</v>
          </cell>
          <cell r="D217">
            <v>474029543.25999999</v>
          </cell>
          <cell r="E217">
            <v>474029543.25999999</v>
          </cell>
          <cell r="H217" t="str">
            <v>Third party services</v>
          </cell>
        </row>
        <row r="218">
          <cell r="C218" t="str">
            <v>услуги переводчика</v>
          </cell>
          <cell r="D218">
            <v>1371560</v>
          </cell>
          <cell r="E218">
            <v>1371560</v>
          </cell>
          <cell r="H218" t="str">
            <v>Other expenses</v>
          </cell>
        </row>
        <row r="219">
          <cell r="C219" t="str">
            <v>Услуги по ведению архивных документов</v>
          </cell>
          <cell r="D219">
            <v>28392798.460000001</v>
          </cell>
          <cell r="E219">
            <v>28392798.460000001</v>
          </cell>
          <cell r="H219" t="str">
            <v>Other expenses</v>
          </cell>
        </row>
        <row r="220">
          <cell r="C220" t="str">
            <v>услуги по приему и перечислению платежей</v>
          </cell>
          <cell r="D220">
            <v>1200990.8899999999</v>
          </cell>
          <cell r="E220">
            <v>1200990.8899999999</v>
          </cell>
          <cell r="H220" t="str">
            <v>Third party services</v>
          </cell>
        </row>
        <row r="221">
          <cell r="C221" t="str">
            <v>страхование транспорта</v>
          </cell>
          <cell r="D221">
            <v>7000</v>
          </cell>
          <cell r="E221">
            <v>7000</v>
          </cell>
          <cell r="H221" t="str">
            <v>Other expenses</v>
          </cell>
        </row>
        <row r="222">
          <cell r="C222" t="str">
            <v>Услуги рейтингового агенства</v>
          </cell>
          <cell r="D222">
            <v>28496110.98</v>
          </cell>
          <cell r="E222">
            <v>28496110.98</v>
          </cell>
          <cell r="H222" t="str">
            <v>Other expenses</v>
          </cell>
        </row>
        <row r="223">
          <cell r="C223" t="str">
            <v>Участие в форуме</v>
          </cell>
          <cell r="D223">
            <v>34469807.259999998</v>
          </cell>
          <cell r="E223">
            <v>34469807.259999998</v>
          </cell>
          <cell r="H223" t="str">
            <v>Other expenses</v>
          </cell>
        </row>
        <row r="224">
          <cell r="C224" t="str">
            <v>Участие в форуме</v>
          </cell>
          <cell r="D224">
            <v>15778615</v>
          </cell>
          <cell r="E224">
            <v>15778615</v>
          </cell>
          <cell r="H224" t="str">
            <v>Other expenses</v>
          </cell>
        </row>
        <row r="225">
          <cell r="C225" t="str">
            <v>хозтовары</v>
          </cell>
          <cell r="D225">
            <v>12556175.9</v>
          </cell>
          <cell r="E225">
            <v>12556175.9</v>
          </cell>
          <cell r="H225" t="str">
            <v>Other expenses</v>
          </cell>
        </row>
        <row r="226">
          <cell r="C226" t="str">
            <v>штрафы по договорам</v>
          </cell>
          <cell r="D226">
            <v>91530677.219999999</v>
          </cell>
          <cell r="E226">
            <v>91530677.219999999</v>
          </cell>
          <cell r="H226" t="str">
            <v>Administrative fines</v>
          </cell>
        </row>
      </sheetData>
      <sheetData sheetId="28"/>
      <sheetData sheetId="29"/>
      <sheetData sheetId="30"/>
      <sheetData sheetId="31"/>
      <sheetData sheetId="32"/>
      <sheetData sheetId="33">
        <row r="9">
          <cell r="A9" t="str">
            <v>1000.00, Денежные средства</v>
          </cell>
          <cell r="B9">
            <v>6888249128.21</v>
          </cell>
          <cell r="C9">
            <v>0</v>
          </cell>
          <cell r="D9">
            <v>2258454639962.9697</v>
          </cell>
          <cell r="E9">
            <v>2250064696720.7798</v>
          </cell>
          <cell r="F9">
            <v>15278192370.399998</v>
          </cell>
          <cell r="G9">
            <v>0</v>
          </cell>
          <cell r="I9">
            <v>6888249.1282099998</v>
          </cell>
          <cell r="J9">
            <v>15278192.370399999</v>
          </cell>
        </row>
        <row r="10">
          <cell r="A10" t="str">
            <v>1020.00, Денежные средства в пути</v>
          </cell>
          <cell r="B10">
            <v>15523177.539999999</v>
          </cell>
          <cell r="C10">
            <v>0</v>
          </cell>
          <cell r="D10">
            <v>36461444885.299995</v>
          </cell>
          <cell r="E10">
            <v>36453654681.43</v>
          </cell>
          <cell r="F10">
            <v>23313381.41</v>
          </cell>
          <cell r="G10">
            <v>0</v>
          </cell>
          <cell r="I10">
            <v>15523.177539999999</v>
          </cell>
          <cell r="J10">
            <v>23313.381410000002</v>
          </cell>
          <cell r="K10">
            <v>0</v>
          </cell>
        </row>
        <row r="11">
          <cell r="A11" t="str">
            <v>1021.00, Денежные средства в пути</v>
          </cell>
          <cell r="B11">
            <v>15523177.539999999</v>
          </cell>
          <cell r="C11">
            <v>0</v>
          </cell>
          <cell r="D11">
            <v>5712593182.9400005</v>
          </cell>
          <cell r="E11">
            <v>5714470705.0900002</v>
          </cell>
          <cell r="F11">
            <v>13645655.390000001</v>
          </cell>
          <cell r="G11">
            <v>0</v>
          </cell>
          <cell r="I11">
            <v>15523.177539999999</v>
          </cell>
          <cell r="J11">
            <v>13645.65539</v>
          </cell>
          <cell r="K11">
            <v>0</v>
          </cell>
        </row>
        <row r="12">
          <cell r="A12" t="str">
            <v>1021.01, Денежные средства в пути в тенге</v>
          </cell>
          <cell r="B12">
            <v>15523177.539999999</v>
          </cell>
          <cell r="C12">
            <v>0</v>
          </cell>
          <cell r="D12">
            <v>5712593182.9400005</v>
          </cell>
          <cell r="E12">
            <v>5714470705.0900002</v>
          </cell>
          <cell r="F12">
            <v>13645655.390000001</v>
          </cell>
          <cell r="G12">
            <v>0</v>
          </cell>
          <cell r="I12">
            <v>15523.177539999999</v>
          </cell>
          <cell r="J12">
            <v>13645.65539</v>
          </cell>
          <cell r="K12" t="str">
            <v>Денежные средства</v>
          </cell>
        </row>
        <row r="13">
          <cell r="A13" t="str">
            <v>1022.00, Денежные средства в пути в валюте</v>
          </cell>
          <cell r="B13">
            <v>0</v>
          </cell>
          <cell r="C13">
            <v>0</v>
          </cell>
          <cell r="D13">
            <v>30748851702.360004</v>
          </cell>
          <cell r="E13">
            <v>30739183976.34</v>
          </cell>
          <cell r="F13">
            <v>9667726.0199999996</v>
          </cell>
          <cell r="G13">
            <v>0</v>
          </cell>
          <cell r="I13">
            <v>0</v>
          </cell>
          <cell r="J13">
            <v>9667.7260200000001</v>
          </cell>
          <cell r="K13">
            <v>0</v>
          </cell>
        </row>
        <row r="14">
          <cell r="A14" t="str">
            <v>1022.01, Денежные средства в пути в валюте</v>
          </cell>
          <cell r="B14">
            <v>0</v>
          </cell>
          <cell r="C14">
            <v>0</v>
          </cell>
          <cell r="D14">
            <v>30748851702.360004</v>
          </cell>
          <cell r="E14">
            <v>30739183976.34</v>
          </cell>
          <cell r="F14">
            <v>9667726.0199999996</v>
          </cell>
          <cell r="G14">
            <v>0</v>
          </cell>
          <cell r="I14">
            <v>0</v>
          </cell>
          <cell r="J14">
            <v>9667.7260200000001</v>
          </cell>
          <cell r="K14" t="str">
            <v>Денежные средства</v>
          </cell>
        </row>
        <row r="15">
          <cell r="A15" t="str">
            <v>1030.00, Денежные средства на текущих банковских счетах</v>
          </cell>
          <cell r="B15">
            <v>396126632.07999998</v>
          </cell>
          <cell r="C15">
            <v>0</v>
          </cell>
          <cell r="D15">
            <v>1209003958926.9302</v>
          </cell>
          <cell r="E15">
            <v>1209212391055.3201</v>
          </cell>
          <cell r="F15">
            <v>187694503.69</v>
          </cell>
          <cell r="G15">
            <v>0</v>
          </cell>
          <cell r="I15">
            <v>396126.63208000001</v>
          </cell>
          <cell r="J15">
            <v>187694.50368999998</v>
          </cell>
          <cell r="K15">
            <v>0</v>
          </cell>
        </row>
        <row r="16">
          <cell r="A16" t="str">
            <v>1031.00, Денежные средства на текущих банковских счетах в тенге</v>
          </cell>
          <cell r="B16">
            <v>196438240.03999999</v>
          </cell>
          <cell r="C16">
            <v>0</v>
          </cell>
          <cell r="D16">
            <v>1174140358100.6401</v>
          </cell>
          <cell r="E16">
            <v>1174247075914.9199</v>
          </cell>
          <cell r="F16">
            <v>89720425.760000005</v>
          </cell>
          <cell r="G16">
            <v>0</v>
          </cell>
          <cell r="I16">
            <v>196438.24004</v>
          </cell>
          <cell r="J16">
            <v>89720.425759999998</v>
          </cell>
          <cell r="K16">
            <v>0</v>
          </cell>
        </row>
        <row r="17">
          <cell r="A17" t="str">
            <v>1031.01, Денежные средства на текущих банковских счетах в тенге</v>
          </cell>
          <cell r="B17">
            <v>196438240.03999999</v>
          </cell>
          <cell r="C17">
            <v>0</v>
          </cell>
          <cell r="D17">
            <v>1162641030931.52</v>
          </cell>
          <cell r="E17">
            <v>1162747748745.8</v>
          </cell>
          <cell r="F17">
            <v>89720425.760000005</v>
          </cell>
          <cell r="G17">
            <v>0</v>
          </cell>
          <cell r="I17">
            <v>196438.24004</v>
          </cell>
          <cell r="J17">
            <v>89720.425759999998</v>
          </cell>
          <cell r="K17" t="str">
            <v>Денежные средства</v>
          </cell>
        </row>
        <row r="18">
          <cell r="A18" t="str">
            <v>1031.02, Транзитный счет в тенге</v>
          </cell>
          <cell r="B18">
            <v>0</v>
          </cell>
          <cell r="C18">
            <v>0</v>
          </cell>
          <cell r="D18">
            <v>11499327169.120001</v>
          </cell>
          <cell r="E18">
            <v>11499327169.120001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 t="str">
            <v>Денежные средства</v>
          </cell>
        </row>
        <row r="19">
          <cell r="A19" t="str">
            <v>1032.00, Денежные средства на текущих банковских счетах в валюте</v>
          </cell>
          <cell r="B19">
            <v>199688392.03999999</v>
          </cell>
          <cell r="C19">
            <v>0</v>
          </cell>
          <cell r="D19">
            <v>34863600826.290001</v>
          </cell>
          <cell r="E19">
            <v>34965315140.399994</v>
          </cell>
          <cell r="F19">
            <v>97974077.930000007</v>
          </cell>
          <cell r="G19">
            <v>0</v>
          </cell>
          <cell r="I19">
            <v>199688.39204000001</v>
          </cell>
          <cell r="J19">
            <v>97974.077930000014</v>
          </cell>
          <cell r="K19">
            <v>0</v>
          </cell>
        </row>
        <row r="20">
          <cell r="A20" t="str">
            <v>1032.01, Денежные средства натекущих банковских счетах в валюте внутри страны</v>
          </cell>
          <cell r="B20">
            <v>199688392.03999999</v>
          </cell>
          <cell r="C20">
            <v>0</v>
          </cell>
          <cell r="D20">
            <v>34863600826.290001</v>
          </cell>
          <cell r="E20">
            <v>34965315140.399994</v>
          </cell>
          <cell r="F20">
            <v>97974077.930000007</v>
          </cell>
          <cell r="G20">
            <v>0</v>
          </cell>
          <cell r="I20">
            <v>199688.39204000001</v>
          </cell>
          <cell r="J20">
            <v>97974.077930000014</v>
          </cell>
          <cell r="K20" t="str">
            <v>Денежные средства</v>
          </cell>
        </row>
        <row r="21">
          <cell r="A21" t="str">
            <v>1040.00, Денежные средства на карт-счетах</v>
          </cell>
          <cell r="B21">
            <v>8879649.8300000001</v>
          </cell>
          <cell r="C21">
            <v>0</v>
          </cell>
          <cell r="D21">
            <v>183745248.69</v>
          </cell>
          <cell r="E21">
            <v>186537425.69</v>
          </cell>
          <cell r="F21">
            <v>6087472.8300000001</v>
          </cell>
          <cell r="G21">
            <v>0</v>
          </cell>
          <cell r="I21">
            <v>8879.6498300000003</v>
          </cell>
          <cell r="J21">
            <v>6087.4728299999997</v>
          </cell>
          <cell r="K21">
            <v>0</v>
          </cell>
        </row>
        <row r="22">
          <cell r="A22" t="str">
            <v>1041.00, Денежные средства на карт-счетах в тенге</v>
          </cell>
          <cell r="B22">
            <v>8879649.8300000001</v>
          </cell>
          <cell r="C22">
            <v>0</v>
          </cell>
          <cell r="D22">
            <v>183745248.69</v>
          </cell>
          <cell r="E22">
            <v>186537425.69</v>
          </cell>
          <cell r="F22">
            <v>6087472.8300000001</v>
          </cell>
          <cell r="G22">
            <v>0</v>
          </cell>
          <cell r="I22">
            <v>8879.6498300000003</v>
          </cell>
          <cell r="J22">
            <v>6087.4728299999997</v>
          </cell>
          <cell r="K22">
            <v>0</v>
          </cell>
        </row>
        <row r="23">
          <cell r="A23" t="str">
            <v>1041.01, Денежные средства на карт счетах в тенге</v>
          </cell>
          <cell r="B23">
            <v>8879649.8300000001</v>
          </cell>
          <cell r="C23">
            <v>0</v>
          </cell>
          <cell r="D23">
            <v>183745248.69</v>
          </cell>
          <cell r="E23">
            <v>186537425.69</v>
          </cell>
          <cell r="F23">
            <v>6087472.8300000001</v>
          </cell>
          <cell r="G23">
            <v>0</v>
          </cell>
          <cell r="I23">
            <v>8879.6498300000003</v>
          </cell>
          <cell r="J23">
            <v>6087.4728299999997</v>
          </cell>
          <cell r="K23" t="str">
            <v>Денежные средства</v>
          </cell>
        </row>
        <row r="24">
          <cell r="A24" t="str">
            <v>1050.00, Денежные средства на сберегательных счетах</v>
          </cell>
          <cell r="B24">
            <v>6520753063.8000002</v>
          </cell>
          <cell r="C24">
            <v>0</v>
          </cell>
          <cell r="D24">
            <v>1012799060754.9299</v>
          </cell>
          <cell r="E24">
            <v>1004063527924.0699</v>
          </cell>
          <cell r="F24">
            <v>15256285894.660002</v>
          </cell>
          <cell r="G24">
            <v>0</v>
          </cell>
          <cell r="I24">
            <v>6520753.0638000006</v>
          </cell>
          <cell r="J24">
            <v>15256285.894660002</v>
          </cell>
          <cell r="K24">
            <v>0</v>
          </cell>
        </row>
        <row r="25">
          <cell r="A25" t="str">
            <v>1051.00, Денежные средства на сберегательных счетах в тенге</v>
          </cell>
          <cell r="B25">
            <v>4339767535</v>
          </cell>
          <cell r="C25">
            <v>0</v>
          </cell>
          <cell r="D25">
            <v>1005511539609.23</v>
          </cell>
          <cell r="E25">
            <v>997071286902.37012</v>
          </cell>
          <cell r="F25">
            <v>12780020241.860001</v>
          </cell>
          <cell r="G25">
            <v>0</v>
          </cell>
          <cell r="I25">
            <v>4339767.5350000001</v>
          </cell>
          <cell r="J25">
            <v>12780020.24186</v>
          </cell>
          <cell r="K25">
            <v>0</v>
          </cell>
        </row>
        <row r="26">
          <cell r="A26" t="str">
            <v>1051.01, Депозиты до 3-х месяцев в тенге</v>
          </cell>
          <cell r="B26">
            <v>4339767535</v>
          </cell>
          <cell r="C26">
            <v>0</v>
          </cell>
          <cell r="D26">
            <v>1005511539609.23</v>
          </cell>
          <cell r="E26">
            <v>997071286902.37012</v>
          </cell>
          <cell r="F26">
            <v>12780020241.860001</v>
          </cell>
          <cell r="G26">
            <v>0</v>
          </cell>
          <cell r="I26">
            <v>4339767.5350000001</v>
          </cell>
          <cell r="J26">
            <v>12780020.24186</v>
          </cell>
          <cell r="K26" t="str">
            <v>Денежные средства</v>
          </cell>
        </row>
        <row r="27">
          <cell r="A27" t="str">
            <v>1052.00, Денежные средства на сберегательных счетах в валюте</v>
          </cell>
          <cell r="B27">
            <v>2180985528.8000002</v>
          </cell>
          <cell r="C27">
            <v>0</v>
          </cell>
          <cell r="D27">
            <v>7287521145.6999998</v>
          </cell>
          <cell r="E27">
            <v>6992241021.6999998</v>
          </cell>
          <cell r="F27">
            <v>2476265652.8000002</v>
          </cell>
          <cell r="G27">
            <v>0</v>
          </cell>
          <cell r="I27">
            <v>2180985.5288</v>
          </cell>
          <cell r="J27">
            <v>2476265.6528000003</v>
          </cell>
          <cell r="K27">
            <v>0</v>
          </cell>
        </row>
        <row r="28">
          <cell r="A28" t="str">
            <v>1052.01, Депозиты до 3-х месяцев в валюте</v>
          </cell>
          <cell r="B28">
            <v>2180985528.8000002</v>
          </cell>
          <cell r="C28">
            <v>0</v>
          </cell>
          <cell r="D28">
            <v>7287521145.6999998</v>
          </cell>
          <cell r="E28">
            <v>6992241021.6999998</v>
          </cell>
          <cell r="F28">
            <v>2476265652.8000002</v>
          </cell>
          <cell r="G28">
            <v>0</v>
          </cell>
          <cell r="I28">
            <v>2180985.5288</v>
          </cell>
          <cell r="J28">
            <v>2476265.6528000003</v>
          </cell>
          <cell r="K28" t="str">
            <v>Денежные средства</v>
          </cell>
        </row>
        <row r="29">
          <cell r="A29" t="str">
            <v>1090.00, Оценочный резерв под убытки от обесценения денежных средств в тенге</v>
          </cell>
          <cell r="B29">
            <v>0</v>
          </cell>
          <cell r="C29">
            <v>53033395.039999999</v>
          </cell>
          <cell r="D29">
            <v>6430147.1200000001</v>
          </cell>
          <cell r="E29">
            <v>148585634.27000001</v>
          </cell>
          <cell r="F29">
            <v>0</v>
          </cell>
          <cell r="G29">
            <v>195188882.19</v>
          </cell>
          <cell r="I29">
            <v>-53033.395039999996</v>
          </cell>
          <cell r="J29">
            <v>-195188.88219</v>
          </cell>
          <cell r="K29">
            <v>0</v>
          </cell>
        </row>
        <row r="30">
          <cell r="A30" t="str">
            <v>1091.00, Оценочный резерв под убытки от обесценения денежных средств в тенге</v>
          </cell>
          <cell r="B30">
            <v>0</v>
          </cell>
          <cell r="C30">
            <v>42250110.530000001</v>
          </cell>
          <cell r="D30">
            <v>35950</v>
          </cell>
          <cell r="E30">
            <v>76212361.939999998</v>
          </cell>
          <cell r="F30">
            <v>0</v>
          </cell>
          <cell r="G30">
            <v>118426522.47</v>
          </cell>
          <cell r="I30">
            <v>-42250.110529999998</v>
          </cell>
          <cell r="J30">
            <v>-118426.52247</v>
          </cell>
          <cell r="K30">
            <v>0</v>
          </cell>
        </row>
        <row r="31">
          <cell r="A31" t="str">
            <v>1091.03, Оценочный резерв под убытки от обесценения денежных средств на сберегательных счетах в тенге</v>
          </cell>
          <cell r="B31">
            <v>0</v>
          </cell>
          <cell r="C31">
            <v>41293805.060000002</v>
          </cell>
          <cell r="D31">
            <v>0</v>
          </cell>
          <cell r="E31">
            <v>76665228.939999998</v>
          </cell>
          <cell r="F31">
            <v>0</v>
          </cell>
          <cell r="G31">
            <v>117959034</v>
          </cell>
          <cell r="I31">
            <v>-41293.805059999999</v>
          </cell>
          <cell r="J31">
            <v>-117959.034</v>
          </cell>
          <cell r="K31" t="str">
            <v>Денежные средства</v>
          </cell>
        </row>
        <row r="32">
          <cell r="A32" t="str">
            <v>1091.11, Резервы под обесценение счетов в банках в тенге</v>
          </cell>
          <cell r="B32">
            <v>0</v>
          </cell>
          <cell r="C32">
            <v>956305.47</v>
          </cell>
          <cell r="D32">
            <v>35950</v>
          </cell>
          <cell r="E32">
            <v>-452867</v>
          </cell>
          <cell r="F32">
            <v>0</v>
          </cell>
          <cell r="G32">
            <v>467488.47</v>
          </cell>
          <cell r="I32">
            <v>-956.30547000000001</v>
          </cell>
          <cell r="J32">
            <v>-467.48846999999995</v>
          </cell>
          <cell r="K32" t="str">
            <v>Денежные средства</v>
          </cell>
        </row>
        <row r="33">
          <cell r="A33" t="str">
            <v>1092.00, Оценочный резерв под убытки от обесценения денежных средств в валюте</v>
          </cell>
          <cell r="B33">
            <v>0</v>
          </cell>
          <cell r="C33">
            <v>10783284.51</v>
          </cell>
          <cell r="D33">
            <v>6394197.1200000001</v>
          </cell>
          <cell r="E33">
            <v>72373272.329999998</v>
          </cell>
          <cell r="F33">
            <v>0</v>
          </cell>
          <cell r="G33">
            <v>76762359.719999999</v>
          </cell>
          <cell r="I33">
            <v>-10783.284509999999</v>
          </cell>
          <cell r="J33">
            <v>-76762.359719999993</v>
          </cell>
          <cell r="K33">
            <v>0</v>
          </cell>
        </row>
        <row r="34">
          <cell r="A34" t="str">
            <v>1092.03, Оценочный резерв под убытки от обесценения денежных средств на сберегательных счетах в валюте</v>
          </cell>
          <cell r="B34">
            <v>0</v>
          </cell>
          <cell r="C34">
            <v>9842937.1300000008</v>
          </cell>
          <cell r="D34">
            <v>4490834.25</v>
          </cell>
          <cell r="E34">
            <v>68688089.870000005</v>
          </cell>
          <cell r="F34">
            <v>0</v>
          </cell>
          <cell r="G34">
            <v>74040192.75</v>
          </cell>
          <cell r="I34">
            <v>-9842.9371300000003</v>
          </cell>
          <cell r="J34">
            <v>-74040.192750000002</v>
          </cell>
          <cell r="K34" t="str">
            <v>Денежные средства</v>
          </cell>
        </row>
        <row r="35">
          <cell r="A35" t="str">
            <v>1092.11, Резервы под обесценение счетов в банках в валюте</v>
          </cell>
          <cell r="B35">
            <v>0</v>
          </cell>
          <cell r="C35">
            <v>940347.38</v>
          </cell>
          <cell r="D35">
            <v>1903362.87</v>
          </cell>
          <cell r="E35">
            <v>3685182.46</v>
          </cell>
          <cell r="F35">
            <v>0</v>
          </cell>
          <cell r="G35">
            <v>2722166.97</v>
          </cell>
          <cell r="I35">
            <v>-940.34738000000004</v>
          </cell>
          <cell r="J35">
            <v>-2722.1669700000002</v>
          </cell>
          <cell r="K35" t="str">
            <v>Денежные средства</v>
          </cell>
        </row>
        <row r="36">
          <cell r="A36" t="str">
            <v>1100.00, Краткосрочные финансовые инвестиции</v>
          </cell>
          <cell r="B36">
            <v>15879893.93</v>
          </cell>
          <cell r="C36">
            <v>0</v>
          </cell>
          <cell r="D36">
            <v>931373722.27999997</v>
          </cell>
          <cell r="E36">
            <v>936516037.99000001</v>
          </cell>
          <cell r="F36">
            <v>10737578.220000001</v>
          </cell>
          <cell r="G36">
            <v>0</v>
          </cell>
          <cell r="I36">
            <v>15879.89393</v>
          </cell>
          <cell r="J36">
            <v>10737.578220000001</v>
          </cell>
          <cell r="K36">
            <v>0</v>
          </cell>
        </row>
        <row r="37">
          <cell r="A37" t="str">
            <v>1150.00, Краткосрочные вознаграждения к получению</v>
          </cell>
          <cell r="B37">
            <v>3744355.6</v>
          </cell>
          <cell r="C37">
            <v>0</v>
          </cell>
          <cell r="D37">
            <v>918488482.27999997</v>
          </cell>
          <cell r="E37">
            <v>917528559.65999997</v>
          </cell>
          <cell r="F37">
            <v>4704278.22</v>
          </cell>
          <cell r="G37">
            <v>0</v>
          </cell>
          <cell r="I37">
            <v>3744.3555999999999</v>
          </cell>
          <cell r="J37">
            <v>4704.2782200000001</v>
          </cell>
          <cell r="K37">
            <v>0</v>
          </cell>
        </row>
        <row r="38">
          <cell r="A38" t="str">
            <v>1150.06, Начисленные вознаграждения по  депозитам до 3-х месяцев</v>
          </cell>
          <cell r="B38">
            <v>0</v>
          </cell>
          <cell r="C38">
            <v>0</v>
          </cell>
          <cell r="D38">
            <v>417944212.05000001</v>
          </cell>
          <cell r="E38">
            <v>417944212.05000001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 t="str">
            <v>1150.07, Начисленные вознаграждения по депозитам свыше 3-х месяцев до 12 месяцев</v>
          </cell>
          <cell r="B39">
            <v>0</v>
          </cell>
          <cell r="C39">
            <v>0</v>
          </cell>
          <cell r="D39">
            <v>832122.84</v>
          </cell>
          <cell r="E39">
            <v>832122.84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 t="str">
            <v>Прочие текущие активы</v>
          </cell>
        </row>
        <row r="40">
          <cell r="A40" t="str">
            <v>1150.08, Начисленные вознаграждения по остатку на расчетном счете</v>
          </cell>
          <cell r="B40">
            <v>0</v>
          </cell>
          <cell r="C40">
            <v>0</v>
          </cell>
          <cell r="D40">
            <v>476431088.63999999</v>
          </cell>
          <cell r="E40">
            <v>476431088.63999999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 t="str">
            <v>Прочие текущие активы</v>
          </cell>
        </row>
        <row r="41">
          <cell r="A41" t="str">
            <v>1150.14, Начисленные вознаграждения по облигациям</v>
          </cell>
          <cell r="B41">
            <v>358870.46</v>
          </cell>
          <cell r="C41">
            <v>0</v>
          </cell>
          <cell r="D41">
            <v>385812.66</v>
          </cell>
          <cell r="E41">
            <v>387968</v>
          </cell>
          <cell r="F41">
            <v>356715.12</v>
          </cell>
          <cell r="G41">
            <v>0</v>
          </cell>
          <cell r="I41">
            <v>358.87046000000004</v>
          </cell>
          <cell r="J41">
            <v>356.71512000000001</v>
          </cell>
          <cell r="K41" t="str">
            <v>Прочие текущие активы</v>
          </cell>
        </row>
        <row r="42">
          <cell r="A42" t="str">
            <v>1150.20, Прочие начисленные вознаграждения</v>
          </cell>
          <cell r="B42">
            <v>3389073.29</v>
          </cell>
          <cell r="C42">
            <v>0</v>
          </cell>
          <cell r="D42">
            <v>22895246.09</v>
          </cell>
          <cell r="E42">
            <v>21933474.5</v>
          </cell>
          <cell r="F42">
            <v>4350844.88</v>
          </cell>
          <cell r="G42">
            <v>0</v>
          </cell>
          <cell r="I42">
            <v>3389.0732899999998</v>
          </cell>
          <cell r="J42">
            <v>4350.8448799999996</v>
          </cell>
          <cell r="K42" t="str">
            <v>Текущие арендные платежи по финансовой аренде</v>
          </cell>
        </row>
        <row r="43">
          <cell r="A43" t="str">
            <v>1173.00, Оценочный резерв под убытки от обесценения краткосрочных финансовых активов (вознаграждения)</v>
          </cell>
          <cell r="B43">
            <v>0</v>
          </cell>
          <cell r="C43">
            <v>3588.15</v>
          </cell>
          <cell r="D43">
            <v>0</v>
          </cell>
          <cell r="E43">
            <v>-306.37</v>
          </cell>
          <cell r="F43">
            <v>0</v>
          </cell>
          <cell r="G43">
            <v>3281.78</v>
          </cell>
          <cell r="I43">
            <v>-3.5881500000000002</v>
          </cell>
          <cell r="J43">
            <v>-3.2817800000000004</v>
          </cell>
          <cell r="K43">
            <v>0</v>
          </cell>
        </row>
        <row r="44">
          <cell r="A44" t="str">
            <v>1173.01, Резерв под обесценение по начисленным вознаграждениям на остаток на текущих счетах</v>
          </cell>
          <cell r="B44">
            <v>0</v>
          </cell>
          <cell r="C44">
            <v>101</v>
          </cell>
          <cell r="D44">
            <v>0</v>
          </cell>
          <cell r="E44">
            <v>-101</v>
          </cell>
          <cell r="F44">
            <v>0</v>
          </cell>
          <cell r="G44">
            <v>0</v>
          </cell>
          <cell r="I44">
            <v>-0.10100000000000001</v>
          </cell>
          <cell r="J44">
            <v>0</v>
          </cell>
          <cell r="K44" t="str">
            <v>Прочие текущие активы</v>
          </cell>
        </row>
        <row r="45">
          <cell r="A45" t="str">
            <v>1173.02, Резерв под обесценение по начисленным вознаграждениям по  депозитам до 3-х месяцев</v>
          </cell>
          <cell r="B45">
            <v>0</v>
          </cell>
          <cell r="C45">
            <v>42</v>
          </cell>
          <cell r="D45">
            <v>0</v>
          </cell>
          <cell r="E45">
            <v>-42</v>
          </cell>
          <cell r="F45">
            <v>0</v>
          </cell>
          <cell r="G45">
            <v>0</v>
          </cell>
          <cell r="I45">
            <v>-4.2000000000000003E-2</v>
          </cell>
          <cell r="J45">
            <v>0</v>
          </cell>
          <cell r="K45" t="str">
            <v>Прочие текущие активы</v>
          </cell>
        </row>
        <row r="46">
          <cell r="A46" t="str">
            <v>1173.10, Резерв под обесценение по начисленным вознаграждениям по облигациям</v>
          </cell>
          <cell r="B46">
            <v>0</v>
          </cell>
          <cell r="C46">
            <v>3445.15</v>
          </cell>
          <cell r="D46">
            <v>0</v>
          </cell>
          <cell r="E46">
            <v>-163.37</v>
          </cell>
          <cell r="F46">
            <v>0</v>
          </cell>
          <cell r="G46">
            <v>3281.78</v>
          </cell>
          <cell r="I46">
            <v>-3.4451499999999999</v>
          </cell>
          <cell r="J46">
            <v>-3.2817800000000004</v>
          </cell>
          <cell r="K46" t="str">
            <v>Прочие текущие активы</v>
          </cell>
        </row>
        <row r="47">
          <cell r="A47" t="str">
            <v>1160.00, Прочие краткосрочные финансовые инвестиции</v>
          </cell>
          <cell r="B47">
            <v>12135538.33</v>
          </cell>
          <cell r="C47">
            <v>0</v>
          </cell>
          <cell r="D47">
            <v>12885240</v>
          </cell>
          <cell r="E47">
            <v>18987478.329999998</v>
          </cell>
          <cell r="F47">
            <v>6033300</v>
          </cell>
          <cell r="G47">
            <v>0</v>
          </cell>
          <cell r="I47">
            <v>12135.538329999999</v>
          </cell>
          <cell r="J47">
            <v>6033.3</v>
          </cell>
          <cell r="K47">
            <v>0</v>
          </cell>
        </row>
        <row r="48">
          <cell r="A48" t="str">
            <v>1160.01, Депозиты свыше 3-х месяцев до 12 месяцев в тенге</v>
          </cell>
          <cell r="B48">
            <v>3500000</v>
          </cell>
          <cell r="C48">
            <v>0</v>
          </cell>
          <cell r="D48">
            <v>1700000</v>
          </cell>
          <cell r="E48">
            <v>3100000</v>
          </cell>
          <cell r="F48">
            <v>2100000</v>
          </cell>
          <cell r="G48">
            <v>0</v>
          </cell>
          <cell r="I48">
            <v>3500</v>
          </cell>
          <cell r="J48">
            <v>2100</v>
          </cell>
          <cell r="K48" t="str">
            <v>Прочие текущие активы</v>
          </cell>
        </row>
        <row r="49">
          <cell r="A49" t="str">
            <v>1160.02, Депозиты свыше 3-х месяцев до 12 месяцев в валюте</v>
          </cell>
          <cell r="B49">
            <v>8636000</v>
          </cell>
          <cell r="C49">
            <v>0</v>
          </cell>
          <cell r="D49">
            <v>11185240</v>
          </cell>
          <cell r="E49">
            <v>15887940</v>
          </cell>
          <cell r="F49">
            <v>3933300</v>
          </cell>
          <cell r="G49">
            <v>0</v>
          </cell>
          <cell r="I49">
            <v>8636</v>
          </cell>
          <cell r="J49">
            <v>3933.3</v>
          </cell>
          <cell r="K49" t="str">
            <v>Прочие текущие активы</v>
          </cell>
        </row>
        <row r="50">
          <cell r="A50" t="str">
            <v>1174.00, Оценочные резервы под убытки от обесценения прочих краткосрочных финансовых активов</v>
          </cell>
          <cell r="B50">
            <v>0</v>
          </cell>
          <cell r="C50">
            <v>461.67</v>
          </cell>
          <cell r="D50">
            <v>0</v>
          </cell>
          <cell r="E50">
            <v>-461.67</v>
          </cell>
          <cell r="F50">
            <v>0</v>
          </cell>
          <cell r="G50">
            <v>0</v>
          </cell>
          <cell r="I50">
            <v>-0.46167000000000002</v>
          </cell>
          <cell r="J50">
            <v>0</v>
          </cell>
          <cell r="K50">
            <v>0</v>
          </cell>
        </row>
        <row r="51">
          <cell r="A51" t="str">
            <v>1174.01, Оценочный резерв под убытки от обесценения депозитов свыше 3-х месяцев до 12 месяцев в тенге</v>
          </cell>
          <cell r="B51">
            <v>0</v>
          </cell>
          <cell r="C51">
            <v>86</v>
          </cell>
          <cell r="D51">
            <v>0</v>
          </cell>
          <cell r="E51">
            <v>-86</v>
          </cell>
          <cell r="F51">
            <v>0</v>
          </cell>
          <cell r="G51">
            <v>0</v>
          </cell>
          <cell r="I51">
            <v>-8.5999999999999993E-2</v>
          </cell>
          <cell r="J51">
            <v>0</v>
          </cell>
          <cell r="K51" t="str">
            <v>Прочие текущие активы</v>
          </cell>
        </row>
        <row r="52">
          <cell r="A52" t="str">
            <v>1174.02, Оценочный резерв под убытки от обесценения депозитов свыше 3-х месяцев до 12 месяцев в валюте</v>
          </cell>
          <cell r="B52">
            <v>0</v>
          </cell>
          <cell r="C52">
            <v>375.67</v>
          </cell>
          <cell r="D52">
            <v>0</v>
          </cell>
          <cell r="E52">
            <v>-375.67</v>
          </cell>
          <cell r="F52">
            <v>0</v>
          </cell>
          <cell r="G52">
            <v>0</v>
          </cell>
          <cell r="I52">
            <v>-0.37567</v>
          </cell>
          <cell r="J52">
            <v>0</v>
          </cell>
          <cell r="K52" t="str">
            <v>Прочие текущие активы</v>
          </cell>
        </row>
        <row r="53">
          <cell r="A53" t="str">
            <v>1200.00, Краткосрочная дебиторская задолженность</v>
          </cell>
          <cell r="B53">
            <v>21534429052.549999</v>
          </cell>
          <cell r="C53">
            <v>0</v>
          </cell>
          <cell r="D53">
            <v>210626556057.04001</v>
          </cell>
          <cell r="E53">
            <v>203963717924.37003</v>
          </cell>
          <cell r="F53">
            <v>28197267185.220001</v>
          </cell>
          <cell r="G53">
            <v>0</v>
          </cell>
          <cell r="I53">
            <v>21534429.052549999</v>
          </cell>
          <cell r="J53">
            <v>28197267.185219999</v>
          </cell>
          <cell r="K53">
            <v>0</v>
          </cell>
        </row>
        <row r="54">
          <cell r="A54" t="str">
            <v>1210.00, Краткосрочная дебиторская задолженность покупателей и заказчиков</v>
          </cell>
          <cell r="B54">
            <v>14243630040.59</v>
          </cell>
          <cell r="C54">
            <v>0</v>
          </cell>
          <cell r="D54">
            <v>67841336896.550003</v>
          </cell>
          <cell r="E54">
            <v>63388668246.400002</v>
          </cell>
          <cell r="F54">
            <v>18696298690.739998</v>
          </cell>
          <cell r="G54">
            <v>0</v>
          </cell>
          <cell r="I54">
            <v>14243630.040589999</v>
          </cell>
          <cell r="J54">
            <v>18696298.690739997</v>
          </cell>
          <cell r="K54">
            <v>0</v>
          </cell>
        </row>
        <row r="55">
          <cell r="A55" t="str">
            <v>1210.05, По отгруженным товарно материальным запасам</v>
          </cell>
          <cell r="B55">
            <v>646080281.26999998</v>
          </cell>
          <cell r="C55">
            <v>0</v>
          </cell>
          <cell r="D55">
            <v>517395998.29000002</v>
          </cell>
          <cell r="E55">
            <v>1144069875.03</v>
          </cell>
          <cell r="F55">
            <v>19406404.530000001</v>
          </cell>
          <cell r="G55">
            <v>0</v>
          </cell>
          <cell r="I55">
            <v>646080.28127000004</v>
          </cell>
          <cell r="J55">
            <v>19406.40453</v>
          </cell>
          <cell r="K55" t="str">
            <v>Торговая дебиторская задолженность</v>
          </cell>
        </row>
        <row r="56">
          <cell r="A56" t="str">
            <v>1210.06, По предоставленным основным средствам</v>
          </cell>
          <cell r="B56">
            <v>0</v>
          </cell>
          <cell r="C56">
            <v>0</v>
          </cell>
          <cell r="D56">
            <v>180000000</v>
          </cell>
          <cell r="E56">
            <v>180000000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 t="str">
            <v>Торговая дебиторская задолженность</v>
          </cell>
        </row>
        <row r="57">
          <cell r="A57" t="str">
            <v>1210.07, По выполненным работам и оказанным услугам</v>
          </cell>
          <cell r="B57">
            <v>13597549759.32</v>
          </cell>
          <cell r="C57">
            <v>0</v>
          </cell>
          <cell r="D57">
            <v>5778241350.2700005</v>
          </cell>
          <cell r="E57">
            <v>19375791109.59</v>
          </cell>
          <cell r="F57">
            <v>0</v>
          </cell>
          <cell r="G57">
            <v>0</v>
          </cell>
          <cell r="I57">
            <v>13597549.75932</v>
          </cell>
          <cell r="J57">
            <v>0</v>
          </cell>
          <cell r="K57" t="str">
            <v>Торговая дебиторская задолженность</v>
          </cell>
        </row>
        <row r="58">
          <cell r="A58" t="str">
            <v>1210.07.01, Краткосрочная дебиторская задолженность резидентов</v>
          </cell>
          <cell r="B58">
            <v>0</v>
          </cell>
          <cell r="C58">
            <v>0</v>
          </cell>
          <cell r="D58">
            <v>53235338344.25</v>
          </cell>
          <cell r="E58">
            <v>36885783301.43</v>
          </cell>
          <cell r="F58">
            <v>16349555042.82</v>
          </cell>
          <cell r="G58">
            <v>0</v>
          </cell>
          <cell r="I58">
            <v>0</v>
          </cell>
          <cell r="J58">
            <v>16349555.042819999</v>
          </cell>
          <cell r="K58" t="str">
            <v>Торговая дебиторская задолженность</v>
          </cell>
        </row>
        <row r="59">
          <cell r="A59" t="str">
            <v>1210.07.02, Краткосрочная дебиторская задолженность нерезидентов (страны ЕАЭС)</v>
          </cell>
          <cell r="B59">
            <v>0</v>
          </cell>
          <cell r="C59">
            <v>0</v>
          </cell>
          <cell r="D59">
            <v>2188894697.75</v>
          </cell>
          <cell r="E59">
            <v>1940124167.7900002</v>
          </cell>
          <cell r="F59">
            <v>248770529.96000001</v>
          </cell>
          <cell r="G59">
            <v>0</v>
          </cell>
          <cell r="I59">
            <v>0</v>
          </cell>
          <cell r="J59">
            <v>248770.52996000001</v>
          </cell>
          <cell r="K59" t="str">
            <v>Торговая дебиторская задолженность</v>
          </cell>
        </row>
        <row r="60">
          <cell r="A60" t="str">
            <v>1210.07.03, Краткосрочная дебиторская задолженность нерезидентов (третьи страны )</v>
          </cell>
          <cell r="B60">
            <v>0</v>
          </cell>
          <cell r="C60">
            <v>0</v>
          </cell>
          <cell r="D60">
            <v>5941466505.9899998</v>
          </cell>
          <cell r="E60">
            <v>3862899792.5599999</v>
          </cell>
          <cell r="F60">
            <v>2078566713.4300001</v>
          </cell>
          <cell r="G60">
            <v>0</v>
          </cell>
          <cell r="I60">
            <v>0</v>
          </cell>
          <cell r="J60">
            <v>2078566.71343</v>
          </cell>
          <cell r="K60" t="str">
            <v>Торговая дебиторская задолженность</v>
          </cell>
        </row>
        <row r="61">
          <cell r="A61" t="str">
            <v>1220.00, Краткосрочная дебиторская задолженность дочерних организаций</v>
          </cell>
          <cell r="B61">
            <v>8903618758.7099991</v>
          </cell>
          <cell r="C61">
            <v>0</v>
          </cell>
          <cell r="D61">
            <v>47932720424.829994</v>
          </cell>
          <cell r="E61">
            <v>44691647331.080002</v>
          </cell>
          <cell r="F61">
            <v>12144691852.459999</v>
          </cell>
          <cell r="G61">
            <v>0</v>
          </cell>
          <cell r="I61">
            <v>8903618.7587099988</v>
          </cell>
          <cell r="J61">
            <v>12144691.852459999</v>
          </cell>
          <cell r="K61">
            <v>0</v>
          </cell>
        </row>
        <row r="62">
          <cell r="A62" t="str">
            <v>1220.01, Взаиморасчеты материнской компании сдочерними организациями</v>
          </cell>
          <cell r="B62">
            <v>7736084911.04</v>
          </cell>
          <cell r="C62">
            <v>0</v>
          </cell>
          <cell r="D62">
            <v>37353681274.550003</v>
          </cell>
          <cell r="E62">
            <v>39100734103.57</v>
          </cell>
          <cell r="F62">
            <v>5989032082.0199995</v>
          </cell>
          <cell r="G62">
            <v>0</v>
          </cell>
          <cell r="I62">
            <v>7736084.9110399997</v>
          </cell>
          <cell r="J62">
            <v>5989032.0820199996</v>
          </cell>
          <cell r="K62" t="str">
            <v>Торговая дебиторская задолженность связанных сторон</v>
          </cell>
        </row>
        <row r="63">
          <cell r="A63" t="str">
            <v>1220.02, Взаиморасчеты дочерних организаций между собой</v>
          </cell>
          <cell r="B63">
            <v>1167533847.6700001</v>
          </cell>
          <cell r="C63">
            <v>0</v>
          </cell>
          <cell r="D63">
            <v>10579039150.280001</v>
          </cell>
          <cell r="E63">
            <v>5590913227.5100002</v>
          </cell>
          <cell r="F63">
            <v>6155659770.4399996</v>
          </cell>
          <cell r="G63">
            <v>0</v>
          </cell>
          <cell r="I63">
            <v>1167533.84767</v>
          </cell>
          <cell r="J63">
            <v>6155659.7704399992</v>
          </cell>
          <cell r="K63" t="str">
            <v>Торговая дебиторская задолженность связанных сторон</v>
          </cell>
        </row>
        <row r="64">
          <cell r="A64" t="str">
            <v>1241.00, Транзитный счет по передаче взаиморасчетов по доходам и расходам активов и обязательств структур подразделений и филиал</v>
          </cell>
          <cell r="B64">
            <v>0</v>
          </cell>
          <cell r="C64">
            <v>0</v>
          </cell>
          <cell r="D64">
            <v>53161092283.889999</v>
          </cell>
          <cell r="E64">
            <v>53161092283.889999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>1241.01, Транзитный счет по передаче взаиморасчетов по доходам и расходам активов и обязательств структур подразделений и филиал</v>
          </cell>
          <cell r="B65">
            <v>0</v>
          </cell>
          <cell r="C65">
            <v>0</v>
          </cell>
          <cell r="D65">
            <v>53161092283.889999</v>
          </cell>
          <cell r="E65">
            <v>53161092283.889999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 t="str">
            <v>Прочие текущие активы</v>
          </cell>
        </row>
        <row r="66">
          <cell r="A66" t="str">
            <v>1250.00, Краткосрочная дебиторская задолженность работников</v>
          </cell>
          <cell r="B66">
            <v>58599971.07</v>
          </cell>
          <cell r="C66">
            <v>0</v>
          </cell>
          <cell r="D66">
            <v>906807501.21000004</v>
          </cell>
          <cell r="E66">
            <v>940175361.38999999</v>
          </cell>
          <cell r="F66">
            <v>25232110.890000001</v>
          </cell>
          <cell r="G66">
            <v>0</v>
          </cell>
          <cell r="I66">
            <v>58599.97107</v>
          </cell>
          <cell r="J66">
            <v>25232.11089</v>
          </cell>
          <cell r="K66">
            <v>0</v>
          </cell>
        </row>
        <row r="67">
          <cell r="A67" t="str">
            <v>1250.01, По суммам выданным в подотчет на приобретение активов оплату услуг</v>
          </cell>
          <cell r="B67">
            <v>23531751.109999999</v>
          </cell>
          <cell r="C67">
            <v>0</v>
          </cell>
          <cell r="D67">
            <v>182370422.96000001</v>
          </cell>
          <cell r="E67">
            <v>204728955.56999999</v>
          </cell>
          <cell r="F67">
            <v>1173218.5</v>
          </cell>
          <cell r="G67">
            <v>0</v>
          </cell>
          <cell r="I67">
            <v>23531.751110000001</v>
          </cell>
          <cell r="J67">
            <v>1173.2184999999999</v>
          </cell>
          <cell r="K67" t="str">
            <v>Прочие текущие активы</v>
          </cell>
        </row>
        <row r="68">
          <cell r="A68" t="str">
            <v>1250.02, По служебным командировкам</v>
          </cell>
          <cell r="B68">
            <v>8227461.6100000003</v>
          </cell>
          <cell r="C68">
            <v>0</v>
          </cell>
          <cell r="D68">
            <v>583068432.13</v>
          </cell>
          <cell r="E68">
            <v>586548466.24000001</v>
          </cell>
          <cell r="F68">
            <v>4747427.5</v>
          </cell>
          <cell r="G68">
            <v>0</v>
          </cell>
          <cell r="I68">
            <v>8227.4616100000003</v>
          </cell>
          <cell r="J68">
            <v>4747.4274999999998</v>
          </cell>
          <cell r="K68" t="str">
            <v>Прочие текущие активы</v>
          </cell>
        </row>
        <row r="69">
          <cell r="A69" t="str">
            <v>1250.03, По возмещению материального ущерба причиненного организации</v>
          </cell>
          <cell r="B69">
            <v>0</v>
          </cell>
          <cell r="C69">
            <v>0</v>
          </cell>
          <cell r="D69">
            <v>56689.9</v>
          </cell>
          <cell r="E69">
            <v>56689.9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 t="str">
            <v>Прочие текущие активы</v>
          </cell>
        </row>
        <row r="70">
          <cell r="A70" t="str">
            <v>1250.05, За спецодежду</v>
          </cell>
          <cell r="B70">
            <v>0</v>
          </cell>
          <cell r="C70">
            <v>0</v>
          </cell>
          <cell r="D70">
            <v>306783.40000000002</v>
          </cell>
          <cell r="E70">
            <v>306783.40000000002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1250.06, Задолженность работников по заработной плате</v>
          </cell>
          <cell r="B71">
            <v>12975472.789999999</v>
          </cell>
          <cell r="C71">
            <v>0</v>
          </cell>
          <cell r="D71">
            <v>42814038.030000001</v>
          </cell>
          <cell r="E71">
            <v>51811101.689999998</v>
          </cell>
          <cell r="F71">
            <v>3978409.13</v>
          </cell>
          <cell r="G71">
            <v>0</v>
          </cell>
          <cell r="I71">
            <v>12975.47279</v>
          </cell>
          <cell r="J71">
            <v>3978.40913</v>
          </cell>
          <cell r="K71" t="str">
            <v>Прочие текущие активы</v>
          </cell>
        </row>
        <row r="72">
          <cell r="A72" t="str">
            <v>1250.08, Краткосрочные ссуды, выданные работникам</v>
          </cell>
          <cell r="B72">
            <v>0</v>
          </cell>
          <cell r="C72">
            <v>0</v>
          </cell>
          <cell r="D72">
            <v>40700000</v>
          </cell>
          <cell r="E72">
            <v>38300000</v>
          </cell>
          <cell r="F72">
            <v>2400000</v>
          </cell>
          <cell r="G72">
            <v>0</v>
          </cell>
          <cell r="I72">
            <v>0</v>
          </cell>
          <cell r="J72">
            <v>2400</v>
          </cell>
          <cell r="K72" t="str">
            <v>Прочие текущие активы</v>
          </cell>
        </row>
        <row r="73">
          <cell r="A73" t="str">
            <v>1250.09, Текущая часть ссуды выданные на приобретение квартир индивидуальное и кооперативное жилищное строительство</v>
          </cell>
          <cell r="B73">
            <v>13330047.08</v>
          </cell>
          <cell r="C73">
            <v>0</v>
          </cell>
          <cell r="D73">
            <v>50905488.549999997</v>
          </cell>
          <cell r="E73">
            <v>51304332.700000003</v>
          </cell>
          <cell r="F73">
            <v>12931202.93</v>
          </cell>
          <cell r="G73">
            <v>0</v>
          </cell>
          <cell r="I73">
            <v>13330.04708</v>
          </cell>
          <cell r="J73">
            <v>12931.202929999999</v>
          </cell>
          <cell r="K73" t="str">
            <v>Прочие текущие активы</v>
          </cell>
        </row>
        <row r="74">
          <cell r="A74" t="str">
            <v>1250.10, Прочая краткосрочная дебиторская задолженность работников</v>
          </cell>
          <cell r="B74">
            <v>403408.26</v>
          </cell>
          <cell r="C74">
            <v>0</v>
          </cell>
          <cell r="D74">
            <v>6536836.2400000002</v>
          </cell>
          <cell r="E74">
            <v>6938391.6699999999</v>
          </cell>
          <cell r="F74">
            <v>1852.83</v>
          </cell>
          <cell r="G74">
            <v>0</v>
          </cell>
          <cell r="I74">
            <v>403.40825999999998</v>
          </cell>
          <cell r="J74">
            <v>1.85283</v>
          </cell>
          <cell r="K74" t="str">
            <v>Прочие текущие активы</v>
          </cell>
        </row>
        <row r="75">
          <cell r="A75" t="str">
            <v>1251, Краткосрочная задолженность подотчетных лиц</v>
          </cell>
          <cell r="B75">
            <v>0</v>
          </cell>
          <cell r="C75">
            <v>0</v>
          </cell>
          <cell r="D75">
            <v>48810</v>
          </cell>
          <cell r="E75">
            <v>48810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K75" t="str">
            <v>Прочие текущие активы</v>
          </cell>
        </row>
        <row r="76">
          <cell r="A76" t="str">
            <v>1254, Прочая краткосрочная задолженность работников (хищение, порча, материальный ущерб и др.)</v>
          </cell>
          <cell r="B76">
            <v>131830.22</v>
          </cell>
          <cell r="C76">
            <v>0</v>
          </cell>
          <cell r="D76">
            <v>0</v>
          </cell>
          <cell r="E76">
            <v>131830.22</v>
          </cell>
          <cell r="F76">
            <v>0</v>
          </cell>
          <cell r="G76">
            <v>0</v>
          </cell>
          <cell r="I76">
            <v>131.83022</v>
          </cell>
          <cell r="J76">
            <v>0</v>
          </cell>
          <cell r="K76" t="str">
            <v>Прочие текущие активы</v>
          </cell>
        </row>
        <row r="77">
          <cell r="A77" t="str">
            <v>1260.00, Краткосрочная дебиторская задолженность по аренде</v>
          </cell>
          <cell r="B77">
            <v>241780135.24000001</v>
          </cell>
          <cell r="C77">
            <v>0</v>
          </cell>
          <cell r="D77">
            <v>170273994.19999999</v>
          </cell>
          <cell r="E77">
            <v>221630285.94</v>
          </cell>
          <cell r="F77">
            <v>190423843.5</v>
          </cell>
          <cell r="G77">
            <v>0</v>
          </cell>
          <cell r="I77">
            <v>241780.13524</v>
          </cell>
          <cell r="J77">
            <v>190423.84349999999</v>
          </cell>
          <cell r="K77">
            <v>0</v>
          </cell>
        </row>
        <row r="78">
          <cell r="A78" t="str">
            <v>1260.01, Задолженность по операционной аренде</v>
          </cell>
          <cell r="B78">
            <v>5021898.38</v>
          </cell>
          <cell r="C78">
            <v>0</v>
          </cell>
          <cell r="D78">
            <v>18719062.789999999</v>
          </cell>
          <cell r="E78">
            <v>21653489.510000002</v>
          </cell>
          <cell r="F78">
            <v>2087471.66</v>
          </cell>
          <cell r="G78">
            <v>0</v>
          </cell>
          <cell r="I78">
            <v>5021.8983799999996</v>
          </cell>
          <cell r="J78">
            <v>2087.4716599999997</v>
          </cell>
          <cell r="K78" t="str">
            <v>Прочие текущие активы</v>
          </cell>
        </row>
        <row r="79">
          <cell r="A79" t="str">
            <v>1260.02, Задолженность по финансовой аренде</v>
          </cell>
          <cell r="B79">
            <v>236758236.86000001</v>
          </cell>
          <cell r="C79">
            <v>0</v>
          </cell>
          <cell r="D79">
            <v>151554931.41</v>
          </cell>
          <cell r="E79">
            <v>199976796.43000001</v>
          </cell>
          <cell r="F79">
            <v>188336371.84</v>
          </cell>
          <cell r="G79">
            <v>0</v>
          </cell>
          <cell r="I79">
            <v>236758.23686</v>
          </cell>
          <cell r="J79">
            <v>188336.37184000001</v>
          </cell>
          <cell r="K79" t="str">
            <v>Текущие арендные платежи по финансовой аренде</v>
          </cell>
        </row>
        <row r="80">
          <cell r="A80" t="str">
            <v>1270.00, Прочая краткосрочная дебиторская задолженность</v>
          </cell>
          <cell r="B80">
            <v>791225909.12</v>
          </cell>
          <cell r="C80">
            <v>0</v>
          </cell>
          <cell r="D80">
            <v>598361394.80999994</v>
          </cell>
          <cell r="E80">
            <v>542661394.82000005</v>
          </cell>
          <cell r="F80">
            <v>846925909.11000001</v>
          </cell>
          <cell r="G80">
            <v>0</v>
          </cell>
          <cell r="I80">
            <v>791225.90911999997</v>
          </cell>
          <cell r="J80">
            <v>846925.90911000001</v>
          </cell>
          <cell r="K80">
            <v>0</v>
          </cell>
        </row>
        <row r="81">
          <cell r="A81" t="str">
            <v>1270.04, Расчеты по предъявленным претензиям</v>
          </cell>
          <cell r="B81">
            <v>2149718.44</v>
          </cell>
          <cell r="C81">
            <v>0</v>
          </cell>
          <cell r="D81">
            <v>7035722.7999999998</v>
          </cell>
          <cell r="E81">
            <v>6185851.0300000003</v>
          </cell>
          <cell r="F81">
            <v>2999590.21</v>
          </cell>
          <cell r="G81">
            <v>0</v>
          </cell>
          <cell r="I81">
            <v>2149.7184400000001</v>
          </cell>
          <cell r="J81">
            <v>2999.5902099999998</v>
          </cell>
          <cell r="K81" t="str">
            <v>Прочие текущие активы</v>
          </cell>
        </row>
        <row r="82">
          <cell r="A82" t="str">
            <v>1270.05, Недостачи имущества и потери от порчи запасов</v>
          </cell>
          <cell r="B82">
            <v>35512225.030000001</v>
          </cell>
          <cell r="C82">
            <v>0</v>
          </cell>
          <cell r="D82">
            <v>22539215.739999998</v>
          </cell>
          <cell r="E82">
            <v>11093821.07</v>
          </cell>
          <cell r="F82">
            <v>46957619.700000003</v>
          </cell>
          <cell r="G82">
            <v>0</v>
          </cell>
          <cell r="I82">
            <v>35512.225030000001</v>
          </cell>
          <cell r="J82">
            <v>46957.619700000003</v>
          </cell>
          <cell r="K82" t="str">
            <v>Прочие текущие активы</v>
          </cell>
        </row>
        <row r="83">
          <cell r="A83" t="str">
            <v>1270.06, Штрафы пени неустойки и другие экономические санкции за нарушение обязательств по хозяйственным договорам</v>
          </cell>
          <cell r="B83">
            <v>4877164.83</v>
          </cell>
          <cell r="C83">
            <v>0</v>
          </cell>
          <cell r="D83">
            <v>141617531.05000001</v>
          </cell>
          <cell r="E83">
            <v>136412925.08000001</v>
          </cell>
          <cell r="F83">
            <v>10081770.800000001</v>
          </cell>
          <cell r="G83">
            <v>0</v>
          </cell>
          <cell r="I83">
            <v>4877.1648299999997</v>
          </cell>
          <cell r="J83">
            <v>10081.7708</v>
          </cell>
          <cell r="K83" t="str">
            <v>Прочие текущие активы</v>
          </cell>
        </row>
        <row r="84">
          <cell r="A84" t="str">
            <v>1270.20, Прочая краткосрочная дебиторская задолженность</v>
          </cell>
          <cell r="B84">
            <v>748686800.82000005</v>
          </cell>
          <cell r="C84">
            <v>0</v>
          </cell>
          <cell r="D84">
            <v>427168925.22000003</v>
          </cell>
          <cell r="E84">
            <v>388968797.63999999</v>
          </cell>
          <cell r="F84">
            <v>786886928.39999998</v>
          </cell>
          <cell r="G84">
            <v>0</v>
          </cell>
          <cell r="I84">
            <v>748686.80082</v>
          </cell>
          <cell r="J84">
            <v>786886.92839999998</v>
          </cell>
          <cell r="K84" t="str">
            <v>Прочие текущие активы</v>
          </cell>
        </row>
        <row r="85">
          <cell r="A85" t="str">
            <v>1280.00, Резерв по сомнительным требованиям</v>
          </cell>
          <cell r="B85">
            <v>0</v>
          </cell>
          <cell r="C85">
            <v>2704425762.1799998</v>
          </cell>
          <cell r="D85">
            <v>40015963561.550003</v>
          </cell>
          <cell r="E85">
            <v>41017843020.850006</v>
          </cell>
          <cell r="F85">
            <v>0</v>
          </cell>
          <cell r="G85">
            <v>3706305221.48</v>
          </cell>
          <cell r="I85">
            <v>-2704425.7621799996</v>
          </cell>
          <cell r="J85">
            <v>-3706305.2214799998</v>
          </cell>
          <cell r="K85">
            <v>0</v>
          </cell>
        </row>
        <row r="86">
          <cell r="A86" t="str">
            <v>1280.01, Резервы по сомнительным требованиям по задолженности покупателей и заказчиков</v>
          </cell>
          <cell r="B86">
            <v>0</v>
          </cell>
          <cell r="C86">
            <v>2072469592.7299998</v>
          </cell>
          <cell r="D86">
            <v>40014012533.400002</v>
          </cell>
          <cell r="E86">
            <v>41016388796.820007</v>
          </cell>
          <cell r="F86">
            <v>0</v>
          </cell>
          <cell r="G86">
            <v>3074845856.1500001</v>
          </cell>
          <cell r="I86">
            <v>-2072469.5927299997</v>
          </cell>
          <cell r="J86">
            <v>-3074845.8561499999</v>
          </cell>
          <cell r="K86">
            <v>0</v>
          </cell>
        </row>
        <row r="87">
          <cell r="A87" t="str">
            <v>1280.01.01, Резервы по сомнительным требованиям по задолженности покупателей и заказчиков прочие</v>
          </cell>
          <cell r="B87">
            <v>0</v>
          </cell>
          <cell r="C87">
            <v>1811193874.3299999</v>
          </cell>
          <cell r="D87">
            <v>39859249533.400002</v>
          </cell>
          <cell r="E87">
            <v>41001684766.219994</v>
          </cell>
          <cell r="F87">
            <v>0</v>
          </cell>
          <cell r="G87">
            <v>2953629107.1500001</v>
          </cell>
          <cell r="I87">
            <v>-1811193.87433</v>
          </cell>
          <cell r="J87">
            <v>-2953629.1071500001</v>
          </cell>
          <cell r="K87" t="str">
            <v>Торговая дебиторская задолженность</v>
          </cell>
        </row>
        <row r="88">
          <cell r="A88" t="str">
            <v>1280.01.06, Резервы по сомнительным требованиям по задолженности компаний АО НК КТЖ</v>
          </cell>
          <cell r="B88">
            <v>0</v>
          </cell>
          <cell r="C88">
            <v>241513299.19999999</v>
          </cell>
          <cell r="D88">
            <v>133662000</v>
          </cell>
          <cell r="E88">
            <v>-14635635.199999999</v>
          </cell>
          <cell r="F88">
            <v>0</v>
          </cell>
          <cell r="G88">
            <v>93215664</v>
          </cell>
          <cell r="I88">
            <v>-241513.29919999998</v>
          </cell>
          <cell r="J88">
            <v>-93215.664000000004</v>
          </cell>
          <cell r="K88" t="str">
            <v>Торговая дебиторская задолженность связанных сторон</v>
          </cell>
        </row>
        <row r="89">
          <cell r="A89" t="str">
            <v>1280.01.07, Резервы по сомнительным требованиям по задолженности аффилированных компаний АО НК КТЖ</v>
          </cell>
          <cell r="B89">
            <v>0</v>
          </cell>
          <cell r="C89">
            <v>19762419.199999999</v>
          </cell>
          <cell r="D89">
            <v>21101000</v>
          </cell>
          <cell r="E89">
            <v>29339665.800000001</v>
          </cell>
          <cell r="F89">
            <v>0</v>
          </cell>
          <cell r="G89">
            <v>28001085</v>
          </cell>
          <cell r="I89">
            <v>-19762.4192</v>
          </cell>
          <cell r="J89">
            <v>-28001.084999999999</v>
          </cell>
          <cell r="K89" t="str">
            <v>Торговая дебиторская задолженность связанных сторон</v>
          </cell>
        </row>
        <row r="90">
          <cell r="A90" t="str">
            <v>1280.03, Резерв по сомнительным требованиям по краткосрочной дебиторской задолженности по аренде</v>
          </cell>
          <cell r="B90">
            <v>0</v>
          </cell>
          <cell r="C90">
            <v>2535609.92</v>
          </cell>
          <cell r="D90">
            <v>1935650.58</v>
          </cell>
          <cell r="E90">
            <v>153210.06</v>
          </cell>
          <cell r="F90">
            <v>0</v>
          </cell>
          <cell r="G90">
            <v>753169.4</v>
          </cell>
          <cell r="I90">
            <v>-2535.6099199999999</v>
          </cell>
          <cell r="J90">
            <v>-753.1694</v>
          </cell>
          <cell r="K90" t="str">
            <v>Текущие арендные платежи по финансовой аренде</v>
          </cell>
        </row>
        <row r="91">
          <cell r="A91" t="str">
            <v>1280.10, Резервы по прочим сомнительным требованиям</v>
          </cell>
          <cell r="B91">
            <v>0</v>
          </cell>
          <cell r="C91">
            <v>629420559.52999997</v>
          </cell>
          <cell r="D91">
            <v>15377.57</v>
          </cell>
          <cell r="E91">
            <v>1301013.97</v>
          </cell>
          <cell r="F91">
            <v>0</v>
          </cell>
          <cell r="G91">
            <v>630706195.92999995</v>
          </cell>
          <cell r="I91">
            <v>-629420.55952999997</v>
          </cell>
          <cell r="J91">
            <v>-630706.19592999993</v>
          </cell>
          <cell r="K91" t="str">
            <v>Прочие текущие активы</v>
          </cell>
        </row>
        <row r="92">
          <cell r="A92" t="str">
            <v>1300.00, Запасы</v>
          </cell>
          <cell r="B92">
            <v>2428605130.23</v>
          </cell>
          <cell r="C92">
            <v>0</v>
          </cell>
          <cell r="D92">
            <v>12688144059.68</v>
          </cell>
          <cell r="E92">
            <v>9276856895.6500015</v>
          </cell>
          <cell r="F92">
            <v>5839892294.2599993</v>
          </cell>
          <cell r="G92">
            <v>0</v>
          </cell>
          <cell r="I92">
            <v>2428605.1302300002</v>
          </cell>
          <cell r="J92">
            <v>5839892.2942599989</v>
          </cell>
          <cell r="K92">
            <v>0</v>
          </cell>
        </row>
        <row r="93">
          <cell r="A93" t="str">
            <v>1310.00, Сырье и материалы</v>
          </cell>
          <cell r="B93">
            <v>2919448366.9299998</v>
          </cell>
          <cell r="C93">
            <v>0</v>
          </cell>
          <cell r="D93">
            <v>11773573636.870001</v>
          </cell>
          <cell r="E93">
            <v>8163940446.1099997</v>
          </cell>
          <cell r="F93">
            <v>6529081557.6899996</v>
          </cell>
          <cell r="G93">
            <v>0</v>
          </cell>
          <cell r="I93">
            <v>2919448.36693</v>
          </cell>
          <cell r="J93">
            <v>6529081.5576899992</v>
          </cell>
          <cell r="K93">
            <v>0</v>
          </cell>
        </row>
        <row r="94">
          <cell r="A94" t="str">
            <v xml:space="preserve">1310.11, Прокат черных металлов </v>
          </cell>
          <cell r="B94">
            <v>41398249.240000002</v>
          </cell>
          <cell r="C94">
            <v>0</v>
          </cell>
          <cell r="D94">
            <v>41524127.890000001</v>
          </cell>
          <cell r="E94">
            <v>40482336.700000003</v>
          </cell>
          <cell r="F94">
            <v>42440040.43</v>
          </cell>
          <cell r="G94">
            <v>0</v>
          </cell>
          <cell r="I94">
            <v>41398.249240000005</v>
          </cell>
          <cell r="J94">
            <v>42440.040430000001</v>
          </cell>
          <cell r="K94">
            <v>0</v>
          </cell>
        </row>
        <row r="95">
          <cell r="A95" t="str">
            <v xml:space="preserve">1310.11, Прокат черных металлов </v>
          </cell>
          <cell r="B95">
            <v>0</v>
          </cell>
          <cell r="C95">
            <v>0</v>
          </cell>
          <cell r="D95">
            <v>4000</v>
          </cell>
          <cell r="E95">
            <v>4000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1310.11.00, Прокат черных металлов Код 0</v>
          </cell>
          <cell r="B96">
            <v>40342524.789999999</v>
          </cell>
          <cell r="C96">
            <v>0</v>
          </cell>
          <cell r="D96">
            <v>41282456.439999998</v>
          </cell>
          <cell r="E96">
            <v>40237456.740000002</v>
          </cell>
          <cell r="F96">
            <v>41387524.490000002</v>
          </cell>
          <cell r="G96">
            <v>0</v>
          </cell>
          <cell r="I96">
            <v>40342.524789999996</v>
          </cell>
          <cell r="J96">
            <v>41387.524490000003</v>
          </cell>
          <cell r="K96" t="str">
            <v xml:space="preserve">Товарно-материальные запасы </v>
          </cell>
        </row>
        <row r="97">
          <cell r="A97" t="str">
            <v>1310.11.01, Прокат Черных Металлов, материал бывший в употреблении годный к эксплуатации Код 1</v>
          </cell>
          <cell r="B97">
            <v>4060</v>
          </cell>
          <cell r="C97">
            <v>0</v>
          </cell>
          <cell r="D97">
            <v>16240</v>
          </cell>
          <cell r="E97">
            <v>16240</v>
          </cell>
          <cell r="F97">
            <v>4060</v>
          </cell>
          <cell r="G97">
            <v>0</v>
          </cell>
          <cell r="I97">
            <v>4.0599999999999996</v>
          </cell>
          <cell r="J97">
            <v>4.0599999999999996</v>
          </cell>
          <cell r="K97" t="str">
            <v xml:space="preserve">Товарно-материальные запасы </v>
          </cell>
        </row>
        <row r="98">
          <cell r="A98" t="str">
            <v>1310.11.04, Прокат Черных Металлов АВЗ (аварийно восстановительный запас) Код 4</v>
          </cell>
          <cell r="B98">
            <v>1048455.94</v>
          </cell>
          <cell r="C98">
            <v>0</v>
          </cell>
          <cell r="D98">
            <v>219025.07</v>
          </cell>
          <cell r="E98">
            <v>219025.07</v>
          </cell>
          <cell r="F98">
            <v>1048455.94</v>
          </cell>
          <cell r="G98">
            <v>0</v>
          </cell>
          <cell r="I98">
            <v>1048.4559400000001</v>
          </cell>
          <cell r="J98">
            <v>1048.4559400000001</v>
          </cell>
          <cell r="K98" t="str">
            <v xml:space="preserve">Товарно-материальные запасы </v>
          </cell>
        </row>
        <row r="99">
          <cell r="A99" t="str">
            <v>1310.11.05, Прокат Черных Металлов КВЗ (коммерческий восстановительный запас)</v>
          </cell>
          <cell r="B99">
            <v>3208.51</v>
          </cell>
          <cell r="C99">
            <v>0</v>
          </cell>
          <cell r="D99">
            <v>2406.38</v>
          </cell>
          <cell r="E99">
            <v>5614.89</v>
          </cell>
          <cell r="F99">
            <v>0</v>
          </cell>
          <cell r="G99">
            <v>0</v>
          </cell>
          <cell r="I99">
            <v>3.2085100000000004</v>
          </cell>
          <cell r="J99">
            <v>0</v>
          </cell>
          <cell r="K99" t="str">
            <v xml:space="preserve">Товарно-материальные запасы </v>
          </cell>
        </row>
        <row r="100">
          <cell r="A100" t="str">
            <v xml:space="preserve">1310.12, Кабельная продукция </v>
          </cell>
          <cell r="B100">
            <v>322237505.98000002</v>
          </cell>
          <cell r="C100">
            <v>0</v>
          </cell>
          <cell r="D100">
            <v>702674918.37</v>
          </cell>
          <cell r="E100">
            <v>715016997.62</v>
          </cell>
          <cell r="F100">
            <v>309895426.73000002</v>
          </cell>
          <cell r="G100">
            <v>0</v>
          </cell>
          <cell r="I100">
            <v>322237.50598000002</v>
          </cell>
          <cell r="J100">
            <v>309895.42673000001</v>
          </cell>
          <cell r="K100">
            <v>0</v>
          </cell>
        </row>
        <row r="101">
          <cell r="A101" t="str">
            <v xml:space="preserve">1310.12, Кабельная продукция </v>
          </cell>
          <cell r="B101">
            <v>842715</v>
          </cell>
          <cell r="C101">
            <v>0</v>
          </cell>
          <cell r="D101">
            <v>31415</v>
          </cell>
          <cell r="E101">
            <v>842715</v>
          </cell>
          <cell r="F101">
            <v>31415</v>
          </cell>
          <cell r="G101">
            <v>0</v>
          </cell>
          <cell r="I101">
            <v>842.71500000000003</v>
          </cell>
          <cell r="J101">
            <v>31.414999999999999</v>
          </cell>
          <cell r="K101" t="str">
            <v xml:space="preserve">Товарно-материальные запасы </v>
          </cell>
        </row>
        <row r="102">
          <cell r="A102" t="str">
            <v>1310.12.00, Кабельная продукция Код 0</v>
          </cell>
          <cell r="B102">
            <v>218567209.28999999</v>
          </cell>
          <cell r="C102">
            <v>0</v>
          </cell>
          <cell r="D102">
            <v>615570005.15999997</v>
          </cell>
          <cell r="E102">
            <v>629687520.26999998</v>
          </cell>
          <cell r="F102">
            <v>204449694.18000001</v>
          </cell>
          <cell r="G102">
            <v>0</v>
          </cell>
          <cell r="I102">
            <v>218567.20929</v>
          </cell>
          <cell r="J102">
            <v>204449.69418000002</v>
          </cell>
          <cell r="K102" t="str">
            <v xml:space="preserve">Товарно-материальные запасы </v>
          </cell>
        </row>
        <row r="103">
          <cell r="A103" t="str">
            <v>1310.12.01, Кабельная Продукция, материал бывший в употреблении годный к эксплуатации Код 1</v>
          </cell>
          <cell r="B103">
            <v>2167124.06</v>
          </cell>
          <cell r="C103">
            <v>0</v>
          </cell>
          <cell r="D103">
            <v>1600620.97</v>
          </cell>
          <cell r="E103">
            <v>1378130.32</v>
          </cell>
          <cell r="F103">
            <v>2389614.71</v>
          </cell>
          <cell r="G103">
            <v>0</v>
          </cell>
          <cell r="I103">
            <v>2167.1240600000001</v>
          </cell>
          <cell r="J103">
            <v>2389.6147099999998</v>
          </cell>
          <cell r="K103" t="str">
            <v xml:space="preserve">Товарно-материальные запасы </v>
          </cell>
        </row>
        <row r="104">
          <cell r="A104" t="str">
            <v>1310.12.05, Кабельная Продукция КВЗ (коммерческий восстановительный запас)</v>
          </cell>
          <cell r="B104">
            <v>3945096.64</v>
          </cell>
          <cell r="C104">
            <v>0</v>
          </cell>
          <cell r="D104">
            <v>8611420.3200000003</v>
          </cell>
          <cell r="E104">
            <v>9681745.0399999991</v>
          </cell>
          <cell r="F104">
            <v>2874771.92</v>
          </cell>
          <cell r="G104">
            <v>0</v>
          </cell>
          <cell r="I104">
            <v>3945.0966400000002</v>
          </cell>
          <cell r="J104">
            <v>2874.7719200000001</v>
          </cell>
          <cell r="K104" t="str">
            <v xml:space="preserve">Товарно-материальные запасы </v>
          </cell>
        </row>
        <row r="105">
          <cell r="A105" t="str">
            <v>1310.12.04, Кабельная Продукция АВЗ (аварийно восстановительный запас) Код 4</v>
          </cell>
          <cell r="B105">
            <v>96715360.989999995</v>
          </cell>
          <cell r="C105">
            <v>0</v>
          </cell>
          <cell r="D105">
            <v>76861456.920000002</v>
          </cell>
          <cell r="E105">
            <v>73426886.989999995</v>
          </cell>
          <cell r="F105">
            <v>100149930.92</v>
          </cell>
          <cell r="G105">
            <v>0</v>
          </cell>
          <cell r="I105">
            <v>96715.360990000001</v>
          </cell>
          <cell r="J105">
            <v>100149.93092</v>
          </cell>
          <cell r="K105" t="str">
            <v xml:space="preserve">Товарно-материальные запасы </v>
          </cell>
        </row>
        <row r="106">
          <cell r="A106" t="str">
            <v xml:space="preserve">1310.13, Прочие сырье и материалы </v>
          </cell>
          <cell r="B106">
            <v>491181702.31</v>
          </cell>
          <cell r="C106">
            <v>0</v>
          </cell>
          <cell r="D106">
            <v>791423467.88</v>
          </cell>
          <cell r="E106">
            <v>837899426.47000003</v>
          </cell>
          <cell r="F106">
            <v>444705743.72000003</v>
          </cell>
          <cell r="G106">
            <v>0</v>
          </cell>
          <cell r="I106">
            <v>491181.70231000002</v>
          </cell>
          <cell r="J106">
            <v>444705.74372000003</v>
          </cell>
          <cell r="K106">
            <v>0</v>
          </cell>
        </row>
        <row r="107">
          <cell r="A107" t="str">
            <v xml:space="preserve">1310.13, Прочие сырье и материалы </v>
          </cell>
          <cell r="B107">
            <v>1080743.55</v>
          </cell>
          <cell r="C107">
            <v>0</v>
          </cell>
          <cell r="D107">
            <v>858794.65</v>
          </cell>
          <cell r="E107">
            <v>760705.36</v>
          </cell>
          <cell r="F107">
            <v>1178832.8400000001</v>
          </cell>
          <cell r="G107">
            <v>0</v>
          </cell>
          <cell r="I107">
            <v>1080.7435500000001</v>
          </cell>
          <cell r="J107">
            <v>1178.83284</v>
          </cell>
          <cell r="K107" t="str">
            <v xml:space="preserve">Товарно-материальные запасы </v>
          </cell>
        </row>
        <row r="108">
          <cell r="A108" t="str">
            <v>1310.13.00, Прочие сырье и материалы Код 0</v>
          </cell>
          <cell r="B108">
            <v>465709204.81</v>
          </cell>
          <cell r="C108">
            <v>0</v>
          </cell>
          <cell r="D108">
            <v>774351151.25999999</v>
          </cell>
          <cell r="E108">
            <v>821506067.19000006</v>
          </cell>
          <cell r="F108">
            <v>418554288.88</v>
          </cell>
          <cell r="G108">
            <v>0</v>
          </cell>
          <cell r="I108">
            <v>465709.20481000002</v>
          </cell>
          <cell r="J108">
            <v>418554.28888000001</v>
          </cell>
          <cell r="K108" t="str">
            <v xml:space="preserve">Товарно-материальные запасы </v>
          </cell>
        </row>
        <row r="109">
          <cell r="A109" t="str">
            <v>1310.13.01, Прочие Сырье И Материалы, материал бывший в употреблении годный к эксплуатации Код 1</v>
          </cell>
          <cell r="B109">
            <v>84000</v>
          </cell>
          <cell r="C109">
            <v>0</v>
          </cell>
          <cell r="D109">
            <v>302400</v>
          </cell>
          <cell r="E109">
            <v>336000</v>
          </cell>
          <cell r="F109">
            <v>50400</v>
          </cell>
          <cell r="G109">
            <v>0</v>
          </cell>
          <cell r="I109">
            <v>84</v>
          </cell>
          <cell r="J109">
            <v>50.4</v>
          </cell>
          <cell r="K109" t="str">
            <v xml:space="preserve">Товарно-материальные запасы </v>
          </cell>
        </row>
        <row r="110">
          <cell r="A110" t="str">
            <v>1310.13.05, ПрочиеСырьеИМатериалы КВЗ (коммерческий восстановительный запас)</v>
          </cell>
          <cell r="B110">
            <v>3044062.81</v>
          </cell>
          <cell r="C110">
            <v>0</v>
          </cell>
          <cell r="D110">
            <v>564303.05000000005</v>
          </cell>
          <cell r="E110">
            <v>1121722.78</v>
          </cell>
          <cell r="F110">
            <v>2486643.08</v>
          </cell>
          <cell r="G110">
            <v>0</v>
          </cell>
          <cell r="I110">
            <v>3044.0628099999999</v>
          </cell>
          <cell r="J110">
            <v>2486.6430800000003</v>
          </cell>
          <cell r="K110" t="str">
            <v xml:space="preserve">Товарно-материальные запасы </v>
          </cell>
        </row>
        <row r="111">
          <cell r="A111" t="str">
            <v>1310.13.04, ПрочиеСырьеИМатериалы АВЗ (аварийно восстановительный запас) Код 4</v>
          </cell>
          <cell r="B111">
            <v>21263691.140000001</v>
          </cell>
          <cell r="C111">
            <v>0</v>
          </cell>
          <cell r="D111">
            <v>15346818.92</v>
          </cell>
          <cell r="E111">
            <v>14174931.140000001</v>
          </cell>
          <cell r="F111">
            <v>22435578.920000002</v>
          </cell>
          <cell r="G111">
            <v>0</v>
          </cell>
          <cell r="I111">
            <v>21263.691139999999</v>
          </cell>
          <cell r="J111">
            <v>22435.578920000004</v>
          </cell>
          <cell r="K111" t="str">
            <v xml:space="preserve">Товарно-материальные запасы </v>
          </cell>
        </row>
        <row r="112">
          <cell r="A112" t="str">
            <v xml:space="preserve">1310.31, Нефтепродукты </v>
          </cell>
          <cell r="B112">
            <v>28988014.43</v>
          </cell>
          <cell r="C112">
            <v>0</v>
          </cell>
          <cell r="D112">
            <v>798684587.42999995</v>
          </cell>
          <cell r="E112">
            <v>794178184.76999998</v>
          </cell>
          <cell r="F112">
            <v>33494417.09</v>
          </cell>
          <cell r="G112">
            <v>0</v>
          </cell>
          <cell r="I112">
            <v>28988.014429999999</v>
          </cell>
          <cell r="J112">
            <v>33494.417090000003</v>
          </cell>
          <cell r="K112">
            <v>0</v>
          </cell>
        </row>
        <row r="113">
          <cell r="A113" t="str">
            <v>1310.31.00, Нефтепродукты Код 0</v>
          </cell>
          <cell r="B113">
            <v>28988014.43</v>
          </cell>
          <cell r="C113">
            <v>0</v>
          </cell>
          <cell r="D113">
            <v>798684587.42999995</v>
          </cell>
          <cell r="E113">
            <v>794178184.76999998</v>
          </cell>
          <cell r="F113">
            <v>33494417.09</v>
          </cell>
          <cell r="G113">
            <v>0</v>
          </cell>
          <cell r="I113">
            <v>28988.014429999999</v>
          </cell>
          <cell r="J113">
            <v>33494.417090000003</v>
          </cell>
          <cell r="K113" t="str">
            <v xml:space="preserve">Товарно-материальные запасы </v>
          </cell>
        </row>
        <row r="114">
          <cell r="A114" t="str">
            <v xml:space="preserve">1310.32, Смазочные материалы </v>
          </cell>
          <cell r="B114">
            <v>651414.29</v>
          </cell>
          <cell r="C114">
            <v>0</v>
          </cell>
          <cell r="D114">
            <v>7924643.21</v>
          </cell>
          <cell r="E114">
            <v>7857523.21</v>
          </cell>
          <cell r="F114">
            <v>718534.29</v>
          </cell>
          <cell r="G114">
            <v>0</v>
          </cell>
          <cell r="I114">
            <v>651.41429000000005</v>
          </cell>
          <cell r="J114">
            <v>718.53429000000006</v>
          </cell>
          <cell r="K114">
            <v>0</v>
          </cell>
        </row>
        <row r="115">
          <cell r="A115" t="str">
            <v>1310.32.00, Смазочные материалы Код 0</v>
          </cell>
          <cell r="B115">
            <v>651414.29</v>
          </cell>
          <cell r="C115">
            <v>0</v>
          </cell>
          <cell r="D115">
            <v>7924643.21</v>
          </cell>
          <cell r="E115">
            <v>7857523.21</v>
          </cell>
          <cell r="F115">
            <v>718534.29</v>
          </cell>
          <cell r="G115">
            <v>0</v>
          </cell>
          <cell r="I115">
            <v>651.41429000000005</v>
          </cell>
          <cell r="J115">
            <v>718.53429000000006</v>
          </cell>
          <cell r="K115" t="str">
            <v xml:space="preserve">Товарно-материальные запасы </v>
          </cell>
        </row>
        <row r="116">
          <cell r="A116" t="str">
            <v>1310.41, Тара и тарные материалы</v>
          </cell>
          <cell r="B116">
            <v>137464.29</v>
          </cell>
          <cell r="C116">
            <v>0</v>
          </cell>
          <cell r="D116">
            <v>140820</v>
          </cell>
          <cell r="E116">
            <v>278284.28999999998</v>
          </cell>
          <cell r="F116">
            <v>0</v>
          </cell>
          <cell r="G116">
            <v>0</v>
          </cell>
          <cell r="I116">
            <v>137.46429000000001</v>
          </cell>
          <cell r="J116">
            <v>0</v>
          </cell>
          <cell r="K116">
            <v>0</v>
          </cell>
        </row>
        <row r="117">
          <cell r="A117" t="str">
            <v>1310.41.00, Тара и тарные материалы Код 0</v>
          </cell>
          <cell r="B117">
            <v>137464.29</v>
          </cell>
          <cell r="C117">
            <v>0</v>
          </cell>
          <cell r="D117">
            <v>140820</v>
          </cell>
          <cell r="E117">
            <v>278284.28999999998</v>
          </cell>
          <cell r="F117">
            <v>0</v>
          </cell>
          <cell r="G117">
            <v>0</v>
          </cell>
          <cell r="I117">
            <v>137.46429000000001</v>
          </cell>
          <cell r="J117">
            <v>0</v>
          </cell>
          <cell r="K117" t="str">
            <v xml:space="preserve">Товарно-материальные запасы </v>
          </cell>
        </row>
        <row r="118">
          <cell r="A118" t="str">
            <v>1310.51, Запасные части</v>
          </cell>
          <cell r="B118">
            <v>309409898.07999998</v>
          </cell>
          <cell r="C118">
            <v>0</v>
          </cell>
          <cell r="D118">
            <v>1157498056.96</v>
          </cell>
          <cell r="E118">
            <v>1131721488.02</v>
          </cell>
          <cell r="F118">
            <v>335186467.01999998</v>
          </cell>
          <cell r="G118">
            <v>0</v>
          </cell>
          <cell r="I118">
            <v>309409.89807999996</v>
          </cell>
          <cell r="J118">
            <v>335186.46701999998</v>
          </cell>
          <cell r="K118">
            <v>0</v>
          </cell>
        </row>
        <row r="119">
          <cell r="A119" t="str">
            <v>1310.51, Запасные части</v>
          </cell>
          <cell r="B119">
            <v>45000</v>
          </cell>
          <cell r="C119">
            <v>0</v>
          </cell>
          <cell r="D119">
            <v>378455.37</v>
          </cell>
          <cell r="E119">
            <v>386850.02</v>
          </cell>
          <cell r="F119">
            <v>36605.35</v>
          </cell>
          <cell r="G119">
            <v>0</v>
          </cell>
          <cell r="I119">
            <v>45</v>
          </cell>
          <cell r="J119">
            <v>36.605350000000001</v>
          </cell>
          <cell r="K119" t="str">
            <v xml:space="preserve">Товарно-материальные запасы </v>
          </cell>
        </row>
        <row r="120">
          <cell r="A120" t="str">
            <v>1310.51.00, Запасные части Код 0</v>
          </cell>
          <cell r="B120">
            <v>224588959.66</v>
          </cell>
          <cell r="C120">
            <v>0</v>
          </cell>
          <cell r="D120">
            <v>1099789937.8099999</v>
          </cell>
          <cell r="E120">
            <v>1074206356.6700001</v>
          </cell>
          <cell r="F120">
            <v>250172540.80000001</v>
          </cell>
          <cell r="G120">
            <v>0</v>
          </cell>
          <cell r="I120">
            <v>224588.95965999999</v>
          </cell>
          <cell r="J120">
            <v>250172.54080000002</v>
          </cell>
          <cell r="K120" t="str">
            <v xml:space="preserve">Товарно-материальные запасы </v>
          </cell>
        </row>
        <row r="121">
          <cell r="A121" t="str">
            <v>1310.51.04, Запасные части АВЗ (аварийно восстановительный запас) Код 4</v>
          </cell>
          <cell r="B121">
            <v>71524230.019999996</v>
          </cell>
          <cell r="C121">
            <v>0</v>
          </cell>
          <cell r="D121">
            <v>52670311.020000003</v>
          </cell>
          <cell r="E121">
            <v>51697414.060000002</v>
          </cell>
          <cell r="F121">
            <v>72497126.980000004</v>
          </cell>
          <cell r="G121">
            <v>0</v>
          </cell>
          <cell r="I121">
            <v>71524.230020000003</v>
          </cell>
          <cell r="J121">
            <v>72497.126980000001</v>
          </cell>
          <cell r="K121" t="str">
            <v xml:space="preserve">Товарно-материальные запасы </v>
          </cell>
        </row>
        <row r="122">
          <cell r="A122" t="str">
            <v>1310.51.05, Запасные части КВЗ (коммерческий восстановительный запас)</v>
          </cell>
          <cell r="B122">
            <v>13251708.4</v>
          </cell>
          <cell r="C122">
            <v>0</v>
          </cell>
          <cell r="D122">
            <v>4659352.76</v>
          </cell>
          <cell r="E122">
            <v>5430867.2699999996</v>
          </cell>
          <cell r="F122">
            <v>12480193.890000001</v>
          </cell>
          <cell r="G122">
            <v>0</v>
          </cell>
          <cell r="I122">
            <v>13251.7084</v>
          </cell>
          <cell r="J122">
            <v>12480.19389</v>
          </cell>
          <cell r="K122" t="str">
            <v xml:space="preserve">Товарно-материальные запасы </v>
          </cell>
        </row>
        <row r="123">
          <cell r="A123" t="str">
            <v xml:space="preserve">1310.61, Отходы производства, утиль, металлолом и т.п. </v>
          </cell>
          <cell r="B123">
            <v>370535</v>
          </cell>
          <cell r="C123">
            <v>0</v>
          </cell>
          <cell r="D123">
            <v>8940</v>
          </cell>
          <cell r="E123">
            <v>8940</v>
          </cell>
          <cell r="F123">
            <v>370535</v>
          </cell>
          <cell r="G123">
            <v>0</v>
          </cell>
          <cell r="I123">
            <v>370.53500000000003</v>
          </cell>
          <cell r="J123">
            <v>370.53500000000003</v>
          </cell>
          <cell r="K123">
            <v>0</v>
          </cell>
        </row>
        <row r="124">
          <cell r="A124" t="str">
            <v>1310.61.00, Отходы производства, утиль, металлолом и т.п. Код 0</v>
          </cell>
          <cell r="B124">
            <v>368300</v>
          </cell>
          <cell r="C124">
            <v>0</v>
          </cell>
          <cell r="D124">
            <v>0</v>
          </cell>
          <cell r="E124">
            <v>0</v>
          </cell>
          <cell r="F124">
            <v>368300</v>
          </cell>
          <cell r="G124">
            <v>0</v>
          </cell>
          <cell r="I124">
            <v>368.3</v>
          </cell>
          <cell r="J124">
            <v>368.3</v>
          </cell>
          <cell r="K124" t="str">
            <v xml:space="preserve">Товарно-материальные запасы </v>
          </cell>
        </row>
        <row r="125">
          <cell r="A125" t="str">
            <v>1310.61.01, ОтходыПроизводстваУтильМеталлоломИТП, материал бывший в употреблении годный к эксплуатации Код 1</v>
          </cell>
          <cell r="B125">
            <v>2235</v>
          </cell>
          <cell r="C125">
            <v>0</v>
          </cell>
          <cell r="D125">
            <v>8940</v>
          </cell>
          <cell r="E125">
            <v>8940</v>
          </cell>
          <cell r="F125">
            <v>2235</v>
          </cell>
          <cell r="G125">
            <v>0</v>
          </cell>
          <cell r="I125">
            <v>2.2349999999999999</v>
          </cell>
          <cell r="J125">
            <v>2.2349999999999999</v>
          </cell>
          <cell r="K125" t="str">
            <v xml:space="preserve">Товарно-материальные запасы </v>
          </cell>
        </row>
        <row r="126">
          <cell r="A126" t="str">
            <v xml:space="preserve">1310.62, Прочие материалы </v>
          </cell>
          <cell r="B126">
            <v>1528641952.52</v>
          </cell>
          <cell r="C126">
            <v>0</v>
          </cell>
          <cell r="D126">
            <v>3508517663.3299999</v>
          </cell>
          <cell r="E126">
            <v>3831440178.6099997</v>
          </cell>
          <cell r="F126">
            <v>1205719437.24</v>
          </cell>
          <cell r="G126">
            <v>0</v>
          </cell>
          <cell r="I126">
            <v>1528641.95252</v>
          </cell>
          <cell r="J126">
            <v>1205719.4372400001</v>
          </cell>
          <cell r="K126">
            <v>0</v>
          </cell>
        </row>
        <row r="127">
          <cell r="A127" t="str">
            <v xml:space="preserve">1310.62, Прочие материалы </v>
          </cell>
          <cell r="B127">
            <v>3379234.69</v>
          </cell>
          <cell r="C127">
            <v>0</v>
          </cell>
          <cell r="D127">
            <v>4129465.71</v>
          </cell>
          <cell r="E127">
            <v>5019810.71</v>
          </cell>
          <cell r="F127">
            <v>2488889.69</v>
          </cell>
          <cell r="G127">
            <v>0</v>
          </cell>
          <cell r="I127">
            <v>3379.2346899999998</v>
          </cell>
          <cell r="J127">
            <v>2488.88969</v>
          </cell>
          <cell r="K127" t="str">
            <v xml:space="preserve">Товарно-материальные запасы </v>
          </cell>
        </row>
        <row r="128">
          <cell r="A128" t="str">
            <v>1310.62.00, Прочие материалы Код 0</v>
          </cell>
          <cell r="B128">
            <v>1478957983.0999999</v>
          </cell>
          <cell r="C128">
            <v>0</v>
          </cell>
          <cell r="D128">
            <v>3468256769.3600001</v>
          </cell>
          <cell r="E128">
            <v>3790767948.3099999</v>
          </cell>
          <cell r="F128">
            <v>1156446804.1500001</v>
          </cell>
          <cell r="G128">
            <v>0</v>
          </cell>
          <cell r="I128">
            <v>1478957.9830999998</v>
          </cell>
          <cell r="J128">
            <v>1156446.80415</v>
          </cell>
          <cell r="K128" t="str">
            <v xml:space="preserve">Товарно-материальные запасы </v>
          </cell>
        </row>
        <row r="129">
          <cell r="A129" t="str">
            <v>1310.62.01, Прочие материалы, материал бывший в употреблении годный к эксплуатации Код 1</v>
          </cell>
          <cell r="B129">
            <v>262003.54</v>
          </cell>
          <cell r="C129">
            <v>0</v>
          </cell>
          <cell r="D129">
            <v>1138450</v>
          </cell>
          <cell r="E129">
            <v>916453.54</v>
          </cell>
          <cell r="F129">
            <v>484000</v>
          </cell>
          <cell r="G129">
            <v>0</v>
          </cell>
          <cell r="I129">
            <v>262.00353999999999</v>
          </cell>
          <cell r="J129">
            <v>484</v>
          </cell>
          <cell r="K129" t="str">
            <v xml:space="preserve">Товарно-материальные запасы </v>
          </cell>
        </row>
        <row r="130">
          <cell r="A130" t="str">
            <v>1310.62.04, Прочие материалы, АВЗ (Аварийно восстановительный запас) Код 4</v>
          </cell>
          <cell r="B130">
            <v>35427812.710000001</v>
          </cell>
          <cell r="C130">
            <v>0</v>
          </cell>
          <cell r="D130">
            <v>28287145.260000002</v>
          </cell>
          <cell r="E130">
            <v>26205169.100000001</v>
          </cell>
          <cell r="F130">
            <v>37509788.869999997</v>
          </cell>
          <cell r="G130">
            <v>0</v>
          </cell>
          <cell r="I130">
            <v>35427.812709999998</v>
          </cell>
          <cell r="J130">
            <v>37509.788869999997</v>
          </cell>
          <cell r="K130" t="str">
            <v xml:space="preserve">Товарно-материальные запасы </v>
          </cell>
        </row>
        <row r="131">
          <cell r="A131" t="str">
            <v>1310.62.05, Прочие материалы, КВЗ (коммерческий восстановительный запас) Код 4</v>
          </cell>
          <cell r="B131">
            <v>10614918.48</v>
          </cell>
          <cell r="C131">
            <v>0</v>
          </cell>
          <cell r="D131">
            <v>6705833</v>
          </cell>
          <cell r="E131">
            <v>8530796.9499999993</v>
          </cell>
          <cell r="F131">
            <v>8789954.5299999993</v>
          </cell>
          <cell r="G131">
            <v>0</v>
          </cell>
          <cell r="I131">
            <v>10614.91848</v>
          </cell>
          <cell r="J131">
            <v>8789.9545299999991</v>
          </cell>
          <cell r="K131" t="str">
            <v xml:space="preserve">Товарно-материальные запасы </v>
          </cell>
        </row>
        <row r="132">
          <cell r="A132" t="str">
            <v xml:space="preserve">1310.64, Форменная одежда и материалы для ее пошива </v>
          </cell>
          <cell r="B132">
            <v>30200</v>
          </cell>
          <cell r="C132">
            <v>0</v>
          </cell>
          <cell r="D132">
            <v>0</v>
          </cell>
          <cell r="E132">
            <v>20400</v>
          </cell>
          <cell r="F132">
            <v>9800</v>
          </cell>
          <cell r="G132">
            <v>0</v>
          </cell>
          <cell r="I132">
            <v>30.2</v>
          </cell>
          <cell r="J132">
            <v>9.8000000000000007</v>
          </cell>
          <cell r="K132">
            <v>0</v>
          </cell>
        </row>
        <row r="133">
          <cell r="A133" t="str">
            <v>1310.64.00, Форменная одежда и материалы для ее пошива Код 0</v>
          </cell>
          <cell r="B133">
            <v>30200</v>
          </cell>
          <cell r="C133">
            <v>0</v>
          </cell>
          <cell r="D133">
            <v>0</v>
          </cell>
          <cell r="E133">
            <v>20400</v>
          </cell>
          <cell r="F133">
            <v>9800</v>
          </cell>
          <cell r="G133">
            <v>0</v>
          </cell>
          <cell r="I133">
            <v>30.2</v>
          </cell>
          <cell r="J133">
            <v>9.8000000000000007</v>
          </cell>
          <cell r="K133" t="str">
            <v xml:space="preserve">Товарно-материальные запасы </v>
          </cell>
        </row>
        <row r="134">
          <cell r="A134" t="str">
            <v>1310.65, Инструменты и приспособления</v>
          </cell>
          <cell r="B134">
            <v>112710836.2</v>
          </cell>
          <cell r="C134">
            <v>0</v>
          </cell>
          <cell r="D134">
            <v>4424801412.1199999</v>
          </cell>
          <cell r="E134">
            <v>469560164.30000001</v>
          </cell>
          <cell r="F134">
            <v>4067952084.02</v>
          </cell>
          <cell r="G134">
            <v>0</v>
          </cell>
          <cell r="I134">
            <v>112710.83620000001</v>
          </cell>
          <cell r="J134">
            <v>4067952.08402</v>
          </cell>
          <cell r="K134">
            <v>0</v>
          </cell>
        </row>
        <row r="135">
          <cell r="A135" t="str">
            <v>1310.65, Инструменты и приспособления</v>
          </cell>
          <cell r="B135">
            <v>394590.28</v>
          </cell>
          <cell r="C135">
            <v>0</v>
          </cell>
          <cell r="D135">
            <v>4579221.67</v>
          </cell>
          <cell r="E135">
            <v>4581158.2</v>
          </cell>
          <cell r="F135">
            <v>392653.75</v>
          </cell>
          <cell r="G135">
            <v>0</v>
          </cell>
          <cell r="I135">
            <v>394.59028000000001</v>
          </cell>
          <cell r="J135">
            <v>392.65375</v>
          </cell>
          <cell r="K135" t="str">
            <v xml:space="preserve">Товарно-материальные запасы </v>
          </cell>
        </row>
        <row r="136">
          <cell r="A136" t="str">
            <v>1310.65.00, Инструменты и приспособления Код 0</v>
          </cell>
          <cell r="B136">
            <v>106551388.89</v>
          </cell>
          <cell r="C136">
            <v>0</v>
          </cell>
          <cell r="D136">
            <v>4414592779.4399996</v>
          </cell>
          <cell r="E136">
            <v>459197696.66000003</v>
          </cell>
          <cell r="F136">
            <v>4061946471.6700001</v>
          </cell>
          <cell r="G136">
            <v>0</v>
          </cell>
          <cell r="I136">
            <v>106551.38889</v>
          </cell>
          <cell r="J136">
            <v>4061946.4716699999</v>
          </cell>
          <cell r="K136" t="str">
            <v xml:space="preserve">Товарно-материальные запасы </v>
          </cell>
        </row>
        <row r="137">
          <cell r="A137" t="str">
            <v>1310.65.04, Инструменты и приспособления, АВЗАварийно восстановительный запас Код 4</v>
          </cell>
          <cell r="B137">
            <v>1691083.5</v>
          </cell>
          <cell r="C137">
            <v>0</v>
          </cell>
          <cell r="D137">
            <v>2256571.0099999998</v>
          </cell>
          <cell r="E137">
            <v>1986489.44</v>
          </cell>
          <cell r="F137">
            <v>1961165.07</v>
          </cell>
          <cell r="G137">
            <v>0</v>
          </cell>
          <cell r="I137">
            <v>1691.0835</v>
          </cell>
          <cell r="J137">
            <v>1961.16507</v>
          </cell>
          <cell r="K137" t="str">
            <v xml:space="preserve">Товарно-материальные запасы </v>
          </cell>
        </row>
        <row r="138">
          <cell r="A138" t="str">
            <v>1310.65.05, Инструменты и приспособления, КВЗ (коммерческий восстановительный запас)</v>
          </cell>
          <cell r="B138">
            <v>4073773.53</v>
          </cell>
          <cell r="C138">
            <v>0</v>
          </cell>
          <cell r="D138">
            <v>3372840</v>
          </cell>
          <cell r="E138">
            <v>3794820</v>
          </cell>
          <cell r="F138">
            <v>3651793.53</v>
          </cell>
          <cell r="G138">
            <v>0</v>
          </cell>
          <cell r="I138">
            <v>4073.7735299999999</v>
          </cell>
          <cell r="J138">
            <v>3651.7935299999999</v>
          </cell>
          <cell r="K138" t="str">
            <v xml:space="preserve">Товарно-материальные запасы </v>
          </cell>
        </row>
        <row r="139">
          <cell r="A139" t="str">
            <v>1310.67, Спецодежда спецобувь и защитные приспособления</v>
          </cell>
          <cell r="B139">
            <v>63202984.219999999</v>
          </cell>
          <cell r="C139">
            <v>0</v>
          </cell>
          <cell r="D139">
            <v>259372165.94</v>
          </cell>
          <cell r="E139">
            <v>262050201.25</v>
          </cell>
          <cell r="F139">
            <v>60524948.909999996</v>
          </cell>
          <cell r="G139">
            <v>0</v>
          </cell>
          <cell r="I139">
            <v>63202.984219999998</v>
          </cell>
          <cell r="J139">
            <v>60524.948909999999</v>
          </cell>
          <cell r="K139">
            <v>0</v>
          </cell>
        </row>
        <row r="140">
          <cell r="A140" t="str">
            <v>1310.67, Спецодежда спецобувь и защитные приспособления</v>
          </cell>
          <cell r="B140">
            <v>449151.79</v>
          </cell>
          <cell r="C140">
            <v>0</v>
          </cell>
          <cell r="D140">
            <v>517542.88</v>
          </cell>
          <cell r="E140">
            <v>605130.37</v>
          </cell>
          <cell r="F140">
            <v>361564.3</v>
          </cell>
          <cell r="G140">
            <v>0</v>
          </cell>
          <cell r="I140">
            <v>449.15179000000001</v>
          </cell>
          <cell r="J140">
            <v>361.5643</v>
          </cell>
          <cell r="K140" t="str">
            <v xml:space="preserve">Товарно-материальные запасы </v>
          </cell>
        </row>
        <row r="141">
          <cell r="A141" t="str">
            <v>1310.67.00, Спецодежда, спецобувь и защитные приспособления Код 0</v>
          </cell>
          <cell r="B141">
            <v>62599644.57</v>
          </cell>
          <cell r="C141">
            <v>0</v>
          </cell>
          <cell r="D141">
            <v>257394259.06</v>
          </cell>
          <cell r="E141">
            <v>260128511.91</v>
          </cell>
          <cell r="F141">
            <v>59865391.719999999</v>
          </cell>
          <cell r="G141">
            <v>0</v>
          </cell>
          <cell r="I141">
            <v>62599.644569999997</v>
          </cell>
          <cell r="J141">
            <v>59865.39172</v>
          </cell>
          <cell r="K141" t="str">
            <v xml:space="preserve">Товарно-материальные запасы </v>
          </cell>
        </row>
        <row r="142">
          <cell r="A142" t="str">
            <v>1310.67.01, Спецодежда спецобувь и защитные приспособления материал бывший в употреблении годный к эксплуатации Код 1</v>
          </cell>
          <cell r="B142">
            <v>0</v>
          </cell>
          <cell r="C142">
            <v>0</v>
          </cell>
          <cell r="D142">
            <v>66571.429999999993</v>
          </cell>
          <cell r="E142">
            <v>66571.429999999993</v>
          </cell>
          <cell r="F142">
            <v>0</v>
          </cell>
          <cell r="G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1310.67.04, Спецодежда спецобувь и защитные приспособления АВЗАварийно восстановительный запас Код4</v>
          </cell>
          <cell r="B143">
            <v>154187.85999999999</v>
          </cell>
          <cell r="C143">
            <v>0</v>
          </cell>
          <cell r="D143">
            <v>1393792.57</v>
          </cell>
          <cell r="E143">
            <v>1249987.54</v>
          </cell>
          <cell r="F143">
            <v>297992.89</v>
          </cell>
          <cell r="G143">
            <v>0</v>
          </cell>
          <cell r="I143">
            <v>154.18785999999997</v>
          </cell>
          <cell r="J143">
            <v>297.99288999999999</v>
          </cell>
          <cell r="K143" t="str">
            <v xml:space="preserve">Товарно-материальные запасы </v>
          </cell>
        </row>
        <row r="144">
          <cell r="A144" t="str">
            <v>1310.71, Строительные материалы</v>
          </cell>
          <cell r="B144">
            <v>20487610.370000001</v>
          </cell>
          <cell r="C144">
            <v>0</v>
          </cell>
          <cell r="D144">
            <v>81002833.739999995</v>
          </cell>
          <cell r="E144">
            <v>73426320.870000005</v>
          </cell>
          <cell r="F144">
            <v>28064123.239999998</v>
          </cell>
          <cell r="G144">
            <v>0</v>
          </cell>
          <cell r="I144">
            <v>20487.610370000002</v>
          </cell>
          <cell r="J144">
            <v>28064.123239999997</v>
          </cell>
          <cell r="K144">
            <v>0</v>
          </cell>
        </row>
        <row r="145">
          <cell r="A145" t="str">
            <v>1310.71, Строительные материалы</v>
          </cell>
          <cell r="B145">
            <v>0</v>
          </cell>
          <cell r="C145">
            <v>0</v>
          </cell>
          <cell r="D145">
            <v>2526785.71</v>
          </cell>
          <cell r="E145">
            <v>0</v>
          </cell>
          <cell r="F145">
            <v>2526785.71</v>
          </cell>
          <cell r="G145">
            <v>0</v>
          </cell>
          <cell r="I145">
            <v>0</v>
          </cell>
          <cell r="J145">
            <v>2526.7857100000001</v>
          </cell>
          <cell r="K145" t="str">
            <v xml:space="preserve">Товарно-материальные запасы </v>
          </cell>
        </row>
        <row r="146">
          <cell r="A146" t="str">
            <v>1310.71.00, Строительные материалы Код 0</v>
          </cell>
          <cell r="B146">
            <v>20268200.550000001</v>
          </cell>
          <cell r="C146">
            <v>0</v>
          </cell>
          <cell r="D146">
            <v>78120817.510000005</v>
          </cell>
          <cell r="E146">
            <v>73018572.719999999</v>
          </cell>
          <cell r="F146">
            <v>25370445.34</v>
          </cell>
          <cell r="G146">
            <v>0</v>
          </cell>
          <cell r="I146">
            <v>20268.200550000001</v>
          </cell>
          <cell r="J146">
            <v>25370.445339999998</v>
          </cell>
          <cell r="K146" t="str">
            <v xml:space="preserve">Товарно-материальные запасы </v>
          </cell>
        </row>
        <row r="147">
          <cell r="A147" t="str">
            <v>1310.71.01, Строительные материалы, материал бывший в употреблении годный к эксплуатации Код 1</v>
          </cell>
          <cell r="B147">
            <v>70000</v>
          </cell>
          <cell r="C147">
            <v>0</v>
          </cell>
          <cell r="D147">
            <v>252000</v>
          </cell>
          <cell r="E147">
            <v>280000</v>
          </cell>
          <cell r="F147">
            <v>42000</v>
          </cell>
          <cell r="G147">
            <v>0</v>
          </cell>
          <cell r="I147">
            <v>70</v>
          </cell>
          <cell r="J147">
            <v>42</v>
          </cell>
          <cell r="K147" t="str">
            <v xml:space="preserve">Товарно-материальные запасы </v>
          </cell>
        </row>
        <row r="148">
          <cell r="A148" t="str">
            <v>1310.71.04, Строительные материалы, АВЗАварийно восстановительный запас Код 4</v>
          </cell>
          <cell r="B148">
            <v>149409.82</v>
          </cell>
          <cell r="C148">
            <v>0</v>
          </cell>
          <cell r="D148">
            <v>103230.52</v>
          </cell>
          <cell r="E148">
            <v>127748.15</v>
          </cell>
          <cell r="F148">
            <v>124892.19</v>
          </cell>
          <cell r="G148">
            <v>0</v>
          </cell>
          <cell r="I148">
            <v>149.40982</v>
          </cell>
          <cell r="J148">
            <v>124.89219</v>
          </cell>
          <cell r="K148" t="str">
            <v xml:space="preserve">Товарно-материальные запасы </v>
          </cell>
        </row>
        <row r="149">
          <cell r="A149" t="str">
            <v>1350.00, Прочие запасы</v>
          </cell>
          <cell r="B149">
            <v>48382488</v>
          </cell>
          <cell r="C149">
            <v>0</v>
          </cell>
          <cell r="D149">
            <v>-48382488</v>
          </cell>
          <cell r="E149">
            <v>0</v>
          </cell>
          <cell r="F149">
            <v>0</v>
          </cell>
          <cell r="G149">
            <v>0</v>
          </cell>
          <cell r="I149">
            <v>48382.487999999998</v>
          </cell>
          <cell r="J149">
            <v>0</v>
          </cell>
          <cell r="K149" t="str">
            <v xml:space="preserve">Товарно-материальные запасы </v>
          </cell>
        </row>
        <row r="150">
          <cell r="A150" t="str">
            <v>1350.10, Прочие запасы</v>
          </cell>
          <cell r="B150">
            <v>48382488</v>
          </cell>
          <cell r="C150">
            <v>0</v>
          </cell>
          <cell r="D150">
            <v>-48382488</v>
          </cell>
          <cell r="E150">
            <v>0</v>
          </cell>
          <cell r="F150">
            <v>0</v>
          </cell>
          <cell r="G150">
            <v>0</v>
          </cell>
          <cell r="I150">
            <v>48382.487999999998</v>
          </cell>
          <cell r="J150">
            <v>0</v>
          </cell>
          <cell r="K150">
            <v>0</v>
          </cell>
        </row>
        <row r="151">
          <cell r="A151" t="str">
            <v>1360.00, Оценочный резерв под убытки от обесценения запасов</v>
          </cell>
          <cell r="B151">
            <v>0</v>
          </cell>
          <cell r="C151">
            <v>539225724.70000005</v>
          </cell>
          <cell r="D151">
            <v>962952910.80999994</v>
          </cell>
          <cell r="E151">
            <v>1112916449.54</v>
          </cell>
          <cell r="F151">
            <v>0</v>
          </cell>
          <cell r="G151">
            <v>689189263.42999995</v>
          </cell>
          <cell r="I151">
            <v>-539225.72470000002</v>
          </cell>
          <cell r="J151">
            <v>-689189.26342999993</v>
          </cell>
          <cell r="K151" t="str">
            <v xml:space="preserve">Товарно-материальные запасы </v>
          </cell>
        </row>
        <row r="152">
          <cell r="A152" t="str">
            <v>1360.01, Оценочный резерв под убытки от обесценения сырья и материалов</v>
          </cell>
          <cell r="B152">
            <v>0</v>
          </cell>
          <cell r="C152">
            <v>539225724.70000005</v>
          </cell>
          <cell r="D152">
            <v>962952910.80999994</v>
          </cell>
          <cell r="E152">
            <v>1112916449.54</v>
          </cell>
          <cell r="F152">
            <v>0</v>
          </cell>
          <cell r="G152">
            <v>689189263.42999995</v>
          </cell>
          <cell r="I152">
            <v>-539225.72470000002</v>
          </cell>
          <cell r="J152">
            <v>-689189.26342999993</v>
          </cell>
          <cell r="K152">
            <v>0</v>
          </cell>
        </row>
        <row r="153">
          <cell r="A153" t="str">
            <v>1400.00, Текущие налоговые активы</v>
          </cell>
          <cell r="B153">
            <v>5113889901.9799995</v>
          </cell>
          <cell r="C153">
            <v>0</v>
          </cell>
          <cell r="D153">
            <v>14361330766.810001</v>
          </cell>
          <cell r="E153">
            <v>15307554782.08</v>
          </cell>
          <cell r="F153">
            <v>4167665886.71</v>
          </cell>
          <cell r="G153">
            <v>0</v>
          </cell>
          <cell r="I153">
            <v>5113889.9019799996</v>
          </cell>
          <cell r="J153">
            <v>4167665.8867100002</v>
          </cell>
          <cell r="K153">
            <v>0</v>
          </cell>
        </row>
        <row r="154">
          <cell r="A154" t="str">
            <v>1410.00, Корпоративный подоходный налог</v>
          </cell>
          <cell r="B154">
            <v>445889024.38</v>
          </cell>
          <cell r="C154">
            <v>0</v>
          </cell>
          <cell r="D154">
            <v>500084872.86000001</v>
          </cell>
          <cell r="E154">
            <v>493602029.76999998</v>
          </cell>
          <cell r="F154">
            <v>452371867.47000003</v>
          </cell>
          <cell r="G154">
            <v>0</v>
          </cell>
          <cell r="I154">
            <v>445889.02438000002</v>
          </cell>
          <cell r="J154">
            <v>452371.86747000006</v>
          </cell>
          <cell r="K154">
            <v>0</v>
          </cell>
        </row>
        <row r="155">
          <cell r="A155" t="str">
            <v>1410.01, Авансовые платежи и уплаченный корпоративный подоходный налог с юридических лиц резидентов</v>
          </cell>
          <cell r="B155">
            <v>373913120.70999998</v>
          </cell>
          <cell r="C155">
            <v>0</v>
          </cell>
          <cell r="D155">
            <v>365804245.38999999</v>
          </cell>
          <cell r="E155">
            <v>472574725.13999999</v>
          </cell>
          <cell r="F155">
            <v>267142640.96000001</v>
          </cell>
          <cell r="G155">
            <v>0</v>
          </cell>
          <cell r="I155">
            <v>373913.12070999999</v>
          </cell>
          <cell r="J155">
            <v>267142.64095999999</v>
          </cell>
          <cell r="K155" t="str">
            <v>Предоплата по подоходному налогу</v>
          </cell>
        </row>
        <row r="156">
          <cell r="A156" t="str">
            <v>1410.02, Уплаченный корпоративный подоходный налог с юридических лиц резидентов удерживаемый у источника выплаты</v>
          </cell>
          <cell r="B156">
            <v>71975903.670000002</v>
          </cell>
          <cell r="C156">
            <v>0</v>
          </cell>
          <cell r="D156">
            <v>134280627.47</v>
          </cell>
          <cell r="E156">
            <v>21027304.629999999</v>
          </cell>
          <cell r="F156">
            <v>185229226.50999999</v>
          </cell>
          <cell r="G156">
            <v>0</v>
          </cell>
          <cell r="I156">
            <v>71975.90367</v>
          </cell>
          <cell r="J156">
            <v>185229.22650999998</v>
          </cell>
          <cell r="K156" t="str">
            <v>Предоплата по подоходному налогу</v>
          </cell>
        </row>
        <row r="157">
          <cell r="A157" t="str">
            <v>1420.00, Налог на добавленную стоимость</v>
          </cell>
          <cell r="B157">
            <v>1740147364.3500001</v>
          </cell>
          <cell r="C157">
            <v>0</v>
          </cell>
          <cell r="D157">
            <v>11365400469.689999</v>
          </cell>
          <cell r="E157">
            <v>9870887321.6599998</v>
          </cell>
          <cell r="F157">
            <v>3234660512.3800001</v>
          </cell>
          <cell r="G157">
            <v>0</v>
          </cell>
          <cell r="I157">
            <v>1740147.3643500002</v>
          </cell>
          <cell r="J157">
            <v>3234660.5123800002</v>
          </cell>
          <cell r="K157">
            <v>0</v>
          </cell>
        </row>
        <row r="158">
          <cell r="A158" t="str">
            <v>1420.01, Налог на добавленную стоимость</v>
          </cell>
          <cell r="B158">
            <v>1547406431.5799999</v>
          </cell>
          <cell r="C158">
            <v>0</v>
          </cell>
          <cell r="D158">
            <v>10529371569.189999</v>
          </cell>
          <cell r="E158">
            <v>9047117442.9499989</v>
          </cell>
          <cell r="F158">
            <v>3029660557.8200002</v>
          </cell>
          <cell r="G158">
            <v>0</v>
          </cell>
          <cell r="I158">
            <v>1547406.4315799999</v>
          </cell>
          <cell r="J158">
            <v>3029660.5578200002</v>
          </cell>
          <cell r="K158">
            <v>0</v>
          </cell>
        </row>
        <row r="159">
          <cell r="A159" t="str">
            <v>1420.01.01, Налог на добавленную стоимость Текущий период</v>
          </cell>
          <cell r="B159">
            <v>1547406431.5799999</v>
          </cell>
          <cell r="C159">
            <v>0</v>
          </cell>
          <cell r="D159">
            <v>10341394317.459999</v>
          </cell>
          <cell r="E159">
            <v>8859140191.2200012</v>
          </cell>
          <cell r="F159">
            <v>3029660557.8200002</v>
          </cell>
          <cell r="G159">
            <v>0</v>
          </cell>
          <cell r="I159">
            <v>1547406.4315799999</v>
          </cell>
          <cell r="J159">
            <v>3029660.5578200002</v>
          </cell>
          <cell r="K159" t="str">
            <v>Прочие текущие активы</v>
          </cell>
        </row>
        <row r="160">
          <cell r="A160" t="str">
            <v>1420.01.02, Налог на добавленную стоимость_Корректировка</v>
          </cell>
          <cell r="B160">
            <v>0</v>
          </cell>
          <cell r="C160">
            <v>0</v>
          </cell>
          <cell r="D160">
            <v>1076108.3700000001</v>
          </cell>
          <cell r="E160">
            <v>1076108.3700000001</v>
          </cell>
          <cell r="F160">
            <v>0</v>
          </cell>
          <cell r="G160">
            <v>0</v>
          </cell>
          <cell r="I160">
            <v>0</v>
          </cell>
          <cell r="J160">
            <v>0</v>
          </cell>
          <cell r="K160" t="str">
            <v>Прочие текущие активы</v>
          </cell>
        </row>
        <row r="161">
          <cell r="A161" t="str">
            <v>1420.01.03, Налог на добавленную стоимость счета за прошлый период</v>
          </cell>
          <cell r="B161">
            <v>0</v>
          </cell>
          <cell r="C161">
            <v>0</v>
          </cell>
          <cell r="D161">
            <v>186901143.36000001</v>
          </cell>
          <cell r="E161">
            <v>186901143.36000001</v>
          </cell>
          <cell r="F161">
            <v>0</v>
          </cell>
          <cell r="G161">
            <v>0</v>
          </cell>
          <cell r="I161">
            <v>0</v>
          </cell>
          <cell r="J161">
            <v>0</v>
          </cell>
          <cell r="K161" t="str">
            <v>Прочие текущие активы</v>
          </cell>
        </row>
        <row r="162">
          <cell r="A162" t="str">
            <v>1420.02, Налог на добавленную стоимость уплаченный за нерезидента</v>
          </cell>
          <cell r="B162">
            <v>192740932.77000001</v>
          </cell>
          <cell r="C162">
            <v>0</v>
          </cell>
          <cell r="D162">
            <v>528895153.69999999</v>
          </cell>
          <cell r="E162">
            <v>516636131.91000003</v>
          </cell>
          <cell r="F162">
            <v>204999954.56</v>
          </cell>
          <cell r="G162">
            <v>0</v>
          </cell>
          <cell r="I162">
            <v>192740.93277000001</v>
          </cell>
          <cell r="J162">
            <v>204999.95456000001</v>
          </cell>
          <cell r="K162" t="str">
            <v>Прочие текущие активы</v>
          </cell>
        </row>
        <row r="163">
          <cell r="A163" t="str">
            <v>1420.04, Налог на добавленную стоимость по импорту</v>
          </cell>
          <cell r="B163">
            <v>0</v>
          </cell>
          <cell r="C163">
            <v>0</v>
          </cell>
          <cell r="D163">
            <v>307133746.80000001</v>
          </cell>
          <cell r="E163">
            <v>307133746.80000001</v>
          </cell>
          <cell r="F163">
            <v>0</v>
          </cell>
          <cell r="G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 t="str">
            <v>1423.00, Налог на добавленную стоимость отраженный по методу начисления</v>
          </cell>
          <cell r="B164">
            <v>-34441219.240000002</v>
          </cell>
          <cell r="C164">
            <v>0</v>
          </cell>
          <cell r="D164">
            <v>38980314.649999999</v>
          </cell>
          <cell r="E164">
            <v>0</v>
          </cell>
          <cell r="F164">
            <v>4539095.41</v>
          </cell>
          <cell r="G164">
            <v>0</v>
          </cell>
          <cell r="I164">
            <v>-34441.219239999999</v>
          </cell>
          <cell r="J164">
            <v>4539.0954099999999</v>
          </cell>
          <cell r="K164">
            <v>0</v>
          </cell>
        </row>
        <row r="165">
          <cell r="A165" t="str">
            <v>1423.01, Налог на добавленную стоимость отраженный по методу начисления</v>
          </cell>
          <cell r="B165">
            <v>-34441219.240000002</v>
          </cell>
          <cell r="C165">
            <v>0</v>
          </cell>
          <cell r="D165">
            <v>38980314.649999999</v>
          </cell>
          <cell r="E165">
            <v>0</v>
          </cell>
          <cell r="F165">
            <v>4539095.41</v>
          </cell>
          <cell r="G165">
            <v>0</v>
          </cell>
          <cell r="I165">
            <v>-34441.219239999999</v>
          </cell>
          <cell r="J165">
            <v>4539.0954099999999</v>
          </cell>
          <cell r="K165" t="str">
            <v>Прочие текущие активы</v>
          </cell>
        </row>
        <row r="166">
          <cell r="A166" t="str">
            <v>1424.00, Налог на добавленную стоимость (отложенное принятие к зачету)</v>
          </cell>
          <cell r="B166">
            <v>2916955166.8099999</v>
          </cell>
          <cell r="C166">
            <v>0</v>
          </cell>
          <cell r="D166">
            <v>2049636437.95</v>
          </cell>
          <cell r="E166">
            <v>4520803045.6099997</v>
          </cell>
          <cell r="F166">
            <v>445788559.14999998</v>
          </cell>
          <cell r="G166">
            <v>0</v>
          </cell>
          <cell r="I166">
            <v>2916955.1668099998</v>
          </cell>
          <cell r="J166">
            <v>445788.55914999999</v>
          </cell>
          <cell r="K166" t="str">
            <v>Прочие текущие активы</v>
          </cell>
        </row>
        <row r="167">
          <cell r="A167" t="str">
            <v>1430.00, Прочие налоги и другие обязательные платежи в бюджет</v>
          </cell>
          <cell r="B167">
            <v>45100062.479999997</v>
          </cell>
          <cell r="C167">
            <v>0</v>
          </cell>
          <cell r="D167">
            <v>407225768.76999998</v>
          </cell>
          <cell r="E167">
            <v>422245080.88</v>
          </cell>
          <cell r="F167">
            <v>30080750.370000001</v>
          </cell>
          <cell r="G167">
            <v>0</v>
          </cell>
          <cell r="I167">
            <v>45100.062479999993</v>
          </cell>
          <cell r="J167">
            <v>30080.750370000002</v>
          </cell>
          <cell r="K167">
            <v>0</v>
          </cell>
        </row>
        <row r="168">
          <cell r="A168" t="str">
            <v>1430.01, Социальный налог</v>
          </cell>
          <cell r="B168">
            <v>280000</v>
          </cell>
          <cell r="C168">
            <v>0</v>
          </cell>
          <cell r="D168">
            <v>96830355.519999996</v>
          </cell>
          <cell r="E168">
            <v>97110355.519999996</v>
          </cell>
          <cell r="F168">
            <v>0</v>
          </cell>
          <cell r="G168">
            <v>0</v>
          </cell>
          <cell r="I168">
            <v>280</v>
          </cell>
          <cell r="J168">
            <v>0</v>
          </cell>
          <cell r="K168" t="str">
            <v>Прочие текущие активы</v>
          </cell>
        </row>
        <row r="169">
          <cell r="A169" t="str">
            <v>1430.02, Земельный налог</v>
          </cell>
          <cell r="B169">
            <v>235873.4</v>
          </cell>
          <cell r="C169">
            <v>0</v>
          </cell>
          <cell r="D169">
            <v>226862.87</v>
          </cell>
          <cell r="E169">
            <v>234764.21</v>
          </cell>
          <cell r="F169">
            <v>227972.06</v>
          </cell>
          <cell r="G169">
            <v>0</v>
          </cell>
          <cell r="I169">
            <v>235.8734</v>
          </cell>
          <cell r="J169">
            <v>227.97206</v>
          </cell>
          <cell r="K169" t="str">
            <v>Прочие текущие активы</v>
          </cell>
        </row>
        <row r="170">
          <cell r="A170" t="str">
            <v>1430.03, Налог на транспортные средства</v>
          </cell>
          <cell r="B170">
            <v>218823.95</v>
          </cell>
          <cell r="C170">
            <v>0</v>
          </cell>
          <cell r="D170">
            <v>1987622</v>
          </cell>
          <cell r="E170">
            <v>1569941.16</v>
          </cell>
          <cell r="F170">
            <v>636504.79</v>
          </cell>
          <cell r="G170">
            <v>0</v>
          </cell>
          <cell r="I170">
            <v>218.82395000000002</v>
          </cell>
          <cell r="J170">
            <v>636.50479000000007</v>
          </cell>
          <cell r="K170" t="str">
            <v>Прочие текущие активы</v>
          </cell>
        </row>
        <row r="171">
          <cell r="A171" t="str">
            <v>1430.04, Налог на имущество</v>
          </cell>
          <cell r="B171">
            <v>42844292.170000002</v>
          </cell>
          <cell r="C171">
            <v>0</v>
          </cell>
          <cell r="D171">
            <v>48528633.729999997</v>
          </cell>
          <cell r="E171">
            <v>67814405.939999998</v>
          </cell>
          <cell r="F171">
            <v>23558519.960000001</v>
          </cell>
          <cell r="G171">
            <v>0</v>
          </cell>
          <cell r="I171">
            <v>42844.292170000001</v>
          </cell>
          <cell r="J171">
            <v>23558.519960000001</v>
          </cell>
          <cell r="K171" t="str">
            <v>Прочие текущие активы</v>
          </cell>
        </row>
        <row r="172">
          <cell r="A172" t="str">
            <v>1430.11, Плата за пользование земельными участками</v>
          </cell>
          <cell r="B172">
            <v>382224.9</v>
          </cell>
          <cell r="C172">
            <v>0</v>
          </cell>
          <cell r="D172">
            <v>2412612.7799999998</v>
          </cell>
          <cell r="E172">
            <v>2440314.0499999998</v>
          </cell>
          <cell r="F172">
            <v>354523.63</v>
          </cell>
          <cell r="G172">
            <v>0</v>
          </cell>
          <cell r="I172">
            <v>382.22490000000005</v>
          </cell>
          <cell r="J172">
            <v>354.52363000000003</v>
          </cell>
          <cell r="K172" t="str">
            <v>Прочие текущие активы</v>
          </cell>
        </row>
        <row r="173">
          <cell r="A173" t="str">
            <v>1430.12, Плата за эмиссию в окружающую среду</v>
          </cell>
          <cell r="B173">
            <v>163399.14000000001</v>
          </cell>
          <cell r="C173">
            <v>0</v>
          </cell>
          <cell r="D173">
            <v>159248.15</v>
          </cell>
          <cell r="E173">
            <v>228080.2</v>
          </cell>
          <cell r="F173">
            <v>94567.09</v>
          </cell>
          <cell r="G173">
            <v>0</v>
          </cell>
          <cell r="I173">
            <v>163.39914000000002</v>
          </cell>
          <cell r="J173">
            <v>94.567089999999993</v>
          </cell>
          <cell r="K173" t="str">
            <v>Прочие текущие активы</v>
          </cell>
        </row>
        <row r="174">
          <cell r="A174" t="str">
            <v>1430.13, Плата за использование радиочастотного спектра</v>
          </cell>
          <cell r="B174">
            <v>543810.65</v>
          </cell>
          <cell r="C174">
            <v>0</v>
          </cell>
          <cell r="D174">
            <v>5367592.5</v>
          </cell>
          <cell r="E174">
            <v>1046793.12</v>
          </cell>
          <cell r="F174">
            <v>4864610.03</v>
          </cell>
          <cell r="G174">
            <v>0</v>
          </cell>
          <cell r="I174">
            <v>543.81065000000001</v>
          </cell>
          <cell r="J174">
            <v>4864.6100299999998</v>
          </cell>
          <cell r="K174" t="str">
            <v>Прочие текущие активы</v>
          </cell>
        </row>
        <row r="175">
          <cell r="A175" t="str">
            <v>1430.14, Плата за предоставление междугородней и (или) международной телефонной связи, а также сотовой связи</v>
          </cell>
          <cell r="B175">
            <v>0</v>
          </cell>
          <cell r="C175">
            <v>0</v>
          </cell>
          <cell r="D175">
            <v>115451080</v>
          </cell>
          <cell r="E175">
            <v>115451078</v>
          </cell>
          <cell r="F175">
            <v>2</v>
          </cell>
          <cell r="G175">
            <v>0</v>
          </cell>
          <cell r="I175">
            <v>0</v>
          </cell>
          <cell r="J175">
            <v>2E-3</v>
          </cell>
          <cell r="K175" t="str">
            <v>Прочие текущие активы</v>
          </cell>
        </row>
        <row r="176">
          <cell r="A176" t="str">
            <v>1430.16, Государственная пошлина</v>
          </cell>
          <cell r="B176">
            <v>0</v>
          </cell>
          <cell r="C176">
            <v>0</v>
          </cell>
          <cell r="D176">
            <v>8576.4</v>
          </cell>
          <cell r="E176">
            <v>0</v>
          </cell>
          <cell r="F176">
            <v>8576.4</v>
          </cell>
          <cell r="G176">
            <v>0</v>
          </cell>
          <cell r="I176">
            <v>0</v>
          </cell>
          <cell r="J176">
            <v>8.5763999999999996</v>
          </cell>
          <cell r="K176" t="str">
            <v>Прочие текущие активы</v>
          </cell>
        </row>
        <row r="177">
          <cell r="A177" t="str">
            <v>1430.21, Индивидуальный подоходный налог по доходам работников</v>
          </cell>
          <cell r="B177">
            <v>416000.58</v>
          </cell>
          <cell r="C177">
            <v>0</v>
          </cell>
          <cell r="D177">
            <v>123216989.40000001</v>
          </cell>
          <cell r="E177">
            <v>123632989.98</v>
          </cell>
          <cell r="F177">
            <v>0</v>
          </cell>
          <cell r="G177">
            <v>0</v>
          </cell>
          <cell r="I177">
            <v>416.00058000000001</v>
          </cell>
          <cell r="J177">
            <v>0</v>
          </cell>
          <cell r="K177" t="str">
            <v>Прочие текущие активы</v>
          </cell>
        </row>
        <row r="178">
          <cell r="A178" t="str">
            <v>1430.22, Индивидуальный подоходный налог по доходам других физических лиц, удержанный у источника выплаты</v>
          </cell>
          <cell r="B178">
            <v>4811.0200000000004</v>
          </cell>
          <cell r="C178">
            <v>0</v>
          </cell>
          <cell r="D178">
            <v>13036195.42</v>
          </cell>
          <cell r="E178">
            <v>12716358.699999999</v>
          </cell>
          <cell r="F178">
            <v>324647.74</v>
          </cell>
          <cell r="G178">
            <v>0</v>
          </cell>
          <cell r="I178">
            <v>4.8110200000000001</v>
          </cell>
          <cell r="J178">
            <v>324.64774</v>
          </cell>
          <cell r="K178" t="str">
            <v>Прочие текущие активы</v>
          </cell>
        </row>
        <row r="179">
          <cell r="A179" t="str">
            <v>1430.30, Прочие платежи</v>
          </cell>
          <cell r="B179">
            <v>10826.67</v>
          </cell>
          <cell r="C179">
            <v>0</v>
          </cell>
          <cell r="D179">
            <v>0</v>
          </cell>
          <cell r="E179">
            <v>0</v>
          </cell>
          <cell r="F179">
            <v>10826.67</v>
          </cell>
          <cell r="G179">
            <v>0</v>
          </cell>
          <cell r="I179">
            <v>10.82667</v>
          </cell>
          <cell r="J179">
            <v>10.82667</v>
          </cell>
          <cell r="K179" t="str">
            <v>Прочие текущие активы</v>
          </cell>
        </row>
        <row r="180">
          <cell r="A180" t="str">
            <v>1431.00, Пени прочие налоги и другие обязательные платежи в бюджет</v>
          </cell>
          <cell r="B180">
            <v>239503.2</v>
          </cell>
          <cell r="C180">
            <v>0</v>
          </cell>
          <cell r="D180">
            <v>2902.89</v>
          </cell>
          <cell r="E180">
            <v>17304.16</v>
          </cell>
          <cell r="F180">
            <v>225101.93</v>
          </cell>
          <cell r="G180">
            <v>0</v>
          </cell>
          <cell r="I180">
            <v>239.50320000000002</v>
          </cell>
          <cell r="J180">
            <v>225.10192999999998</v>
          </cell>
          <cell r="K180">
            <v>0</v>
          </cell>
        </row>
        <row r="181">
          <cell r="A181" t="str">
            <v>1431.01, Пени социальный налог</v>
          </cell>
          <cell r="B181">
            <v>14722.94</v>
          </cell>
          <cell r="C181">
            <v>0</v>
          </cell>
          <cell r="D181">
            <v>-3340.14</v>
          </cell>
          <cell r="E181">
            <v>7000</v>
          </cell>
          <cell r="F181">
            <v>4382.8</v>
          </cell>
          <cell r="G181">
            <v>0</v>
          </cell>
          <cell r="I181">
            <v>14.722940000000001</v>
          </cell>
          <cell r="J181">
            <v>4.3828000000000005</v>
          </cell>
          <cell r="K181" t="str">
            <v>Прочие текущие активы</v>
          </cell>
        </row>
        <row r="182">
          <cell r="A182" t="str">
            <v>1431.02, Пени земельный налог</v>
          </cell>
          <cell r="B182">
            <v>44655.69</v>
          </cell>
          <cell r="C182">
            <v>0</v>
          </cell>
          <cell r="D182">
            <v>0.11</v>
          </cell>
          <cell r="E182">
            <v>0</v>
          </cell>
          <cell r="F182">
            <v>44655.8</v>
          </cell>
          <cell r="G182">
            <v>0</v>
          </cell>
          <cell r="I182">
            <v>44.65569</v>
          </cell>
          <cell r="J182">
            <v>44.655800000000006</v>
          </cell>
          <cell r="K182" t="str">
            <v>Прочие текущие активы</v>
          </cell>
        </row>
        <row r="183">
          <cell r="A183" t="str">
            <v>1431.03, Пени налог на транспортные средства</v>
          </cell>
          <cell r="B183">
            <v>1014.45</v>
          </cell>
          <cell r="C183">
            <v>0</v>
          </cell>
          <cell r="D183">
            <v>0</v>
          </cell>
          <cell r="E183">
            <v>0</v>
          </cell>
          <cell r="F183">
            <v>1014.45</v>
          </cell>
          <cell r="G183">
            <v>0</v>
          </cell>
          <cell r="I183">
            <v>1.0144500000000001</v>
          </cell>
          <cell r="J183">
            <v>1.0144500000000001</v>
          </cell>
          <cell r="K183" t="str">
            <v>Прочие текущие активы</v>
          </cell>
        </row>
        <row r="184">
          <cell r="A184" t="str">
            <v>1431.04, Пени налог на имущество</v>
          </cell>
          <cell r="B184">
            <v>151265.85</v>
          </cell>
          <cell r="C184">
            <v>0</v>
          </cell>
          <cell r="D184">
            <v>2381.0500000000002</v>
          </cell>
          <cell r="E184">
            <v>1995.89</v>
          </cell>
          <cell r="F184">
            <v>151651.01</v>
          </cell>
          <cell r="G184">
            <v>0</v>
          </cell>
          <cell r="I184">
            <v>151.26585</v>
          </cell>
          <cell r="J184">
            <v>151.65101000000001</v>
          </cell>
          <cell r="K184" t="str">
            <v>Прочие текущие активы</v>
          </cell>
        </row>
        <row r="185">
          <cell r="A185" t="str">
            <v>1431.11, Пени плата за пользование земельными участками</v>
          </cell>
          <cell r="B185">
            <v>9845.73</v>
          </cell>
          <cell r="C185">
            <v>0</v>
          </cell>
          <cell r="D185">
            <v>564.62</v>
          </cell>
          <cell r="E185">
            <v>0</v>
          </cell>
          <cell r="F185">
            <v>10410.35</v>
          </cell>
          <cell r="G185">
            <v>0</v>
          </cell>
          <cell r="I185">
            <v>9.8457299999999996</v>
          </cell>
          <cell r="J185">
            <v>10.410350000000001</v>
          </cell>
          <cell r="K185" t="str">
            <v>Прочие текущие активы</v>
          </cell>
        </row>
        <row r="186">
          <cell r="A186" t="str">
            <v>1431.12, Пени - Плата за эмиссию в окружающую среду</v>
          </cell>
          <cell r="B186">
            <v>2318.84</v>
          </cell>
          <cell r="C186">
            <v>0</v>
          </cell>
          <cell r="D186">
            <v>308.27</v>
          </cell>
          <cell r="E186">
            <v>308.27</v>
          </cell>
          <cell r="F186">
            <v>2318.84</v>
          </cell>
          <cell r="G186">
            <v>0</v>
          </cell>
          <cell r="I186">
            <v>2.3188400000000002</v>
          </cell>
          <cell r="J186">
            <v>2.3188400000000002</v>
          </cell>
          <cell r="K186" t="str">
            <v>Прочие текущие активы</v>
          </cell>
        </row>
        <row r="187">
          <cell r="A187" t="str">
            <v>1431.13, Пени плата за использование радиочастотног спектра</v>
          </cell>
          <cell r="B187">
            <v>4979.1499999999996</v>
          </cell>
          <cell r="C187">
            <v>0</v>
          </cell>
          <cell r="D187">
            <v>68.14</v>
          </cell>
          <cell r="E187">
            <v>0</v>
          </cell>
          <cell r="F187">
            <v>5047.29</v>
          </cell>
          <cell r="G187">
            <v>0</v>
          </cell>
          <cell r="I187">
            <v>4.9791499999999997</v>
          </cell>
          <cell r="J187">
            <v>5.0472900000000003</v>
          </cell>
          <cell r="K187" t="str">
            <v>Прочие текущие активы</v>
          </cell>
        </row>
        <row r="188">
          <cell r="A188" t="str">
            <v>1431.21, Пени - индивидуальный подоходный налог по доходам работников</v>
          </cell>
          <cell r="B188">
            <v>10700.55</v>
          </cell>
          <cell r="C188">
            <v>0</v>
          </cell>
          <cell r="D188">
            <v>2920.84</v>
          </cell>
          <cell r="E188">
            <v>8000</v>
          </cell>
          <cell r="F188">
            <v>5621.39</v>
          </cell>
          <cell r="G188">
            <v>0</v>
          </cell>
          <cell r="I188">
            <v>10.70055</v>
          </cell>
          <cell r="J188">
            <v>5.6213899999999999</v>
          </cell>
          <cell r="K188" t="str">
            <v>Прочие текущие активы</v>
          </cell>
        </row>
        <row r="189">
          <cell r="A189" t="str">
            <v>1700, Прочие краткосрочные активы</v>
          </cell>
          <cell r="B189">
            <v>7208573800.0999994</v>
          </cell>
          <cell r="C189">
            <v>0</v>
          </cell>
          <cell r="D189">
            <v>19990332276.639999</v>
          </cell>
          <cell r="E189">
            <v>19681102437.32</v>
          </cell>
          <cell r="F189">
            <v>7517803639.4200001</v>
          </cell>
          <cell r="G189">
            <v>0</v>
          </cell>
          <cell r="I189">
            <v>7208573.8000999996</v>
          </cell>
          <cell r="J189">
            <v>7517803.6394199999</v>
          </cell>
          <cell r="K189">
            <v>0</v>
          </cell>
        </row>
        <row r="190">
          <cell r="A190" t="str">
            <v>1710.00, Краткосрочные авансы выданные сторонним организациям</v>
          </cell>
          <cell r="B190">
            <v>3800594109.5999999</v>
          </cell>
          <cell r="C190">
            <v>0</v>
          </cell>
          <cell r="D190">
            <v>13656978730.24</v>
          </cell>
          <cell r="E190">
            <v>13787016400.84</v>
          </cell>
          <cell r="F190">
            <v>3670556439</v>
          </cell>
          <cell r="G190">
            <v>0</v>
          </cell>
          <cell r="I190">
            <v>3800594.1096000001</v>
          </cell>
          <cell r="J190">
            <v>3670556.4389999998</v>
          </cell>
          <cell r="K190">
            <v>0</v>
          </cell>
        </row>
        <row r="191">
          <cell r="A191" t="str">
            <v>1710.01, Авансы выданные под поставку запасов</v>
          </cell>
          <cell r="B191">
            <v>507440730.50999999</v>
          </cell>
          <cell r="C191">
            <v>0</v>
          </cell>
          <cell r="D191">
            <v>1551021956.4099998</v>
          </cell>
          <cell r="E191">
            <v>1617440681.1299999</v>
          </cell>
          <cell r="F191">
            <v>441022005.79000002</v>
          </cell>
          <cell r="G191">
            <v>0</v>
          </cell>
          <cell r="I191">
            <v>507440.73050999996</v>
          </cell>
          <cell r="J191">
            <v>441022.00579000002</v>
          </cell>
          <cell r="K191" t="str">
            <v>Авансы выданные</v>
          </cell>
        </row>
        <row r="192">
          <cell r="A192" t="str">
            <v>1710.02, Авансы, выданные под выполнение работ и оказание услуг некапитального характера</v>
          </cell>
          <cell r="B192">
            <v>3310277279.6700001</v>
          </cell>
          <cell r="C192">
            <v>0</v>
          </cell>
          <cell r="D192">
            <v>12104960160.860001</v>
          </cell>
          <cell r="E192">
            <v>12157039293.089998</v>
          </cell>
          <cell r="F192">
            <v>3258198147.4400001</v>
          </cell>
          <cell r="G192">
            <v>0</v>
          </cell>
          <cell r="I192">
            <v>3310277.2796700001</v>
          </cell>
          <cell r="J192">
            <v>3258198.14744</v>
          </cell>
          <cell r="K192" t="str">
            <v>Авансы выданные</v>
          </cell>
        </row>
        <row r="193">
          <cell r="A193" t="str">
            <v>1710.11, Резервы по сомнительным требованиям по авансам выданным</v>
          </cell>
          <cell r="B193">
            <v>0</v>
          </cell>
          <cell r="C193">
            <v>17123900.579999998</v>
          </cell>
          <cell r="D193">
            <v>996612.97</v>
          </cell>
          <cell r="E193">
            <v>12536426.619999999</v>
          </cell>
          <cell r="F193">
            <v>0</v>
          </cell>
          <cell r="G193">
            <v>28663714.23</v>
          </cell>
          <cell r="I193">
            <v>-17123.900579999998</v>
          </cell>
          <cell r="J193">
            <v>-28663.714230000001</v>
          </cell>
          <cell r="K193" t="str">
            <v>Авансы выданные</v>
          </cell>
        </row>
        <row r="194">
          <cell r="A194" t="str">
            <v>1720.00, Краткосрочные расходы будущих периодов</v>
          </cell>
          <cell r="B194">
            <v>3371315334.8800001</v>
          </cell>
          <cell r="C194">
            <v>0</v>
          </cell>
          <cell r="D194">
            <v>6333305180.8000002</v>
          </cell>
          <cell r="E194">
            <v>5882190329.9700003</v>
          </cell>
          <cell r="F194">
            <v>3822430185.71</v>
          </cell>
          <cell r="G194">
            <v>0</v>
          </cell>
          <cell r="I194">
            <v>3371315.33488</v>
          </cell>
          <cell r="J194">
            <v>3822430.1857099999</v>
          </cell>
          <cell r="K194">
            <v>0</v>
          </cell>
        </row>
        <row r="195">
          <cell r="A195" t="str">
            <v>1720.01, СтраховойПолис</v>
          </cell>
          <cell r="B195">
            <v>89367506.060000002</v>
          </cell>
          <cell r="C195">
            <v>0</v>
          </cell>
          <cell r="D195">
            <v>503627009.44999999</v>
          </cell>
          <cell r="E195">
            <v>496583021.92000002</v>
          </cell>
          <cell r="F195">
            <v>96411493.590000004</v>
          </cell>
          <cell r="G195">
            <v>0</v>
          </cell>
          <cell r="I195">
            <v>89367.50606</v>
          </cell>
          <cell r="J195">
            <v>96411.493589999998</v>
          </cell>
          <cell r="K195" t="str">
            <v>Прочие текущие активы</v>
          </cell>
        </row>
        <row r="196">
          <cell r="A196" t="str">
            <v>1720.10, Прочие расходы будущих периодов</v>
          </cell>
          <cell r="B196">
            <v>3281947828.8199997</v>
          </cell>
          <cell r="C196">
            <v>0</v>
          </cell>
          <cell r="D196">
            <v>5829678171.3500004</v>
          </cell>
          <cell r="E196">
            <v>5385607308.0500002</v>
          </cell>
          <cell r="F196">
            <v>3726018692.1199999</v>
          </cell>
          <cell r="G196">
            <v>0</v>
          </cell>
          <cell r="I196">
            <v>3281947.8288199995</v>
          </cell>
          <cell r="J196">
            <v>3726018.6921199998</v>
          </cell>
          <cell r="K196" t="str">
            <v>Прочие текущие активы</v>
          </cell>
        </row>
        <row r="197">
          <cell r="A197" t="str">
            <v>1720.10, Прочие расходы будущих периодов</v>
          </cell>
          <cell r="B197">
            <v>2649545878.7600002</v>
          </cell>
          <cell r="C197">
            <v>0</v>
          </cell>
          <cell r="D197">
            <v>1218013669.7</v>
          </cell>
          <cell r="E197">
            <v>805782487.83000004</v>
          </cell>
          <cell r="F197">
            <v>3061777060.6300001</v>
          </cell>
          <cell r="G197">
            <v>0</v>
          </cell>
          <cell r="I197">
            <v>2649545.8787600002</v>
          </cell>
          <cell r="J197">
            <v>3061777.0606300002</v>
          </cell>
        </row>
        <row r="198">
          <cell r="A198" t="str">
            <v>1720.10.01, Прочие расходы будущих периодов (вал)</v>
          </cell>
          <cell r="B198">
            <v>632401950.05999994</v>
          </cell>
          <cell r="C198">
            <v>0</v>
          </cell>
          <cell r="D198">
            <v>4611664501.6499996</v>
          </cell>
          <cell r="E198">
            <v>4579824820.2200003</v>
          </cell>
          <cell r="F198">
            <v>664241631.49000001</v>
          </cell>
          <cell r="G198">
            <v>0</v>
          </cell>
          <cell r="I198">
            <v>632401.95005999994</v>
          </cell>
          <cell r="J198">
            <v>664241.63149000006</v>
          </cell>
          <cell r="K198">
            <v>0</v>
          </cell>
        </row>
        <row r="199">
          <cell r="A199" t="str">
            <v>1730.00, Краткосрочные активы по договорам</v>
          </cell>
          <cell r="B199">
            <v>24753000</v>
          </cell>
          <cell r="C199">
            <v>0</v>
          </cell>
          <cell r="D199">
            <v>0</v>
          </cell>
          <cell r="E199">
            <v>0</v>
          </cell>
          <cell r="F199">
            <v>24753000</v>
          </cell>
          <cell r="G199">
            <v>0</v>
          </cell>
          <cell r="I199">
            <v>24753</v>
          </cell>
          <cell r="J199">
            <v>24753</v>
          </cell>
          <cell r="K199">
            <v>0</v>
          </cell>
        </row>
        <row r="200">
          <cell r="A200" t="str">
            <v>1730.01, Краткосрочные активы по договорам</v>
          </cell>
          <cell r="B200">
            <v>24753000</v>
          </cell>
          <cell r="C200">
            <v>0</v>
          </cell>
          <cell r="D200">
            <v>0</v>
          </cell>
          <cell r="E200">
            <v>0</v>
          </cell>
          <cell r="F200">
            <v>24753000</v>
          </cell>
          <cell r="G200">
            <v>0</v>
          </cell>
          <cell r="I200">
            <v>24753</v>
          </cell>
          <cell r="J200">
            <v>24753</v>
          </cell>
          <cell r="K200" t="str">
            <v>Прочие текущие активы</v>
          </cell>
        </row>
        <row r="201">
          <cell r="A201" t="str">
            <v>1750.00, Прочие краткосрочные активы</v>
          </cell>
          <cell r="B201">
            <v>11899915.91</v>
          </cell>
          <cell r="C201">
            <v>0</v>
          </cell>
          <cell r="D201">
            <v>45026.7</v>
          </cell>
          <cell r="E201">
            <v>11888000</v>
          </cell>
          <cell r="F201">
            <v>56942.61</v>
          </cell>
          <cell r="G201">
            <v>0</v>
          </cell>
          <cell r="I201">
            <v>11899.91591</v>
          </cell>
          <cell r="J201">
            <v>56.942610000000002</v>
          </cell>
          <cell r="K201">
            <v>0</v>
          </cell>
        </row>
        <row r="202">
          <cell r="A202" t="str">
            <v>1750.01, Оценочный резерв под убытки от обесценения по прочим краткосрочным активам</v>
          </cell>
          <cell r="B202">
            <v>0</v>
          </cell>
          <cell r="C202">
            <v>2420120000</v>
          </cell>
          <cell r="D202">
            <v>0</v>
          </cell>
          <cell r="E202">
            <v>11880000</v>
          </cell>
          <cell r="F202">
            <v>0</v>
          </cell>
          <cell r="G202">
            <v>2432000000</v>
          </cell>
          <cell r="I202">
            <v>-2420120</v>
          </cell>
          <cell r="J202">
            <v>-2432000</v>
          </cell>
          <cell r="K202" t="str">
            <v>Прочие текущие активы</v>
          </cell>
        </row>
        <row r="203">
          <cell r="A203" t="str">
            <v>1750.07, Прочие краткосрочные активы</v>
          </cell>
          <cell r="B203">
            <v>2432000000</v>
          </cell>
          <cell r="C203">
            <v>0</v>
          </cell>
          <cell r="D203">
            <v>8000</v>
          </cell>
          <cell r="E203">
            <v>8000</v>
          </cell>
          <cell r="F203">
            <v>2432000000</v>
          </cell>
          <cell r="G203">
            <v>0</v>
          </cell>
          <cell r="I203">
            <v>2432000</v>
          </cell>
          <cell r="J203">
            <v>2432000</v>
          </cell>
          <cell r="K203" t="str">
            <v>Прочие текущие активы</v>
          </cell>
        </row>
        <row r="204">
          <cell r="A204" t="str">
            <v>1750.11, Переплата по социальному страхованию</v>
          </cell>
          <cell r="B204">
            <v>5379.51</v>
          </cell>
          <cell r="C204">
            <v>0</v>
          </cell>
          <cell r="D204">
            <v>4013</v>
          </cell>
          <cell r="E204">
            <v>0</v>
          </cell>
          <cell r="F204">
            <v>9392.51</v>
          </cell>
          <cell r="G204">
            <v>0</v>
          </cell>
          <cell r="I204">
            <v>5.3795099999999998</v>
          </cell>
          <cell r="J204">
            <v>9.3925099999999997</v>
          </cell>
          <cell r="K204" t="str">
            <v>Прочие текущие активы</v>
          </cell>
        </row>
        <row r="205">
          <cell r="A205" t="str">
            <v>1750.21, Переплата по пенсионным отчислениям</v>
          </cell>
          <cell r="B205">
            <v>14536.4</v>
          </cell>
          <cell r="C205">
            <v>0</v>
          </cell>
          <cell r="D205">
            <v>28921.7</v>
          </cell>
          <cell r="E205">
            <v>0</v>
          </cell>
          <cell r="F205">
            <v>43458.1</v>
          </cell>
          <cell r="G205">
            <v>0</v>
          </cell>
          <cell r="I205">
            <v>14.5364</v>
          </cell>
          <cell r="J205">
            <v>43.458100000000002</v>
          </cell>
          <cell r="K205" t="str">
            <v>Прочие текущие активы</v>
          </cell>
        </row>
        <row r="206">
          <cell r="A206" t="str">
            <v>1750.32, Переплата по взносам на обязательное социальное медицинское страхование</v>
          </cell>
          <cell r="B206">
            <v>0</v>
          </cell>
          <cell r="C206">
            <v>0</v>
          </cell>
          <cell r="D206">
            <v>4092</v>
          </cell>
          <cell r="E206">
            <v>0</v>
          </cell>
          <cell r="F206">
            <v>4092</v>
          </cell>
          <cell r="G206">
            <v>0</v>
          </cell>
          <cell r="I206">
            <v>0</v>
          </cell>
          <cell r="J206">
            <v>4.0919999999999996</v>
          </cell>
          <cell r="K206" t="str">
            <v>Прочие текущие активы</v>
          </cell>
        </row>
        <row r="207">
          <cell r="A207" t="str">
            <v>1751.00, Пени прочие краткосрочные активы</v>
          </cell>
          <cell r="B207">
            <v>11439.71</v>
          </cell>
          <cell r="C207">
            <v>0</v>
          </cell>
          <cell r="D207">
            <v>3338.9</v>
          </cell>
          <cell r="E207">
            <v>7706.51</v>
          </cell>
          <cell r="F207">
            <v>7072.1</v>
          </cell>
          <cell r="G207">
            <v>0</v>
          </cell>
          <cell r="I207">
            <v>11.43971</v>
          </cell>
          <cell r="J207">
            <v>7.0721000000000007</v>
          </cell>
          <cell r="K207">
            <v>0</v>
          </cell>
        </row>
        <row r="208">
          <cell r="A208" t="str">
            <v>1751.11, Пени переплата по социальному страхованию</v>
          </cell>
          <cell r="B208">
            <v>6393.46</v>
          </cell>
          <cell r="C208">
            <v>0</v>
          </cell>
          <cell r="D208">
            <v>182.65</v>
          </cell>
          <cell r="E208">
            <v>5221.05</v>
          </cell>
          <cell r="F208">
            <v>1355.06</v>
          </cell>
          <cell r="G208">
            <v>0</v>
          </cell>
          <cell r="I208">
            <v>6.3934600000000001</v>
          </cell>
          <cell r="J208">
            <v>1.3550599999999999</v>
          </cell>
          <cell r="K208" t="str">
            <v>Прочие текущие активы</v>
          </cell>
        </row>
        <row r="209">
          <cell r="A209" t="str">
            <v>1751.21, Пени - Переплата по пенсионным отчислениям</v>
          </cell>
          <cell r="B209">
            <v>2190.0300000000002</v>
          </cell>
          <cell r="C209">
            <v>0</v>
          </cell>
          <cell r="D209">
            <v>2479.25</v>
          </cell>
          <cell r="E209">
            <v>991.25</v>
          </cell>
          <cell r="F209">
            <v>3678.03</v>
          </cell>
          <cell r="G209">
            <v>0</v>
          </cell>
          <cell r="I209">
            <v>2.1900300000000001</v>
          </cell>
          <cell r="J209">
            <v>3.6780300000000001</v>
          </cell>
          <cell r="K209" t="str">
            <v>Прочие текущие активы</v>
          </cell>
        </row>
        <row r="210">
          <cell r="A210" t="str">
            <v>1751.31, Пени - Переплата по отчислениям на обязательное социальное медицинское страхование</v>
          </cell>
          <cell r="B210">
            <v>2742.53</v>
          </cell>
          <cell r="C210">
            <v>0</v>
          </cell>
          <cell r="D210">
            <v>417</v>
          </cell>
          <cell r="E210">
            <v>1494.21</v>
          </cell>
          <cell r="F210">
            <v>1665.32</v>
          </cell>
          <cell r="G210">
            <v>0</v>
          </cell>
          <cell r="I210">
            <v>2.7425300000000004</v>
          </cell>
          <cell r="J210">
            <v>1.6653199999999999</v>
          </cell>
          <cell r="K210" t="str">
            <v>Прочие текущие активы</v>
          </cell>
        </row>
        <row r="211">
          <cell r="A211" t="str">
            <v>1751.32, Пени - Переплата по взносам на обязательное социальное медицинское страхование</v>
          </cell>
          <cell r="B211">
            <v>113.69</v>
          </cell>
          <cell r="C211">
            <v>0</v>
          </cell>
          <cell r="D211">
            <v>260</v>
          </cell>
          <cell r="E211">
            <v>0</v>
          </cell>
          <cell r="F211">
            <v>373.69</v>
          </cell>
          <cell r="G211">
            <v>0</v>
          </cell>
          <cell r="I211">
            <v>0.11369</v>
          </cell>
          <cell r="J211">
            <v>0.37369000000000002</v>
          </cell>
          <cell r="K211">
            <v>0</v>
          </cell>
        </row>
        <row r="212">
          <cell r="A212" t="str">
            <v>2000.00, Долгосрочные финансовые инвестиции</v>
          </cell>
          <cell r="B212">
            <v>144790866.71000001</v>
          </cell>
          <cell r="C212">
            <v>0</v>
          </cell>
          <cell r="D212">
            <v>12222137.59</v>
          </cell>
          <cell r="E212">
            <v>53643.94</v>
          </cell>
          <cell r="F212">
            <v>156959360.36000001</v>
          </cell>
          <cell r="G212">
            <v>0</v>
          </cell>
          <cell r="I212">
            <v>144790.86671</v>
          </cell>
          <cell r="J212">
            <v>156959.36036000002</v>
          </cell>
          <cell r="K212">
            <v>0</v>
          </cell>
        </row>
        <row r="213">
          <cell r="A213" t="str">
            <v>2012.00, Долгосрочные инвестиции, удерживаемые до погашения</v>
          </cell>
          <cell r="B213">
            <v>144790866.71000001</v>
          </cell>
          <cell r="C213">
            <v>0</v>
          </cell>
          <cell r="D213">
            <v>12187137.59</v>
          </cell>
          <cell r="E213">
            <v>53643.94</v>
          </cell>
          <cell r="F213">
            <v>156924360.36000001</v>
          </cell>
          <cell r="G213">
            <v>0</v>
          </cell>
          <cell r="I213">
            <v>144790.86671</v>
          </cell>
          <cell r="J213">
            <v>156924.36036000002</v>
          </cell>
          <cell r="K213">
            <v>0</v>
          </cell>
        </row>
        <row r="214">
          <cell r="A214" t="str">
            <v>2012.01, Облигации</v>
          </cell>
          <cell r="B214">
            <v>146194332.30000001</v>
          </cell>
          <cell r="C214">
            <v>0</v>
          </cell>
          <cell r="D214">
            <v>12187137.59</v>
          </cell>
          <cell r="E214">
            <v>0</v>
          </cell>
          <cell r="F214">
            <v>158381469.88999999</v>
          </cell>
          <cell r="G214">
            <v>0</v>
          </cell>
          <cell r="I214">
            <v>146194.33230000001</v>
          </cell>
          <cell r="J214">
            <v>158381.46988999998</v>
          </cell>
          <cell r="K214" t="str">
            <v>Прочие долгосрочные активы</v>
          </cell>
        </row>
        <row r="215">
          <cell r="A215" t="str">
            <v>2012.10, Резерв под обесценение облигаций</v>
          </cell>
          <cell r="B215">
            <v>0</v>
          </cell>
          <cell r="C215">
            <v>1403465.59</v>
          </cell>
          <cell r="D215">
            <v>0</v>
          </cell>
          <cell r="E215">
            <v>53643.94</v>
          </cell>
          <cell r="F215">
            <v>0</v>
          </cell>
          <cell r="G215">
            <v>1457109.53</v>
          </cell>
          <cell r="I215">
            <v>-1403.46559</v>
          </cell>
          <cell r="J215">
            <v>-1457.1095299999999</v>
          </cell>
          <cell r="K215" t="str">
            <v>Прочие долгосрочные активы</v>
          </cell>
        </row>
        <row r="216">
          <cell r="A216" t="str">
            <v>2070.00, Прочие долгосрочные финансовые инвестиции</v>
          </cell>
          <cell r="B216">
            <v>0</v>
          </cell>
          <cell r="C216">
            <v>0</v>
          </cell>
          <cell r="D216">
            <v>35000</v>
          </cell>
          <cell r="E216">
            <v>0</v>
          </cell>
          <cell r="F216">
            <v>35000</v>
          </cell>
          <cell r="G216">
            <v>0</v>
          </cell>
          <cell r="I216">
            <v>0</v>
          </cell>
          <cell r="J216">
            <v>35</v>
          </cell>
          <cell r="K216">
            <v>0</v>
          </cell>
        </row>
        <row r="217">
          <cell r="A217" t="str">
            <v>2070.10, Прочие долгосрочные финансовые инвестиции</v>
          </cell>
          <cell r="B217">
            <v>0</v>
          </cell>
          <cell r="C217">
            <v>0</v>
          </cell>
          <cell r="D217">
            <v>35000</v>
          </cell>
          <cell r="E217">
            <v>0</v>
          </cell>
          <cell r="F217">
            <v>35000</v>
          </cell>
          <cell r="G217">
            <v>0</v>
          </cell>
          <cell r="I217">
            <v>0</v>
          </cell>
          <cell r="J217">
            <v>35</v>
          </cell>
          <cell r="K217" t="str">
            <v>Прочие текущие активы</v>
          </cell>
        </row>
        <row r="218">
          <cell r="A218" t="str">
            <v>2100.00, Долгосрочная дебиторская задолженность</v>
          </cell>
          <cell r="B218">
            <v>126535316.45999999</v>
          </cell>
          <cell r="C218">
            <v>0</v>
          </cell>
          <cell r="D218">
            <v>1283391262.1500001</v>
          </cell>
          <cell r="E218">
            <v>1310398658.1199999</v>
          </cell>
          <cell r="F218">
            <v>99527920.489999995</v>
          </cell>
          <cell r="G218">
            <v>0</v>
          </cell>
          <cell r="I218">
            <v>126535.31645999999</v>
          </cell>
          <cell r="J218">
            <v>99527.92048999999</v>
          </cell>
          <cell r="K218">
            <v>0</v>
          </cell>
        </row>
        <row r="219">
          <cell r="A219" t="str">
            <v>2110.00, Долгосрочная задолженность покупателей и заказчиков</v>
          </cell>
          <cell r="B219">
            <v>4194422</v>
          </cell>
          <cell r="C219">
            <v>0</v>
          </cell>
          <cell r="D219">
            <v>1233325000</v>
          </cell>
          <cell r="E219">
            <v>1233325000</v>
          </cell>
          <cell r="F219">
            <v>4194422</v>
          </cell>
          <cell r="G219">
            <v>0</v>
          </cell>
          <cell r="I219">
            <v>4194.4219999999996</v>
          </cell>
          <cell r="J219">
            <v>4194.4219999999996</v>
          </cell>
          <cell r="K219">
            <v>0</v>
          </cell>
        </row>
        <row r="220">
          <cell r="A220" t="str">
            <v>2110.01, Долгосрочная задолженность покупателей и заказчиков</v>
          </cell>
          <cell r="B220">
            <v>4194422</v>
          </cell>
          <cell r="C220">
            <v>0</v>
          </cell>
          <cell r="D220">
            <v>1233325000</v>
          </cell>
          <cell r="E220">
            <v>1233325000</v>
          </cell>
          <cell r="F220">
            <v>4194422</v>
          </cell>
          <cell r="G220">
            <v>0</v>
          </cell>
          <cell r="I220">
            <v>4194.4219999999996</v>
          </cell>
          <cell r="J220">
            <v>4194.4219999999996</v>
          </cell>
          <cell r="K220" t="str">
            <v>Прочие долгосрочные активы</v>
          </cell>
        </row>
        <row r="221">
          <cell r="A221" t="str">
            <v>2150.00, Долгосрочная дебиторская задолженность работников</v>
          </cell>
          <cell r="B221">
            <v>56444242.32</v>
          </cell>
          <cell r="C221">
            <v>0</v>
          </cell>
          <cell r="D221">
            <v>30534010.739999998</v>
          </cell>
          <cell r="E221">
            <v>42789987.020000003</v>
          </cell>
          <cell r="F221">
            <v>44188266.039999999</v>
          </cell>
          <cell r="G221">
            <v>0</v>
          </cell>
          <cell r="I221">
            <v>56444.242319999998</v>
          </cell>
          <cell r="J221">
            <v>44188.266040000002</v>
          </cell>
          <cell r="K221">
            <v>0</v>
          </cell>
        </row>
        <row r="222">
          <cell r="A222" t="str">
            <v>2150.01, Долгосрочная дебиторская задолженность работников</v>
          </cell>
          <cell r="B222">
            <v>56444242.32</v>
          </cell>
          <cell r="C222">
            <v>0</v>
          </cell>
          <cell r="D222">
            <v>30534010.739999998</v>
          </cell>
          <cell r="E222">
            <v>42789987.020000003</v>
          </cell>
          <cell r="F222">
            <v>44188266.039999999</v>
          </cell>
          <cell r="G222">
            <v>0</v>
          </cell>
          <cell r="I222">
            <v>56444.242319999998</v>
          </cell>
          <cell r="J222">
            <v>44188.266040000002</v>
          </cell>
          <cell r="K222" t="str">
            <v>Прочие долгосрочные активы</v>
          </cell>
        </row>
        <row r="223">
          <cell r="A223" t="str">
            <v>2180.00, Прочая долгосрочная дебиторская задолженность</v>
          </cell>
          <cell r="B223">
            <v>65896652.140000001</v>
          </cell>
          <cell r="C223">
            <v>0</v>
          </cell>
          <cell r="D223">
            <v>19532251.41</v>
          </cell>
          <cell r="E223">
            <v>34283671.100000001</v>
          </cell>
          <cell r="F223">
            <v>51145232.450000003</v>
          </cell>
          <cell r="G223">
            <v>0</v>
          </cell>
          <cell r="I223">
            <v>65896.652140000006</v>
          </cell>
          <cell r="J223">
            <v>51145.232450000003</v>
          </cell>
          <cell r="K223">
            <v>0</v>
          </cell>
        </row>
        <row r="224">
          <cell r="A224" t="str">
            <v>2180.10, Прочая долгосрочная дебиторская задолженность</v>
          </cell>
          <cell r="B224">
            <v>65896652.140000001</v>
          </cell>
          <cell r="C224">
            <v>0</v>
          </cell>
          <cell r="D224">
            <v>19532251.41</v>
          </cell>
          <cell r="E224">
            <v>34283671.100000001</v>
          </cell>
          <cell r="F224">
            <v>51145232.450000003</v>
          </cell>
          <cell r="G224">
            <v>0</v>
          </cell>
          <cell r="I224">
            <v>65896.652140000006</v>
          </cell>
          <cell r="J224">
            <v>51145.232450000003</v>
          </cell>
          <cell r="K224" t="str">
            <v>Прочие долгосрочные активы</v>
          </cell>
        </row>
        <row r="225">
          <cell r="A225" t="str">
            <v>2400.00, Основные средства</v>
          </cell>
          <cell r="B225">
            <v>120646660109.74001</v>
          </cell>
          <cell r="C225">
            <v>0</v>
          </cell>
          <cell r="D225">
            <v>122352980063.33</v>
          </cell>
          <cell r="E225">
            <v>130366051178.58</v>
          </cell>
          <cell r="F225">
            <v>112633588994.48999</v>
          </cell>
          <cell r="G225">
            <v>0</v>
          </cell>
          <cell r="I225">
            <v>120646660.10974</v>
          </cell>
          <cell r="J225">
            <v>112633588.99449</v>
          </cell>
          <cell r="K225">
            <v>0</v>
          </cell>
        </row>
        <row r="226">
          <cell r="A226" t="str">
            <v>2410.00, Основные средства</v>
          </cell>
          <cell r="B226">
            <v>196359332010.62997</v>
          </cell>
          <cell r="C226">
            <v>0</v>
          </cell>
          <cell r="D226">
            <v>90911993075.470001</v>
          </cell>
          <cell r="E226">
            <v>91399887905.279999</v>
          </cell>
          <cell r="F226">
            <v>195871437180.82001</v>
          </cell>
          <cell r="G226">
            <v>0</v>
          </cell>
          <cell r="I226">
            <v>196359332.01062998</v>
          </cell>
          <cell r="J226">
            <v>195871437.18082002</v>
          </cell>
          <cell r="K226">
            <v>0</v>
          </cell>
        </row>
        <row r="227">
          <cell r="A227" t="str">
            <v>2410.01, Земля</v>
          </cell>
          <cell r="B227">
            <v>182609747.02000001</v>
          </cell>
          <cell r="C227">
            <v>0</v>
          </cell>
          <cell r="D227">
            <v>1051725.5900000001</v>
          </cell>
          <cell r="E227">
            <v>1051725.5900000001</v>
          </cell>
          <cell r="F227">
            <v>182609747.02000001</v>
          </cell>
          <cell r="G227">
            <v>0</v>
          </cell>
          <cell r="I227">
            <v>182609.74702000001</v>
          </cell>
          <cell r="J227">
            <v>182609.74702000001</v>
          </cell>
          <cell r="K227" t="str">
            <v>Основные средства</v>
          </cell>
        </row>
        <row r="228">
          <cell r="A228" t="str">
            <v>2410.02, Здания</v>
          </cell>
          <cell r="B228">
            <v>12385560246.910002</v>
          </cell>
          <cell r="C228">
            <v>0</v>
          </cell>
          <cell r="D228">
            <v>4395486777.7799997</v>
          </cell>
          <cell r="E228">
            <v>4352875064.0199995</v>
          </cell>
          <cell r="F228">
            <v>12428171960.669998</v>
          </cell>
          <cell r="G228">
            <v>0</v>
          </cell>
          <cell r="I228">
            <v>12385560.246910002</v>
          </cell>
          <cell r="J228">
            <v>12428171.960669998</v>
          </cell>
          <cell r="K228" t="str">
            <v>Основные средства</v>
          </cell>
        </row>
        <row r="229">
          <cell r="A229" t="str">
            <v>2410.03, Сооружения</v>
          </cell>
          <cell r="B229">
            <v>3286124147.0499997</v>
          </cell>
          <cell r="C229">
            <v>0</v>
          </cell>
          <cell r="D229">
            <v>845457882.87</v>
          </cell>
          <cell r="E229">
            <v>749201909.90999997</v>
          </cell>
          <cell r="F229">
            <v>3382380120.0099998</v>
          </cell>
          <cell r="G229">
            <v>0</v>
          </cell>
          <cell r="I229">
            <v>3286124.1470499998</v>
          </cell>
          <cell r="J229">
            <v>3382380.1200099997</v>
          </cell>
          <cell r="K229" t="str">
            <v>Основные средства</v>
          </cell>
        </row>
        <row r="230">
          <cell r="A230" t="str">
            <v>2410.04, Передаточные устройства</v>
          </cell>
          <cell r="B230">
            <v>38285169823.029999</v>
          </cell>
          <cell r="C230">
            <v>0</v>
          </cell>
          <cell r="D230">
            <v>14730090140.91</v>
          </cell>
          <cell r="E230">
            <v>13983400311.130001</v>
          </cell>
          <cell r="F230">
            <v>39031859652.809998</v>
          </cell>
          <cell r="G230">
            <v>0</v>
          </cell>
          <cell r="I230">
            <v>38285169.823030002</v>
          </cell>
          <cell r="J230">
            <v>39031859.65281</v>
          </cell>
          <cell r="K230" t="str">
            <v>Основные средства</v>
          </cell>
        </row>
        <row r="231">
          <cell r="A231" t="str">
            <v>2410.05, Машины и оборудование</v>
          </cell>
          <cell r="B231">
            <v>139949233028.16</v>
          </cell>
          <cell r="C231">
            <v>0</v>
          </cell>
          <cell r="D231">
            <v>69579185235.080002</v>
          </cell>
          <cell r="E231">
            <v>71081916246.5</v>
          </cell>
          <cell r="F231">
            <v>138446502016.73999</v>
          </cell>
          <cell r="G231">
            <v>0</v>
          </cell>
          <cell r="I231">
            <v>139949233.02816001</v>
          </cell>
          <cell r="J231">
            <v>138446502.01673999</v>
          </cell>
          <cell r="K231">
            <v>0</v>
          </cell>
        </row>
        <row r="232">
          <cell r="A232" t="str">
            <v>2410.05.01, Цифровое оборудование</v>
          </cell>
          <cell r="B232">
            <v>88778657091.779984</v>
          </cell>
          <cell r="C232">
            <v>0</v>
          </cell>
          <cell r="D232">
            <v>37661309942.050003</v>
          </cell>
          <cell r="E232">
            <v>39831811985.849998</v>
          </cell>
          <cell r="F232">
            <v>86608155047.979996</v>
          </cell>
          <cell r="G232">
            <v>0</v>
          </cell>
          <cell r="I232">
            <v>88778657.091779977</v>
          </cell>
          <cell r="J232">
            <v>86608155.047979996</v>
          </cell>
          <cell r="K232" t="str">
            <v>Основные средства</v>
          </cell>
        </row>
        <row r="233">
          <cell r="A233" t="str">
            <v>2410.05.02, Копировально множительная техника</v>
          </cell>
          <cell r="B233">
            <v>564420438.74000001</v>
          </cell>
          <cell r="C233">
            <v>0</v>
          </cell>
          <cell r="D233">
            <v>1700441.91</v>
          </cell>
          <cell r="E233">
            <v>1559041.91</v>
          </cell>
          <cell r="F233">
            <v>564561838.74000001</v>
          </cell>
          <cell r="G233">
            <v>0</v>
          </cell>
          <cell r="I233">
            <v>564420.43874000001</v>
          </cell>
          <cell r="J233">
            <v>564561.83874000004</v>
          </cell>
          <cell r="K233" t="str">
            <v>Основные средства</v>
          </cell>
        </row>
        <row r="234">
          <cell r="A234" t="str">
            <v>2410.05.03, Аналоговое оборудование</v>
          </cell>
          <cell r="B234">
            <v>29684960</v>
          </cell>
          <cell r="C234">
            <v>0</v>
          </cell>
          <cell r="D234">
            <v>11409620</v>
          </cell>
          <cell r="E234">
            <v>11545220</v>
          </cell>
          <cell r="F234">
            <v>29549360</v>
          </cell>
          <cell r="G234">
            <v>0</v>
          </cell>
          <cell r="I234">
            <v>29684.959999999999</v>
          </cell>
          <cell r="J234">
            <v>29549.360000000001</v>
          </cell>
          <cell r="K234" t="str">
            <v>Основные средства</v>
          </cell>
        </row>
        <row r="235">
          <cell r="A235" t="str">
            <v>2410.05.04, Орг техника</v>
          </cell>
          <cell r="B235">
            <v>51604119.039999999</v>
          </cell>
          <cell r="C235">
            <v>0</v>
          </cell>
          <cell r="D235">
            <v>198668005.19</v>
          </cell>
          <cell r="E235">
            <v>180490874.09999999</v>
          </cell>
          <cell r="F235">
            <v>69781250.129999995</v>
          </cell>
          <cell r="G235">
            <v>0</v>
          </cell>
          <cell r="I235">
            <v>51604.119039999998</v>
          </cell>
          <cell r="J235">
            <v>69781.25013</v>
          </cell>
          <cell r="K235" t="str">
            <v>Основные средства</v>
          </cell>
        </row>
        <row r="236">
          <cell r="A236" t="str">
            <v>2410.05.05, Измерительные приборы</v>
          </cell>
          <cell r="B236">
            <v>674719485.07000005</v>
          </cell>
          <cell r="C236">
            <v>0</v>
          </cell>
          <cell r="D236">
            <v>386024138.12</v>
          </cell>
          <cell r="E236">
            <v>248423043.97</v>
          </cell>
          <cell r="F236">
            <v>812320579.22000003</v>
          </cell>
          <cell r="G236">
            <v>0</v>
          </cell>
          <cell r="I236">
            <v>674719.48507000005</v>
          </cell>
          <cell r="J236">
            <v>812320.57922000007</v>
          </cell>
          <cell r="K236" t="str">
            <v>Основные средства</v>
          </cell>
        </row>
        <row r="237">
          <cell r="A237" t="str">
            <v>2410.05.06, Канцелярские машины и компьютеры</v>
          </cell>
          <cell r="B237">
            <v>1646386553.7</v>
          </cell>
          <cell r="C237">
            <v>0</v>
          </cell>
          <cell r="D237">
            <v>555906424.27999997</v>
          </cell>
          <cell r="E237">
            <v>495888639.02999997</v>
          </cell>
          <cell r="F237">
            <v>1706404338.95</v>
          </cell>
          <cell r="G237">
            <v>0</v>
          </cell>
          <cell r="I237">
            <v>1646386.5537</v>
          </cell>
          <cell r="J237">
            <v>1706404.33895</v>
          </cell>
          <cell r="K237" t="str">
            <v>Основные средства</v>
          </cell>
        </row>
        <row r="238">
          <cell r="A238" t="str">
            <v>2410.05.07, Периферийные устройства</v>
          </cell>
          <cell r="B238">
            <v>1209093569.8599999</v>
          </cell>
          <cell r="C238">
            <v>0</v>
          </cell>
          <cell r="D238">
            <v>439305144.36000001</v>
          </cell>
          <cell r="E238">
            <v>355397584.31</v>
          </cell>
          <cell r="F238">
            <v>1293001129.9100001</v>
          </cell>
          <cell r="G238">
            <v>0</v>
          </cell>
          <cell r="I238">
            <v>1209093.5698599999</v>
          </cell>
          <cell r="J238">
            <v>1293001.1299100001</v>
          </cell>
          <cell r="K238" t="str">
            <v>Основные средства</v>
          </cell>
        </row>
        <row r="239">
          <cell r="A239" t="str">
            <v>2410.05.08, Прочие машины и оборудование</v>
          </cell>
          <cell r="B239">
            <v>46994666809.970001</v>
          </cell>
          <cell r="C239">
            <v>0</v>
          </cell>
          <cell r="D239">
            <v>30324861519.169998</v>
          </cell>
          <cell r="E239">
            <v>29956799857.329998</v>
          </cell>
          <cell r="F239">
            <v>47362728471.809998</v>
          </cell>
          <cell r="G239">
            <v>0</v>
          </cell>
          <cell r="I239">
            <v>46994666.809969999</v>
          </cell>
          <cell r="J239">
            <v>47362728.471809998</v>
          </cell>
          <cell r="K239" t="str">
            <v>Основные средства</v>
          </cell>
        </row>
        <row r="240">
          <cell r="A240" t="str">
            <v>2410.06, Транспортные средства</v>
          </cell>
          <cell r="B240">
            <v>898123974.58000004</v>
          </cell>
          <cell r="C240">
            <v>0</v>
          </cell>
          <cell r="D240">
            <v>647806004.04999995</v>
          </cell>
          <cell r="E240">
            <v>640158346.67999995</v>
          </cell>
          <cell r="F240">
            <v>905771631.95000005</v>
          </cell>
          <cell r="G240">
            <v>0</v>
          </cell>
          <cell r="I240">
            <v>898123.97458000004</v>
          </cell>
          <cell r="J240">
            <v>905771.63195000007</v>
          </cell>
          <cell r="K240" t="str">
            <v>Основные средства</v>
          </cell>
        </row>
        <row r="241">
          <cell r="A241" t="str">
            <v>2410.07, Инструменты</v>
          </cell>
          <cell r="B241">
            <v>102683275.26000001</v>
          </cell>
          <cell r="C241">
            <v>0</v>
          </cell>
          <cell r="D241">
            <v>52917591.189999998</v>
          </cell>
          <cell r="E241">
            <v>24437932.859999999</v>
          </cell>
          <cell r="F241">
            <v>131162933.59</v>
          </cell>
          <cell r="G241">
            <v>0</v>
          </cell>
          <cell r="I241">
            <v>102683.27526000001</v>
          </cell>
          <cell r="J241">
            <v>131162.93359</v>
          </cell>
          <cell r="K241" t="str">
            <v>Основные средства</v>
          </cell>
        </row>
        <row r="242">
          <cell r="A242" t="str">
            <v>2410.08, Производственный инвентарь и принадлежности</v>
          </cell>
          <cell r="B242">
            <v>34305944.450000003</v>
          </cell>
          <cell r="C242">
            <v>0</v>
          </cell>
          <cell r="D242">
            <v>19229117.530000001</v>
          </cell>
          <cell r="E242">
            <v>9796753.1300000008</v>
          </cell>
          <cell r="F242">
            <v>43738308.850000001</v>
          </cell>
          <cell r="G242">
            <v>0</v>
          </cell>
          <cell r="I242">
            <v>34305.944450000003</v>
          </cell>
          <cell r="J242">
            <v>43738.308850000001</v>
          </cell>
          <cell r="K242" t="str">
            <v>Основные средства</v>
          </cell>
        </row>
        <row r="243">
          <cell r="A243" t="str">
            <v>2410.09, Хозяйственный инвентарь</v>
          </cell>
          <cell r="B243">
            <v>1235521824.1699998</v>
          </cell>
          <cell r="C243">
            <v>0</v>
          </cell>
          <cell r="D243">
            <v>640768600.47000003</v>
          </cell>
          <cell r="E243">
            <v>557049615.46000004</v>
          </cell>
          <cell r="F243">
            <v>1319240809.1800001</v>
          </cell>
          <cell r="G243">
            <v>0</v>
          </cell>
          <cell r="I243">
            <v>1235521.8241699999</v>
          </cell>
          <cell r="J243">
            <v>1319240.8091800001</v>
          </cell>
          <cell r="K243" t="str">
            <v>Основные средства</v>
          </cell>
        </row>
        <row r="244">
          <cell r="A244" t="str">
            <v>2420.00, Амортизация основных средств</v>
          </cell>
          <cell r="B244">
            <v>0</v>
          </cell>
          <cell r="C244">
            <v>76984918425.840012</v>
          </cell>
          <cell r="D244">
            <v>31440986987.860001</v>
          </cell>
          <cell r="E244">
            <v>38663781572.909996</v>
          </cell>
          <cell r="F244">
            <v>0</v>
          </cell>
          <cell r="G244">
            <v>84207713010.889999</v>
          </cell>
          <cell r="I244">
            <v>-76984918.425840005</v>
          </cell>
          <cell r="J244">
            <v>-84207713.010889992</v>
          </cell>
          <cell r="K244">
            <v>0</v>
          </cell>
        </row>
        <row r="245">
          <cell r="A245" t="str">
            <v>2420.02, Амортизация здания</v>
          </cell>
          <cell r="B245">
            <v>0</v>
          </cell>
          <cell r="C245">
            <v>2189935001.0300002</v>
          </cell>
          <cell r="D245">
            <v>691266617.28999996</v>
          </cell>
          <cell r="E245">
            <v>1021030727.1799999</v>
          </cell>
          <cell r="F245">
            <v>0</v>
          </cell>
          <cell r="G245">
            <v>2519699110.9200001</v>
          </cell>
          <cell r="I245">
            <v>-2189935.0010300004</v>
          </cell>
          <cell r="J245">
            <v>-2519699.1109199999</v>
          </cell>
          <cell r="K245" t="str">
            <v>Основные средства</v>
          </cell>
        </row>
        <row r="246">
          <cell r="A246" t="str">
            <v>2420.03, Амортизация Сооружения</v>
          </cell>
          <cell r="B246">
            <v>0</v>
          </cell>
          <cell r="C246">
            <v>472778612.83999997</v>
          </cell>
          <cell r="D246">
            <v>171057712.65000001</v>
          </cell>
          <cell r="E246">
            <v>250926565.22999999</v>
          </cell>
          <cell r="F246">
            <v>0</v>
          </cell>
          <cell r="G246">
            <v>552647465.41999996</v>
          </cell>
          <cell r="I246">
            <v>-472778.61283999996</v>
          </cell>
          <cell r="J246">
            <v>-552647.46541999991</v>
          </cell>
          <cell r="K246" t="str">
            <v>Основные средства</v>
          </cell>
        </row>
        <row r="247">
          <cell r="A247" t="str">
            <v>2420.04, Амортизация - Передаточные устройства</v>
          </cell>
          <cell r="B247">
            <v>0</v>
          </cell>
          <cell r="C247">
            <v>18440967745.829998</v>
          </cell>
          <cell r="D247">
            <v>5504905842.21</v>
          </cell>
          <cell r="E247">
            <v>7395697165.8900003</v>
          </cell>
          <cell r="F247">
            <v>0</v>
          </cell>
          <cell r="G247">
            <v>20331759069.510002</v>
          </cell>
          <cell r="I247">
            <v>-18440967.745829999</v>
          </cell>
          <cell r="J247">
            <v>-20331759.069510002</v>
          </cell>
          <cell r="K247" t="str">
            <v>Основные средства</v>
          </cell>
        </row>
        <row r="248">
          <cell r="A248" t="str">
            <v>2420.05, Амортизация - Машины и Оборудование</v>
          </cell>
          <cell r="B248">
            <v>0</v>
          </cell>
          <cell r="C248">
            <v>55128085717.040009</v>
          </cell>
          <cell r="D248">
            <v>24692566034.109997</v>
          </cell>
          <cell r="E248">
            <v>29393698222.240002</v>
          </cell>
          <cell r="F248">
            <v>0</v>
          </cell>
          <cell r="G248">
            <v>59829217905.169998</v>
          </cell>
          <cell r="I248">
            <v>-55128085.71704001</v>
          </cell>
          <cell r="J248">
            <v>-59829217.905170001</v>
          </cell>
          <cell r="K248">
            <v>0</v>
          </cell>
        </row>
        <row r="249">
          <cell r="A249" t="str">
            <v>2420.05.01, Амортизация- Цифровое Оборудование</v>
          </cell>
          <cell r="B249">
            <v>0</v>
          </cell>
          <cell r="C249">
            <v>44433588050.130005</v>
          </cell>
          <cell r="D249">
            <v>17232095224.240002</v>
          </cell>
          <cell r="E249">
            <v>18629494783.850002</v>
          </cell>
          <cell r="F249">
            <v>0</v>
          </cell>
          <cell r="G249">
            <v>45830987609.739998</v>
          </cell>
          <cell r="I249">
            <v>-44433588.050130002</v>
          </cell>
          <cell r="J249">
            <v>-45830987.609739996</v>
          </cell>
          <cell r="K249" t="str">
            <v>Основные средства</v>
          </cell>
        </row>
        <row r="250">
          <cell r="A250" t="str">
            <v>2420.05.02, Амортизация-Копировально Множительная Техника</v>
          </cell>
          <cell r="B250">
            <v>0</v>
          </cell>
          <cell r="C250">
            <v>8143321.3200000003</v>
          </cell>
          <cell r="D250">
            <v>1282983.8400000001</v>
          </cell>
          <cell r="E250">
            <v>38737895.43</v>
          </cell>
          <cell r="F250">
            <v>0</v>
          </cell>
          <cell r="G250">
            <v>45598232.909999996</v>
          </cell>
          <cell r="I250">
            <v>-8143.32132</v>
          </cell>
          <cell r="J250">
            <v>-45598.232909999999</v>
          </cell>
          <cell r="K250" t="str">
            <v>Основные средства</v>
          </cell>
        </row>
        <row r="251">
          <cell r="A251" t="str">
            <v>2420.05.03, Амортизация- Аналоговое Оборудование</v>
          </cell>
          <cell r="B251">
            <v>0</v>
          </cell>
          <cell r="C251">
            <v>29674044.629999999</v>
          </cell>
          <cell r="D251">
            <v>11545220</v>
          </cell>
          <cell r="E251">
            <v>11409620</v>
          </cell>
          <cell r="F251">
            <v>0</v>
          </cell>
          <cell r="G251">
            <v>29538444.629999999</v>
          </cell>
          <cell r="I251">
            <v>-29674.04463</v>
          </cell>
          <cell r="J251">
            <v>-29538.444629999998</v>
          </cell>
          <cell r="K251" t="str">
            <v>Основные средства</v>
          </cell>
        </row>
        <row r="252">
          <cell r="A252" t="str">
            <v>2420.05.04, Амортизация Орг Техника</v>
          </cell>
          <cell r="B252">
            <v>0</v>
          </cell>
          <cell r="C252">
            <v>39478663.020000003</v>
          </cell>
          <cell r="D252">
            <v>16496230.050000001</v>
          </cell>
          <cell r="E252">
            <v>22977512.02</v>
          </cell>
          <cell r="F252">
            <v>0</v>
          </cell>
          <cell r="G252">
            <v>45959944.990000002</v>
          </cell>
          <cell r="I252">
            <v>-39478.66302</v>
          </cell>
          <cell r="J252">
            <v>-45959.944990000004</v>
          </cell>
          <cell r="K252" t="str">
            <v>Основные средства</v>
          </cell>
        </row>
        <row r="253">
          <cell r="A253" t="str">
            <v>2420.05.05, Амортизация- Измерительные Приборы</v>
          </cell>
          <cell r="B253">
            <v>0</v>
          </cell>
          <cell r="C253">
            <v>519042178.98000002</v>
          </cell>
          <cell r="D253">
            <v>187153846.47</v>
          </cell>
          <cell r="E253">
            <v>218892229.09999999</v>
          </cell>
          <cell r="F253">
            <v>0</v>
          </cell>
          <cell r="G253">
            <v>550780561.61000001</v>
          </cell>
          <cell r="I253">
            <v>-519042.17898000003</v>
          </cell>
          <cell r="J253">
            <v>-550780.56160999998</v>
          </cell>
          <cell r="K253" t="str">
            <v>Основные средства</v>
          </cell>
        </row>
        <row r="254">
          <cell r="A254" t="str">
            <v>2420.05.06, Амортизация- Канцелярские Машины И компьютеры</v>
          </cell>
          <cell r="B254">
            <v>0</v>
          </cell>
          <cell r="C254">
            <v>1250202745.1199999</v>
          </cell>
          <cell r="D254">
            <v>358881475.17000002</v>
          </cell>
          <cell r="E254">
            <v>491586723.56</v>
          </cell>
          <cell r="F254">
            <v>0</v>
          </cell>
          <cell r="G254">
            <v>1382907993.5100002</v>
          </cell>
          <cell r="I254">
            <v>-1250202.7451199999</v>
          </cell>
          <cell r="J254">
            <v>-1382907.9935100002</v>
          </cell>
          <cell r="K254" t="str">
            <v>Основные средства</v>
          </cell>
        </row>
        <row r="255">
          <cell r="A255" t="str">
            <v>2420.05.07, Амортизация- Периферийные Устройства</v>
          </cell>
          <cell r="B255">
            <v>0</v>
          </cell>
          <cell r="C255">
            <v>325022944.81999999</v>
          </cell>
          <cell r="D255">
            <v>195868249.55000001</v>
          </cell>
          <cell r="E255">
            <v>355795865.93000001</v>
          </cell>
          <cell r="F255">
            <v>0</v>
          </cell>
          <cell r="G255">
            <v>484950561.19999999</v>
          </cell>
          <cell r="I255">
            <v>-325022.94481999998</v>
          </cell>
          <cell r="J255">
            <v>-484950.5612</v>
          </cell>
          <cell r="K255" t="str">
            <v>Основные средства</v>
          </cell>
        </row>
        <row r="256">
          <cell r="A256" t="str">
            <v>2420.05.08, Амортизация- Прочие Машины И Оборудование</v>
          </cell>
          <cell r="B256">
            <v>0</v>
          </cell>
          <cell r="C256">
            <v>8522933769.0199995</v>
          </cell>
          <cell r="D256">
            <v>6689242804.79</v>
          </cell>
          <cell r="E256">
            <v>9624803592.3499985</v>
          </cell>
          <cell r="F256">
            <v>0</v>
          </cell>
          <cell r="G256">
            <v>11458494556.58</v>
          </cell>
          <cell r="I256">
            <v>-8522933.7690199986</v>
          </cell>
          <cell r="J256">
            <v>-11458494.55658</v>
          </cell>
          <cell r="K256" t="str">
            <v>Основные средства</v>
          </cell>
        </row>
        <row r="257">
          <cell r="A257" t="str">
            <v>2420.06, Амортизация Транспортные средства</v>
          </cell>
          <cell r="B257">
            <v>0</v>
          </cell>
          <cell r="C257">
            <v>302276902.08999997</v>
          </cell>
          <cell r="D257">
            <v>246888162.58000001</v>
          </cell>
          <cell r="E257">
            <v>300418550.61000001</v>
          </cell>
          <cell r="F257">
            <v>0</v>
          </cell>
          <cell r="G257">
            <v>355807290.12</v>
          </cell>
          <cell r="I257">
            <v>-302276.90208999999</v>
          </cell>
          <cell r="J257">
            <v>-355807.29012000002</v>
          </cell>
          <cell r="K257" t="str">
            <v>Основные средства</v>
          </cell>
        </row>
        <row r="258">
          <cell r="A258" t="str">
            <v>2420.07, Амортизация-Инструменты</v>
          </cell>
          <cell r="B258">
            <v>0</v>
          </cell>
          <cell r="C258">
            <v>72074144.299999997</v>
          </cell>
          <cell r="D258">
            <v>13489875.640000001</v>
          </cell>
          <cell r="E258">
            <v>24953799.82</v>
          </cell>
          <cell r="F258">
            <v>0</v>
          </cell>
          <cell r="G258">
            <v>83538068.480000004</v>
          </cell>
          <cell r="I258">
            <v>-72074.1443</v>
          </cell>
          <cell r="J258">
            <v>-83538.068480000002</v>
          </cell>
          <cell r="K258" t="str">
            <v>Основные средства</v>
          </cell>
        </row>
        <row r="259">
          <cell r="A259" t="str">
            <v>2420.08, Амортизация - Производственный инвентарь и принадлежности</v>
          </cell>
          <cell r="B259">
            <v>0</v>
          </cell>
          <cell r="C259">
            <v>20563360.73</v>
          </cell>
          <cell r="D259">
            <v>7408581.7400000002</v>
          </cell>
          <cell r="E259">
            <v>11397200.91</v>
          </cell>
          <cell r="F259">
            <v>0</v>
          </cell>
          <cell r="G259">
            <v>24551979.899999999</v>
          </cell>
          <cell r="I259">
            <v>-20563.36073</v>
          </cell>
          <cell r="J259">
            <v>-24551.979899999998</v>
          </cell>
          <cell r="K259" t="str">
            <v>Основные средства</v>
          </cell>
        </row>
        <row r="260">
          <cell r="A260" t="str">
            <v>2420.09, Амортизация - Хозяйственный инвентарь</v>
          </cell>
          <cell r="B260">
            <v>0</v>
          </cell>
          <cell r="C260">
            <v>358236941.98000002</v>
          </cell>
          <cell r="D260">
            <v>113325494.98</v>
          </cell>
          <cell r="E260">
            <v>265580674.37</v>
          </cell>
          <cell r="F260">
            <v>0</v>
          </cell>
          <cell r="G260">
            <v>510492121.37</v>
          </cell>
          <cell r="I260">
            <v>-358236.94198</v>
          </cell>
          <cell r="J260">
            <v>-510492.12137000001</v>
          </cell>
          <cell r="K260" t="str">
            <v>Основные средства</v>
          </cell>
        </row>
        <row r="261">
          <cell r="A261" t="str">
            <v>2420.10, Амортизация Рабочий скот</v>
          </cell>
          <cell r="B261">
            <v>0</v>
          </cell>
          <cell r="C261">
            <v>0</v>
          </cell>
          <cell r="D261">
            <v>34166.67</v>
          </cell>
          <cell r="E261">
            <v>34166.67</v>
          </cell>
          <cell r="F261">
            <v>0</v>
          </cell>
          <cell r="G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2420.12, Амортизация - Офисное оборудование и мебель</v>
          </cell>
          <cell r="B262">
            <v>0</v>
          </cell>
          <cell r="C262">
            <v>0</v>
          </cell>
          <cell r="D262">
            <v>44499.99</v>
          </cell>
          <cell r="E262">
            <v>44499.99</v>
          </cell>
          <cell r="F262">
            <v>0</v>
          </cell>
          <cell r="G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2430.00, Оценочный резерв под убытки от обесценения основных средств</v>
          </cell>
          <cell r="B263">
            <v>0</v>
          </cell>
          <cell r="C263">
            <v>139205.94</v>
          </cell>
          <cell r="D263">
            <v>0</v>
          </cell>
          <cell r="E263">
            <v>0</v>
          </cell>
          <cell r="F263">
            <v>0</v>
          </cell>
          <cell r="G263">
            <v>139205.94</v>
          </cell>
          <cell r="I263">
            <v>-139.20594</v>
          </cell>
          <cell r="J263">
            <v>-139.20594</v>
          </cell>
          <cell r="K263">
            <v>0</v>
          </cell>
        </row>
        <row r="264">
          <cell r="A264" t="str">
            <v>2430.04, Убыток от обесценения машины и оборудование</v>
          </cell>
          <cell r="B264">
            <v>0</v>
          </cell>
          <cell r="C264">
            <v>36035.51</v>
          </cell>
          <cell r="D264">
            <v>0</v>
          </cell>
          <cell r="E264">
            <v>0</v>
          </cell>
          <cell r="F264">
            <v>0</v>
          </cell>
          <cell r="G264">
            <v>36035.51</v>
          </cell>
          <cell r="I264">
            <v>-36.035510000000002</v>
          </cell>
          <cell r="J264">
            <v>-36.035510000000002</v>
          </cell>
          <cell r="K264">
            <v>0</v>
          </cell>
        </row>
        <row r="265">
          <cell r="A265" t="str">
            <v>2430.04.03, Убыток от обесценения- Аналоговое Оборудование</v>
          </cell>
          <cell r="B265">
            <v>0</v>
          </cell>
          <cell r="C265">
            <v>10915.37</v>
          </cell>
          <cell r="D265">
            <v>0</v>
          </cell>
          <cell r="E265">
            <v>0</v>
          </cell>
          <cell r="F265">
            <v>0</v>
          </cell>
          <cell r="G265">
            <v>10915.37</v>
          </cell>
          <cell r="I265">
            <v>-10.915370000000001</v>
          </cell>
          <cell r="J265">
            <v>-10.915370000000001</v>
          </cell>
          <cell r="K265" t="str">
            <v>Основные средства</v>
          </cell>
        </row>
        <row r="266">
          <cell r="A266" t="str">
            <v>2430.04.05, Убыток от обесценения- Измерительные Приборы</v>
          </cell>
          <cell r="B266">
            <v>0</v>
          </cell>
          <cell r="C266">
            <v>14010.75</v>
          </cell>
          <cell r="D266">
            <v>0</v>
          </cell>
          <cell r="E266">
            <v>0</v>
          </cell>
          <cell r="F266">
            <v>0</v>
          </cell>
          <cell r="G266">
            <v>14010.75</v>
          </cell>
          <cell r="I266">
            <v>-14.01075</v>
          </cell>
          <cell r="J266">
            <v>-14.01075</v>
          </cell>
          <cell r="K266" t="str">
            <v>Основные средства</v>
          </cell>
        </row>
        <row r="267">
          <cell r="A267" t="str">
            <v>2430.04.07, Убыток от обесценения- Периферийные Устройства</v>
          </cell>
          <cell r="B267">
            <v>0</v>
          </cell>
          <cell r="C267">
            <v>11109.39</v>
          </cell>
          <cell r="D267">
            <v>0</v>
          </cell>
          <cell r="E267">
            <v>0</v>
          </cell>
          <cell r="F267">
            <v>0</v>
          </cell>
          <cell r="G267">
            <v>11109.39</v>
          </cell>
          <cell r="I267">
            <v>-11.109389999999999</v>
          </cell>
          <cell r="J267">
            <v>-11.109389999999999</v>
          </cell>
          <cell r="K267" t="str">
            <v>Основные средства</v>
          </cell>
        </row>
        <row r="268">
          <cell r="A268" t="str">
            <v>2430.08, Убыток от обесценения - хозяйственный инвентарь</v>
          </cell>
          <cell r="B268">
            <v>0</v>
          </cell>
          <cell r="C268">
            <v>103170.43</v>
          </cell>
          <cell r="D268">
            <v>0</v>
          </cell>
          <cell r="E268">
            <v>0</v>
          </cell>
          <cell r="F268">
            <v>0</v>
          </cell>
          <cell r="G268">
            <v>103170.43</v>
          </cell>
          <cell r="I268">
            <v>-103.17043</v>
          </cell>
          <cell r="J268">
            <v>-103.17043</v>
          </cell>
          <cell r="K268" t="str">
            <v>Основные средства</v>
          </cell>
        </row>
        <row r="269">
          <cell r="A269" t="str">
            <v>2441.00, Право пользования активом от сторонних организаций (Земля)</v>
          </cell>
          <cell r="B269">
            <v>3624572138.9699998</v>
          </cell>
          <cell r="C269">
            <v>0</v>
          </cell>
          <cell r="D269">
            <v>0</v>
          </cell>
          <cell r="E269">
            <v>0</v>
          </cell>
          <cell r="F269">
            <v>3624572138.9699998</v>
          </cell>
          <cell r="G269">
            <v>0</v>
          </cell>
          <cell r="I269">
            <v>3624572.1389699997</v>
          </cell>
          <cell r="J269">
            <v>3624572.1389699997</v>
          </cell>
          <cell r="K269">
            <v>0</v>
          </cell>
        </row>
        <row r="270">
          <cell r="A270" t="str">
            <v>2441.01, Здания</v>
          </cell>
          <cell r="B270">
            <v>1160430943.98</v>
          </cell>
          <cell r="C270">
            <v>0</v>
          </cell>
          <cell r="D270">
            <v>0</v>
          </cell>
          <cell r="E270">
            <v>0</v>
          </cell>
          <cell r="F270">
            <v>1160430943.98</v>
          </cell>
          <cell r="G270">
            <v>0</v>
          </cell>
          <cell r="I270">
            <v>1160430.94398</v>
          </cell>
          <cell r="J270">
            <v>1160430.94398</v>
          </cell>
          <cell r="K270" t="str">
            <v>Основные средства</v>
          </cell>
        </row>
        <row r="271">
          <cell r="A271" t="str">
            <v>2441.02, Сооружения</v>
          </cell>
          <cell r="B271">
            <v>245195497.02000001</v>
          </cell>
          <cell r="C271">
            <v>0</v>
          </cell>
          <cell r="D271">
            <v>0</v>
          </cell>
          <cell r="E271">
            <v>0</v>
          </cell>
          <cell r="F271">
            <v>245195497.02000001</v>
          </cell>
          <cell r="G271">
            <v>0</v>
          </cell>
          <cell r="I271">
            <v>245195.49702000001</v>
          </cell>
          <cell r="J271">
            <v>245195.49702000001</v>
          </cell>
          <cell r="K271" t="str">
            <v>Основные средства</v>
          </cell>
        </row>
        <row r="272">
          <cell r="A272" t="str">
            <v>2441.03, Передаточные устройства</v>
          </cell>
          <cell r="B272">
            <v>1957257877.1900001</v>
          </cell>
          <cell r="C272">
            <v>0</v>
          </cell>
          <cell r="D272">
            <v>0</v>
          </cell>
          <cell r="E272">
            <v>0</v>
          </cell>
          <cell r="F272">
            <v>1957257877.1900001</v>
          </cell>
          <cell r="G272">
            <v>0</v>
          </cell>
          <cell r="I272">
            <v>1957257.8771900001</v>
          </cell>
          <cell r="J272">
            <v>1957257.8771900001</v>
          </cell>
          <cell r="K272" t="str">
            <v>Основные средства</v>
          </cell>
        </row>
        <row r="273">
          <cell r="A273" t="str">
            <v>2441.04, Машины и оборудование</v>
          </cell>
          <cell r="B273">
            <v>213151888.5</v>
          </cell>
          <cell r="C273">
            <v>0</v>
          </cell>
          <cell r="D273">
            <v>0</v>
          </cell>
          <cell r="E273">
            <v>0</v>
          </cell>
          <cell r="F273">
            <v>213151888.5</v>
          </cell>
          <cell r="G273">
            <v>0</v>
          </cell>
          <cell r="I273">
            <v>213151.8885</v>
          </cell>
          <cell r="J273">
            <v>213151.8885</v>
          </cell>
          <cell r="K273" t="str">
            <v>Основные средства</v>
          </cell>
        </row>
        <row r="274">
          <cell r="A274" t="str">
            <v>2441.05, Транспортные средства</v>
          </cell>
          <cell r="B274">
            <v>48535932.280000001</v>
          </cell>
          <cell r="C274">
            <v>0</v>
          </cell>
          <cell r="D274">
            <v>0</v>
          </cell>
          <cell r="E274">
            <v>0</v>
          </cell>
          <cell r="F274">
            <v>48535932.280000001</v>
          </cell>
          <cell r="G274">
            <v>0</v>
          </cell>
          <cell r="I274">
            <v>48535.932280000001</v>
          </cell>
          <cell r="J274">
            <v>48535.932280000001</v>
          </cell>
          <cell r="K274" t="str">
            <v>Основные средства</v>
          </cell>
        </row>
        <row r="275">
          <cell r="A275" t="str">
            <v>2451.00, Амортизация права пользования активом от сторонних организаций</v>
          </cell>
          <cell r="B275">
            <v>0</v>
          </cell>
          <cell r="C275">
            <v>2352186408.0799999</v>
          </cell>
          <cell r="D275">
            <v>0</v>
          </cell>
          <cell r="E275">
            <v>302381700.38999999</v>
          </cell>
          <cell r="F275">
            <v>0</v>
          </cell>
          <cell r="G275">
            <v>2654568108.4700003</v>
          </cell>
          <cell r="I275">
            <v>-2352186.40808</v>
          </cell>
          <cell r="J275">
            <v>-2654568.1084700003</v>
          </cell>
          <cell r="K275">
            <v>0</v>
          </cell>
        </row>
        <row r="276">
          <cell r="A276" t="str">
            <v>2451.01, Амортизация - Здания</v>
          </cell>
          <cell r="B276">
            <v>0</v>
          </cell>
          <cell r="C276">
            <v>96702578.079999998</v>
          </cell>
          <cell r="D276">
            <v>0</v>
          </cell>
          <cell r="E276">
            <v>290107734.24000001</v>
          </cell>
          <cell r="F276">
            <v>0</v>
          </cell>
          <cell r="G276">
            <v>386810312.31999999</v>
          </cell>
          <cell r="I276">
            <v>-96702.578079999992</v>
          </cell>
          <cell r="J276">
            <v>-386810.31231999997</v>
          </cell>
          <cell r="K276" t="str">
            <v>Основные средства</v>
          </cell>
        </row>
        <row r="277">
          <cell r="A277" t="str">
            <v>2451.02, Амортизация - Сооружения</v>
          </cell>
          <cell r="B277">
            <v>0</v>
          </cell>
          <cell r="C277">
            <v>36538131.950000003</v>
          </cell>
          <cell r="D277">
            <v>0</v>
          </cell>
          <cell r="E277">
            <v>12273966.15</v>
          </cell>
          <cell r="F277">
            <v>0</v>
          </cell>
          <cell r="G277">
            <v>48812098.100000001</v>
          </cell>
          <cell r="I277">
            <v>-36538.131950000003</v>
          </cell>
          <cell r="J277">
            <v>-48812.098100000003</v>
          </cell>
          <cell r="K277" t="str">
            <v>Основные средства</v>
          </cell>
        </row>
        <row r="278">
          <cell r="A278" t="str">
            <v>2451.03, Амортизация - Передаточные устройства</v>
          </cell>
          <cell r="B278">
            <v>0</v>
          </cell>
          <cell r="C278">
            <v>1957257877.2499998</v>
          </cell>
          <cell r="D278">
            <v>0</v>
          </cell>
          <cell r="E278">
            <v>0</v>
          </cell>
          <cell r="F278">
            <v>0</v>
          </cell>
          <cell r="G278">
            <v>1957257877.2499998</v>
          </cell>
          <cell r="I278">
            <v>-1957257.8772499997</v>
          </cell>
          <cell r="J278">
            <v>-1957257.8772499997</v>
          </cell>
          <cell r="K278" t="str">
            <v>Основные средства</v>
          </cell>
        </row>
        <row r="279">
          <cell r="A279" t="str">
            <v>2451.04, Амортизация - Машины и оборудование</v>
          </cell>
          <cell r="B279">
            <v>0</v>
          </cell>
          <cell r="C279">
            <v>213151888.47</v>
          </cell>
          <cell r="D279">
            <v>0</v>
          </cell>
          <cell r="E279">
            <v>0</v>
          </cell>
          <cell r="F279">
            <v>0</v>
          </cell>
          <cell r="G279">
            <v>213151888.47</v>
          </cell>
          <cell r="I279">
            <v>-213151.88847000001</v>
          </cell>
          <cell r="J279">
            <v>-213151.88847000001</v>
          </cell>
          <cell r="K279" t="str">
            <v>Основные средства</v>
          </cell>
        </row>
        <row r="280">
          <cell r="A280" t="str">
            <v>2451.05, Амортизация - Транспортные средства</v>
          </cell>
          <cell r="B280">
            <v>0</v>
          </cell>
          <cell r="C280">
            <v>48535932.329999998</v>
          </cell>
          <cell r="D280">
            <v>0</v>
          </cell>
          <cell r="E280">
            <v>0</v>
          </cell>
          <cell r="F280">
            <v>0</v>
          </cell>
          <cell r="G280">
            <v>48535932.329999998</v>
          </cell>
          <cell r="I280">
            <v>-48535.932329999996</v>
          </cell>
          <cell r="J280">
            <v>-48535.932329999996</v>
          </cell>
          <cell r="K280" t="str">
            <v>Основные средства</v>
          </cell>
        </row>
        <row r="281">
          <cell r="A281" t="str">
            <v>2700.00, Нематериальные активы</v>
          </cell>
          <cell r="B281">
            <v>4656383034.2000008</v>
          </cell>
          <cell r="C281">
            <v>0</v>
          </cell>
          <cell r="D281">
            <v>5962904844.6400003</v>
          </cell>
          <cell r="E281">
            <v>7156129301.7299995</v>
          </cell>
          <cell r="F281">
            <v>3463158577.1100001</v>
          </cell>
          <cell r="G281">
            <v>0</v>
          </cell>
          <cell r="I281">
            <v>4656383.0342000006</v>
          </cell>
          <cell r="J281">
            <v>3463158.57711</v>
          </cell>
          <cell r="K281">
            <v>0</v>
          </cell>
        </row>
        <row r="282">
          <cell r="A282" t="str">
            <v>2730.00, Прочие нематериальные активы</v>
          </cell>
          <cell r="B282">
            <v>10824335179.75</v>
          </cell>
          <cell r="C282">
            <v>0</v>
          </cell>
          <cell r="D282">
            <v>4309620106.5699997</v>
          </cell>
          <cell r="E282">
            <v>3955731048.4499998</v>
          </cell>
          <cell r="F282">
            <v>11178224237.870001</v>
          </cell>
          <cell r="G282">
            <v>0</v>
          </cell>
          <cell r="I282">
            <v>10824335.179749999</v>
          </cell>
          <cell r="J282">
            <v>11178224.23787</v>
          </cell>
          <cell r="K282">
            <v>0</v>
          </cell>
        </row>
        <row r="283">
          <cell r="A283" t="str">
            <v>2730.01, Лицензии и франшизы</v>
          </cell>
          <cell r="B283">
            <v>4058460574.7399998</v>
          </cell>
          <cell r="C283">
            <v>0</v>
          </cell>
          <cell r="D283">
            <v>188524856.81999999</v>
          </cell>
          <cell r="E283">
            <v>178730058.11000001</v>
          </cell>
          <cell r="F283">
            <v>4068255373.4499998</v>
          </cell>
          <cell r="G283">
            <v>0</v>
          </cell>
          <cell r="I283">
            <v>4058460.5747399996</v>
          </cell>
          <cell r="J283">
            <v>4068255.3734499998</v>
          </cell>
          <cell r="K283" t="str">
            <v>Нематериальные активы</v>
          </cell>
        </row>
        <row r="284">
          <cell r="A284" t="str">
            <v>2730.02, Программное обеспечение</v>
          </cell>
          <cell r="B284">
            <v>3851485627.6300001</v>
          </cell>
          <cell r="C284">
            <v>0</v>
          </cell>
          <cell r="D284">
            <v>4120997257.3200002</v>
          </cell>
          <cell r="E284">
            <v>3776902997.9100003</v>
          </cell>
          <cell r="F284">
            <v>4195579887.04</v>
          </cell>
          <cell r="G284">
            <v>0</v>
          </cell>
          <cell r="I284">
            <v>3851485.62763</v>
          </cell>
          <cell r="J284">
            <v>4195579.8870400004</v>
          </cell>
          <cell r="K284" t="str">
            <v>Нематериальные активы</v>
          </cell>
        </row>
        <row r="285">
          <cell r="A285" t="str">
            <v>2730.05, Товарные знаки, титульные и издательские права</v>
          </cell>
          <cell r="B285">
            <v>36544.480000000003</v>
          </cell>
          <cell r="C285">
            <v>0</v>
          </cell>
          <cell r="D285">
            <v>0</v>
          </cell>
          <cell r="E285">
            <v>0</v>
          </cell>
          <cell r="F285">
            <v>36544.480000000003</v>
          </cell>
          <cell r="G285">
            <v>0</v>
          </cell>
          <cell r="I285">
            <v>36.54448</v>
          </cell>
          <cell r="J285">
            <v>36.54448</v>
          </cell>
          <cell r="K285" t="str">
            <v>Нематериальные активы</v>
          </cell>
        </row>
        <row r="286">
          <cell r="A286" t="str">
            <v>2730.10, Прочие нематериальные активы</v>
          </cell>
          <cell r="B286">
            <v>2914352432.8999996</v>
          </cell>
          <cell r="C286">
            <v>0</v>
          </cell>
          <cell r="D286">
            <v>97992.43</v>
          </cell>
          <cell r="E286">
            <v>97992.43</v>
          </cell>
          <cell r="F286">
            <v>2914352432.8999996</v>
          </cell>
          <cell r="G286">
            <v>0</v>
          </cell>
          <cell r="I286">
            <v>2914352.4328999994</v>
          </cell>
          <cell r="J286">
            <v>2914352.4328999994</v>
          </cell>
          <cell r="K286" t="str">
            <v>Нематериальные активы</v>
          </cell>
        </row>
        <row r="287">
          <cell r="A287" t="str">
            <v>2740.00, Амортизация прочих нематериальных активов</v>
          </cell>
          <cell r="B287">
            <v>0</v>
          </cell>
          <cell r="C287">
            <v>6167952145.5499992</v>
          </cell>
          <cell r="D287">
            <v>1653284738.0700002</v>
          </cell>
          <cell r="E287">
            <v>3200398253.2800002</v>
          </cell>
          <cell r="F287">
            <v>0</v>
          </cell>
          <cell r="G287">
            <v>7715065660.7600002</v>
          </cell>
          <cell r="I287">
            <v>-6167952.1455499995</v>
          </cell>
          <cell r="J287">
            <v>-7715065.6607600003</v>
          </cell>
          <cell r="K287">
            <v>0</v>
          </cell>
        </row>
        <row r="288">
          <cell r="A288" t="str">
            <v>2740.01, Амортизация лицензии и франшизы</v>
          </cell>
          <cell r="B288">
            <v>0</v>
          </cell>
          <cell r="C288">
            <v>2104915525.5799999</v>
          </cell>
          <cell r="D288">
            <v>225657449.97999999</v>
          </cell>
          <cell r="E288">
            <v>807017563.46000004</v>
          </cell>
          <cell r="F288">
            <v>0</v>
          </cell>
          <cell r="G288">
            <v>2686275639.0599999</v>
          </cell>
          <cell r="I288">
            <v>-2104915.5255800001</v>
          </cell>
          <cell r="J288">
            <v>-2686275.63906</v>
          </cell>
          <cell r="K288" t="str">
            <v>Нематериальные активы</v>
          </cell>
        </row>
        <row r="289">
          <cell r="A289" t="str">
            <v>2740.02, Амортизация - Программное обеспечение</v>
          </cell>
          <cell r="B289">
            <v>0</v>
          </cell>
          <cell r="C289">
            <v>1983705469.53</v>
          </cell>
          <cell r="D289">
            <v>1427529295.6600001</v>
          </cell>
          <cell r="E289">
            <v>2090792483.6700001</v>
          </cell>
          <cell r="F289">
            <v>0</v>
          </cell>
          <cell r="G289">
            <v>2646968657.54</v>
          </cell>
          <cell r="I289">
            <v>-1983705.4695299999</v>
          </cell>
          <cell r="J289">
            <v>-2646968.65754</v>
          </cell>
          <cell r="K289" t="str">
            <v>Нематериальные активы</v>
          </cell>
        </row>
        <row r="290">
          <cell r="A290" t="str">
            <v>2740.10, Амортизация - Прочие нематериальные активы</v>
          </cell>
          <cell r="B290">
            <v>0</v>
          </cell>
          <cell r="C290">
            <v>2079331150.4400001</v>
          </cell>
          <cell r="D290">
            <v>97992.43</v>
          </cell>
          <cell r="E290">
            <v>302588206.14999998</v>
          </cell>
          <cell r="F290">
            <v>0</v>
          </cell>
          <cell r="G290">
            <v>2381821364.1599998</v>
          </cell>
          <cell r="I290">
            <v>-2079331.15044</v>
          </cell>
          <cell r="J290">
            <v>-2381821.3641599999</v>
          </cell>
          <cell r="K290" t="str">
            <v>Нематериальные активы</v>
          </cell>
        </row>
        <row r="291">
          <cell r="A291" t="str">
            <v>2900.00, Прочие долгосрочные активы</v>
          </cell>
          <cell r="B291">
            <v>31354022494.760002</v>
          </cell>
          <cell r="C291">
            <v>0</v>
          </cell>
          <cell r="D291">
            <v>43162134292.059998</v>
          </cell>
          <cell r="E291">
            <v>28749656618.869999</v>
          </cell>
          <cell r="F291">
            <v>45766500167.949997</v>
          </cell>
          <cell r="G291">
            <v>0</v>
          </cell>
          <cell r="I291">
            <v>31354022.494760003</v>
          </cell>
          <cell r="J291">
            <v>45766500.167949997</v>
          </cell>
          <cell r="K291">
            <v>0</v>
          </cell>
        </row>
        <row r="292">
          <cell r="A292" t="str">
            <v>2910.00, Долгосрочные авансы выданные</v>
          </cell>
          <cell r="B292">
            <v>5988287702.1599998</v>
          </cell>
          <cell r="C292">
            <v>0</v>
          </cell>
          <cell r="D292">
            <v>5986508397.9599991</v>
          </cell>
          <cell r="E292">
            <v>7032347598.1900005</v>
          </cell>
          <cell r="F292">
            <v>4942448501.9299994</v>
          </cell>
          <cell r="G292">
            <v>0</v>
          </cell>
          <cell r="I292">
            <v>5988287.7021599999</v>
          </cell>
          <cell r="J292">
            <v>4942448.5019299993</v>
          </cell>
          <cell r="K292">
            <v>0</v>
          </cell>
        </row>
        <row r="293">
          <cell r="A293" t="str">
            <v>2910.01, Долгосрочные авансы выданные -под поставку основных средств</v>
          </cell>
          <cell r="B293">
            <v>5988287702.1599998</v>
          </cell>
          <cell r="C293">
            <v>0</v>
          </cell>
          <cell r="D293">
            <v>5986508397.9599991</v>
          </cell>
          <cell r="E293">
            <v>7032347598.1900005</v>
          </cell>
          <cell r="F293">
            <v>4942448501.9299994</v>
          </cell>
          <cell r="G293">
            <v>0</v>
          </cell>
          <cell r="I293">
            <v>5988287.7021599999</v>
          </cell>
          <cell r="J293">
            <v>4942448.5019299993</v>
          </cell>
          <cell r="K293">
            <v>0</v>
          </cell>
        </row>
        <row r="294">
          <cell r="A294" t="str">
            <v>2910.01.01, Под поставку основных средств Резидент</v>
          </cell>
          <cell r="B294">
            <v>5970352585.6799994</v>
          </cell>
          <cell r="C294">
            <v>0</v>
          </cell>
          <cell r="D294">
            <v>5903315756.6500006</v>
          </cell>
          <cell r="E294">
            <v>6999722094.6299992</v>
          </cell>
          <cell r="F294">
            <v>4873946247.7000008</v>
          </cell>
          <cell r="G294">
            <v>0</v>
          </cell>
          <cell r="I294">
            <v>5970352.5856799996</v>
          </cell>
          <cell r="J294">
            <v>4873946.2477000011</v>
          </cell>
          <cell r="K294" t="str">
            <v>Долгосрочная часть авансов выданных</v>
          </cell>
        </row>
        <row r="295">
          <cell r="A295" t="str">
            <v>2910.01.02, Под поставку основных средств Нерезидент</v>
          </cell>
          <cell r="B295">
            <v>17935116.48</v>
          </cell>
          <cell r="C295">
            <v>0</v>
          </cell>
          <cell r="D295">
            <v>83192641.310000002</v>
          </cell>
          <cell r="E295">
            <v>32625503.559999999</v>
          </cell>
          <cell r="F295">
            <v>68502254.230000004</v>
          </cell>
          <cell r="G295">
            <v>0</v>
          </cell>
          <cell r="I295">
            <v>17935.116480000001</v>
          </cell>
          <cell r="J295">
            <v>68502.254230000006</v>
          </cell>
          <cell r="K295" t="str">
            <v>Долгосрочная часть авансов выданных</v>
          </cell>
        </row>
        <row r="296">
          <cell r="A296" t="str">
            <v>2920.00, Долгосрочные расходы будущих периодов</v>
          </cell>
          <cell r="B296">
            <v>0</v>
          </cell>
          <cell r="C296">
            <v>0</v>
          </cell>
          <cell r="D296">
            <v>6709754228.8999996</v>
          </cell>
          <cell r="E296">
            <v>6709754228.8999996</v>
          </cell>
          <cell r="F296">
            <v>0</v>
          </cell>
          <cell r="G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2920.10, Прочие расходы будущих периодов</v>
          </cell>
          <cell r="B297">
            <v>0</v>
          </cell>
          <cell r="C297">
            <v>0</v>
          </cell>
          <cell r="D297">
            <v>6709754228.8999996</v>
          </cell>
          <cell r="E297">
            <v>6709754228.8999996</v>
          </cell>
          <cell r="F297">
            <v>0</v>
          </cell>
          <cell r="G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2920.10.01, Прочие расходы будущих периодов (вал)</v>
          </cell>
          <cell r="B298">
            <v>0</v>
          </cell>
          <cell r="C298">
            <v>0</v>
          </cell>
          <cell r="D298">
            <v>6709754228.8999996</v>
          </cell>
          <cell r="E298">
            <v>6709754228.8999996</v>
          </cell>
          <cell r="F298">
            <v>0</v>
          </cell>
          <cell r="G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2930.00, Незавершенное строительство</v>
          </cell>
          <cell r="B299">
            <v>25345748731.599998</v>
          </cell>
          <cell r="C299">
            <v>0</v>
          </cell>
          <cell r="D299">
            <v>30465871665.200001</v>
          </cell>
          <cell r="E299">
            <v>15007568730.779999</v>
          </cell>
          <cell r="F299">
            <v>40804051666.019997</v>
          </cell>
          <cell r="G299">
            <v>0</v>
          </cell>
          <cell r="I299">
            <v>25345748.731599998</v>
          </cell>
          <cell r="J299">
            <v>40804051.666019998</v>
          </cell>
          <cell r="K299">
            <v>0</v>
          </cell>
        </row>
        <row r="300">
          <cell r="A300" t="str">
            <v>2930.01, Приобретение объектов основных средств требующих дополнительных затрат для приведения в рабочее состояние</v>
          </cell>
          <cell r="B300">
            <v>24059858249.060001</v>
          </cell>
          <cell r="C300">
            <v>0</v>
          </cell>
          <cell r="D300">
            <v>22338525247.459999</v>
          </cell>
          <cell r="E300">
            <v>12136368908.24</v>
          </cell>
          <cell r="F300">
            <v>34262014588.279999</v>
          </cell>
          <cell r="G300">
            <v>0</v>
          </cell>
          <cell r="I300">
            <v>24059858.249060001</v>
          </cell>
          <cell r="J300">
            <v>34262014.58828</v>
          </cell>
          <cell r="K300">
            <v>0</v>
          </cell>
        </row>
        <row r="301">
          <cell r="A301" t="str">
            <v>2930.01, Приобретение объектов основных средств требующих дополнительных затрат для приведения в рабочее состояние</v>
          </cell>
          <cell r="B301">
            <v>1968788229.3100002</v>
          </cell>
          <cell r="C301">
            <v>0</v>
          </cell>
          <cell r="D301">
            <v>26562238.010000002</v>
          </cell>
          <cell r="E301">
            <v>1540457897.8399999</v>
          </cell>
          <cell r="F301">
            <v>454892569.48000002</v>
          </cell>
          <cell r="G301">
            <v>0</v>
          </cell>
          <cell r="I301">
            <v>1968788.2293100001</v>
          </cell>
          <cell r="J301">
            <v>454892.56948000001</v>
          </cell>
          <cell r="K301" t="str">
            <v>Основные средства</v>
          </cell>
        </row>
        <row r="302">
          <cell r="A302" t="str">
            <v>2930.01.01, Приобретение объектов основных средств требующих дополнительных затрат для приведения в рабочее состояние (ОС)</v>
          </cell>
          <cell r="B302">
            <v>21856070590.84</v>
          </cell>
          <cell r="C302">
            <v>0</v>
          </cell>
          <cell r="D302">
            <v>21264582619.440002</v>
          </cell>
          <cell r="E302">
            <v>10241781454.310001</v>
          </cell>
          <cell r="F302">
            <v>32878871755.969997</v>
          </cell>
          <cell r="G302">
            <v>0</v>
          </cell>
          <cell r="I302">
            <v>21856070.590840001</v>
          </cell>
          <cell r="J302">
            <v>32878871.755969997</v>
          </cell>
          <cell r="K302" t="str">
            <v>Основные средства</v>
          </cell>
        </row>
        <row r="303">
          <cell r="A303" t="str">
            <v>2930.01.02, Приобретение объектов основных средств требующих дополнительных затрат для приведения в рабочее состояние (НМА)</v>
          </cell>
          <cell r="B303">
            <v>234999428.91</v>
          </cell>
          <cell r="C303">
            <v>0</v>
          </cell>
          <cell r="D303">
            <v>1047380390.01</v>
          </cell>
          <cell r="E303">
            <v>354129556.08999997</v>
          </cell>
          <cell r="F303">
            <v>928250262.83000004</v>
          </cell>
          <cell r="G303">
            <v>0</v>
          </cell>
          <cell r="I303">
            <v>234999.42890999999</v>
          </cell>
          <cell r="J303">
            <v>928250.26283000002</v>
          </cell>
          <cell r="K303" t="str">
            <v>Нематериальные активы</v>
          </cell>
        </row>
        <row r="304">
          <cell r="A304" t="str">
            <v>2930.03, Строительно монтажные работы по строительству основных средств выполненные подрядным способом</v>
          </cell>
          <cell r="B304">
            <v>1285890482.54</v>
          </cell>
          <cell r="C304">
            <v>0</v>
          </cell>
          <cell r="D304">
            <v>7270490492.4900007</v>
          </cell>
          <cell r="E304">
            <v>1878610647.29</v>
          </cell>
          <cell r="F304">
            <v>6677770327.7400007</v>
          </cell>
          <cell r="G304">
            <v>0</v>
          </cell>
          <cell r="I304">
            <v>1285890.48254</v>
          </cell>
          <cell r="J304">
            <v>6677770.3277400006</v>
          </cell>
          <cell r="K304">
            <v>0</v>
          </cell>
        </row>
        <row r="305">
          <cell r="A305" t="str">
            <v>2930.03, Строительно монтажные работы по строительству основных средств выполненные подрядным способом</v>
          </cell>
          <cell r="B305">
            <v>1023455348.91</v>
          </cell>
          <cell r="C305">
            <v>0</v>
          </cell>
          <cell r="D305">
            <v>138227335.02000001</v>
          </cell>
          <cell r="E305">
            <v>183548595.78</v>
          </cell>
          <cell r="F305">
            <v>978134088.14999998</v>
          </cell>
          <cell r="G305">
            <v>0</v>
          </cell>
          <cell r="I305">
            <v>1023455.3489099999</v>
          </cell>
          <cell r="J305">
            <v>978134.08814999997</v>
          </cell>
          <cell r="K305" t="str">
            <v>Основные средства</v>
          </cell>
        </row>
        <row r="306">
          <cell r="A306" t="str">
            <v>2930.03.01, Строительно монтажные работы по строительству основных средств выполненные подрядным способом (ОС)</v>
          </cell>
          <cell r="B306">
            <v>261160133.63</v>
          </cell>
          <cell r="C306">
            <v>0</v>
          </cell>
          <cell r="D306">
            <v>5509167116.4499998</v>
          </cell>
          <cell r="E306">
            <v>1358839909.5900002</v>
          </cell>
          <cell r="F306">
            <v>4411487340.4899998</v>
          </cell>
          <cell r="G306">
            <v>0</v>
          </cell>
          <cell r="I306">
            <v>261160.13363</v>
          </cell>
          <cell r="J306">
            <v>4411487.3404899994</v>
          </cell>
          <cell r="K306" t="str">
            <v>Основные средства</v>
          </cell>
        </row>
        <row r="307">
          <cell r="A307" t="str">
            <v>2930.03.02, Строительно монтажные работы по строительству основных средств выполненные подрядным способом (НМА)</v>
          </cell>
          <cell r="B307">
            <v>1275000</v>
          </cell>
          <cell r="C307">
            <v>0</v>
          </cell>
          <cell r="D307">
            <v>1623096041.02</v>
          </cell>
          <cell r="E307">
            <v>336222141.92000002</v>
          </cell>
          <cell r="F307">
            <v>1288148899.0999999</v>
          </cell>
          <cell r="G307">
            <v>0</v>
          </cell>
          <cell r="I307">
            <v>1275</v>
          </cell>
          <cell r="J307">
            <v>1288148.8990999998</v>
          </cell>
          <cell r="K307" t="str">
            <v>Нематериальные активы</v>
          </cell>
        </row>
        <row r="308">
          <cell r="A308" t="str">
            <v>2930.04, Реконструкция и модернизация основных средств увеличивающая их стоимость</v>
          </cell>
          <cell r="B308">
            <v>0</v>
          </cell>
          <cell r="C308">
            <v>0</v>
          </cell>
          <cell r="D308">
            <v>856855925.25</v>
          </cell>
          <cell r="E308">
            <v>856855925.25</v>
          </cell>
          <cell r="F308">
            <v>0</v>
          </cell>
          <cell r="G308">
            <v>0</v>
          </cell>
          <cell r="I308">
            <v>0</v>
          </cell>
          <cell r="J308">
            <v>0</v>
          </cell>
          <cell r="K308" t="str">
            <v>Основные средства</v>
          </cell>
        </row>
        <row r="309">
          <cell r="A309" t="str">
            <v>2931.00, Обесценение объектов незавершенного строительства</v>
          </cell>
          <cell r="B309">
            <v>0</v>
          </cell>
          <cell r="C309">
            <v>0</v>
          </cell>
          <cell r="D309">
            <v>0</v>
          </cell>
          <cell r="E309">
            <v>135733250</v>
          </cell>
          <cell r="F309">
            <v>0</v>
          </cell>
          <cell r="G309">
            <v>135733250</v>
          </cell>
          <cell r="I309">
            <v>0</v>
          </cell>
          <cell r="J309">
            <v>-135733.25</v>
          </cell>
          <cell r="K309">
            <v>0</v>
          </cell>
        </row>
        <row r="310">
          <cell r="A310" t="str">
            <v>2931.01, Обесценение объектов незавершенного строительства</v>
          </cell>
          <cell r="B310">
            <v>0</v>
          </cell>
          <cell r="C310">
            <v>0</v>
          </cell>
          <cell r="D310">
            <v>0</v>
          </cell>
          <cell r="E310">
            <v>135733250</v>
          </cell>
          <cell r="F310">
            <v>0</v>
          </cell>
          <cell r="G310">
            <v>135733250</v>
          </cell>
          <cell r="I310">
            <v>0</v>
          </cell>
          <cell r="J310">
            <v>-135733.25</v>
          </cell>
          <cell r="K310" t="str">
            <v>Основные средства</v>
          </cell>
        </row>
        <row r="311">
          <cell r="A311" t="str">
            <v>2991.00, Долгосрочные денежные средства ограниченные в использовании</v>
          </cell>
          <cell r="B311">
            <v>19986061</v>
          </cell>
          <cell r="C311">
            <v>0</v>
          </cell>
          <cell r="D311">
            <v>0</v>
          </cell>
          <cell r="E311">
            <v>-13939</v>
          </cell>
          <cell r="F311">
            <v>20000000</v>
          </cell>
          <cell r="G311">
            <v>0</v>
          </cell>
          <cell r="I311">
            <v>19986.061000000002</v>
          </cell>
          <cell r="J311">
            <v>20000</v>
          </cell>
          <cell r="K311">
            <v>0</v>
          </cell>
        </row>
        <row r="312">
          <cell r="A312" t="str">
            <v>2991.01, Денежные средства ограниченные в использовании в тенге</v>
          </cell>
          <cell r="B312">
            <v>20100000</v>
          </cell>
          <cell r="C312">
            <v>0</v>
          </cell>
          <cell r="D312">
            <v>0</v>
          </cell>
          <cell r="E312">
            <v>0</v>
          </cell>
          <cell r="F312">
            <v>20100000</v>
          </cell>
          <cell r="G312">
            <v>0</v>
          </cell>
          <cell r="I312">
            <v>20100</v>
          </cell>
          <cell r="J312">
            <v>20100</v>
          </cell>
          <cell r="K312" t="str">
            <v>Прочие долгосрочные активы</v>
          </cell>
        </row>
        <row r="313">
          <cell r="A313" t="str">
            <v>2991.05, Резерв под обесценение денежных средств, ограниченных в использовании в тенге</v>
          </cell>
          <cell r="B313">
            <v>0</v>
          </cell>
          <cell r="C313">
            <v>113939</v>
          </cell>
          <cell r="D313">
            <v>0</v>
          </cell>
          <cell r="E313">
            <v>-13939</v>
          </cell>
          <cell r="F313">
            <v>0</v>
          </cell>
          <cell r="G313">
            <v>100000</v>
          </cell>
          <cell r="I313">
            <v>-113.93899999999999</v>
          </cell>
          <cell r="J313">
            <v>-100</v>
          </cell>
          <cell r="K313" t="str">
            <v>Прочие долгосрочные активы</v>
          </cell>
        </row>
        <row r="314">
          <cell r="A314" t="str">
            <v>3000.00, Краткосрочные финансовые обязательства</v>
          </cell>
          <cell r="B314">
            <v>0</v>
          </cell>
          <cell r="C314">
            <v>13040872510.85</v>
          </cell>
          <cell r="D314">
            <v>27881465924.259998</v>
          </cell>
          <cell r="E314">
            <v>31573599693.939999</v>
          </cell>
          <cell r="F314">
            <v>0</v>
          </cell>
          <cell r="G314">
            <v>16733006280.530001</v>
          </cell>
          <cell r="I314">
            <v>-13040872.510850001</v>
          </cell>
          <cell r="J314">
            <v>-16733006.28053</v>
          </cell>
          <cell r="K314">
            <v>0</v>
          </cell>
        </row>
        <row r="315">
          <cell r="A315" t="str">
            <v>3010.00, Краткосрочные финансовые обязательства, оцениваемые по амортизированной стоимости (банковские займы)</v>
          </cell>
          <cell r="B315">
            <v>0</v>
          </cell>
          <cell r="C315">
            <v>564649610.28999996</v>
          </cell>
          <cell r="D315">
            <v>564649610.28999996</v>
          </cell>
          <cell r="E315">
            <v>220000000</v>
          </cell>
          <cell r="F315">
            <v>0</v>
          </cell>
          <cell r="G315">
            <v>220000000</v>
          </cell>
          <cell r="I315">
            <v>-564649.61028999998</v>
          </cell>
          <cell r="J315">
            <v>-220000</v>
          </cell>
          <cell r="K315">
            <v>0</v>
          </cell>
        </row>
        <row r="316">
          <cell r="A316" t="str">
            <v>3010.01, Краткосрочные банковские займы</v>
          </cell>
          <cell r="B316">
            <v>0</v>
          </cell>
          <cell r="C316">
            <v>564649610.28999996</v>
          </cell>
          <cell r="D316">
            <v>564649610.28999996</v>
          </cell>
          <cell r="E316">
            <v>220000000</v>
          </cell>
          <cell r="F316">
            <v>0</v>
          </cell>
          <cell r="G316">
            <v>220000000</v>
          </cell>
          <cell r="I316">
            <v>-564649.61028999998</v>
          </cell>
          <cell r="J316">
            <v>-220000</v>
          </cell>
          <cell r="K316" t="str">
            <v>Краткосрочные займы и текущая часть долгосрочных займов</v>
          </cell>
        </row>
        <row r="317">
          <cell r="A317" t="str">
            <v>3040.00, Краткосрочная кредиторская задолженность по дивидендам и доходам участников</v>
          </cell>
          <cell r="B317">
            <v>0</v>
          </cell>
          <cell r="C317">
            <v>2469517629.5000005</v>
          </cell>
          <cell r="D317">
            <v>4939035259</v>
          </cell>
          <cell r="E317">
            <v>2469517629.5000005</v>
          </cell>
          <cell r="F317">
            <v>0</v>
          </cell>
          <cell r="G317">
            <v>0</v>
          </cell>
          <cell r="I317">
            <v>-2469517.6295000003</v>
          </cell>
          <cell r="J317">
            <v>0</v>
          </cell>
          <cell r="K317">
            <v>0</v>
          </cell>
        </row>
        <row r="318">
          <cell r="A318" t="str">
            <v>3040.01, Дивиденды по акциям</v>
          </cell>
          <cell r="B318">
            <v>0</v>
          </cell>
          <cell r="C318">
            <v>2469517629.5000005</v>
          </cell>
          <cell r="D318">
            <v>4939035259</v>
          </cell>
          <cell r="E318">
            <v>2469517629.5000005</v>
          </cell>
          <cell r="F318">
            <v>0</v>
          </cell>
          <cell r="G318">
            <v>0</v>
          </cell>
          <cell r="I318">
            <v>-2469517.6295000003</v>
          </cell>
          <cell r="J318">
            <v>0</v>
          </cell>
          <cell r="K318" t="str">
            <v>Задолженность по дивидендам</v>
          </cell>
        </row>
        <row r="319">
          <cell r="A319" t="str">
            <v>3050.00, Краткосрочные вознаграждения к выплате</v>
          </cell>
          <cell r="B319">
            <v>0</v>
          </cell>
          <cell r="C319">
            <v>1289344504.8399999</v>
          </cell>
          <cell r="D319">
            <v>10073741132.26</v>
          </cell>
          <cell r="E319">
            <v>10187535249.839998</v>
          </cell>
          <cell r="F319">
            <v>0</v>
          </cell>
          <cell r="G319">
            <v>1403138622.4200001</v>
          </cell>
          <cell r="I319">
            <v>-1289344.5048399998</v>
          </cell>
          <cell r="J319">
            <v>-1403138.6224200001</v>
          </cell>
          <cell r="K319">
            <v>0</v>
          </cell>
        </row>
        <row r="320">
          <cell r="A320" t="str">
            <v>3050.01, По банковским займам</v>
          </cell>
          <cell r="B320">
            <v>0</v>
          </cell>
          <cell r="C320">
            <v>48433828.890000001</v>
          </cell>
          <cell r="D320">
            <v>522851675.63</v>
          </cell>
          <cell r="E320">
            <v>475653818.91000003</v>
          </cell>
          <cell r="F320">
            <v>0</v>
          </cell>
          <cell r="G320">
            <v>1235972.17</v>
          </cell>
          <cell r="I320">
            <v>-48433.828889999997</v>
          </cell>
          <cell r="J320">
            <v>-1235.97217</v>
          </cell>
          <cell r="K320" t="str">
            <v>Краткосрочные займы и текущая часть долгосрочных займов</v>
          </cell>
        </row>
        <row r="321">
          <cell r="A321" t="str">
            <v>3050.02, По долгосрочным банковским займам</v>
          </cell>
          <cell r="B321">
            <v>0</v>
          </cell>
          <cell r="C321">
            <v>467458608.08999997</v>
          </cell>
          <cell r="D321">
            <v>3882098199.1000004</v>
          </cell>
          <cell r="E321">
            <v>4043088604.0300002</v>
          </cell>
          <cell r="F321">
            <v>0</v>
          </cell>
          <cell r="G321">
            <v>628449013.01999998</v>
          </cell>
          <cell r="I321">
            <v>-467458.60808999999</v>
          </cell>
          <cell r="J321">
            <v>-628449.01301999995</v>
          </cell>
          <cell r="K321" t="str">
            <v>Краткосрочные займы и текущая часть долгосрочных займов</v>
          </cell>
        </row>
        <row r="322">
          <cell r="A322" t="str">
            <v>3050.04, По облигациям</v>
          </cell>
          <cell r="B322">
            <v>0</v>
          </cell>
          <cell r="C322">
            <v>773164633.05999994</v>
          </cell>
          <cell r="D322">
            <v>5635381452.1200008</v>
          </cell>
          <cell r="E322">
            <v>5635381503.8100004</v>
          </cell>
          <cell r="F322">
            <v>0</v>
          </cell>
          <cell r="G322">
            <v>773164684.75</v>
          </cell>
          <cell r="I322">
            <v>-773164.63305999991</v>
          </cell>
          <cell r="J322">
            <v>-773164.68475000001</v>
          </cell>
          <cell r="K322" t="str">
            <v>Краткосрочная часть облигаций</v>
          </cell>
        </row>
        <row r="323">
          <cell r="A323" t="str">
            <v>3050.09, По финансовой аренде</v>
          </cell>
          <cell r="B323">
            <v>0</v>
          </cell>
          <cell r="C323">
            <v>287434.8</v>
          </cell>
          <cell r="D323">
            <v>33409805.41</v>
          </cell>
          <cell r="E323">
            <v>33411323.09</v>
          </cell>
          <cell r="F323">
            <v>0</v>
          </cell>
          <cell r="G323">
            <v>288952.48</v>
          </cell>
          <cell r="I323">
            <v>-287.4348</v>
          </cell>
          <cell r="J323">
            <v>-288.95247999999998</v>
          </cell>
          <cell r="K323" t="str">
            <v>Текущая часть обязательств по финансовой аренде</v>
          </cell>
        </row>
        <row r="324">
          <cell r="A324" t="str">
            <v>3060.00, Текущая часть долгосрочных финансовых обязательств</v>
          </cell>
          <cell r="B324">
            <v>0</v>
          </cell>
          <cell r="C324">
            <v>8717360766.2199993</v>
          </cell>
          <cell r="D324">
            <v>12304039922.709999</v>
          </cell>
          <cell r="E324">
            <v>18696546814.599998</v>
          </cell>
          <cell r="F324">
            <v>0</v>
          </cell>
          <cell r="G324">
            <v>15109867658.109999</v>
          </cell>
          <cell r="I324">
            <v>-8717360.7662199996</v>
          </cell>
          <cell r="J324">
            <v>-15109867.658109998</v>
          </cell>
          <cell r="K324">
            <v>0</v>
          </cell>
        </row>
        <row r="325">
          <cell r="A325" t="str">
            <v>3060.01, Текущая часть долгосрочных займов, полученных от сторонних организаций, осуществляющих банковские операции без лицензии</v>
          </cell>
          <cell r="B325">
            <v>0</v>
          </cell>
          <cell r="C325">
            <v>8717360766.2199993</v>
          </cell>
          <cell r="D325">
            <v>12304039922.709999</v>
          </cell>
          <cell r="E325">
            <v>18696546814.599998</v>
          </cell>
          <cell r="F325">
            <v>0</v>
          </cell>
          <cell r="G325">
            <v>15109867658.109999</v>
          </cell>
          <cell r="I325">
            <v>-8717360.7662199996</v>
          </cell>
          <cell r="J325">
            <v>-15109867.658109998</v>
          </cell>
          <cell r="K325" t="str">
            <v>Краткосрочные займы и текущая часть долгосрочных займов</v>
          </cell>
        </row>
        <row r="326">
          <cell r="A326" t="str">
            <v>3100.00, Обязательства по налогам</v>
          </cell>
          <cell r="B326">
            <v>0</v>
          </cell>
          <cell r="C326">
            <v>566389582.28999996</v>
          </cell>
          <cell r="D326">
            <v>14087393550.120001</v>
          </cell>
          <cell r="E326">
            <v>13873761602</v>
          </cell>
          <cell r="F326">
            <v>0</v>
          </cell>
          <cell r="G326">
            <v>352757634.17000002</v>
          </cell>
          <cell r="I326">
            <v>-566389.58228999993</v>
          </cell>
          <cell r="J326">
            <v>-352757.63417000003</v>
          </cell>
          <cell r="K326">
            <v>0</v>
          </cell>
        </row>
        <row r="327">
          <cell r="A327" t="str">
            <v>3110.00, Корпоративный подоходный налог подлежащий уплате</v>
          </cell>
          <cell r="B327">
            <v>0</v>
          </cell>
          <cell r="C327">
            <v>41455316.689999998</v>
          </cell>
          <cell r="D327">
            <v>315796201.22000003</v>
          </cell>
          <cell r="E327">
            <v>274932617.04000002</v>
          </cell>
          <cell r="F327">
            <v>0</v>
          </cell>
          <cell r="G327">
            <v>591732.51</v>
          </cell>
          <cell r="I327">
            <v>-41455.31669</v>
          </cell>
          <cell r="J327">
            <v>-591.73251000000005</v>
          </cell>
          <cell r="K327">
            <v>0</v>
          </cell>
        </row>
        <row r="328">
          <cell r="A328" t="str">
            <v>3110.01, Корпоративный подоходный налог с юридических лиц резидентов</v>
          </cell>
          <cell r="B328">
            <v>0</v>
          </cell>
          <cell r="C328">
            <v>0</v>
          </cell>
          <cell r="D328">
            <v>63096575.07</v>
          </cell>
          <cell r="E328">
            <v>63096575.07</v>
          </cell>
          <cell r="F328">
            <v>0</v>
          </cell>
          <cell r="G328">
            <v>0</v>
          </cell>
          <cell r="I328">
            <v>0</v>
          </cell>
          <cell r="J328">
            <v>0</v>
          </cell>
          <cell r="K328" t="str">
            <v>Налоги к уплате и прочие обязательные платежи</v>
          </cell>
        </row>
        <row r="329">
          <cell r="A329" t="str">
            <v>3110.02, Корпоративный подоходный налог с юридических лиц резидентов удерживаемый у источника выплаты</v>
          </cell>
          <cell r="B329">
            <v>0</v>
          </cell>
          <cell r="C329">
            <v>0</v>
          </cell>
          <cell r="D329">
            <v>46837076.380000003</v>
          </cell>
          <cell r="E329">
            <v>46837076.380000003</v>
          </cell>
          <cell r="F329">
            <v>0</v>
          </cell>
          <cell r="G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3110.03, Корпоративный подоходный налог с юридических лиц-нерезидентов, удерживаемый у источника выплаты</v>
          </cell>
          <cell r="B330">
            <v>0</v>
          </cell>
          <cell r="C330">
            <v>41455316.689999998</v>
          </cell>
          <cell r="D330">
            <v>205862549.77000001</v>
          </cell>
          <cell r="E330">
            <v>164998965.59</v>
          </cell>
          <cell r="F330">
            <v>0</v>
          </cell>
          <cell r="G330">
            <v>591732.51</v>
          </cell>
          <cell r="I330">
            <v>-41455.31669</v>
          </cell>
          <cell r="J330">
            <v>-591.73251000000005</v>
          </cell>
          <cell r="K330" t="str">
            <v>Налоги к уплате и прочие обязательные платежи</v>
          </cell>
        </row>
        <row r="331">
          <cell r="A331" t="str">
            <v>3120.00, Индивидуальный подоходный налог</v>
          </cell>
          <cell r="B331">
            <v>0</v>
          </cell>
          <cell r="C331">
            <v>80622151.269999996</v>
          </cell>
          <cell r="D331">
            <v>1428581864.24</v>
          </cell>
          <cell r="E331">
            <v>1454470862.4899998</v>
          </cell>
          <cell r="F331">
            <v>0</v>
          </cell>
          <cell r="G331">
            <v>106511149.52</v>
          </cell>
          <cell r="I331">
            <v>-80622.151270000002</v>
          </cell>
          <cell r="J331">
            <v>-106511.14951999999</v>
          </cell>
          <cell r="K331">
            <v>0</v>
          </cell>
        </row>
        <row r="332">
          <cell r="A332" t="str">
            <v>3120.01, Индивидуальный подоходный налог по доходам работников</v>
          </cell>
          <cell r="B332">
            <v>0</v>
          </cell>
          <cell r="C332">
            <v>69772230.510000005</v>
          </cell>
          <cell r="D332">
            <v>1299685436.4899998</v>
          </cell>
          <cell r="E332">
            <v>1325114770.9000001</v>
          </cell>
          <cell r="F332">
            <v>0</v>
          </cell>
          <cell r="G332">
            <v>95201564.920000002</v>
          </cell>
          <cell r="I332">
            <v>-69772.230510000009</v>
          </cell>
          <cell r="J332">
            <v>-95201.564920000004</v>
          </cell>
          <cell r="K332" t="str">
            <v>Налоги к уплате и прочие обязательные платежи</v>
          </cell>
        </row>
        <row r="333">
          <cell r="A333" t="str">
            <v>3120.02, Индивидуальный подоходный налог по доходам других физических лиц, удержанный у источника выплаты</v>
          </cell>
          <cell r="B333">
            <v>0</v>
          </cell>
          <cell r="C333">
            <v>10628643.439999999</v>
          </cell>
          <cell r="D333">
            <v>118194026.92</v>
          </cell>
          <cell r="E333">
            <v>108000657.98</v>
          </cell>
          <cell r="F333">
            <v>0</v>
          </cell>
          <cell r="G333">
            <v>435274.5</v>
          </cell>
          <cell r="I333">
            <v>-10628.64344</v>
          </cell>
          <cell r="J333">
            <v>-435.27449999999999</v>
          </cell>
          <cell r="K333" t="str">
            <v>Налоги к уплате и прочие обязательные платежи</v>
          </cell>
        </row>
        <row r="334">
          <cell r="A334" t="str">
            <v>3120.03, Индивидуальный подоходный налог по доходам иностранных граждан, удержанный у источника выплаты</v>
          </cell>
          <cell r="B334">
            <v>0</v>
          </cell>
          <cell r="C334">
            <v>221277.32</v>
          </cell>
          <cell r="D334">
            <v>10702400.83</v>
          </cell>
          <cell r="E334">
            <v>21355433.609999999</v>
          </cell>
          <cell r="F334">
            <v>0</v>
          </cell>
          <cell r="G334">
            <v>10874310.1</v>
          </cell>
          <cell r="I334">
            <v>-221.27732</v>
          </cell>
          <cell r="J334">
            <v>-10874.310099999999</v>
          </cell>
          <cell r="K334" t="str">
            <v>Налоги к уплате и прочие обязательные платежи</v>
          </cell>
        </row>
        <row r="335">
          <cell r="A335" t="str">
            <v>3121.00, Пени - индивидуальный подоходный налог</v>
          </cell>
          <cell r="B335">
            <v>0</v>
          </cell>
          <cell r="C335">
            <v>0</v>
          </cell>
          <cell r="D335">
            <v>299656.68</v>
          </cell>
          <cell r="E335">
            <v>299656.68</v>
          </cell>
          <cell r="F335">
            <v>0</v>
          </cell>
          <cell r="G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3121.01, Пени индивидуальный подоходный налог по доходам работников</v>
          </cell>
          <cell r="B336">
            <v>0</v>
          </cell>
          <cell r="C336">
            <v>0</v>
          </cell>
          <cell r="D336">
            <v>299656.68</v>
          </cell>
          <cell r="E336">
            <v>299656.68</v>
          </cell>
          <cell r="F336">
            <v>0</v>
          </cell>
          <cell r="G336">
            <v>0</v>
          </cell>
          <cell r="I336">
            <v>0</v>
          </cell>
          <cell r="J336">
            <v>0</v>
          </cell>
          <cell r="K336" t="str">
            <v>Налоги к уплате и прочие обязательные платежи</v>
          </cell>
        </row>
        <row r="337">
          <cell r="A337" t="str">
            <v>3130.00, Налог на добавленную стоимость</v>
          </cell>
          <cell r="B337">
            <v>0</v>
          </cell>
          <cell r="C337">
            <v>237505064.30000001</v>
          </cell>
          <cell r="D337">
            <v>10754082250.77</v>
          </cell>
          <cell r="E337">
            <v>10674764353.469999</v>
          </cell>
          <cell r="F337">
            <v>0</v>
          </cell>
          <cell r="G337">
            <v>158187167</v>
          </cell>
          <cell r="I337">
            <v>-237505.0643</v>
          </cell>
          <cell r="J337">
            <v>-158187.16699999999</v>
          </cell>
          <cell r="K337">
            <v>0</v>
          </cell>
        </row>
        <row r="338">
          <cell r="A338" t="str">
            <v>3130.01, Налог на добавленную стоимость</v>
          </cell>
          <cell r="B338">
            <v>0</v>
          </cell>
          <cell r="C338">
            <v>0</v>
          </cell>
          <cell r="D338">
            <v>9805030452.9700012</v>
          </cell>
          <cell r="E338">
            <v>9805030452.9700012</v>
          </cell>
          <cell r="F338">
            <v>0</v>
          </cell>
          <cell r="G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3130.01.01, Налог на добавленную стоимость за текущий период</v>
          </cell>
          <cell r="B339">
            <v>0</v>
          </cell>
          <cell r="C339">
            <v>0</v>
          </cell>
          <cell r="D339">
            <v>9874043514.7999992</v>
          </cell>
          <cell r="E339">
            <v>9874043514.7999992</v>
          </cell>
          <cell r="F339">
            <v>0</v>
          </cell>
          <cell r="G339">
            <v>0</v>
          </cell>
          <cell r="I339">
            <v>0</v>
          </cell>
          <cell r="J339">
            <v>0</v>
          </cell>
          <cell r="K339" t="str">
            <v>Налоги к уплате и прочие обязательные платежи</v>
          </cell>
        </row>
        <row r="340">
          <cell r="A340" t="str">
            <v>3130.01.02, Налог на добавленную стоимость Корректировка</v>
          </cell>
          <cell r="B340">
            <v>0</v>
          </cell>
          <cell r="C340">
            <v>0</v>
          </cell>
          <cell r="D340">
            <v>-176396893.68000001</v>
          </cell>
          <cell r="E340">
            <v>-176396893.68000001</v>
          </cell>
          <cell r="F340">
            <v>0</v>
          </cell>
          <cell r="G340">
            <v>0</v>
          </cell>
          <cell r="I340">
            <v>0</v>
          </cell>
          <cell r="J340">
            <v>0</v>
          </cell>
          <cell r="K340" t="str">
            <v>Налоги к уплате и прочие обязательные платежи</v>
          </cell>
        </row>
        <row r="341">
          <cell r="A341" t="str">
            <v>3130.01.03, Налог на добавленную стоимость счета за прошлый период</v>
          </cell>
          <cell r="B341">
            <v>0</v>
          </cell>
          <cell r="C341">
            <v>0</v>
          </cell>
          <cell r="D341">
            <v>107383831.84999999</v>
          </cell>
          <cell r="E341">
            <v>107383831.84999999</v>
          </cell>
          <cell r="F341">
            <v>0</v>
          </cell>
          <cell r="G341">
            <v>0</v>
          </cell>
          <cell r="I341">
            <v>0</v>
          </cell>
          <cell r="J341">
            <v>0</v>
          </cell>
          <cell r="K341" t="str">
            <v>Налоги к уплате и прочие обязательные платежи</v>
          </cell>
        </row>
        <row r="342">
          <cell r="A342" t="str">
            <v>3130.02, Налог на добавленную стоимость за нерезидента</v>
          </cell>
          <cell r="B342">
            <v>0</v>
          </cell>
          <cell r="C342">
            <v>237505064.30000001</v>
          </cell>
          <cell r="D342">
            <v>608213051</v>
          </cell>
          <cell r="E342">
            <v>528895153.69999999</v>
          </cell>
          <cell r="F342">
            <v>0</v>
          </cell>
          <cell r="G342">
            <v>158187167</v>
          </cell>
          <cell r="I342">
            <v>-237505.0643</v>
          </cell>
          <cell r="J342">
            <v>-158187.16699999999</v>
          </cell>
          <cell r="K342" t="str">
            <v>Налоги к уплате и прочие обязательные платежи</v>
          </cell>
        </row>
        <row r="343">
          <cell r="A343" t="str">
            <v>3130.03, Налог на добавленную стоимость по импорту</v>
          </cell>
          <cell r="B343">
            <v>0</v>
          </cell>
          <cell r="C343">
            <v>0</v>
          </cell>
          <cell r="D343">
            <v>340838746.80000001</v>
          </cell>
          <cell r="E343">
            <v>340838746.80000001</v>
          </cell>
          <cell r="F343">
            <v>0</v>
          </cell>
          <cell r="G343">
            <v>0</v>
          </cell>
          <cell r="I343">
            <v>0</v>
          </cell>
          <cell r="J343">
            <v>0</v>
          </cell>
          <cell r="K343" t="str">
            <v>Налоги к уплате и прочие обязательные платежи</v>
          </cell>
        </row>
        <row r="344">
          <cell r="A344" t="str">
            <v>3133.00, Налог на добавленную стоимость отраженный по методу начисления</v>
          </cell>
          <cell r="B344">
            <v>0</v>
          </cell>
          <cell r="C344">
            <v>147097945.31</v>
          </cell>
          <cell r="D344">
            <v>0</v>
          </cell>
          <cell r="E344">
            <v>-144709619.72999999</v>
          </cell>
          <cell r="F344">
            <v>0</v>
          </cell>
          <cell r="G344">
            <v>2388325.58</v>
          </cell>
          <cell r="I344">
            <v>-147097.94531000001</v>
          </cell>
          <cell r="J344">
            <v>-2388.3255800000002</v>
          </cell>
          <cell r="K344">
            <v>0</v>
          </cell>
        </row>
        <row r="345">
          <cell r="A345" t="str">
            <v>3133.01, Налог на добавленную стоимость отраженный по методу начисления</v>
          </cell>
          <cell r="B345">
            <v>0</v>
          </cell>
          <cell r="C345">
            <v>147097945.31</v>
          </cell>
          <cell r="D345">
            <v>0</v>
          </cell>
          <cell r="E345">
            <v>-144709619.72999999</v>
          </cell>
          <cell r="F345">
            <v>0</v>
          </cell>
          <cell r="G345">
            <v>2388325.58</v>
          </cell>
          <cell r="I345">
            <v>-147097.94531000001</v>
          </cell>
          <cell r="J345">
            <v>-2388.3255800000002</v>
          </cell>
          <cell r="K345" t="str">
            <v>Налоги к уплате и прочие обязательные платежи</v>
          </cell>
        </row>
        <row r="346">
          <cell r="A346" t="str">
            <v>3150.00, Социальный налог</v>
          </cell>
          <cell r="B346">
            <v>0</v>
          </cell>
          <cell r="C346">
            <v>59300998.210000001</v>
          </cell>
          <cell r="D346">
            <v>1034035090.11</v>
          </cell>
          <cell r="E346">
            <v>1051229808.46</v>
          </cell>
          <cell r="F346">
            <v>0</v>
          </cell>
          <cell r="G346">
            <v>76495716.560000002</v>
          </cell>
          <cell r="I346">
            <v>-59300.998209999998</v>
          </cell>
          <cell r="J346">
            <v>-76495.716560000001</v>
          </cell>
          <cell r="K346">
            <v>0</v>
          </cell>
        </row>
        <row r="347">
          <cell r="A347" t="str">
            <v>3150.01, Социальный налог</v>
          </cell>
          <cell r="B347">
            <v>0</v>
          </cell>
          <cell r="C347">
            <v>59300998.210000001</v>
          </cell>
          <cell r="D347">
            <v>1034035090.11</v>
          </cell>
          <cell r="E347">
            <v>1051229808.46</v>
          </cell>
          <cell r="F347">
            <v>0</v>
          </cell>
          <cell r="G347">
            <v>76495716.560000002</v>
          </cell>
          <cell r="I347">
            <v>-59300.998209999998</v>
          </cell>
          <cell r="J347">
            <v>-76495.716560000001</v>
          </cell>
          <cell r="K347" t="str">
            <v>Налоги к уплате и прочие обязательные платежи</v>
          </cell>
        </row>
        <row r="348">
          <cell r="A348" t="str">
            <v>3151.00, Пени социальный налог</v>
          </cell>
          <cell r="B348">
            <v>0</v>
          </cell>
          <cell r="C348">
            <v>0</v>
          </cell>
          <cell r="D348">
            <v>4380.1400000000003</v>
          </cell>
          <cell r="E348">
            <v>4380.1400000000003</v>
          </cell>
          <cell r="F348">
            <v>0</v>
          </cell>
          <cell r="G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3151.01, Пени социальный налог</v>
          </cell>
          <cell r="B349">
            <v>0</v>
          </cell>
          <cell r="C349">
            <v>0</v>
          </cell>
          <cell r="D349">
            <v>4380.1400000000003</v>
          </cell>
          <cell r="E349">
            <v>4380.1400000000003</v>
          </cell>
          <cell r="F349">
            <v>0</v>
          </cell>
          <cell r="G349">
            <v>0</v>
          </cell>
          <cell r="I349">
            <v>0</v>
          </cell>
          <cell r="J349">
            <v>0</v>
          </cell>
          <cell r="K349" t="str">
            <v>Налоги к уплате и прочие обязательные платежи</v>
          </cell>
        </row>
        <row r="350">
          <cell r="A350" t="str">
            <v>3160.00, Земельный налог</v>
          </cell>
          <cell r="B350">
            <v>0</v>
          </cell>
          <cell r="C350">
            <v>0</v>
          </cell>
          <cell r="D350">
            <v>750693.08</v>
          </cell>
          <cell r="E350">
            <v>750693.08</v>
          </cell>
          <cell r="F350">
            <v>0</v>
          </cell>
          <cell r="G350">
            <v>0</v>
          </cell>
          <cell r="I350">
            <v>0</v>
          </cell>
          <cell r="J350">
            <v>0</v>
          </cell>
          <cell r="K350" t="str">
            <v>Налоги к уплате и прочие обязательные платежи</v>
          </cell>
        </row>
        <row r="351">
          <cell r="A351" t="str">
            <v>3160.01, Земельный налог</v>
          </cell>
          <cell r="B351">
            <v>0</v>
          </cell>
          <cell r="C351">
            <v>0</v>
          </cell>
          <cell r="D351">
            <v>750693.08</v>
          </cell>
          <cell r="E351">
            <v>750693.08</v>
          </cell>
          <cell r="F351">
            <v>0</v>
          </cell>
          <cell r="G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3170.00, Налог на транспортные средства</v>
          </cell>
          <cell r="B352">
            <v>0</v>
          </cell>
          <cell r="C352">
            <v>12352</v>
          </cell>
          <cell r="D352">
            <v>5779588</v>
          </cell>
          <cell r="E352">
            <v>6269438</v>
          </cell>
          <cell r="F352">
            <v>0</v>
          </cell>
          <cell r="G352">
            <v>502202</v>
          </cell>
          <cell r="I352">
            <v>-12.352</v>
          </cell>
          <cell r="J352">
            <v>-502.202</v>
          </cell>
          <cell r="K352" t="str">
            <v>Налоги к уплате и прочие обязательные платежи</v>
          </cell>
        </row>
        <row r="353">
          <cell r="A353" t="str">
            <v>3170.01, Налог на транспортные средства</v>
          </cell>
          <cell r="B353">
            <v>0</v>
          </cell>
          <cell r="C353">
            <v>12352</v>
          </cell>
          <cell r="D353">
            <v>5779588</v>
          </cell>
          <cell r="E353">
            <v>6269438</v>
          </cell>
          <cell r="F353">
            <v>0</v>
          </cell>
          <cell r="G353">
            <v>502202</v>
          </cell>
          <cell r="I353">
            <v>-12.352</v>
          </cell>
          <cell r="J353">
            <v>-502.202</v>
          </cell>
          <cell r="K353">
            <v>0</v>
          </cell>
        </row>
        <row r="354">
          <cell r="A354" t="str">
            <v>3171.00, Пени налог на транспортные средства</v>
          </cell>
          <cell r="B354">
            <v>0</v>
          </cell>
          <cell r="C354">
            <v>0</v>
          </cell>
          <cell r="D354">
            <v>18630</v>
          </cell>
          <cell r="E354">
            <v>18630</v>
          </cell>
          <cell r="F354">
            <v>0</v>
          </cell>
          <cell r="G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 t="str">
            <v>3171.01, Пени налог на транспортные средства</v>
          </cell>
          <cell r="B355">
            <v>0</v>
          </cell>
          <cell r="C355">
            <v>0</v>
          </cell>
          <cell r="D355">
            <v>18630</v>
          </cell>
          <cell r="E355">
            <v>18630</v>
          </cell>
          <cell r="F355">
            <v>0</v>
          </cell>
          <cell r="G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3180.00, Налог на имущество</v>
          </cell>
          <cell r="B356">
            <v>0</v>
          </cell>
          <cell r="C356">
            <v>395754.51</v>
          </cell>
          <cell r="D356">
            <v>547999433.03999996</v>
          </cell>
          <cell r="E356">
            <v>555685019.52999997</v>
          </cell>
          <cell r="F356">
            <v>0</v>
          </cell>
          <cell r="G356">
            <v>8081341</v>
          </cell>
          <cell r="I356">
            <v>-395.75450999999998</v>
          </cell>
          <cell r="J356">
            <v>-8081.3410000000003</v>
          </cell>
          <cell r="K356">
            <v>0</v>
          </cell>
        </row>
        <row r="357">
          <cell r="A357" t="str">
            <v>3180.01, Налог на имущество</v>
          </cell>
          <cell r="B357">
            <v>0</v>
          </cell>
          <cell r="C357">
            <v>395754.51</v>
          </cell>
          <cell r="D357">
            <v>547999433.03999996</v>
          </cell>
          <cell r="E357">
            <v>555685019.52999997</v>
          </cell>
          <cell r="F357">
            <v>0</v>
          </cell>
          <cell r="G357">
            <v>8081341</v>
          </cell>
          <cell r="I357">
            <v>-395.75450999999998</v>
          </cell>
          <cell r="J357">
            <v>-8081.3410000000003</v>
          </cell>
          <cell r="K357" t="str">
            <v>Налоги к уплате и прочие обязательные платежи</v>
          </cell>
        </row>
        <row r="358">
          <cell r="A358" t="str">
            <v>3181.00, Пени налог на имущество</v>
          </cell>
          <cell r="B358">
            <v>0</v>
          </cell>
          <cell r="C358">
            <v>0</v>
          </cell>
          <cell r="D358">
            <v>45762.84</v>
          </cell>
          <cell r="E358">
            <v>45762.84</v>
          </cell>
          <cell r="F358">
            <v>0</v>
          </cell>
          <cell r="G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3181.01, Пени налог на имущество</v>
          </cell>
          <cell r="B359">
            <v>0</v>
          </cell>
          <cell r="C359">
            <v>0</v>
          </cell>
          <cell r="D359">
            <v>45762.84</v>
          </cell>
          <cell r="E359">
            <v>45762.84</v>
          </cell>
          <cell r="F359">
            <v>0</v>
          </cell>
          <cell r="G359">
            <v>0</v>
          </cell>
          <cell r="I359">
            <v>0</v>
          </cell>
          <cell r="J359">
            <v>0</v>
          </cell>
          <cell r="K359" t="str">
            <v>Налоги к уплате и прочие обязательные платежи</v>
          </cell>
        </row>
        <row r="360">
          <cell r="A360" t="str">
            <v>3200.00, Обязательства по другим обязательным и добровольным платежам</v>
          </cell>
          <cell r="B360">
            <v>0</v>
          </cell>
          <cell r="C360">
            <v>156761996</v>
          </cell>
          <cell r="D360">
            <v>3255779802.7600002</v>
          </cell>
          <cell r="E360">
            <v>3310101929.7600002</v>
          </cell>
          <cell r="F360">
            <v>0</v>
          </cell>
          <cell r="G360">
            <v>211084123</v>
          </cell>
          <cell r="I360">
            <v>-156761.99600000001</v>
          </cell>
          <cell r="J360">
            <v>-211084.12299999999</v>
          </cell>
          <cell r="K360">
            <v>0</v>
          </cell>
        </row>
        <row r="361">
          <cell r="A361" t="str">
            <v>3210.00, Обязательства по социальному страхованию</v>
          </cell>
          <cell r="B361">
            <v>0</v>
          </cell>
          <cell r="C361">
            <v>53752482.219999999</v>
          </cell>
          <cell r="D361">
            <v>998357569.07000005</v>
          </cell>
          <cell r="E361">
            <v>1026285492.53</v>
          </cell>
          <cell r="F361">
            <v>0</v>
          </cell>
          <cell r="G361">
            <v>81680405.680000007</v>
          </cell>
          <cell r="I361">
            <v>-53752.482219999998</v>
          </cell>
          <cell r="J361">
            <v>-81680.405680000011</v>
          </cell>
          <cell r="K361">
            <v>0</v>
          </cell>
        </row>
        <row r="362">
          <cell r="A362" t="str">
            <v>3210.01, Обязательства по социальному страхованию</v>
          </cell>
          <cell r="B362">
            <v>0</v>
          </cell>
          <cell r="C362">
            <v>22606085.100000001</v>
          </cell>
          <cell r="D362">
            <v>377501339.23000002</v>
          </cell>
          <cell r="E362">
            <v>385356684.68000001</v>
          </cell>
          <cell r="F362">
            <v>0</v>
          </cell>
          <cell r="G362">
            <v>30461430.550000001</v>
          </cell>
          <cell r="I362">
            <v>-22606.0851</v>
          </cell>
          <cell r="J362">
            <v>-30461.430550000001</v>
          </cell>
          <cell r="K362" t="str">
            <v>Налоги к уплате и прочие обязательные платежи</v>
          </cell>
        </row>
        <row r="363">
          <cell r="A363" t="str">
            <v>3210.03, Обязательства по обязательному социальному медицинскому страхованию</v>
          </cell>
          <cell r="B363">
            <v>0</v>
          </cell>
          <cell r="C363">
            <v>14938023.060000001</v>
          </cell>
          <cell r="D363">
            <v>364289434.25999999</v>
          </cell>
          <cell r="E363">
            <v>379462034.94</v>
          </cell>
          <cell r="F363">
            <v>0</v>
          </cell>
          <cell r="G363">
            <v>30110623.739999998</v>
          </cell>
          <cell r="I363">
            <v>-14938.023060000001</v>
          </cell>
          <cell r="J363">
            <v>-30110.623739999999</v>
          </cell>
          <cell r="K363" t="str">
            <v>Налоги к уплате и прочие обязательные платежи</v>
          </cell>
        </row>
        <row r="364">
          <cell r="A364" t="str">
            <v>3210.04, Обязательства по взносам на обязательное социальное медицинское страхование</v>
          </cell>
          <cell r="B364">
            <v>0</v>
          </cell>
          <cell r="C364">
            <v>15408461.060000001</v>
          </cell>
          <cell r="D364">
            <v>247015785.58000001</v>
          </cell>
          <cell r="E364">
            <v>251672186.91</v>
          </cell>
          <cell r="F364">
            <v>0</v>
          </cell>
          <cell r="G364">
            <v>20064862.390000001</v>
          </cell>
          <cell r="I364">
            <v>-15408.46106</v>
          </cell>
          <cell r="J364">
            <v>-20064.862390000002</v>
          </cell>
          <cell r="K364" t="str">
            <v>Налоги к уплате и прочие обязательные платежи</v>
          </cell>
        </row>
        <row r="365">
          <cell r="A365" t="str">
            <v>3210.05, Обязательства по обязательному социальному медицинскому страхованию ДВУ</v>
          </cell>
          <cell r="B365">
            <v>0</v>
          </cell>
          <cell r="C365">
            <v>799913</v>
          </cell>
          <cell r="D365">
            <v>9551010</v>
          </cell>
          <cell r="E365">
            <v>9794586</v>
          </cell>
          <cell r="F365">
            <v>0</v>
          </cell>
          <cell r="G365">
            <v>1043489</v>
          </cell>
          <cell r="I365">
            <v>-799.91300000000001</v>
          </cell>
          <cell r="J365">
            <v>-1043.489</v>
          </cell>
          <cell r="K365" t="str">
            <v>Налоги к уплате и прочие обязательные платежи</v>
          </cell>
        </row>
        <row r="366">
          <cell r="A366" t="str">
            <v>3211.00, Пени обязательства по социальному страхованию</v>
          </cell>
          <cell r="B366">
            <v>0</v>
          </cell>
          <cell r="C366">
            <v>0</v>
          </cell>
          <cell r="D366">
            <v>23727.360000000001</v>
          </cell>
          <cell r="E366">
            <v>24913.360000000001</v>
          </cell>
          <cell r="F366">
            <v>0</v>
          </cell>
          <cell r="G366">
            <v>1186</v>
          </cell>
          <cell r="I366">
            <v>0</v>
          </cell>
          <cell r="J366">
            <v>-1.1859999999999999</v>
          </cell>
          <cell r="K366">
            <v>0</v>
          </cell>
        </row>
        <row r="367">
          <cell r="A367" t="str">
            <v>3211.01, Пени обязательства по социальному страхованию</v>
          </cell>
          <cell r="B367">
            <v>0</v>
          </cell>
          <cell r="C367">
            <v>0</v>
          </cell>
          <cell r="D367">
            <v>5816.15</v>
          </cell>
          <cell r="E367">
            <v>5816.15</v>
          </cell>
          <cell r="F367">
            <v>0</v>
          </cell>
          <cell r="G367">
            <v>0</v>
          </cell>
          <cell r="I367">
            <v>0</v>
          </cell>
          <cell r="J367">
            <v>0</v>
          </cell>
          <cell r="K367" t="str">
            <v>Налоги к уплате и прочие обязательные платежи</v>
          </cell>
        </row>
        <row r="368">
          <cell r="A368" t="str">
            <v>3211.02, Пени-Обязательства по обязательному социальному медицинскому страхованию</v>
          </cell>
          <cell r="B368">
            <v>0</v>
          </cell>
          <cell r="C368">
            <v>0</v>
          </cell>
          <cell r="D368">
            <v>15951.21</v>
          </cell>
          <cell r="E368">
            <v>17137.21</v>
          </cell>
          <cell r="F368">
            <v>0</v>
          </cell>
          <cell r="G368">
            <v>1186</v>
          </cell>
          <cell r="I368">
            <v>0</v>
          </cell>
          <cell r="J368">
            <v>-1.1859999999999999</v>
          </cell>
          <cell r="K368" t="str">
            <v>Налоги к уплате и прочие обязательные платежи</v>
          </cell>
        </row>
        <row r="369">
          <cell r="A369" t="str">
            <v>3211.03, Пени - Обязательства по взносам на обязательное социальное медицинское страхование</v>
          </cell>
          <cell r="B369">
            <v>0</v>
          </cell>
          <cell r="C369">
            <v>0</v>
          </cell>
          <cell r="D369">
            <v>1960</v>
          </cell>
          <cell r="E369">
            <v>1960</v>
          </cell>
          <cell r="F369">
            <v>0</v>
          </cell>
          <cell r="G369">
            <v>0</v>
          </cell>
          <cell r="I369">
            <v>0</v>
          </cell>
          <cell r="J369">
            <v>0</v>
          </cell>
          <cell r="K369" t="str">
            <v>Налоги к уплате и прочие обязательные платежи</v>
          </cell>
        </row>
        <row r="370">
          <cell r="A370" t="str">
            <v>3220.00, Обязательства по обязательным пенсионным взносам</v>
          </cell>
          <cell r="B370">
            <v>0</v>
          </cell>
          <cell r="C370">
            <v>102413265.01000001</v>
          </cell>
          <cell r="D370">
            <v>1545192411.3199999</v>
          </cell>
          <cell r="E370">
            <v>1571542270.5100002</v>
          </cell>
          <cell r="F370">
            <v>0</v>
          </cell>
          <cell r="G370">
            <v>128763124.2</v>
          </cell>
          <cell r="I370">
            <v>-102413.26501</v>
          </cell>
          <cell r="J370">
            <v>-128763.12420000001</v>
          </cell>
          <cell r="K370">
            <v>0</v>
          </cell>
        </row>
        <row r="371">
          <cell r="A371" t="str">
            <v>3220.01, Обязательства по обязательным пенсионным взносам</v>
          </cell>
          <cell r="B371">
            <v>0</v>
          </cell>
          <cell r="C371">
            <v>102413265.01000001</v>
          </cell>
          <cell r="D371">
            <v>1545192411.3199999</v>
          </cell>
          <cell r="E371">
            <v>1571542270.5100002</v>
          </cell>
          <cell r="F371">
            <v>0</v>
          </cell>
          <cell r="G371">
            <v>128763124.2</v>
          </cell>
          <cell r="I371">
            <v>-102413.26501</v>
          </cell>
          <cell r="J371">
            <v>-128763.12420000001</v>
          </cell>
          <cell r="K371" t="str">
            <v>Налоги к уплате и прочие обязательные платежи</v>
          </cell>
        </row>
        <row r="372">
          <cell r="A372" t="str">
            <v>3221.00, Пени - Обязательства по обязательным пенсионным взносам</v>
          </cell>
          <cell r="B372">
            <v>0</v>
          </cell>
          <cell r="C372">
            <v>0</v>
          </cell>
          <cell r="D372">
            <v>3996</v>
          </cell>
          <cell r="E372">
            <v>3996</v>
          </cell>
          <cell r="F372">
            <v>0</v>
          </cell>
          <cell r="G372">
            <v>0</v>
          </cell>
          <cell r="I372">
            <v>0</v>
          </cell>
          <cell r="J372">
            <v>0</v>
          </cell>
          <cell r="K372" t="str">
            <v>Налоги к уплате и прочие обязательные платежи</v>
          </cell>
        </row>
        <row r="373">
          <cell r="A373" t="str">
            <v>3221.01, Пени - Обязательства по обязательным пенсионным взносам</v>
          </cell>
          <cell r="B373">
            <v>0</v>
          </cell>
          <cell r="C373">
            <v>0</v>
          </cell>
          <cell r="D373">
            <v>3996</v>
          </cell>
          <cell r="E373">
            <v>3996</v>
          </cell>
          <cell r="F373">
            <v>0</v>
          </cell>
          <cell r="G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3230.00, Прочие обязательства по другим обязательным платежам</v>
          </cell>
          <cell r="B374">
            <v>0</v>
          </cell>
          <cell r="C374">
            <v>596248.77</v>
          </cell>
          <cell r="D374">
            <v>712196995.17999995</v>
          </cell>
          <cell r="E374">
            <v>712240153.52999997</v>
          </cell>
          <cell r="F374">
            <v>0</v>
          </cell>
          <cell r="G374">
            <v>639407.12</v>
          </cell>
          <cell r="I374">
            <v>-596.24877000000004</v>
          </cell>
          <cell r="J374">
            <v>-639.40711999999996</v>
          </cell>
          <cell r="K374">
            <v>0</v>
          </cell>
        </row>
        <row r="375">
          <cell r="A375" t="str">
            <v>3230.04, Сбор за регистрацию механических транспортных средств и прицепов</v>
          </cell>
          <cell r="B375">
            <v>0</v>
          </cell>
          <cell r="C375">
            <v>0</v>
          </cell>
          <cell r="D375">
            <v>66996.399999999994</v>
          </cell>
          <cell r="E375">
            <v>66996.399999999994</v>
          </cell>
          <cell r="F375">
            <v>0</v>
          </cell>
          <cell r="G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3230.05, Лицензионный сбор</v>
          </cell>
          <cell r="B376">
            <v>0</v>
          </cell>
          <cell r="C376">
            <v>0</v>
          </cell>
          <cell r="D376">
            <v>15900</v>
          </cell>
          <cell r="E376">
            <v>15900</v>
          </cell>
          <cell r="F376">
            <v>0</v>
          </cell>
          <cell r="G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3230.06, Плата за пользование земельными участками</v>
          </cell>
          <cell r="B377">
            <v>0</v>
          </cell>
          <cell r="C377">
            <v>0</v>
          </cell>
          <cell r="D377">
            <v>6947510.5700000003</v>
          </cell>
          <cell r="E377">
            <v>6947510.5700000003</v>
          </cell>
          <cell r="F377">
            <v>0</v>
          </cell>
          <cell r="G377">
            <v>0</v>
          </cell>
          <cell r="I377">
            <v>0</v>
          </cell>
          <cell r="J377">
            <v>0</v>
          </cell>
          <cell r="K377" t="str">
            <v>Налоги к уплате и прочие обязательные платежи</v>
          </cell>
        </row>
        <row r="378">
          <cell r="A378" t="str">
            <v>3230.07, Плата за эмиссию в окружающую среду</v>
          </cell>
          <cell r="B378">
            <v>0</v>
          </cell>
          <cell r="C378">
            <v>589851.68999999994</v>
          </cell>
          <cell r="D378">
            <v>2585297.65</v>
          </cell>
          <cell r="E378">
            <v>2634853.08</v>
          </cell>
          <cell r="F378">
            <v>0</v>
          </cell>
          <cell r="G378">
            <v>639407.12</v>
          </cell>
          <cell r="I378">
            <v>-589.85168999999996</v>
          </cell>
          <cell r="J378">
            <v>-639.40711999999996</v>
          </cell>
          <cell r="K378" t="str">
            <v>Налоги к уплате и прочие обязательные платежи</v>
          </cell>
        </row>
        <row r="379">
          <cell r="A379" t="str">
            <v>3230.08, Плата за использование радиочастотного спектра</v>
          </cell>
          <cell r="B379">
            <v>0</v>
          </cell>
          <cell r="C379">
            <v>6397.08</v>
          </cell>
          <cell r="D379">
            <v>34657462.079999998</v>
          </cell>
          <cell r="E379">
            <v>34651065</v>
          </cell>
          <cell r="F379">
            <v>0</v>
          </cell>
          <cell r="G379">
            <v>0</v>
          </cell>
          <cell r="I379">
            <v>-6.3970799999999999</v>
          </cell>
          <cell r="J379">
            <v>0</v>
          </cell>
          <cell r="K379" t="str">
            <v>Налоги к уплате и прочие обязательные платежи</v>
          </cell>
        </row>
        <row r="380">
          <cell r="A380" t="str">
            <v>3230.09, Плата за предоставление междугородней и (или) международной телефонной связи, а также сотовой связи</v>
          </cell>
          <cell r="B380">
            <v>0</v>
          </cell>
          <cell r="C380">
            <v>0</v>
          </cell>
          <cell r="D380">
            <v>577255389</v>
          </cell>
          <cell r="E380">
            <v>577255389</v>
          </cell>
          <cell r="F380">
            <v>0</v>
          </cell>
          <cell r="G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3230.10, Государственная пошлина</v>
          </cell>
          <cell r="B381">
            <v>0</v>
          </cell>
          <cell r="C381">
            <v>0</v>
          </cell>
          <cell r="D381">
            <v>90645383.879999995</v>
          </cell>
          <cell r="E381">
            <v>90645383.879999995</v>
          </cell>
          <cell r="F381">
            <v>0</v>
          </cell>
          <cell r="G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3230.12, Таможенные сборы</v>
          </cell>
          <cell r="B382">
            <v>0</v>
          </cell>
          <cell r="C382">
            <v>0</v>
          </cell>
          <cell r="D382">
            <v>23055.599999999999</v>
          </cell>
          <cell r="E382">
            <v>23055.599999999999</v>
          </cell>
          <cell r="F382">
            <v>0</v>
          </cell>
          <cell r="G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3231.00, Пени прочие обязательства по другим обязательным платежам</v>
          </cell>
          <cell r="B383">
            <v>0</v>
          </cell>
          <cell r="C383">
            <v>0</v>
          </cell>
          <cell r="D383">
            <v>5103.83</v>
          </cell>
          <cell r="E383">
            <v>5103.83</v>
          </cell>
          <cell r="F383">
            <v>0</v>
          </cell>
          <cell r="G383">
            <v>0</v>
          </cell>
          <cell r="I383">
            <v>0</v>
          </cell>
          <cell r="J383">
            <v>0</v>
          </cell>
          <cell r="K383" t="str">
            <v>Налоги к уплате и прочие обязательные платежи</v>
          </cell>
        </row>
        <row r="384">
          <cell r="A384" t="str">
            <v>3231.06, Пени плата за пользование земельными участками</v>
          </cell>
          <cell r="B384">
            <v>0</v>
          </cell>
          <cell r="C384">
            <v>0</v>
          </cell>
          <cell r="D384">
            <v>4985</v>
          </cell>
          <cell r="E384">
            <v>4985</v>
          </cell>
          <cell r="F384">
            <v>0</v>
          </cell>
          <cell r="G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3231.08, Пени - Плата за использование радиочастотного спектра</v>
          </cell>
          <cell r="B385">
            <v>0</v>
          </cell>
          <cell r="C385">
            <v>0</v>
          </cell>
          <cell r="D385">
            <v>118.83</v>
          </cell>
          <cell r="E385">
            <v>118.83</v>
          </cell>
          <cell r="F385">
            <v>0</v>
          </cell>
          <cell r="G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3300.00, Краткосрочная кредиторская задолженность</v>
          </cell>
          <cell r="B386">
            <v>0</v>
          </cell>
          <cell r="C386">
            <v>36187309801.059998</v>
          </cell>
          <cell r="D386">
            <v>110308971526.75</v>
          </cell>
          <cell r="E386">
            <v>162265199458.32004</v>
          </cell>
          <cell r="F386">
            <v>0</v>
          </cell>
          <cell r="G386">
            <v>88143537732.630005</v>
          </cell>
          <cell r="I386">
            <v>-36187309.801059999</v>
          </cell>
          <cell r="J386">
            <v>-88143537.73263</v>
          </cell>
          <cell r="K386">
            <v>0</v>
          </cell>
        </row>
        <row r="387">
          <cell r="A387" t="str">
            <v>3310.00, Краткосрочная задолженность поставщикам и подрядчикам</v>
          </cell>
          <cell r="B387">
            <v>0</v>
          </cell>
          <cell r="C387">
            <v>34471391467</v>
          </cell>
          <cell r="D387">
            <v>83907725494.949982</v>
          </cell>
          <cell r="E387">
            <v>135747871359.11</v>
          </cell>
          <cell r="F387">
            <v>0</v>
          </cell>
          <cell r="G387">
            <v>86311537331.160004</v>
          </cell>
          <cell r="I387">
            <v>-34471391.467</v>
          </cell>
          <cell r="J387">
            <v>-86311537.331160009</v>
          </cell>
          <cell r="K387">
            <v>0</v>
          </cell>
        </row>
        <row r="388">
          <cell r="A388" t="str">
            <v>3310.06, За полученные товарно материальные запасы</v>
          </cell>
          <cell r="B388">
            <v>0</v>
          </cell>
          <cell r="C388">
            <v>1797456801.2</v>
          </cell>
          <cell r="D388">
            <v>9406585221.1700001</v>
          </cell>
          <cell r="E388">
            <v>8868158036.7000008</v>
          </cell>
          <cell r="F388">
            <v>0</v>
          </cell>
          <cell r="G388">
            <v>1259029616.7299998</v>
          </cell>
          <cell r="I388">
            <v>-1797456.8012000001</v>
          </cell>
          <cell r="J388">
            <v>-1259029.6167299999</v>
          </cell>
          <cell r="K388">
            <v>0</v>
          </cell>
        </row>
        <row r="389">
          <cell r="A389" t="str">
            <v>3310.06.01, За полученные товарно-материальные запасы - резиденты</v>
          </cell>
          <cell r="B389">
            <v>0</v>
          </cell>
          <cell r="C389">
            <v>1635572707.4099998</v>
          </cell>
          <cell r="D389">
            <v>7641704708.25</v>
          </cell>
          <cell r="E389">
            <v>7206294516.6099997</v>
          </cell>
          <cell r="F389">
            <v>0</v>
          </cell>
          <cell r="G389">
            <v>1200162515.77</v>
          </cell>
          <cell r="I389">
            <v>-1635572.7074099998</v>
          </cell>
          <cell r="J389">
            <v>-1200162.5157699999</v>
          </cell>
          <cell r="K389" t="str">
            <v xml:space="preserve">Краткосрочная торговая кредиторская задолженность </v>
          </cell>
        </row>
        <row r="390">
          <cell r="A390" t="str">
            <v>3310.06.02, За полученные товарно-материальные запасы - нерезиденты</v>
          </cell>
          <cell r="B390">
            <v>0</v>
          </cell>
          <cell r="C390">
            <v>161884093.78999999</v>
          </cell>
          <cell r="D390">
            <v>1764880512.9200001</v>
          </cell>
          <cell r="E390">
            <v>1661863520.0899999</v>
          </cell>
          <cell r="F390">
            <v>0</v>
          </cell>
          <cell r="G390">
            <v>58867100.960000001</v>
          </cell>
          <cell r="I390">
            <v>-161884.09378999998</v>
          </cell>
          <cell r="J390">
            <v>-58867.100960000003</v>
          </cell>
          <cell r="K390" t="str">
            <v xml:space="preserve">Краткосрочная торговая кредиторская задолженность </v>
          </cell>
        </row>
        <row r="391">
          <cell r="A391" t="str">
            <v>3310.07, За полученные основные средства</v>
          </cell>
          <cell r="B391">
            <v>0</v>
          </cell>
          <cell r="C391">
            <v>25406443493.619999</v>
          </cell>
          <cell r="D391">
            <v>35792628631.619995</v>
          </cell>
          <cell r="E391">
            <v>82866215417.039993</v>
          </cell>
          <cell r="F391">
            <v>0</v>
          </cell>
          <cell r="G391">
            <v>72480030279.039993</v>
          </cell>
          <cell r="I391">
            <v>-25406443.493620001</v>
          </cell>
          <cell r="J391">
            <v>-72480030.279039994</v>
          </cell>
          <cell r="K391">
            <v>0</v>
          </cell>
        </row>
        <row r="392">
          <cell r="A392" t="str">
            <v>3310.07.01, За полученные основные средства - резиденты</v>
          </cell>
          <cell r="B392">
            <v>0</v>
          </cell>
          <cell r="C392">
            <v>25016779493.619999</v>
          </cell>
          <cell r="D392">
            <v>35276378281.620003</v>
          </cell>
          <cell r="E392">
            <v>82733199067.039993</v>
          </cell>
          <cell r="F392">
            <v>0</v>
          </cell>
          <cell r="G392">
            <v>72473600279.039993</v>
          </cell>
          <cell r="I392">
            <v>-25016779.493620001</v>
          </cell>
          <cell r="J392">
            <v>-72473600.279039994</v>
          </cell>
          <cell r="K392" t="str">
            <v xml:space="preserve">Краткосрочная торговая кредиторская задолженность </v>
          </cell>
        </row>
        <row r="393">
          <cell r="A393" t="str">
            <v>3310.07.02, За полученные основные средства - Нерезиденты</v>
          </cell>
          <cell r="B393">
            <v>0</v>
          </cell>
          <cell r="C393">
            <v>389664000</v>
          </cell>
          <cell r="D393">
            <v>516250350</v>
          </cell>
          <cell r="E393">
            <v>133016350</v>
          </cell>
          <cell r="F393">
            <v>0</v>
          </cell>
          <cell r="G393">
            <v>6430000</v>
          </cell>
          <cell r="I393">
            <v>-389664</v>
          </cell>
          <cell r="J393">
            <v>-6430</v>
          </cell>
          <cell r="K393" t="str">
            <v xml:space="preserve">Краткосрочная торговая кредиторская задолженность </v>
          </cell>
        </row>
        <row r="394">
          <cell r="A394" t="str">
            <v>3310.10, Расчеты за прочие выполненные работы и оказанные услуги</v>
          </cell>
          <cell r="B394">
            <v>0</v>
          </cell>
          <cell r="C394">
            <v>7267491172.1799994</v>
          </cell>
          <cell r="D394">
            <v>38708511642.159996</v>
          </cell>
          <cell r="E394">
            <v>44013497905.369995</v>
          </cell>
          <cell r="F394">
            <v>0</v>
          </cell>
          <cell r="G394">
            <v>12572477435.390001</v>
          </cell>
          <cell r="I394">
            <v>-7267491.1721799998</v>
          </cell>
          <cell r="J394">
            <v>-12572477.435390001</v>
          </cell>
          <cell r="K394">
            <v>0</v>
          </cell>
        </row>
        <row r="395">
          <cell r="A395" t="str">
            <v>3310.10.01, Расчеты за прочие выполненные работы и оказанные услуги - резиденты</v>
          </cell>
          <cell r="B395">
            <v>0</v>
          </cell>
          <cell r="C395">
            <v>6070208571.1400003</v>
          </cell>
          <cell r="D395">
            <v>30741480391.119999</v>
          </cell>
          <cell r="E395">
            <v>35552634268.470001</v>
          </cell>
          <cell r="F395">
            <v>0</v>
          </cell>
          <cell r="G395">
            <v>10881362448.49</v>
          </cell>
          <cell r="I395">
            <v>-6070208.5711400006</v>
          </cell>
          <cell r="J395">
            <v>-10881362.448489999</v>
          </cell>
          <cell r="K395" t="str">
            <v xml:space="preserve">Краткосрочная торговая кредиторская задолженность </v>
          </cell>
        </row>
        <row r="396">
          <cell r="A396" t="str">
            <v>3310.10.02, Расчеты за прочие выполненные работы и оказанные услуги - нерезиденты</v>
          </cell>
          <cell r="B396">
            <v>0</v>
          </cell>
          <cell r="C396">
            <v>1197282601.04</v>
          </cell>
          <cell r="D396">
            <v>7193622809.8299999</v>
          </cell>
          <cell r="E396">
            <v>7681347696.21</v>
          </cell>
          <cell r="F396">
            <v>0</v>
          </cell>
          <cell r="G396">
            <v>1685007487.4200001</v>
          </cell>
          <cell r="I396">
            <v>-1197282.6010399999</v>
          </cell>
          <cell r="J396">
            <v>-1685007.4874200001</v>
          </cell>
          <cell r="K396" t="str">
            <v xml:space="preserve">Краткосрочная торговая кредиторская задолженность </v>
          </cell>
        </row>
        <row r="397">
          <cell r="A397" t="str">
            <v>3310.10.03, Расчеты по договорам ГПХ</v>
          </cell>
          <cell r="B397">
            <v>0</v>
          </cell>
          <cell r="C397">
            <v>0</v>
          </cell>
          <cell r="D397">
            <v>773408441.21000004</v>
          </cell>
          <cell r="E397">
            <v>779515940.69000006</v>
          </cell>
          <cell r="F397">
            <v>0</v>
          </cell>
          <cell r="G397">
            <v>6107499.4800000004</v>
          </cell>
          <cell r="I397">
            <v>0</v>
          </cell>
          <cell r="J397">
            <v>-6107.4994800000004</v>
          </cell>
          <cell r="K397" t="str">
            <v xml:space="preserve">Краткосрочная торговая кредиторская задолженность </v>
          </cell>
        </row>
        <row r="398">
          <cell r="A398" t="str">
            <v>3320.00, Краткосрочная кредиторская задолженность дочерним организациям</v>
          </cell>
          <cell r="B398">
            <v>0</v>
          </cell>
          <cell r="C398">
            <v>42878618.649999999</v>
          </cell>
          <cell r="D398">
            <v>733986069.26999998</v>
          </cell>
          <cell r="E398">
            <v>721072123.73000002</v>
          </cell>
          <cell r="F398">
            <v>0</v>
          </cell>
          <cell r="G398">
            <v>29964673.109999999</v>
          </cell>
          <cell r="I398">
            <v>-42878.618649999997</v>
          </cell>
          <cell r="J398">
            <v>-29964.67311</v>
          </cell>
          <cell r="K398">
            <v>0</v>
          </cell>
        </row>
        <row r="399">
          <cell r="A399" t="str">
            <v>3320.01, Взаиморасчеты материнской компании с дочерними организациями</v>
          </cell>
          <cell r="B399">
            <v>0</v>
          </cell>
          <cell r="C399">
            <v>33920093.07</v>
          </cell>
          <cell r="D399">
            <v>440112449.00999999</v>
          </cell>
          <cell r="E399">
            <v>427432314.61000001</v>
          </cell>
          <cell r="F399">
            <v>0</v>
          </cell>
          <cell r="G399">
            <v>21239958.670000002</v>
          </cell>
          <cell r="I399">
            <v>-33920.093070000003</v>
          </cell>
          <cell r="J399">
            <v>-21239.95867</v>
          </cell>
          <cell r="K399" t="str">
            <v xml:space="preserve">Краткосрочная торговая кредиторская задолженность </v>
          </cell>
        </row>
        <row r="400">
          <cell r="A400" t="str">
            <v>3320.02, Взаиморасчеты дочерних организаций между собой</v>
          </cell>
          <cell r="B400">
            <v>0</v>
          </cell>
          <cell r="C400">
            <v>8958525.5800000001</v>
          </cell>
          <cell r="D400">
            <v>293873620.25999999</v>
          </cell>
          <cell r="E400">
            <v>293639809.12</v>
          </cell>
          <cell r="F400">
            <v>0</v>
          </cell>
          <cell r="G400">
            <v>8724714.4399999995</v>
          </cell>
          <cell r="I400">
            <v>-8958.5255799999995</v>
          </cell>
          <cell r="J400">
            <v>-8724.7144399999997</v>
          </cell>
          <cell r="K400" t="str">
            <v xml:space="preserve">Краткосрочная торговая кредиторская задолженность </v>
          </cell>
        </row>
        <row r="401">
          <cell r="A401" t="str">
            <v>3350.00, Краткосрочная задолженность по оплате труда</v>
          </cell>
          <cell r="B401">
            <v>0</v>
          </cell>
          <cell r="C401">
            <v>1787079.65</v>
          </cell>
          <cell r="D401">
            <v>16256034862.060001</v>
          </cell>
          <cell r="E401">
            <v>16331937583.85</v>
          </cell>
          <cell r="F401">
            <v>0</v>
          </cell>
          <cell r="G401">
            <v>77689801.439999998</v>
          </cell>
          <cell r="I401">
            <v>-1787.0796499999999</v>
          </cell>
          <cell r="J401">
            <v>-77689.801439999996</v>
          </cell>
          <cell r="K401">
            <v>0</v>
          </cell>
        </row>
        <row r="402">
          <cell r="A402" t="str">
            <v>3350.01, Начисленная зарплата и удержания из нее к распределению</v>
          </cell>
          <cell r="B402">
            <v>0</v>
          </cell>
          <cell r="C402">
            <v>1392098.76</v>
          </cell>
          <cell r="D402">
            <v>16255705488.669998</v>
          </cell>
          <cell r="E402">
            <v>16331853469.880001</v>
          </cell>
          <cell r="F402">
            <v>0</v>
          </cell>
          <cell r="G402">
            <v>77540079.969999999</v>
          </cell>
          <cell r="I402">
            <v>-1392.0987600000001</v>
          </cell>
          <cell r="J402">
            <v>-77540.079969999992</v>
          </cell>
          <cell r="K402" t="str">
            <v xml:space="preserve">Прочие текущие обязательства </v>
          </cell>
        </row>
        <row r="403">
          <cell r="A403" t="str">
            <v>3350.04, Депонированная заработная плата</v>
          </cell>
          <cell r="B403">
            <v>0</v>
          </cell>
          <cell r="C403">
            <v>394980.89</v>
          </cell>
          <cell r="D403">
            <v>329373.39</v>
          </cell>
          <cell r="E403">
            <v>84113.97</v>
          </cell>
          <cell r="F403">
            <v>0</v>
          </cell>
          <cell r="G403">
            <v>149721.47</v>
          </cell>
          <cell r="I403">
            <v>-394.98088999999999</v>
          </cell>
          <cell r="J403">
            <v>-149.72147000000001</v>
          </cell>
          <cell r="K403" t="str">
            <v xml:space="preserve">Прочие текущие обязательства </v>
          </cell>
        </row>
        <row r="404">
          <cell r="A404" t="str">
            <v>3360.00, Краткосрочная задолженность по аренде</v>
          </cell>
          <cell r="B404">
            <v>0</v>
          </cell>
          <cell r="C404">
            <v>727543379.38</v>
          </cell>
          <cell r="D404">
            <v>5524977088.6199999</v>
          </cell>
          <cell r="E404">
            <v>5448979858.6199999</v>
          </cell>
          <cell r="F404">
            <v>0</v>
          </cell>
          <cell r="G404">
            <v>651546149.38</v>
          </cell>
          <cell r="I404">
            <v>-727543.37937999994</v>
          </cell>
          <cell r="J404">
            <v>-651546.14937999996</v>
          </cell>
          <cell r="K404">
            <v>0</v>
          </cell>
        </row>
        <row r="405">
          <cell r="A405" t="str">
            <v>3360.01, Краткосрочная задолженность по аренде сторонним организациям</v>
          </cell>
          <cell r="B405">
            <v>0</v>
          </cell>
          <cell r="C405">
            <v>90521431.090000004</v>
          </cell>
          <cell r="D405">
            <v>2812709799.4499998</v>
          </cell>
          <cell r="E405">
            <v>2938332132.8400002</v>
          </cell>
          <cell r="F405">
            <v>0</v>
          </cell>
          <cell r="G405">
            <v>216143764.47999999</v>
          </cell>
          <cell r="I405">
            <v>-90521.431089999998</v>
          </cell>
          <cell r="J405">
            <v>-216143.76447999998</v>
          </cell>
          <cell r="K405" t="str">
            <v xml:space="preserve">Прочие текущие обязательства </v>
          </cell>
        </row>
        <row r="406">
          <cell r="A406" t="str">
            <v>3360.01, Краткосрочная задолженность по аренде сторонним организациям</v>
          </cell>
          <cell r="B406">
            <v>0</v>
          </cell>
          <cell r="C406">
            <v>90521431.090000004</v>
          </cell>
          <cell r="D406">
            <v>2811628436.8199997</v>
          </cell>
          <cell r="E406">
            <v>2937250770.21</v>
          </cell>
          <cell r="F406">
            <v>0</v>
          </cell>
          <cell r="G406">
            <v>216143764.47999999</v>
          </cell>
          <cell r="I406">
            <v>-90521.431089999998</v>
          </cell>
          <cell r="J406">
            <v>-216143.76447999998</v>
          </cell>
          <cell r="K406">
            <v>0</v>
          </cell>
        </row>
        <row r="407">
          <cell r="A407" t="str">
            <v>3360.01.00, Расчеты за прочие выполненные работы и оказанные услуги - резиденты</v>
          </cell>
          <cell r="B407">
            <v>0</v>
          </cell>
          <cell r="C407">
            <v>0</v>
          </cell>
          <cell r="D407">
            <v>1081362.6299999999</v>
          </cell>
          <cell r="E407">
            <v>1081362.6299999999</v>
          </cell>
          <cell r="F407">
            <v>0</v>
          </cell>
          <cell r="G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3360.02, Текущая часть долгосрочных обязательств по аренде сторонним организациям</v>
          </cell>
          <cell r="B408">
            <v>0</v>
          </cell>
          <cell r="C408">
            <v>637021948.28999996</v>
          </cell>
          <cell r="D408">
            <v>2712267289.1700001</v>
          </cell>
          <cell r="E408">
            <v>2510647725.7799997</v>
          </cell>
          <cell r="F408">
            <v>0</v>
          </cell>
          <cell r="G408">
            <v>435402384.89999998</v>
          </cell>
          <cell r="I408">
            <v>-637021.94828999997</v>
          </cell>
          <cell r="J408">
            <v>-435402.3849</v>
          </cell>
          <cell r="K408" t="str">
            <v>Текущая часть обязательств по финансовой аренде</v>
          </cell>
        </row>
        <row r="409">
          <cell r="A409" t="str">
            <v>3380.00, Прочая краткосрочная кредиторская задолженность</v>
          </cell>
          <cell r="B409">
            <v>0</v>
          </cell>
          <cell r="C409">
            <v>943709256.38</v>
          </cell>
          <cell r="D409">
            <v>3886248011.8499999</v>
          </cell>
          <cell r="E409">
            <v>4015338533.0099998</v>
          </cell>
          <cell r="F409">
            <v>0</v>
          </cell>
          <cell r="G409">
            <v>1072799777.54</v>
          </cell>
          <cell r="I409">
            <v>-943709.25638000004</v>
          </cell>
          <cell r="J409">
            <v>-1072799.7775399999</v>
          </cell>
          <cell r="K409">
            <v>0</v>
          </cell>
        </row>
        <row r="410">
          <cell r="A410" t="str">
            <v>3380.02, Суммы, удержанные с работников по исполнительным документам</v>
          </cell>
          <cell r="B410">
            <v>0</v>
          </cell>
          <cell r="C410">
            <v>224719.46</v>
          </cell>
          <cell r="D410">
            <v>63919652.079999998</v>
          </cell>
          <cell r="E410">
            <v>64745023.130000003</v>
          </cell>
          <cell r="F410">
            <v>0</v>
          </cell>
          <cell r="G410">
            <v>1050090.51</v>
          </cell>
          <cell r="I410">
            <v>-224.71946</v>
          </cell>
          <cell r="J410">
            <v>-1050.09051</v>
          </cell>
          <cell r="K410" t="str">
            <v xml:space="preserve">Прочие текущие обязательства </v>
          </cell>
        </row>
        <row r="411">
          <cell r="A411" t="str">
            <v>3380.03, Суммы алиментов удержанные с работников</v>
          </cell>
          <cell r="B411">
            <v>0</v>
          </cell>
          <cell r="C411">
            <v>73247.679999999993</v>
          </cell>
          <cell r="D411">
            <v>88034156.140000001</v>
          </cell>
          <cell r="E411">
            <v>87995521.430000007</v>
          </cell>
          <cell r="F411">
            <v>0</v>
          </cell>
          <cell r="G411">
            <v>34612.97</v>
          </cell>
          <cell r="I411">
            <v>-73.247679999999988</v>
          </cell>
          <cell r="J411">
            <v>-34.612970000000004</v>
          </cell>
          <cell r="K411">
            <v>0</v>
          </cell>
        </row>
        <row r="412">
          <cell r="A412" t="str">
            <v>3380.03.01, Задолженность по исполнительным листам Алименты</v>
          </cell>
          <cell r="B412">
            <v>0</v>
          </cell>
          <cell r="C412">
            <v>73247.679999999993</v>
          </cell>
          <cell r="D412">
            <v>88034156.140000001</v>
          </cell>
          <cell r="E412">
            <v>87995521.430000007</v>
          </cell>
          <cell r="F412">
            <v>0</v>
          </cell>
          <cell r="G412">
            <v>34612.97</v>
          </cell>
          <cell r="I412">
            <v>-73.247679999999988</v>
          </cell>
          <cell r="J412">
            <v>-34.612970000000004</v>
          </cell>
          <cell r="K412" t="str">
            <v xml:space="preserve">Прочие текущие обязательства </v>
          </cell>
        </row>
        <row r="413">
          <cell r="A413" t="str">
            <v>3380.04, Суммы профсоюзных членских взносов удержанные с работников</v>
          </cell>
          <cell r="B413">
            <v>0</v>
          </cell>
          <cell r="C413">
            <v>98480607.629999995</v>
          </cell>
          <cell r="D413">
            <v>506876130.82999998</v>
          </cell>
          <cell r="E413">
            <v>415662294.57999998</v>
          </cell>
          <cell r="F413">
            <v>0</v>
          </cell>
          <cell r="G413">
            <v>7266771.3799999999</v>
          </cell>
          <cell r="I413">
            <v>-98480.607629999999</v>
          </cell>
          <cell r="J413">
            <v>-7266.7713800000001</v>
          </cell>
          <cell r="K413" t="str">
            <v xml:space="preserve">Прочие текущие обязательства </v>
          </cell>
        </row>
        <row r="414">
          <cell r="A414" t="str">
            <v>3380.13, Прочая кредиторская задолженность по расчетам с работниками</v>
          </cell>
          <cell r="B414">
            <v>0</v>
          </cell>
          <cell r="C414">
            <v>5528895.5700000003</v>
          </cell>
          <cell r="D414">
            <v>64307063.590000004</v>
          </cell>
          <cell r="E414">
            <v>60882160.350000001</v>
          </cell>
          <cell r="F414">
            <v>0</v>
          </cell>
          <cell r="G414">
            <v>2103992.33</v>
          </cell>
          <cell r="I414">
            <v>-5528.8955700000006</v>
          </cell>
          <cell r="J414">
            <v>-2103.99233</v>
          </cell>
          <cell r="K414">
            <v>0</v>
          </cell>
        </row>
        <row r="415">
          <cell r="A415" t="str">
            <v>3380.13.01, Прочая кредиторская задолженность по расчетам с работниками уволенные</v>
          </cell>
          <cell r="B415">
            <v>0</v>
          </cell>
          <cell r="C415">
            <v>178130.6</v>
          </cell>
          <cell r="D415">
            <v>29593398.289999999</v>
          </cell>
          <cell r="E415">
            <v>30250816.789999999</v>
          </cell>
          <cell r="F415">
            <v>0</v>
          </cell>
          <cell r="G415">
            <v>835549.1</v>
          </cell>
          <cell r="I415">
            <v>-178.13060000000002</v>
          </cell>
          <cell r="J415">
            <v>-835.54909999999995</v>
          </cell>
          <cell r="K415" t="str">
            <v xml:space="preserve">Прочие текущие обязательства </v>
          </cell>
        </row>
        <row r="416">
          <cell r="A416" t="str">
            <v>3380.13.02, Задолженность перед подотчетными лицами</v>
          </cell>
          <cell r="B416">
            <v>0</v>
          </cell>
          <cell r="C416">
            <v>5350764.97</v>
          </cell>
          <cell r="D416">
            <v>34713665.299999997</v>
          </cell>
          <cell r="E416">
            <v>30631343.559999999</v>
          </cell>
          <cell r="F416">
            <v>0</v>
          </cell>
          <cell r="G416">
            <v>1268443.23</v>
          </cell>
          <cell r="I416">
            <v>-5350.7649700000002</v>
          </cell>
          <cell r="J416">
            <v>-1268.4432300000001</v>
          </cell>
          <cell r="K416" t="str">
            <v xml:space="preserve">Прочие текущие обязательства </v>
          </cell>
        </row>
        <row r="417">
          <cell r="A417" t="str">
            <v>3380.20, Прочая кредиторская задолженность</v>
          </cell>
          <cell r="B417">
            <v>0</v>
          </cell>
          <cell r="C417">
            <v>839401771.03999996</v>
          </cell>
          <cell r="D417">
            <v>3163111219.21</v>
          </cell>
          <cell r="E417">
            <v>3386053533.52</v>
          </cell>
          <cell r="F417">
            <v>0</v>
          </cell>
          <cell r="G417">
            <v>1062344085.35</v>
          </cell>
          <cell r="I417">
            <v>-839401.77103999991</v>
          </cell>
          <cell r="J417">
            <v>-1062344.0853500001</v>
          </cell>
          <cell r="K417" t="str">
            <v xml:space="preserve">Прочие текущие обязательства </v>
          </cell>
        </row>
        <row r="418">
          <cell r="A418" t="str">
            <v>3394, Задолженность по депонированной заработной плате</v>
          </cell>
          <cell r="B418">
            <v>0</v>
          </cell>
          <cell r="C418">
            <v>15</v>
          </cell>
          <cell r="D418">
            <v>-210</v>
          </cell>
          <cell r="E418">
            <v>0</v>
          </cell>
          <cell r="F418">
            <v>0</v>
          </cell>
          <cell r="G418">
            <v>225</v>
          </cell>
          <cell r="I418">
            <v>-1.4999999999999999E-2</v>
          </cell>
          <cell r="J418">
            <v>-0.22500000000000001</v>
          </cell>
          <cell r="K418">
            <v>0</v>
          </cell>
        </row>
        <row r="419">
          <cell r="A419" t="str">
            <v>3400.00, Краткосрочные оценочные обязательства</v>
          </cell>
          <cell r="B419">
            <v>0</v>
          </cell>
          <cell r="C419">
            <v>920998569.5</v>
          </cell>
          <cell r="D419">
            <v>0</v>
          </cell>
          <cell r="E419">
            <v>-839761624.27999997</v>
          </cell>
          <cell r="F419">
            <v>0</v>
          </cell>
          <cell r="G419">
            <v>81236945.219999999</v>
          </cell>
          <cell r="I419">
            <v>-920998.56949999998</v>
          </cell>
          <cell r="J419">
            <v>-81236.945219999994</v>
          </cell>
          <cell r="K419">
            <v>0</v>
          </cell>
        </row>
        <row r="420">
          <cell r="A420" t="str">
            <v>3420.00, Краткосрочные обязательства по юридическим претензиям</v>
          </cell>
          <cell r="B420">
            <v>0</v>
          </cell>
          <cell r="C420">
            <v>20570569.5</v>
          </cell>
          <cell r="D420">
            <v>0</v>
          </cell>
          <cell r="E420">
            <v>-20570569.5</v>
          </cell>
          <cell r="F420">
            <v>0</v>
          </cell>
          <cell r="G420">
            <v>0</v>
          </cell>
          <cell r="I420">
            <v>-20570.569500000001</v>
          </cell>
          <cell r="J420">
            <v>0</v>
          </cell>
          <cell r="K420">
            <v>0</v>
          </cell>
        </row>
        <row r="421">
          <cell r="A421" t="str">
            <v>3420.01, Резерв по судебным искам</v>
          </cell>
          <cell r="B421">
            <v>0</v>
          </cell>
          <cell r="C421">
            <v>20570569.5</v>
          </cell>
          <cell r="D421">
            <v>0</v>
          </cell>
          <cell r="E421">
            <v>-20570569.5</v>
          </cell>
          <cell r="F421">
            <v>0</v>
          </cell>
          <cell r="G421">
            <v>0</v>
          </cell>
          <cell r="I421">
            <v>-20570.569500000001</v>
          </cell>
          <cell r="J421">
            <v>0</v>
          </cell>
          <cell r="K421" t="str">
            <v xml:space="preserve">Прочие текущие обязательства </v>
          </cell>
        </row>
        <row r="422">
          <cell r="A422" t="str">
            <v>3430.00, Краткосрочные оценочные обязательства по вознаграждениям работникам</v>
          </cell>
          <cell r="B422">
            <v>0</v>
          </cell>
          <cell r="C422">
            <v>900428000</v>
          </cell>
          <cell r="D422">
            <v>0</v>
          </cell>
          <cell r="E422">
            <v>-819191054.77999997</v>
          </cell>
          <cell r="F422">
            <v>0</v>
          </cell>
          <cell r="G422">
            <v>81236945.219999999</v>
          </cell>
          <cell r="I422">
            <v>-900428</v>
          </cell>
          <cell r="J422">
            <v>-81236.945219999994</v>
          </cell>
          <cell r="K422">
            <v>0</v>
          </cell>
        </row>
        <row r="423">
          <cell r="A423" t="str">
            <v>3430.01, Краткосрочные оценочные обязательства по вознаграждениям работникам</v>
          </cell>
          <cell r="B423">
            <v>0</v>
          </cell>
          <cell r="C423">
            <v>900428000</v>
          </cell>
          <cell r="D423">
            <v>0</v>
          </cell>
          <cell r="E423">
            <v>-819191054.77999997</v>
          </cell>
          <cell r="F423">
            <v>0</v>
          </cell>
          <cell r="G423">
            <v>81236945.219999999</v>
          </cell>
          <cell r="I423">
            <v>-900428</v>
          </cell>
          <cell r="J423">
            <v>-81236.945219999994</v>
          </cell>
          <cell r="K423" t="str">
            <v xml:space="preserve">Прочие текущие обязательства </v>
          </cell>
        </row>
        <row r="424">
          <cell r="A424" t="str">
            <v>3500.00, Прочие краткосрочные обязательства</v>
          </cell>
          <cell r="B424">
            <v>0</v>
          </cell>
          <cell r="C424">
            <v>1574873826.4099998</v>
          </cell>
          <cell r="D424">
            <v>8142001373.3599987</v>
          </cell>
          <cell r="E424">
            <v>15556348249.509998</v>
          </cell>
          <cell r="F424">
            <v>0</v>
          </cell>
          <cell r="G424">
            <v>8989220702.5599995</v>
          </cell>
          <cell r="I424">
            <v>-1574873.8264099997</v>
          </cell>
          <cell r="J424">
            <v>-8989220.7025600001</v>
          </cell>
          <cell r="K424">
            <v>0</v>
          </cell>
        </row>
        <row r="425">
          <cell r="A425" t="str">
            <v>3510.00, Краткосрочные авансы полученные</v>
          </cell>
          <cell r="B425">
            <v>0</v>
          </cell>
          <cell r="C425">
            <v>1144945019.95</v>
          </cell>
          <cell r="D425">
            <v>8142001373.3599987</v>
          </cell>
          <cell r="E425">
            <v>15806986535.080002</v>
          </cell>
          <cell r="F425">
            <v>0</v>
          </cell>
          <cell r="G425">
            <v>8809930181.6700001</v>
          </cell>
          <cell r="I425">
            <v>-1144945.0199500001</v>
          </cell>
          <cell r="J425">
            <v>-8809930.1816700008</v>
          </cell>
          <cell r="K425">
            <v>0</v>
          </cell>
        </row>
        <row r="426">
          <cell r="A426" t="str">
            <v>3510.01, Авансы полученные под поставку товарно материальных запасов</v>
          </cell>
          <cell r="B426">
            <v>0</v>
          </cell>
          <cell r="C426">
            <v>5457816.7300000004</v>
          </cell>
          <cell r="D426">
            <v>80384325.280000001</v>
          </cell>
          <cell r="E426">
            <v>77241878.280000001</v>
          </cell>
          <cell r="F426">
            <v>0</v>
          </cell>
          <cell r="G426">
            <v>2315369.73</v>
          </cell>
          <cell r="I426">
            <v>-5457.8167300000005</v>
          </cell>
          <cell r="J426">
            <v>-2315.3697299999999</v>
          </cell>
          <cell r="K426">
            <v>0</v>
          </cell>
        </row>
        <row r="427">
          <cell r="A427" t="str">
            <v>3510.01.01, Авансы, полученные под поставку товарно-материальных запасов - резиденты</v>
          </cell>
          <cell r="B427">
            <v>0</v>
          </cell>
          <cell r="C427">
            <v>5457816.7300000004</v>
          </cell>
          <cell r="D427">
            <v>80384325.280000001</v>
          </cell>
          <cell r="E427">
            <v>77241878.280000001</v>
          </cell>
          <cell r="F427">
            <v>0</v>
          </cell>
          <cell r="G427">
            <v>2315369.73</v>
          </cell>
          <cell r="I427">
            <v>-5457.8167300000005</v>
          </cell>
          <cell r="J427">
            <v>-2315.3697299999999</v>
          </cell>
          <cell r="K427" t="str">
            <v>Обязательства по договорам с покупателями</v>
          </cell>
        </row>
        <row r="428">
          <cell r="A428" t="str">
            <v>3510.02, Авансы, полученные под выполнение работ и оказание услуг</v>
          </cell>
          <cell r="B428">
            <v>0</v>
          </cell>
          <cell r="C428">
            <v>1139487203.22</v>
          </cell>
          <cell r="D428">
            <v>8061617048.0799999</v>
          </cell>
          <cell r="E428">
            <v>15729744656.799999</v>
          </cell>
          <cell r="F428">
            <v>0</v>
          </cell>
          <cell r="G428">
            <v>8807614811.9400005</v>
          </cell>
          <cell r="I428">
            <v>-1139487.20322</v>
          </cell>
          <cell r="J428">
            <v>-8807614.8119400013</v>
          </cell>
          <cell r="K428">
            <v>0</v>
          </cell>
        </row>
        <row r="429">
          <cell r="A429" t="str">
            <v>3510.02.01, Авансы, полученные под выполнение работ и оказание услуг - резиденты</v>
          </cell>
          <cell r="B429">
            <v>0</v>
          </cell>
          <cell r="C429">
            <v>914042676.64999998</v>
          </cell>
          <cell r="D429">
            <v>7593933739.7800007</v>
          </cell>
          <cell r="E429">
            <v>15276672861.73</v>
          </cell>
          <cell r="F429">
            <v>0</v>
          </cell>
          <cell r="G429">
            <v>8596781798.6000004</v>
          </cell>
          <cell r="I429">
            <v>-914042.67664999992</v>
          </cell>
          <cell r="J429">
            <v>-8596781.7986000013</v>
          </cell>
          <cell r="K429" t="str">
            <v>Обязательства по договорам с покупателями</v>
          </cell>
        </row>
        <row r="430">
          <cell r="A430" t="str">
            <v>3510.02.02, Авансы, полученные под выполнение работ и оказание услуг - нерезиденты</v>
          </cell>
          <cell r="B430">
            <v>0</v>
          </cell>
          <cell r="C430">
            <v>225444526.56999999</v>
          </cell>
          <cell r="D430">
            <v>467683308.30000001</v>
          </cell>
          <cell r="E430">
            <v>453071795.06999999</v>
          </cell>
          <cell r="F430">
            <v>0</v>
          </cell>
          <cell r="G430">
            <v>210833013.34</v>
          </cell>
          <cell r="I430">
            <v>-225444.52656999999</v>
          </cell>
          <cell r="J430">
            <v>-210833.01334</v>
          </cell>
          <cell r="K430" t="str">
            <v>Обязательства по договорам с покупателями</v>
          </cell>
        </row>
        <row r="431">
          <cell r="A431" t="str">
            <v>3520.00, Краткосрочные доходы будущих периодов</v>
          </cell>
          <cell r="B431">
            <v>0</v>
          </cell>
          <cell r="C431">
            <v>10306558</v>
          </cell>
          <cell r="D431">
            <v>0</v>
          </cell>
          <cell r="E431">
            <v>-10306558</v>
          </cell>
          <cell r="F431">
            <v>0</v>
          </cell>
          <cell r="G431">
            <v>0</v>
          </cell>
          <cell r="I431">
            <v>-10306.558000000001</v>
          </cell>
          <cell r="J431">
            <v>0</v>
          </cell>
          <cell r="K431">
            <v>0</v>
          </cell>
        </row>
        <row r="432">
          <cell r="A432" t="str">
            <v>3520.10, Прочие доходы будущих периодов менее12 месяцев</v>
          </cell>
          <cell r="B432">
            <v>0</v>
          </cell>
          <cell r="C432">
            <v>10306558</v>
          </cell>
          <cell r="D432">
            <v>0</v>
          </cell>
          <cell r="E432">
            <v>-10306558</v>
          </cell>
          <cell r="F432">
            <v>0</v>
          </cell>
          <cell r="G432">
            <v>0</v>
          </cell>
          <cell r="I432">
            <v>-10306.558000000001</v>
          </cell>
          <cell r="J432">
            <v>0</v>
          </cell>
          <cell r="K432" t="str">
            <v>Обязательства по договорам с покупателями</v>
          </cell>
        </row>
        <row r="433">
          <cell r="A433" t="str">
            <v>3540.00, Прочие краткосрочные обязательства</v>
          </cell>
          <cell r="B433">
            <v>0</v>
          </cell>
          <cell r="C433">
            <v>419622248.45999998</v>
          </cell>
          <cell r="D433">
            <v>0</v>
          </cell>
          <cell r="E433">
            <v>-240331727.56999999</v>
          </cell>
          <cell r="F433">
            <v>0</v>
          </cell>
          <cell r="G433">
            <v>179290520.88999999</v>
          </cell>
          <cell r="I433">
            <v>-419622.24845999997</v>
          </cell>
          <cell r="J433">
            <v>-179290.52088999999</v>
          </cell>
          <cell r="K433">
            <v>0</v>
          </cell>
        </row>
        <row r="434">
          <cell r="A434" t="str">
            <v>3540.02, Резерв по отпускам работников</v>
          </cell>
          <cell r="B434">
            <v>0</v>
          </cell>
          <cell r="C434">
            <v>419622248.45999998</v>
          </cell>
          <cell r="D434">
            <v>0</v>
          </cell>
          <cell r="E434">
            <v>-240331727.56999999</v>
          </cell>
          <cell r="F434">
            <v>0</v>
          </cell>
          <cell r="G434">
            <v>179290520.88999999</v>
          </cell>
          <cell r="I434">
            <v>-419622.24845999997</v>
          </cell>
          <cell r="J434">
            <v>-179290.52088999999</v>
          </cell>
          <cell r="K434" t="str">
            <v xml:space="preserve">Прочие текущие обязательства </v>
          </cell>
        </row>
        <row r="435">
          <cell r="A435" t="str">
            <v>4000.00, Долгосрочные финансовые обязательства</v>
          </cell>
          <cell r="B435">
            <v>0</v>
          </cell>
          <cell r="C435">
            <v>48185799084.380005</v>
          </cell>
          <cell r="D435">
            <v>48488065460.969994</v>
          </cell>
          <cell r="E435">
            <v>45699721830.410004</v>
          </cell>
          <cell r="F435">
            <v>0</v>
          </cell>
          <cell r="G435">
            <v>45397455453.82</v>
          </cell>
          <cell r="I435">
            <v>-48185799.084380008</v>
          </cell>
          <cell r="J435">
            <v>-45397455.453819998</v>
          </cell>
          <cell r="K435">
            <v>0</v>
          </cell>
        </row>
        <row r="436">
          <cell r="A436" t="str">
            <v>4010.00, Долгосрочные финансовые обязательства, оцениваемые по амортизированной стоимости (банковские займы)</v>
          </cell>
          <cell r="B436">
            <v>0</v>
          </cell>
          <cell r="C436">
            <v>24185249430.77</v>
          </cell>
          <cell r="D436">
            <v>15209951711.330002</v>
          </cell>
          <cell r="E436">
            <v>12289456949.6</v>
          </cell>
          <cell r="F436">
            <v>0</v>
          </cell>
          <cell r="G436">
            <v>21264754669.040001</v>
          </cell>
          <cell r="I436">
            <v>-24185249.430770002</v>
          </cell>
          <cell r="J436">
            <v>-21264754.669040002</v>
          </cell>
          <cell r="K436">
            <v>0</v>
          </cell>
        </row>
        <row r="437">
          <cell r="A437" t="str">
            <v>4010.01, Долгосрочные банковские займы</v>
          </cell>
          <cell r="B437">
            <v>0</v>
          </cell>
          <cell r="C437">
            <v>24185249430.77</v>
          </cell>
          <cell r="D437">
            <v>15209951711.330002</v>
          </cell>
          <cell r="E437">
            <v>12289456949.6</v>
          </cell>
          <cell r="F437">
            <v>0</v>
          </cell>
          <cell r="G437">
            <v>21264754669.040001</v>
          </cell>
          <cell r="I437">
            <v>-24185249.430770002</v>
          </cell>
          <cell r="J437">
            <v>-21264754.669040002</v>
          </cell>
          <cell r="K437" t="str">
            <v xml:space="preserve">Долгосрочные займы </v>
          </cell>
        </row>
        <row r="438">
          <cell r="A438" t="str">
            <v>4060.00, Прочие долгосрочные финансовые обязательства</v>
          </cell>
          <cell r="B438">
            <v>0</v>
          </cell>
          <cell r="C438">
            <v>24000549653.610001</v>
          </cell>
          <cell r="D438">
            <v>33278113749.639999</v>
          </cell>
          <cell r="E438">
            <v>33410264880.810001</v>
          </cell>
          <cell r="F438">
            <v>0</v>
          </cell>
          <cell r="G438">
            <v>24132700784.780003</v>
          </cell>
          <cell r="I438">
            <v>-24000549.653610002</v>
          </cell>
          <cell r="J438">
            <v>-24132700.784780003</v>
          </cell>
          <cell r="K438">
            <v>0</v>
          </cell>
        </row>
        <row r="439">
          <cell r="A439" t="str">
            <v>4060.01, Облигации</v>
          </cell>
          <cell r="B439">
            <v>0</v>
          </cell>
          <cell r="C439">
            <v>24000549653.610001</v>
          </cell>
          <cell r="D439">
            <v>33278113749.639999</v>
          </cell>
          <cell r="E439">
            <v>33410264880.810001</v>
          </cell>
          <cell r="F439">
            <v>0</v>
          </cell>
          <cell r="G439">
            <v>24132700784.780003</v>
          </cell>
          <cell r="I439">
            <v>-24000549.653610002</v>
          </cell>
          <cell r="J439">
            <v>-24132700.784780003</v>
          </cell>
          <cell r="K439" t="str">
            <v>Долгосрочная часть облигаций</v>
          </cell>
        </row>
        <row r="440">
          <cell r="A440" t="str">
            <v>4100.00, Долгосрочная кредиторская задолженность</v>
          </cell>
          <cell r="B440">
            <v>0</v>
          </cell>
          <cell r="C440">
            <v>55247724791.389992</v>
          </cell>
          <cell r="D440">
            <v>72189123222.51001</v>
          </cell>
          <cell r="E440">
            <v>48188350836.089996</v>
          </cell>
          <cell r="F440">
            <v>0</v>
          </cell>
          <cell r="G440">
            <v>31246952404.969997</v>
          </cell>
          <cell r="I440">
            <v>-55247724.791389994</v>
          </cell>
          <cell r="J440">
            <v>-31246952.404969998</v>
          </cell>
          <cell r="K440">
            <v>0</v>
          </cell>
        </row>
        <row r="441">
          <cell r="A441" t="str">
            <v>4110.00, Долгосрочная задолженность поставщикам и подрядчикам</v>
          </cell>
          <cell r="B441">
            <v>0</v>
          </cell>
          <cell r="C441">
            <v>54050272894.439995</v>
          </cell>
          <cell r="D441">
            <v>71815344581.720001</v>
          </cell>
          <cell r="E441">
            <v>48098358368.159996</v>
          </cell>
          <cell r="F441">
            <v>0</v>
          </cell>
          <cell r="G441">
            <v>30333286680.880001</v>
          </cell>
          <cell r="I441">
            <v>-54050272.894439995</v>
          </cell>
          <cell r="J441">
            <v>-30333286.680880003</v>
          </cell>
          <cell r="K441">
            <v>0</v>
          </cell>
        </row>
        <row r="442">
          <cell r="A442" t="str">
            <v>4110.10, Прочая долгосрочная кредиторская задолженность поставщикам и подрядчикам</v>
          </cell>
          <cell r="B442">
            <v>0</v>
          </cell>
          <cell r="C442">
            <v>54050272894.439995</v>
          </cell>
          <cell r="D442">
            <v>71815344581.720001</v>
          </cell>
          <cell r="E442">
            <v>48098358368.159996</v>
          </cell>
          <cell r="F442">
            <v>0</v>
          </cell>
          <cell r="G442">
            <v>30333286680.880001</v>
          </cell>
          <cell r="I442">
            <v>-54050272.894439995</v>
          </cell>
          <cell r="J442">
            <v>-30333286.680880003</v>
          </cell>
          <cell r="K442" t="str">
            <v xml:space="preserve">Долгосрочная торговая кредиторская задолженность </v>
          </cell>
        </row>
        <row r="443">
          <cell r="A443" t="str">
            <v>4150.00, Долгосрочная задолженность по аренде</v>
          </cell>
          <cell r="B443">
            <v>0</v>
          </cell>
          <cell r="C443">
            <v>1197451896.95</v>
          </cell>
          <cell r="D443">
            <v>373778640.79000002</v>
          </cell>
          <cell r="E443">
            <v>89992467.930000007</v>
          </cell>
          <cell r="F443">
            <v>0</v>
          </cell>
          <cell r="G443">
            <v>913665724.09000003</v>
          </cell>
          <cell r="I443">
            <v>-1197451.89695</v>
          </cell>
          <cell r="J443">
            <v>-913665.72409000003</v>
          </cell>
          <cell r="K443">
            <v>0</v>
          </cell>
        </row>
        <row r="444">
          <cell r="A444" t="str">
            <v>4150.01, Арендные платежи по аренде от 1 года до 5 лет от сторонних организаций</v>
          </cell>
          <cell r="B444">
            <v>0</v>
          </cell>
          <cell r="C444">
            <v>1197451896.95</v>
          </cell>
          <cell r="D444">
            <v>373778640.79000002</v>
          </cell>
          <cell r="E444">
            <v>89992467.930000007</v>
          </cell>
          <cell r="F444">
            <v>0</v>
          </cell>
          <cell r="G444">
            <v>913665724.09000003</v>
          </cell>
          <cell r="I444">
            <v>-1197451.89695</v>
          </cell>
          <cell r="J444">
            <v>-913665.72409000003</v>
          </cell>
          <cell r="K444" t="str">
            <v>Долгосрочная часть обязательств по финансовой аренде</v>
          </cell>
        </row>
        <row r="445">
          <cell r="A445" t="str">
            <v>4200.00, Долгосрочные оценочные обязательства</v>
          </cell>
          <cell r="B445">
            <v>0</v>
          </cell>
          <cell r="C445">
            <v>650278000</v>
          </cell>
          <cell r="D445">
            <v>32616945.219999999</v>
          </cell>
          <cell r="E445">
            <v>9316958</v>
          </cell>
          <cell r="F445">
            <v>0</v>
          </cell>
          <cell r="G445">
            <v>626978012.77999997</v>
          </cell>
          <cell r="I445">
            <v>-650278</v>
          </cell>
          <cell r="J445">
            <v>-626978.01277999999</v>
          </cell>
          <cell r="K445">
            <v>0</v>
          </cell>
        </row>
        <row r="446">
          <cell r="A446" t="str">
            <v>4230.00, Долгосрочные оценочные обязательства по вознаграждениям работникам</v>
          </cell>
          <cell r="B446">
            <v>0</v>
          </cell>
          <cell r="C446">
            <v>650278000</v>
          </cell>
          <cell r="D446">
            <v>32616945.219999999</v>
          </cell>
          <cell r="E446">
            <v>9316958</v>
          </cell>
          <cell r="F446">
            <v>0</v>
          </cell>
          <cell r="G446">
            <v>626978012.77999997</v>
          </cell>
          <cell r="I446">
            <v>-650278</v>
          </cell>
          <cell r="J446">
            <v>-626978.01277999999</v>
          </cell>
          <cell r="K446">
            <v>0</v>
          </cell>
        </row>
        <row r="447">
          <cell r="A447" t="str">
            <v>4230.01, Актуарные расчеты по выплатам работникам</v>
          </cell>
          <cell r="B447">
            <v>0</v>
          </cell>
          <cell r="C447">
            <v>650278000</v>
          </cell>
          <cell r="D447">
            <v>32616945.219999999</v>
          </cell>
          <cell r="E447">
            <v>9316958</v>
          </cell>
          <cell r="F447">
            <v>0</v>
          </cell>
          <cell r="G447">
            <v>626978012.77999997</v>
          </cell>
          <cell r="I447">
            <v>-650278</v>
          </cell>
          <cell r="J447">
            <v>-626978.01277999999</v>
          </cell>
          <cell r="K447" t="str">
            <v>Пенсионные обязательства</v>
          </cell>
        </row>
        <row r="448">
          <cell r="A448" t="str">
            <v>4300.00, Отложенные налоговые обязательства</v>
          </cell>
          <cell r="B448">
            <v>0</v>
          </cell>
          <cell r="C448">
            <v>6405769612.0199995</v>
          </cell>
          <cell r="D448">
            <v>0</v>
          </cell>
          <cell r="E448">
            <v>-1256521504</v>
          </cell>
          <cell r="F448">
            <v>0</v>
          </cell>
          <cell r="G448">
            <v>5149248108.0199995</v>
          </cell>
          <cell r="I448">
            <v>-6405769.6120199999</v>
          </cell>
          <cell r="J448">
            <v>-5149248.1080199992</v>
          </cell>
          <cell r="K448">
            <v>0</v>
          </cell>
        </row>
        <row r="449">
          <cell r="A449" t="str">
            <v>4310.00, Отложенные налоговые обязательства по корпоративному подоходному налогу</v>
          </cell>
          <cell r="B449">
            <v>0</v>
          </cell>
          <cell r="C449">
            <v>6405769612.0199995</v>
          </cell>
          <cell r="D449">
            <v>0</v>
          </cell>
          <cell r="E449">
            <v>-1256521504</v>
          </cell>
          <cell r="F449">
            <v>0</v>
          </cell>
          <cell r="G449">
            <v>5149248108.0199995</v>
          </cell>
          <cell r="I449">
            <v>-6405769.6120199999</v>
          </cell>
          <cell r="J449">
            <v>-5149248.1080199992</v>
          </cell>
          <cell r="K449">
            <v>0</v>
          </cell>
        </row>
        <row r="450">
          <cell r="A450" t="str">
            <v>4310.01, Отложенные налоговые обязательства по корпоративному подоходному налогу</v>
          </cell>
          <cell r="B450">
            <v>0</v>
          </cell>
          <cell r="C450">
            <v>6405769612.0199995</v>
          </cell>
          <cell r="D450">
            <v>0</v>
          </cell>
          <cell r="E450">
            <v>-1256521504</v>
          </cell>
          <cell r="F450">
            <v>0</v>
          </cell>
          <cell r="G450">
            <v>5149248108.0199995</v>
          </cell>
          <cell r="I450">
            <v>-6405769.6120199999</v>
          </cell>
          <cell r="J450">
            <v>-5149248.1080199992</v>
          </cell>
          <cell r="K450" t="str">
            <v>Обязательства по отложенному подоходному налогу</v>
          </cell>
        </row>
        <row r="451">
          <cell r="A451" t="str">
            <v>4400.00, Прочие долгосрочные обязательства</v>
          </cell>
          <cell r="B451">
            <v>0</v>
          </cell>
          <cell r="C451">
            <v>1315175823.0300002</v>
          </cell>
          <cell r="D451">
            <v>444509119.23000002</v>
          </cell>
          <cell r="E451">
            <v>286664654.47000003</v>
          </cell>
          <cell r="F451">
            <v>0</v>
          </cell>
          <cell r="G451">
            <v>1157331358.2700002</v>
          </cell>
          <cell r="I451">
            <v>-1315175.8230300003</v>
          </cell>
          <cell r="J451">
            <v>-1157331.3582700002</v>
          </cell>
          <cell r="K451">
            <v>0</v>
          </cell>
        </row>
        <row r="452">
          <cell r="A452" t="str">
            <v>4410.00, Долгосрочные авансы полученные</v>
          </cell>
          <cell r="B452">
            <v>0</v>
          </cell>
          <cell r="C452">
            <v>1315175823.0300002</v>
          </cell>
          <cell r="D452">
            <v>444509119.23000002</v>
          </cell>
          <cell r="E452">
            <v>286664654.47000003</v>
          </cell>
          <cell r="F452">
            <v>0</v>
          </cell>
          <cell r="G452">
            <v>1157331358.2700002</v>
          </cell>
          <cell r="I452">
            <v>-1315175.8230300003</v>
          </cell>
          <cell r="J452">
            <v>-1157331.3582700002</v>
          </cell>
          <cell r="K452">
            <v>0</v>
          </cell>
        </row>
        <row r="453">
          <cell r="A453" t="str">
            <v>4410.01, Долгосрочные авансы полученные</v>
          </cell>
          <cell r="B453">
            <v>0</v>
          </cell>
          <cell r="C453">
            <v>1315175823.0300002</v>
          </cell>
          <cell r="D453">
            <v>444509119.23000002</v>
          </cell>
          <cell r="E453">
            <v>286664654.47000003</v>
          </cell>
          <cell r="F453">
            <v>0</v>
          </cell>
          <cell r="G453">
            <v>1157331358.2700002</v>
          </cell>
          <cell r="I453">
            <v>-1315175.8230300003</v>
          </cell>
          <cell r="J453">
            <v>-1157331.3582700002</v>
          </cell>
          <cell r="K453" t="str">
            <v>Долгосрочные обязательства по договорам с покупателями</v>
          </cell>
        </row>
        <row r="454">
          <cell r="A454" t="str">
            <v>5000.00, Уставный капитал (выпущенный капитал)</v>
          </cell>
          <cell r="B454">
            <v>0</v>
          </cell>
          <cell r="C454">
            <v>13081089000</v>
          </cell>
          <cell r="D454">
            <v>167221932358.84998</v>
          </cell>
          <cell r="E454">
            <v>167221932358.84998</v>
          </cell>
          <cell r="F454">
            <v>0</v>
          </cell>
          <cell r="G454">
            <v>13081089000</v>
          </cell>
          <cell r="I454">
            <v>-13081089</v>
          </cell>
          <cell r="J454">
            <v>-13081089</v>
          </cell>
          <cell r="K454">
            <v>0</v>
          </cell>
        </row>
        <row r="455">
          <cell r="A455" t="str">
            <v>5020.00, Простые акции</v>
          </cell>
          <cell r="B455">
            <v>0</v>
          </cell>
          <cell r="C455">
            <v>13081089000</v>
          </cell>
          <cell r="D455">
            <v>0</v>
          </cell>
          <cell r="E455">
            <v>0</v>
          </cell>
          <cell r="F455">
            <v>0</v>
          </cell>
          <cell r="G455">
            <v>13081089000</v>
          </cell>
          <cell r="I455">
            <v>-13081089</v>
          </cell>
          <cell r="J455">
            <v>-13081089</v>
          </cell>
          <cell r="K455">
            <v>0</v>
          </cell>
        </row>
        <row r="456">
          <cell r="A456" t="str">
            <v>5020.01, Простые акции</v>
          </cell>
          <cell r="B456">
            <v>0</v>
          </cell>
          <cell r="C456">
            <v>13081089000</v>
          </cell>
          <cell r="D456">
            <v>0</v>
          </cell>
          <cell r="E456">
            <v>0</v>
          </cell>
          <cell r="F456">
            <v>0</v>
          </cell>
          <cell r="G456">
            <v>13081089000</v>
          </cell>
          <cell r="I456">
            <v>-13081089</v>
          </cell>
          <cell r="J456">
            <v>-13081089</v>
          </cell>
          <cell r="K456" t="str">
            <v xml:space="preserve">Акционерный капитал </v>
          </cell>
        </row>
        <row r="457">
          <cell r="A457" t="str">
            <v>5710.00, Итоговая прибыль итоговый убыток</v>
          </cell>
          <cell r="B457">
            <v>0</v>
          </cell>
          <cell r="C457">
            <v>0</v>
          </cell>
          <cell r="D457">
            <v>167221932358.84998</v>
          </cell>
          <cell r="E457">
            <v>167221932358.84998</v>
          </cell>
          <cell r="F457">
            <v>0</v>
          </cell>
          <cell r="G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5100.00, Неоплаченный капитал</v>
          </cell>
          <cell r="B458">
            <v>0</v>
          </cell>
          <cell r="C458">
            <v>-839602000</v>
          </cell>
          <cell r="D458">
            <v>0</v>
          </cell>
          <cell r="E458">
            <v>0</v>
          </cell>
          <cell r="F458">
            <v>0</v>
          </cell>
          <cell r="G458">
            <v>-839602000</v>
          </cell>
          <cell r="I458">
            <v>839602</v>
          </cell>
          <cell r="J458">
            <v>839602</v>
          </cell>
          <cell r="K458">
            <v>0</v>
          </cell>
        </row>
        <row r="459">
          <cell r="A459" t="str">
            <v>5110.00, Неоплаченный капитал</v>
          </cell>
          <cell r="B459">
            <v>0</v>
          </cell>
          <cell r="C459">
            <v>-839602000</v>
          </cell>
          <cell r="D459">
            <v>0</v>
          </cell>
          <cell r="E459">
            <v>0</v>
          </cell>
          <cell r="F459">
            <v>0</v>
          </cell>
          <cell r="G459">
            <v>-839602000</v>
          </cell>
          <cell r="I459">
            <v>839602</v>
          </cell>
          <cell r="J459">
            <v>839602</v>
          </cell>
          <cell r="K459">
            <v>0</v>
          </cell>
        </row>
        <row r="460">
          <cell r="A460" t="str">
            <v>5110.01, Неоплаченный капитал</v>
          </cell>
          <cell r="B460">
            <v>0</v>
          </cell>
          <cell r="C460">
            <v>-839602000</v>
          </cell>
          <cell r="D460">
            <v>0</v>
          </cell>
          <cell r="E460">
            <v>0</v>
          </cell>
          <cell r="F460">
            <v>0</v>
          </cell>
          <cell r="G460">
            <v>-839602000</v>
          </cell>
          <cell r="I460">
            <v>839602</v>
          </cell>
          <cell r="J460">
            <v>839602</v>
          </cell>
          <cell r="K460" t="str">
            <v xml:space="preserve">Акционерный капитал </v>
          </cell>
        </row>
        <row r="461">
          <cell r="A461" t="str">
            <v>5600.00, Нераспределенная прибыль непокрытый убыток</v>
          </cell>
          <cell r="B461">
            <v>0</v>
          </cell>
          <cell r="C461">
            <v>23624578131.939999</v>
          </cell>
          <cell r="D461">
            <v>-10852920690.279999</v>
          </cell>
          <cell r="E461">
            <v>-21676500603.560001</v>
          </cell>
          <cell r="F461">
            <v>0</v>
          </cell>
          <cell r="G461">
            <v>12800998218.66</v>
          </cell>
          <cell r="I461">
            <v>-23624578.13194</v>
          </cell>
          <cell r="J461">
            <v>-12800998.218660001</v>
          </cell>
          <cell r="K461">
            <v>0</v>
          </cell>
        </row>
        <row r="462">
          <cell r="A462" t="str">
            <v>5610.00, Нераспределенная прибыль непокрытый убыток отчетного года</v>
          </cell>
          <cell r="B462">
            <v>0</v>
          </cell>
          <cell r="C462">
            <v>0</v>
          </cell>
          <cell r="D462">
            <v>-10852920690.279999</v>
          </cell>
          <cell r="E462">
            <v>-10852920690.279999</v>
          </cell>
          <cell r="F462">
            <v>0</v>
          </cell>
          <cell r="G462">
            <v>0</v>
          </cell>
          <cell r="I462">
            <v>0</v>
          </cell>
          <cell r="J462">
            <v>0</v>
          </cell>
          <cell r="K462" t="str">
            <v>Нераспределенная прибыль отчетного года</v>
          </cell>
        </row>
        <row r="463">
          <cell r="A463" t="str">
            <v>5620.00, Нераспределенная прибыль непокрытый убыток предыдущих лет</v>
          </cell>
          <cell r="B463">
            <v>0</v>
          </cell>
          <cell r="C463">
            <v>23624578131.939999</v>
          </cell>
          <cell r="D463">
            <v>0</v>
          </cell>
          <cell r="E463">
            <v>-10823579913.280001</v>
          </cell>
          <cell r="F463">
            <v>0</v>
          </cell>
          <cell r="G463">
            <v>12800998218.66</v>
          </cell>
          <cell r="I463">
            <v>-23624578.13194</v>
          </cell>
          <cell r="J463">
            <v>-12800998.218660001</v>
          </cell>
          <cell r="K463">
            <v>0</v>
          </cell>
        </row>
        <row r="464">
          <cell r="A464" t="str">
            <v>5620.01, Нераспределенная прибыль непокрытый убыток предыдущих лет</v>
          </cell>
          <cell r="B464">
            <v>0</v>
          </cell>
          <cell r="C464">
            <v>23624578131.939999</v>
          </cell>
          <cell r="D464">
            <v>0</v>
          </cell>
          <cell r="E464">
            <v>-10823579913.280001</v>
          </cell>
          <cell r="F464">
            <v>0</v>
          </cell>
          <cell r="G464">
            <v>12800998218.66</v>
          </cell>
          <cell r="I464">
            <v>-23624578.13194</v>
          </cell>
          <cell r="J464">
            <v>-12800998.218660001</v>
          </cell>
          <cell r="K464" t="str">
            <v xml:space="preserve">Нераспределенная прибыль прошлых лет 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574">
          <cell r="B574">
            <v>0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92">
          <cell r="J92">
            <v>546875000</v>
          </cell>
        </row>
        <row r="112">
          <cell r="K112">
            <v>9276707405.1399994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Param"/>
      <sheetName val="TT"/>
      <sheetName val="OC_ГА_ИН_РИОА_НМА"/>
      <sheetName val="СП"/>
      <sheetName val="АО"/>
      <sheetName val="audit_TT"/>
      <sheetName val="audit-OC_ГА_ИН_РИОА_НМА"/>
      <sheetName val="audit-СП"/>
      <sheetName val="audit-АО"/>
      <sheetName val="Ф143"/>
      <sheetName val="BS_PL_CFS"/>
      <sheetName val="Equity"/>
      <sheetName val="Main disc"/>
      <sheetName val="CF WP"/>
      <sheetName val="Резерв по пересчету"/>
      <sheetName val="Для сегм"/>
      <sheetName val="18"/>
      <sheetName val="Прекращенка для раскрытия"/>
      <sheetName val="Пересчет по прекращенке"/>
      <sheetName val="НДУ"/>
      <sheetName val="контроли"/>
      <sheetName val="ДДС прямой"/>
      <sheetName val="Conso SRD Matrix"/>
      <sheetName val="CF WP (2)"/>
      <sheetName val="Conso SRD Matrix_Q1 2015"/>
      <sheetName val="Условные"/>
      <sheetName val="CF WP 2015"/>
      <sheetName val="Для сегментки"/>
      <sheetName val="Для раскрUSD"/>
      <sheetName val="ДДС прям"/>
      <sheetName val="Доходы (расх) по пересчету отч"/>
      <sheetName val="18_2015"/>
      <sheetName val="Пересчет КМГ-С"/>
      <sheetName val="CaVit"/>
      <sheetName val="Pledges"/>
      <sheetName val="АЗПМ2015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  <sheetName val="FES"/>
      <sheetName val="L-1"/>
      <sheetName val="ввод-вывод ОС авг2004- 2005"/>
      <sheetName val="СписокТЭП"/>
      <sheetName val="Гр5(о)"/>
      <sheetName val="LME_PRIC_2000"/>
      <sheetName val="ЕдИзм"/>
      <sheetName val="Нефть"/>
      <sheetName val="сброс"/>
      <sheetName val="ОТиТБ"/>
      <sheetName val="ТМЗ-6"/>
      <sheetName val="Форма2"/>
      <sheetName val="I. Прогноз доходов"/>
      <sheetName val="д.7.001"/>
      <sheetName val="элем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able"/>
      <sheetName val="Data Sheet"/>
      <sheetName val="Tickmarks"/>
      <sheetName val="Module1"/>
      <sheetName val="Determination of Threshold"/>
      <sheetName val="Analysis"/>
      <sheetName val="Datasheet"/>
      <sheetName val="Movements"/>
      <sheetName val="Anlagevermögen"/>
      <sheetName val="Собственный капитал"/>
      <sheetName val="9-1"/>
      <sheetName val="4"/>
      <sheetName val="1-1"/>
      <sheetName val="1"/>
      <sheetName val="SMSTemp"/>
      <sheetName val="Dictionaries"/>
      <sheetName val="Securities"/>
      <sheetName val="std tabel"/>
      <sheetName val="P&amp;L"/>
      <sheetName val="Provisions"/>
      <sheetName val="PP&amp;E mvt for 2003"/>
      <sheetName val="Форма2"/>
      <sheetName val="breakdown"/>
      <sheetName val="FA depreciation"/>
      <sheetName val="Sheet1"/>
      <sheetName val="ВСДС_1 (MAIN)"/>
      <sheetName val="Hidden"/>
      <sheetName val="Б.мчас (П)"/>
      <sheetName val="summary"/>
      <sheetName val="XREF"/>
      <sheetName val="CMA Calculations- R Factor"/>
      <sheetName val="CMA Calculations- Figure 5440.1"/>
      <sheetName val="д.7.001"/>
      <sheetName val="Disclosure"/>
      <sheetName val="ЦентрЗатр"/>
      <sheetName val="FA Movement Kyrg"/>
      <sheetName val="setup"/>
      <sheetName val="Cover Sheet"/>
      <sheetName val="ЛСЦ начисленное на 31.12.08"/>
      <sheetName val="ЛЛизинг начис. на 31.12.08"/>
      <sheetName val="GAAP TB 31.12.01  detail p&amp;l"/>
      <sheetName val="Movement schedule"/>
      <sheetName val="Additions testing"/>
      <sheetName val="FA Movement "/>
      <sheetName val="depreciation testing"/>
      <sheetName val="WORKSHEET"/>
      <sheetName val="F-2.1"/>
      <sheetName val="Controls"/>
      <sheetName val="Debt Profile"/>
      <sheetName val="Movement"/>
    </sheetNames>
    <sheetDataSet>
      <sheetData sheetId="0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Sheet5"/>
      <sheetName val="2420"/>
      <sheetName val="A1.100 - TS"/>
      <sheetName val="CFS"/>
      <sheetName val="BS"/>
      <sheetName val="PL"/>
      <sheetName val="Equity"/>
      <sheetName val="CF"/>
      <sheetName val="TB"/>
      <sheetName val="4"/>
      <sheetName val="5"/>
      <sheetName val="6"/>
      <sheetName val="7"/>
      <sheetName val="8"/>
      <sheetName val="9"/>
      <sheetName val="12"/>
      <sheetName val="13"/>
      <sheetName val="14"/>
      <sheetName val="15"/>
      <sheetName val="16"/>
      <sheetName val="17"/>
      <sheetName val="Аренда расходная"/>
      <sheetName val="cc2022"/>
      <sheetName val="gna2022"/>
      <sheetName val="fin cost"/>
      <sheetName val="Forex"/>
      <sheetName val="fin 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34">
          <cell r="B434" t="str">
            <v>Начальное сальдо</v>
          </cell>
          <cell r="C434">
            <v>0</v>
          </cell>
          <cell r="D434">
            <v>0</v>
          </cell>
        </row>
        <row r="435">
          <cell r="B435" t="str">
            <v>5600.00</v>
          </cell>
          <cell r="C435">
            <v>6213788067.29</v>
          </cell>
          <cell r="D435">
            <v>0</v>
          </cell>
          <cell r="E435">
            <v>-6213788.0672899997</v>
          </cell>
          <cell r="F435">
            <v>0</v>
          </cell>
        </row>
        <row r="436">
          <cell r="B436" t="str">
            <v>5610.00</v>
          </cell>
          <cell r="C436">
            <v>6213788067.29</v>
          </cell>
          <cell r="D436">
            <v>0</v>
          </cell>
          <cell r="E436">
            <v>-6213788.0672899997</v>
          </cell>
          <cell r="F436">
            <v>0</v>
          </cell>
        </row>
        <row r="437">
          <cell r="B437" t="str">
            <v>6000.00</v>
          </cell>
          <cell r="C437">
            <v>0</v>
          </cell>
          <cell r="D437">
            <v>19677381471.619999</v>
          </cell>
          <cell r="E437">
            <v>19677381.471619997</v>
          </cell>
          <cell r="F437">
            <v>0</v>
          </cell>
        </row>
        <row r="438">
          <cell r="B438" t="str">
            <v>6013.00</v>
          </cell>
          <cell r="C438">
            <v>0</v>
          </cell>
          <cell r="D438">
            <v>19635172921.619999</v>
          </cell>
          <cell r="E438">
            <v>19635172.92162</v>
          </cell>
          <cell r="F438">
            <v>0</v>
          </cell>
        </row>
        <row r="439">
          <cell r="B439" t="str">
            <v>6013.01</v>
          </cell>
          <cell r="C439">
            <v>0</v>
          </cell>
          <cell r="D439">
            <v>6022276966.1300001</v>
          </cell>
          <cell r="E439">
            <v>6022276.9661300005</v>
          </cell>
          <cell r="F439" t="str">
            <v>Доход от оказания услуг</v>
          </cell>
        </row>
        <row r="440">
          <cell r="B440" t="str">
            <v>6013.02</v>
          </cell>
          <cell r="C440">
            <v>0</v>
          </cell>
          <cell r="D440">
            <v>1880551720.3500001</v>
          </cell>
          <cell r="E440">
            <v>1880551.7203500001</v>
          </cell>
          <cell r="F440" t="str">
            <v>Доход от оказания услуг</v>
          </cell>
        </row>
        <row r="441">
          <cell r="B441" t="str">
            <v>6013.03</v>
          </cell>
          <cell r="C441">
            <v>0</v>
          </cell>
          <cell r="D441">
            <v>11732344235.139999</v>
          </cell>
          <cell r="E441">
            <v>11732344.23514</v>
          </cell>
          <cell r="F441" t="str">
            <v>Доход от оказания услуг</v>
          </cell>
        </row>
        <row r="442">
          <cell r="B442" t="str">
            <v>6014.00</v>
          </cell>
          <cell r="C442">
            <v>0</v>
          </cell>
          <cell r="D442">
            <v>42208550</v>
          </cell>
          <cell r="E442">
            <v>42208.55</v>
          </cell>
          <cell r="F442" t="str">
            <v>Доход от оказания услуг</v>
          </cell>
        </row>
        <row r="443">
          <cell r="B443" t="str">
            <v>6014.03</v>
          </cell>
          <cell r="C443">
            <v>0</v>
          </cell>
          <cell r="D443">
            <v>42208550</v>
          </cell>
          <cell r="E443">
            <v>42208.55</v>
          </cell>
          <cell r="F443">
            <v>0</v>
          </cell>
        </row>
        <row r="444">
          <cell r="B444" t="str">
            <v>6100.00</v>
          </cell>
          <cell r="C444">
            <v>0</v>
          </cell>
          <cell r="D444">
            <v>251247952.13</v>
          </cell>
          <cell r="E444">
            <v>251247.95212999999</v>
          </cell>
          <cell r="F444">
            <v>0</v>
          </cell>
        </row>
        <row r="445">
          <cell r="B445" t="str">
            <v>6110.00</v>
          </cell>
          <cell r="C445">
            <v>0</v>
          </cell>
          <cell r="D445">
            <v>208261397.86000001</v>
          </cell>
          <cell r="E445">
            <v>208261.39786000003</v>
          </cell>
          <cell r="F445">
            <v>0</v>
          </cell>
        </row>
        <row r="446">
          <cell r="B446" t="str">
            <v>6110.01</v>
          </cell>
          <cell r="C446">
            <v>0</v>
          </cell>
          <cell r="D446">
            <v>139952140.63</v>
          </cell>
          <cell r="E446">
            <v>139952.14063000001</v>
          </cell>
          <cell r="F446" t="str">
            <v>Финансовые доходы</v>
          </cell>
        </row>
        <row r="447">
          <cell r="B447" t="str">
            <v>6110.02</v>
          </cell>
          <cell r="C447">
            <v>0</v>
          </cell>
          <cell r="D447">
            <v>94836.63</v>
          </cell>
          <cell r="E447">
            <v>94.83663</v>
          </cell>
          <cell r="F447" t="str">
            <v>Финансовые доходы</v>
          </cell>
        </row>
        <row r="448">
          <cell r="B448" t="str">
            <v>6110.07</v>
          </cell>
          <cell r="C448">
            <v>0</v>
          </cell>
          <cell r="D448">
            <v>64974905.710000001</v>
          </cell>
          <cell r="E448">
            <v>64974.905709999999</v>
          </cell>
          <cell r="F448" t="str">
            <v>Финансовые доходы</v>
          </cell>
        </row>
        <row r="449">
          <cell r="B449" t="str">
            <v>6110.08</v>
          </cell>
          <cell r="C449">
            <v>0</v>
          </cell>
          <cell r="D449">
            <v>77381.490000000005</v>
          </cell>
          <cell r="E449">
            <v>77.381489999999999</v>
          </cell>
          <cell r="F449" t="str">
            <v>Финансовые доходы</v>
          </cell>
        </row>
        <row r="450">
          <cell r="B450" t="str">
            <v>6110.20</v>
          </cell>
          <cell r="C450">
            <v>0</v>
          </cell>
          <cell r="D450">
            <v>3162133.4</v>
          </cell>
          <cell r="E450">
            <v>3162.1333999999997</v>
          </cell>
          <cell r="F450" t="str">
            <v>Финансовые доходы</v>
          </cell>
        </row>
        <row r="451">
          <cell r="B451" t="str">
            <v>6160.00</v>
          </cell>
          <cell r="C451">
            <v>0</v>
          </cell>
          <cell r="D451">
            <v>42986554.270000003</v>
          </cell>
          <cell r="E451">
            <v>42986.554270000001</v>
          </cell>
          <cell r="F451">
            <v>0</v>
          </cell>
        </row>
        <row r="452">
          <cell r="B452" t="str">
            <v>6160.10</v>
          </cell>
          <cell r="C452">
            <v>0</v>
          </cell>
          <cell r="D452">
            <v>42986554.270000003</v>
          </cell>
          <cell r="E452">
            <v>42986.554270000001</v>
          </cell>
          <cell r="F452" t="str">
            <v>Финансовые доходы</v>
          </cell>
        </row>
        <row r="453">
          <cell r="B453" t="str">
            <v>6200.00</v>
          </cell>
          <cell r="C453">
            <v>0</v>
          </cell>
          <cell r="D453">
            <v>8380776940.1799994</v>
          </cell>
          <cell r="E453">
            <v>8380776.940179999</v>
          </cell>
          <cell r="F453">
            <v>0</v>
          </cell>
        </row>
        <row r="454">
          <cell r="B454" t="str">
            <v>6210.00</v>
          </cell>
          <cell r="C454">
            <v>0</v>
          </cell>
          <cell r="D454">
            <v>3208980.36</v>
          </cell>
          <cell r="E454">
            <v>3208.98036</v>
          </cell>
          <cell r="F454">
            <v>0</v>
          </cell>
        </row>
        <row r="455">
          <cell r="B455" t="str">
            <v>6210.02</v>
          </cell>
          <cell r="C455">
            <v>0</v>
          </cell>
          <cell r="D455">
            <v>3208980.36</v>
          </cell>
          <cell r="E455">
            <v>3208.98036</v>
          </cell>
          <cell r="F455" t="str">
            <v>Прочие доходы</v>
          </cell>
        </row>
        <row r="456">
          <cell r="B456" t="str">
            <v>6250.00</v>
          </cell>
          <cell r="C456">
            <v>0</v>
          </cell>
          <cell r="D456">
            <v>8344081903.1600008</v>
          </cell>
          <cell r="E456">
            <v>8344081.9031600012</v>
          </cell>
          <cell r="F456">
            <v>0</v>
          </cell>
        </row>
        <row r="457">
          <cell r="B457" t="str">
            <v>6250.01</v>
          </cell>
          <cell r="C457">
            <v>0</v>
          </cell>
          <cell r="D457">
            <v>8302504404.8800001</v>
          </cell>
          <cell r="E457">
            <v>8302504.4048800003</v>
          </cell>
          <cell r="F457" t="str">
            <v>Прибыль/(убыток) от курсовой разницы</v>
          </cell>
        </row>
        <row r="458">
          <cell r="B458" t="str">
            <v>6250.02</v>
          </cell>
          <cell r="C458">
            <v>0</v>
          </cell>
          <cell r="D458">
            <v>41266334.990000002</v>
          </cell>
          <cell r="E458">
            <v>41266.334990000003</v>
          </cell>
          <cell r="F458" t="str">
            <v>Прибыль/(убыток) от курсовой разницы</v>
          </cell>
        </row>
        <row r="459">
          <cell r="B459" t="str">
            <v>6250.11</v>
          </cell>
          <cell r="C459">
            <v>0</v>
          </cell>
          <cell r="D459">
            <v>311163.28999999998</v>
          </cell>
          <cell r="E459">
            <v>311.16328999999996</v>
          </cell>
          <cell r="F459" t="str">
            <v>Прибыль/(убыток) от курсовой разницы</v>
          </cell>
        </row>
        <row r="460">
          <cell r="B460" t="str">
            <v>6280.00</v>
          </cell>
          <cell r="C460">
            <v>0</v>
          </cell>
          <cell r="D460">
            <v>33486056.66</v>
          </cell>
          <cell r="E460">
            <v>33486.056660000002</v>
          </cell>
          <cell r="F460">
            <v>0</v>
          </cell>
        </row>
        <row r="461">
          <cell r="B461" t="str">
            <v>6280.01</v>
          </cell>
          <cell r="C461">
            <v>0</v>
          </cell>
          <cell r="D461">
            <v>632</v>
          </cell>
          <cell r="E461">
            <v>0.63200000000000001</v>
          </cell>
          <cell r="F461" t="str">
            <v>Прочие доходы</v>
          </cell>
        </row>
        <row r="462">
          <cell r="B462" t="str">
            <v>6280.03</v>
          </cell>
          <cell r="C462">
            <v>0</v>
          </cell>
          <cell r="D462">
            <v>11048281.800000001</v>
          </cell>
          <cell r="E462">
            <v>11048.281800000001</v>
          </cell>
          <cell r="F462" t="str">
            <v>Прочие доходы</v>
          </cell>
        </row>
        <row r="463">
          <cell r="B463" t="str">
            <v>6280.10</v>
          </cell>
          <cell r="C463">
            <v>0</v>
          </cell>
          <cell r="D463">
            <v>22437142.859999999</v>
          </cell>
          <cell r="E463">
            <v>22437.14286</v>
          </cell>
          <cell r="F463" t="str">
            <v>Прочие доходы</v>
          </cell>
        </row>
        <row r="464">
          <cell r="B464" t="str">
            <v>7000.00</v>
          </cell>
          <cell r="C464">
            <v>14875944584.9</v>
          </cell>
          <cell r="D464">
            <v>0</v>
          </cell>
          <cell r="E464">
            <v>-14875944.584899999</v>
          </cell>
          <cell r="F464">
            <v>0</v>
          </cell>
        </row>
        <row r="465">
          <cell r="B465" t="str">
            <v>7013.00</v>
          </cell>
          <cell r="C465">
            <v>14842097456.9</v>
          </cell>
          <cell r="D465">
            <v>0</v>
          </cell>
          <cell r="E465">
            <v>-14842097.456899999</v>
          </cell>
          <cell r="F465">
            <v>0</v>
          </cell>
        </row>
        <row r="466">
          <cell r="B466" t="str">
            <v>7013.01</v>
          </cell>
          <cell r="C466">
            <v>4470660730.4799995</v>
          </cell>
          <cell r="D466">
            <v>0</v>
          </cell>
          <cell r="E466">
            <v>-4470660.7304799994</v>
          </cell>
          <cell r="F466" t="str">
            <v>Себестоимость оказанных услуг</v>
          </cell>
        </row>
        <row r="467">
          <cell r="B467" t="str">
            <v>7013.02</v>
          </cell>
          <cell r="C467">
            <v>2006365254.5100002</v>
          </cell>
          <cell r="D467">
            <v>0</v>
          </cell>
          <cell r="E467">
            <v>-2006365.2545100001</v>
          </cell>
          <cell r="F467" t="str">
            <v>Себестоимость оказанных услуг</v>
          </cell>
        </row>
        <row r="468">
          <cell r="B468" t="str">
            <v>7013.03</v>
          </cell>
          <cell r="C468">
            <v>8365071471.9100008</v>
          </cell>
          <cell r="D468">
            <v>0</v>
          </cell>
          <cell r="E468">
            <v>-8365071.4719100008</v>
          </cell>
          <cell r="F468" t="str">
            <v>Себестоимость оказанных услуг</v>
          </cell>
        </row>
        <row r="469">
          <cell r="B469" t="str">
            <v>7014.00</v>
          </cell>
          <cell r="C469">
            <v>33847128</v>
          </cell>
          <cell r="D469">
            <v>0</v>
          </cell>
          <cell r="E469">
            <v>-33847.127999999997</v>
          </cell>
          <cell r="F469">
            <v>0</v>
          </cell>
        </row>
        <row r="470">
          <cell r="B470" t="str">
            <v>7014.03</v>
          </cell>
          <cell r="C470">
            <v>33847128</v>
          </cell>
          <cell r="D470">
            <v>0</v>
          </cell>
          <cell r="E470">
            <v>-33847.127999999997</v>
          </cell>
          <cell r="F470" t="str">
            <v>Себестоимость оказанных услуг</v>
          </cell>
        </row>
        <row r="471">
          <cell r="B471" t="str">
            <v>7200.00</v>
          </cell>
          <cell r="C471">
            <v>1444910372.47</v>
          </cell>
          <cell r="D471">
            <v>0</v>
          </cell>
          <cell r="E471">
            <v>-1444910.3724700001</v>
          </cell>
          <cell r="F471">
            <v>0</v>
          </cell>
        </row>
        <row r="472">
          <cell r="B472" t="str">
            <v>7210.00</v>
          </cell>
          <cell r="C472">
            <v>1444910372.47</v>
          </cell>
          <cell r="D472">
            <v>0</v>
          </cell>
          <cell r="E472">
            <v>-1444910.3724700001</v>
          </cell>
          <cell r="F472">
            <v>0</v>
          </cell>
        </row>
        <row r="473">
          <cell r="B473" t="str">
            <v>7210.01</v>
          </cell>
          <cell r="C473">
            <v>940450715.63</v>
          </cell>
          <cell r="D473">
            <v>0</v>
          </cell>
          <cell r="E473">
            <v>-940450.71562999999</v>
          </cell>
          <cell r="F473" t="str">
            <v>Общие и административные расходы</v>
          </cell>
        </row>
        <row r="474">
          <cell r="B474" t="str">
            <v>7210.02</v>
          </cell>
          <cell r="C474">
            <v>328871547.35000002</v>
          </cell>
          <cell r="D474">
            <v>0</v>
          </cell>
          <cell r="E474">
            <v>-328871.54735000001</v>
          </cell>
          <cell r="F474" t="str">
            <v>Общие и административные расходы</v>
          </cell>
        </row>
        <row r="475">
          <cell r="B475" t="str">
            <v>7210.03</v>
          </cell>
          <cell r="C475">
            <v>49743781.359999999</v>
          </cell>
          <cell r="D475">
            <v>0</v>
          </cell>
          <cell r="E475">
            <v>-49743.781360000001</v>
          </cell>
          <cell r="F475" t="str">
            <v>Общие и административные расходы</v>
          </cell>
        </row>
        <row r="476">
          <cell r="B476" t="str">
            <v>7210.05</v>
          </cell>
          <cell r="C476">
            <v>125844328.13</v>
          </cell>
          <cell r="D476">
            <v>0</v>
          </cell>
          <cell r="E476">
            <v>-125844.32812999999</v>
          </cell>
          <cell r="F476" t="str">
            <v>Общие и административные расходы</v>
          </cell>
        </row>
        <row r="477">
          <cell r="B477" t="str">
            <v>7300.00</v>
          </cell>
          <cell r="C477">
            <v>3269936290.3399997</v>
          </cell>
          <cell r="D477">
            <v>0</v>
          </cell>
          <cell r="E477">
            <v>-3269936.2903399998</v>
          </cell>
          <cell r="F477">
            <v>0</v>
          </cell>
        </row>
        <row r="478">
          <cell r="B478" t="str">
            <v>7310.00</v>
          </cell>
          <cell r="C478">
            <v>1670032029.6499999</v>
          </cell>
          <cell r="D478">
            <v>0</v>
          </cell>
          <cell r="E478">
            <v>-1670032.0296499999</v>
          </cell>
          <cell r="F478">
            <v>0</v>
          </cell>
        </row>
        <row r="479">
          <cell r="B479" t="str">
            <v>7310.01</v>
          </cell>
          <cell r="C479">
            <v>925123336.70000005</v>
          </cell>
          <cell r="D479">
            <v>0</v>
          </cell>
          <cell r="E479">
            <v>-925123.3367000001</v>
          </cell>
          <cell r="F479" t="str">
            <v>Финансовые расходы</v>
          </cell>
        </row>
        <row r="480">
          <cell r="B480" t="str">
            <v>7310.03</v>
          </cell>
          <cell r="C480">
            <v>744908692.95000005</v>
          </cell>
          <cell r="D480">
            <v>0</v>
          </cell>
          <cell r="E480">
            <v>-744908.69295000006</v>
          </cell>
          <cell r="F480" t="str">
            <v>Финансовые расходы</v>
          </cell>
        </row>
        <row r="481">
          <cell r="B481" t="str">
            <v>7320.00</v>
          </cell>
          <cell r="C481">
            <v>28408722.559999999</v>
          </cell>
          <cell r="D481">
            <v>0</v>
          </cell>
          <cell r="E481">
            <v>-28408.722559999998</v>
          </cell>
          <cell r="F481">
            <v>0</v>
          </cell>
        </row>
        <row r="482">
          <cell r="B482" t="str">
            <v>7320.01</v>
          </cell>
          <cell r="C482">
            <v>28408722.559999999</v>
          </cell>
          <cell r="D482">
            <v>0</v>
          </cell>
          <cell r="E482">
            <v>-28408.722559999998</v>
          </cell>
          <cell r="F482" t="str">
            <v>Финансовые расходы</v>
          </cell>
        </row>
        <row r="483">
          <cell r="B483" t="str">
            <v>7340.00</v>
          </cell>
          <cell r="C483">
            <v>1571495538.1299999</v>
          </cell>
          <cell r="D483">
            <v>0</v>
          </cell>
          <cell r="E483">
            <v>-1571495.5381299998</v>
          </cell>
          <cell r="F483">
            <v>0</v>
          </cell>
        </row>
        <row r="484">
          <cell r="B484" t="str">
            <v>7340.10</v>
          </cell>
          <cell r="C484">
            <v>1571495538.1299999</v>
          </cell>
          <cell r="D484">
            <v>0</v>
          </cell>
          <cell r="E484">
            <v>-1571495.5381299998</v>
          </cell>
          <cell r="F484" t="str">
            <v>Финансовые расходы</v>
          </cell>
        </row>
        <row r="485">
          <cell r="B485" t="str">
            <v>7400.00</v>
          </cell>
          <cell r="C485">
            <v>2752878404.9299998</v>
          </cell>
          <cell r="D485">
            <v>0</v>
          </cell>
          <cell r="E485">
            <v>-2752878.4049299997</v>
          </cell>
          <cell r="F485">
            <v>0</v>
          </cell>
        </row>
        <row r="486">
          <cell r="B486" t="str">
            <v>7420.00</v>
          </cell>
          <cell r="C486">
            <v>-54840252.93</v>
          </cell>
          <cell r="D486">
            <v>0</v>
          </cell>
          <cell r="E486">
            <v>54840.252930000002</v>
          </cell>
          <cell r="F486">
            <v>0</v>
          </cell>
        </row>
        <row r="487">
          <cell r="B487" t="str">
            <v>7420.07</v>
          </cell>
          <cell r="C487">
            <v>29091.63</v>
          </cell>
          <cell r="D487">
            <v>0</v>
          </cell>
          <cell r="E487">
            <v>-29.091630000000002</v>
          </cell>
          <cell r="F487" t="str">
            <v>Общие и административные расходы</v>
          </cell>
        </row>
        <row r="488">
          <cell r="B488" t="str">
            <v>7420.15</v>
          </cell>
          <cell r="C488">
            <v>-54869344.560000002</v>
          </cell>
          <cell r="D488">
            <v>0</v>
          </cell>
          <cell r="E488">
            <v>54869.344560000005</v>
          </cell>
          <cell r="F488" t="str">
            <v>Общие и административные расходы</v>
          </cell>
        </row>
        <row r="489">
          <cell r="B489" t="str">
            <v>7430.00</v>
          </cell>
          <cell r="C489">
            <v>2768317676.4099998</v>
          </cell>
          <cell r="D489">
            <v>0</v>
          </cell>
          <cell r="E489">
            <v>-2768317.6764099998</v>
          </cell>
          <cell r="F489">
            <v>0</v>
          </cell>
        </row>
        <row r="490">
          <cell r="B490" t="str">
            <v>7430.01</v>
          </cell>
          <cell r="C490">
            <v>2764640504.2599998</v>
          </cell>
          <cell r="D490">
            <v>0</v>
          </cell>
          <cell r="E490">
            <v>-2764640.5042599998</v>
          </cell>
          <cell r="F490" t="str">
            <v>Прибыль/(убыток) от курсовой разницы</v>
          </cell>
        </row>
        <row r="491">
          <cell r="B491" t="str">
            <v>7430.02</v>
          </cell>
          <cell r="C491">
            <v>3677172.15</v>
          </cell>
          <cell r="D491">
            <v>0</v>
          </cell>
          <cell r="E491">
            <v>-3677.1721499999999</v>
          </cell>
          <cell r="F491" t="str">
            <v>Прибыль/(убыток) от курсовой разницы</v>
          </cell>
        </row>
        <row r="492">
          <cell r="B492" t="str">
            <v>7440.00</v>
          </cell>
          <cell r="C492">
            <v>39400981.450000003</v>
          </cell>
          <cell r="D492">
            <v>0</v>
          </cell>
          <cell r="E492">
            <v>-39400.981450000007</v>
          </cell>
          <cell r="F492">
            <v>0</v>
          </cell>
        </row>
        <row r="493">
          <cell r="B493" t="str">
            <v>7440.01</v>
          </cell>
          <cell r="C493">
            <v>-33178336.84</v>
          </cell>
          <cell r="D493">
            <v>0</v>
          </cell>
          <cell r="E493">
            <v>33178.336839999996</v>
          </cell>
          <cell r="F493" t="str">
            <v>Общие и административные расходы</v>
          </cell>
        </row>
        <row r="494">
          <cell r="B494" t="str">
            <v>7440.04</v>
          </cell>
          <cell r="C494">
            <v>-2696.81</v>
          </cell>
          <cell r="D494">
            <v>0</v>
          </cell>
          <cell r="E494">
            <v>2.6968100000000002</v>
          </cell>
          <cell r="F494" t="str">
            <v>Общие и административные расходы</v>
          </cell>
        </row>
        <row r="495">
          <cell r="B495" t="str">
            <v>7440.05</v>
          </cell>
          <cell r="C495">
            <v>72582015.099999994</v>
          </cell>
          <cell r="D495">
            <v>0</v>
          </cell>
          <cell r="E495">
            <v>-72582.01509999999</v>
          </cell>
          <cell r="F495" t="str">
            <v>Общие и административные расходы</v>
          </cell>
        </row>
        <row r="496">
          <cell r="B496" t="str">
            <v>7700.00</v>
          </cell>
          <cell r="C496">
            <v>-248051356</v>
          </cell>
          <cell r="D496">
            <v>0</v>
          </cell>
          <cell r="E496">
            <v>248051.356</v>
          </cell>
          <cell r="F496">
            <v>0</v>
          </cell>
        </row>
        <row r="497">
          <cell r="B497" t="str">
            <v>7710.00</v>
          </cell>
          <cell r="C497">
            <v>-248051356</v>
          </cell>
          <cell r="D497">
            <v>0</v>
          </cell>
          <cell r="E497">
            <v>248051.356</v>
          </cell>
          <cell r="F497">
            <v>0</v>
          </cell>
        </row>
        <row r="498">
          <cell r="B498" t="str">
            <v>7710.01</v>
          </cell>
          <cell r="C498">
            <v>-248051356</v>
          </cell>
          <cell r="D498">
            <v>0</v>
          </cell>
          <cell r="E498">
            <v>248051.356</v>
          </cell>
          <cell r="F498" t="str">
            <v>(Расходы)/экономия по по подоходному налогу</v>
          </cell>
        </row>
        <row r="499">
          <cell r="B499" t="str">
            <v>Оборот</v>
          </cell>
          <cell r="C499">
            <v>28309406363.93</v>
          </cell>
          <cell r="D499">
            <v>28309406363.93</v>
          </cell>
          <cell r="E499">
            <v>0</v>
          </cell>
          <cell r="F499">
            <v>0</v>
          </cell>
        </row>
        <row r="500">
          <cell r="B500" t="str">
            <v>Конечное сальдо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um"/>
      <sheetName val="DCF_CAPM"/>
      <sheetName val="GLC_Market Approach"/>
      <sheetName val="BS_h&amp;p"/>
      <sheetName val="IS_h&amp;p"/>
      <sheetName val="WACC"/>
      <sheetName val="WorkCap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7.1"/>
      <sheetName val="6НК-cт.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Proforma 2010"/>
      <sheetName val="МОЭСК_РЭТО"/>
      <sheetName val="ДЗ_КЗ"/>
      <sheetName val="FES"/>
      <sheetName val="Sheet1"/>
      <sheetName val="TREND_tengis&amp;emba"/>
      <sheetName val="стр.145 рос. исп"/>
      <sheetName val="BS_h&amp;#38;p"/>
      <sheetName val="IS_h&amp;#38;p"/>
      <sheetName val="TREND_tengis&amp;#38;emba"/>
      <sheetName val="Регионы"/>
      <sheetName val="Баланс ээ"/>
      <sheetName val="Баланс мощности"/>
      <sheetName val="ЭСО"/>
      <sheetName val="Справочник"/>
      <sheetName val="Рег генер"/>
      <sheetName val="сети"/>
      <sheetName val="regs"/>
      <sheetName val="Свод"/>
      <sheetName val="Справочники"/>
      <sheetName val="CEZ_Model_16_m"/>
      <sheetName val="в тенге"/>
      <sheetName val="Лист1"/>
      <sheetName val="Master Input Sheet Start Here"/>
      <sheetName val="HBS initial"/>
      <sheetName val="Inputs Sheet"/>
      <sheetName val="Ввод данных Эл.2"/>
      <sheetName val="Ввод данных Эл. 1"/>
      <sheetName val="Ввод данных Эл.3"/>
      <sheetName val="Ввод данных Эл.4"/>
      <sheetName val="Ввод данных Эл. 5"/>
      <sheetName val="HIS initial"/>
      <sheetName val="Опции"/>
      <sheetName val="Проект"/>
      <sheetName val="Анализ"/>
      <sheetName val="Cost Allocation"/>
      <sheetName val="Grouplist"/>
      <sheetName val="Инфо"/>
      <sheetName val="Поправки"/>
      <sheetName val="XLR_NoRangeSheet"/>
      <sheetName val="предприятия"/>
      <sheetName val="Классиф_"/>
      <sheetName val="60 счет"/>
      <sheetName val="незав. Домодедово"/>
      <sheetName val="Ф1"/>
      <sheetName val="Допущения"/>
      <sheetName val="Долг"/>
      <sheetName val="ПРР"/>
      <sheetName val="Ф-1"/>
      <sheetName val="RAS BS+"/>
      <sheetName val="Balance"/>
      <sheetName val="Inputs"/>
      <sheetName val="Предположения КАС"/>
      <sheetName val="Natl Consult Reg."/>
      <sheetName val="Balance sheet"/>
      <sheetName val="Data"/>
      <sheetName val="0_33"/>
      <sheetName val="Корр-ка_на_сост"/>
      <sheetName val="Акты дебиторов"/>
      <sheetName val="VAT"/>
      <sheetName val="comps"/>
      <sheetName val="А_Произв-во"/>
      <sheetName val="вводные"/>
      <sheetName val="Коэф-ты"/>
      <sheetName val="Assumpt."/>
      <sheetName val="Workings"/>
      <sheetName val="Macroeconomic Assumptions"/>
      <sheetName val="Ст"/>
      <sheetName val="GLC_Market_Approach"/>
      <sheetName val="Operating_Data"/>
      <sheetName val="Read_me_first"/>
      <sheetName val="Master_Inputs_Start_here"/>
      <sheetName val="Ф1_АТЭЦ"/>
      <sheetName val="Ф1_ЕТЭЦ"/>
      <sheetName val="Ф1_НГРЭС"/>
      <sheetName val="Ф1_ПТЭЦ"/>
      <sheetName val="Ф1_ЩГРЭС"/>
      <sheetName val="Ф_2_АТЭЦ"/>
      <sheetName val="Ф2_ЕТЭЦ"/>
      <sheetName val="Ф_2_НГРЭС"/>
      <sheetName val="Ф2_ПТЭЦ"/>
      <sheetName val="Ф_2_ЩГРЭС"/>
      <sheetName val="Ввод_данных_ЩГРЭС"/>
      <sheetName val="Ввод_общих_данных"/>
      <sheetName val="Расчет_тарифов_и_выручки"/>
      <sheetName val="Master_Input_Sheet_Start_Here"/>
      <sheetName val="HBS_initial"/>
      <sheetName val="Inputs_Sheet"/>
      <sheetName val="Ввод_данных_Эл_2"/>
      <sheetName val="Ввод_данных_Эл__1"/>
      <sheetName val="Ввод_данных_Эл_3"/>
      <sheetName val="Ввод_данных_Эл_4"/>
      <sheetName val="Ввод_данных_Эл__5"/>
      <sheetName val="HIS_initial"/>
      <sheetName val="Производство_электроэнергии"/>
      <sheetName val="Т19_1"/>
      <sheetName val="Cost_Allocation"/>
      <sheetName val="60_счет"/>
      <sheetName val="InputTD"/>
      <sheetName val="показатели"/>
      <sheetName val="4"/>
      <sheetName val="Незав.пр-во "/>
      <sheetName val="Лист2"/>
      <sheetName val="assump"/>
      <sheetName val="Ini"/>
      <sheetName val="Списки"/>
      <sheetName val="факт"/>
      <sheetName val=""/>
      <sheetName val="Assumptions and Inputs"/>
      <sheetName val="БДР"/>
      <sheetName val="Объем"/>
      <sheetName val="Cash Flows"/>
      <sheetName val="Terminal Value"/>
      <sheetName val="Excav. Prod"/>
      <sheetName val="Rainfall"/>
      <sheetName val="Equip HR"/>
      <sheetName val="Travel &amp; Fuel"/>
      <sheetName val="Summary of Value"/>
      <sheetName val="Б1190-2"/>
      <sheetName val="Б1190-3"/>
      <sheetName val="Б1190"/>
      <sheetName val="Затраты"/>
      <sheetName val="Groupings"/>
      <sheetName val="Список"/>
      <sheetName val="Дебиторы"/>
      <sheetName val="#ССЫЛКА"/>
      <sheetName val="стр_145_рос__исп"/>
      <sheetName val="PROJECT"/>
      <sheetName val="Sheet11"/>
      <sheetName val="BISales"/>
      <sheetName val="Ф1 Актив 1-2"/>
      <sheetName val="затр_подх"/>
      <sheetName val="Смета"/>
      <sheetName val="6.Продажа квартир"/>
      <sheetName val="3.ЗАТРАТЫ"/>
      <sheetName val="Аренда Торговля"/>
      <sheetName val="Аренда СТО"/>
      <sheetName val="Дисконт"/>
      <sheetName val="общее"/>
      <sheetName val="исходное"/>
      <sheetName val="ДП_пессимист "/>
      <sheetName val="Glossary"/>
      <sheetName val="Содержание"/>
      <sheetName val="Исх_данные"/>
      <sheetName val="Потоки"/>
      <sheetName val="свед"/>
      <sheetName val="MGSN"/>
      <sheetName val="Rev"/>
      <sheetName val="Valspar"/>
      <sheetName val="FX Adjustment"/>
      <sheetName val="BDG"/>
      <sheetName val="Paths"/>
      <sheetName val="INDEX"/>
      <sheetName val="Location (Naming)"/>
      <sheetName val="ProductBundleDefinition"/>
      <sheetName val="Location Handling"/>
      <sheetName val="ProductBundle (Naming)"/>
      <sheetName val="Location Cap"/>
      <sheetName val="ProcessMode Coefficients"/>
      <sheetName val="DEPR_NEW"/>
      <sheetName val="Б_Г"/>
      <sheetName val="base-futur2"/>
      <sheetName val="прогноз"/>
      <sheetName val="номенк-будет-п"/>
      <sheetName val="общие сведения"/>
      <sheetName val="Док+Исх"/>
      <sheetName val="исход-итог"/>
      <sheetName val="ТЭП"/>
      <sheetName val="Метод остатка"/>
      <sheetName val="Brif_zdanie"/>
      <sheetName val="Выписка_РФИ"/>
      <sheetName val="Имущество_элементы"/>
      <sheetName val="констр"/>
      <sheetName val="график01.09.02"/>
      <sheetName val="график строительства"/>
      <sheetName val="исх 1"/>
      <sheetName val="СП-земля"/>
      <sheetName val="ОСЗ"/>
      <sheetName val="1.ИСХ "/>
      <sheetName val="9.ДП"/>
      <sheetName val="стр-во склад"/>
      <sheetName val="Сведение объект"/>
      <sheetName val="общие данные"/>
      <sheetName val="Исходник"/>
      <sheetName val="14.ДП"/>
      <sheetName val="7.ЗУ ГУИОН!"/>
      <sheetName val="Компания"/>
      <sheetName val="Сумм"/>
      <sheetName val="Статьи БДДС"/>
      <sheetName val="Doc_Name"/>
      <sheetName val="Коэф_выр-ки"/>
      <sheetName val="Коэф_затрат"/>
      <sheetName val="Спис_Объекты_недв"/>
      <sheetName val="восст"/>
      <sheetName val="1a. Beta extract"/>
      <sheetName val="Закупки"/>
      <sheetName val="Top Sheet"/>
      <sheetName val="А5"/>
      <sheetName val="Audit Results"/>
      <sheetName val="Audit Results Upper Stratum"/>
      <sheetName val="Planning"/>
      <sheetName val="Population Characteristics"/>
      <sheetName val="B-4"/>
      <sheetName val="GoEight"/>
      <sheetName val="GrFour"/>
      <sheetName val="Calc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список данных"/>
      <sheetName val="Prelim Cost"/>
      <sheetName val="Пр"/>
      <sheetName val="ДЗО-6"/>
      <sheetName val="Proforma_2010"/>
      <sheetName val="Баланс_ээ"/>
      <sheetName val="Баланс_мощности"/>
      <sheetName val="Рег_генер"/>
      <sheetName val="GLC_Market_Approach1"/>
      <sheetName val="Operating_Data1"/>
      <sheetName val="Read_me_first1"/>
      <sheetName val="Master_Inputs_Start_here1"/>
      <sheetName val="Ф1_АТЭЦ1"/>
      <sheetName val="Ф1_ЕТЭЦ1"/>
      <sheetName val="Ф1_НГРЭС1"/>
      <sheetName val="Ф1_ПТЭЦ1"/>
      <sheetName val="Ф1_ЩГРЭС1"/>
      <sheetName val="Ф_2_АТЭЦ1"/>
      <sheetName val="Ф2_ЕТЭЦ1"/>
      <sheetName val="Ф_2_НГРЭС1"/>
      <sheetName val="Ф2_ПТЭЦ1"/>
      <sheetName val="Ф_2_ЩГРЭС1"/>
      <sheetName val="Ввод_данных_ЩГРЭС1"/>
      <sheetName val="Ввод_общих_данных1"/>
      <sheetName val="Расчет_тарифов_и_выручки1"/>
      <sheetName val="стр_145_рос__исп1"/>
      <sheetName val="Производство_электроэнергии1"/>
      <sheetName val="Т19_11"/>
      <sheetName val="Proforma_20101"/>
      <sheetName val="Баланс_ээ1"/>
      <sheetName val="Баланс_мощности1"/>
      <sheetName val="Рег_генер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  <sheetName val="Anlageverm?gen"/>
      <sheetName val="Threshold Table"/>
      <sheetName val="Hidden"/>
      <sheetName val="д.7.001"/>
      <sheetName val="Links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Anlageverm_gen"/>
      <sheetName val="PIT&amp;PP(2)"/>
      <sheetName val="General"/>
      <sheetName val="SA Procedures"/>
      <sheetName val="MetaData"/>
      <sheetName val="ВОЛС"/>
      <sheetName val="Profit &amp; Loss Total"/>
      <sheetName val="AR Drop Downs"/>
      <sheetName val="ATI"/>
      <sheetName val="KGC - Centerra GL Code Mapping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td tabel"/>
      <sheetName val="Settings"/>
      <sheetName val="п 15"/>
      <sheetName val="tr"/>
      <sheetName val="D_Opex"/>
      <sheetName val="Планы"/>
      <sheetName val="fish"/>
      <sheetName val="July_03_Pg8"/>
      <sheetName val="Opening"/>
      <sheetName val="по связ карточки"/>
      <sheetName val="CPI"/>
      <sheetName val="FS-97"/>
      <sheetName val="I-Index"/>
      <sheetName val="PIT&amp;PP"/>
      <sheetName val="Rollforward {pbe}"/>
      <sheetName val="Allow - SR&amp;D"/>
      <sheetName val="Eqty"/>
      <sheetName val="GAAP TB 30.09.01  detail p&amp;l"/>
      <sheetName val="$ IS"/>
      <sheetName val="290"/>
      <sheetName val="05"/>
      <sheetName val="Список документов"/>
      <sheetName val="7"/>
      <sheetName val="10"/>
      <sheetName val="1"/>
      <sheetName val="ANLAGEN"/>
      <sheetName val="Lead"/>
      <sheetName val="Reference"/>
      <sheetName val="Production_Ref Q-1-3"/>
      <sheetName val="WBS elements RS-v.02A"/>
      <sheetName val="2.2 ОтклОТМ"/>
      <sheetName val="1.3.2 ОТМ"/>
      <sheetName val="Предпр"/>
      <sheetName val="ЦентрЗатр"/>
      <sheetName val="ЕдИзм"/>
      <sheetName val="Pro Forma"/>
      <sheetName val="Inputs"/>
      <sheetName val="КР материалы"/>
      <sheetName val="Курс.разн КТЖ"/>
      <sheetName val="plan"/>
      <sheetName val="Настройка"/>
      <sheetName val="INTRODUC"/>
      <sheetName val="Info"/>
      <sheetName val="Pro_Forma"/>
      <sheetName val="Pro_Forma1"/>
      <sheetName val="BS"/>
      <sheetName val="misc"/>
      <sheetName val="Data Validation"/>
      <sheetName val="Mkt Cap"/>
      <sheetName val="INPUT"/>
      <sheetName val="Курсы валют ЦБ"/>
      <sheetName val="СЭЛТ"/>
      <sheetName val="Продажи реальные и прогноз 20 л"/>
      <sheetName val="CAPEX"/>
      <sheetName val="ToC"/>
      <sheetName val="InputTI"/>
      <sheetName val="Checks"/>
      <sheetName val="Labor"/>
      <sheetName val="P&amp;L"/>
      <sheetName val="KGC Operations Costs"/>
      <sheetName val="Production Data Input"/>
      <sheetName val="Итог"/>
      <sheetName val="2"/>
      <sheetName val="3"/>
      <sheetName val="4"/>
      <sheetName val="MES"/>
      <sheetName val="Справочно"/>
      <sheetName val="DATA"/>
      <sheetName val="КР з.ч"/>
      <sheetName val="Summary"/>
      <sheetName val="References"/>
      <sheetName val="Graphs"/>
      <sheetName val="Head Office"/>
      <sheetName val="Inst.Cap."/>
      <sheetName val="Fin.Sources"/>
      <sheetName val="Translations"/>
      <sheetName val="Model Setup"/>
      <sheetName val="Client Cost"/>
      <sheetName val="Products"/>
      <sheetName val="Intro"/>
      <sheetName val="Navigator"/>
      <sheetName val="Fin.Flows"/>
      <sheetName val="Pop-up Help"/>
      <sheetName val="Prizren"/>
      <sheetName val="Export"/>
      <sheetName val="Clipboard"/>
      <sheetName val="Retention"/>
      <sheetName val="Summary Rep"/>
      <sheetName val="WWB PAAP"/>
      <sheetName val="Excess Calc"/>
      <sheetName val="Nostro"/>
      <sheetName val="Loans to Banks"/>
      <sheetName val="Window dressing"/>
      <sheetName val="Adjustments"/>
      <sheetName val="Securities"/>
      <sheetName val="Slide6"/>
      <sheetName val="Assumptions and Inputs"/>
      <sheetName val="Assumptions"/>
      <sheetName val="ФОТ по месяцам"/>
      <sheetName val="Angaben"/>
      <sheetName val="Daten"/>
    </sheetNames>
    <sheetDataSet>
      <sheetData sheetId="0" refreshError="1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E10" t="str">
            <v>ACCUMULATED DEPRECIATION</v>
          </cell>
          <cell r="F10" t="str">
            <v>NET BOOK VALUE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K11" t="str">
            <v>Exchange</v>
          </cell>
          <cell r="T11" t="str">
            <v>Exchange</v>
          </cell>
        </row>
        <row r="12">
          <cell r="D12" t="str">
            <v>April 1, 1995</v>
          </cell>
          <cell r="E12" t="str">
            <v>Additions</v>
          </cell>
          <cell r="F12" t="str">
            <v>Additions</v>
          </cell>
          <cell r="G12" t="str">
            <v>Difference</v>
          </cell>
          <cell r="H12" t="str">
            <v>Disposals</v>
          </cell>
          <cell r="I12" t="str">
            <v>April 1, 1995</v>
          </cell>
          <cell r="J12" t="str">
            <v>Difference</v>
          </cell>
          <cell r="K12" t="str">
            <v>Disposals</v>
          </cell>
          <cell r="L12" t="str">
            <v>March 31, 1996</v>
          </cell>
          <cell r="M12" t="str">
            <v>March 31, 1996</v>
          </cell>
          <cell r="N12" t="str">
            <v>April 1, 1995</v>
          </cell>
          <cell r="O12" t="str">
            <v>March 31,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E13" t="str">
            <v>DM</v>
          </cell>
          <cell r="F13" t="str">
            <v>DM</v>
          </cell>
          <cell r="G13" t="str">
            <v>DM</v>
          </cell>
          <cell r="H13" t="str">
            <v>DM</v>
          </cell>
          <cell r="I13" t="str">
            <v>DM</v>
          </cell>
          <cell r="J13" t="str">
            <v>DM</v>
          </cell>
          <cell r="K13" t="str">
            <v>DM</v>
          </cell>
          <cell r="L13" t="str">
            <v>DM</v>
          </cell>
          <cell r="M13" t="str">
            <v>DM</v>
          </cell>
          <cell r="N13" t="str">
            <v>DM</v>
          </cell>
          <cell r="O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E17">
            <v>535543</v>
          </cell>
          <cell r="F17">
            <v>535543</v>
          </cell>
          <cell r="G17">
            <v>33507</v>
          </cell>
          <cell r="H17">
            <v>0</v>
          </cell>
          <cell r="I17">
            <v>1169056</v>
          </cell>
          <cell r="J17">
            <v>33507</v>
          </cell>
          <cell r="K17">
            <v>0</v>
          </cell>
          <cell r="L17">
            <v>1746652</v>
          </cell>
          <cell r="M17">
            <v>1720787</v>
          </cell>
          <cell r="N17">
            <v>1169056</v>
          </cell>
          <cell r="O17">
            <v>8546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E23">
            <v>0</v>
          </cell>
          <cell r="F23">
            <v>0</v>
          </cell>
          <cell r="G23">
            <v>147080</v>
          </cell>
          <cell r="H23">
            <v>0</v>
          </cell>
          <cell r="I23">
            <v>2608657</v>
          </cell>
          <cell r="J23">
            <v>147080</v>
          </cell>
          <cell r="K23">
            <v>0</v>
          </cell>
          <cell r="L23">
            <v>5191909</v>
          </cell>
          <cell r="M23">
            <v>2815147</v>
          </cell>
          <cell r="N23">
            <v>2608657</v>
          </cell>
          <cell r="O23">
            <v>2436172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E25">
            <v>4656110</v>
          </cell>
          <cell r="F25">
            <v>4656110</v>
          </cell>
          <cell r="G25">
            <v>245073</v>
          </cell>
          <cell r="H25">
            <v>-1917556</v>
          </cell>
          <cell r="I25">
            <v>8181318</v>
          </cell>
          <cell r="J25">
            <v>245073</v>
          </cell>
          <cell r="K25">
            <v>-827341</v>
          </cell>
          <cell r="L25">
            <v>14619560</v>
          </cell>
          <cell r="M25">
            <v>9904130</v>
          </cell>
          <cell r="N25">
            <v>8181318</v>
          </cell>
          <cell r="O25">
            <v>3454615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E27">
            <v>4656110</v>
          </cell>
          <cell r="F27">
            <v>4656110</v>
          </cell>
          <cell r="G27">
            <v>392153</v>
          </cell>
          <cell r="H27">
            <v>-1917556</v>
          </cell>
          <cell r="I27">
            <v>10789975.140000001</v>
          </cell>
          <cell r="J27">
            <v>392153</v>
          </cell>
          <cell r="K27">
            <v>-827341</v>
          </cell>
          <cell r="L27">
            <v>19811469</v>
          </cell>
          <cell r="M27">
            <v>12719277.140000001</v>
          </cell>
          <cell r="N27">
            <v>10789975.140000001</v>
          </cell>
          <cell r="O27">
            <v>5890787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E29">
            <v>5191653</v>
          </cell>
          <cell r="F29">
            <v>5191653</v>
          </cell>
          <cell r="G29">
            <v>0</v>
          </cell>
          <cell r="H29">
            <v>-1917556</v>
          </cell>
          <cell r="I29">
            <v>0</v>
          </cell>
          <cell r="J29">
            <v>425660</v>
          </cell>
          <cell r="K29">
            <v>0</v>
          </cell>
          <cell r="L29">
            <v>21558121</v>
          </cell>
          <cell r="M29">
            <v>0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Anlagevermögen"/>
      <sheetName val="HideSheet"/>
      <sheetName val="Info"/>
      <sheetName val="Threshold Table"/>
      <sheetName val="New Report MP jan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8"/>
  <sheetViews>
    <sheetView zoomScale="80" zoomScaleNormal="80" workbookViewId="0">
      <selection activeCell="N37" sqref="N37"/>
    </sheetView>
  </sheetViews>
  <sheetFormatPr defaultRowHeight="15" outlineLevelRow="1"/>
  <cols>
    <col min="4" max="4" width="14.42578125" customWidth="1"/>
    <col min="5" max="5" width="18.85546875" customWidth="1"/>
    <col min="6" max="6" width="12.7109375" bestFit="1" customWidth="1"/>
    <col min="8" max="8" width="14.85546875" bestFit="1" customWidth="1"/>
    <col min="12" max="12" width="10.28515625" customWidth="1"/>
    <col min="13" max="13" width="12.5703125" customWidth="1"/>
    <col min="15" max="15" width="18.7109375" customWidth="1"/>
    <col min="16" max="16" width="12.140625" customWidth="1"/>
    <col min="18" max="18" width="11" bestFit="1" customWidth="1"/>
    <col min="23" max="23" width="9.42578125" bestFit="1" customWidth="1"/>
    <col min="24" max="24" width="13.42578125" customWidth="1"/>
    <col min="26" max="26" width="9.28515625" bestFit="1" customWidth="1"/>
  </cols>
  <sheetData>
    <row r="2" spans="2:26" ht="12.6" customHeight="1">
      <c r="B2" s="416" t="s">
        <v>570</v>
      </c>
      <c r="C2" s="416" t="s">
        <v>571</v>
      </c>
      <c r="D2" s="416" t="s">
        <v>572</v>
      </c>
      <c r="E2" s="416" t="s">
        <v>573</v>
      </c>
      <c r="J2" s="429" t="s">
        <v>566</v>
      </c>
      <c r="K2" s="430"/>
      <c r="L2" s="430"/>
      <c r="M2" s="430"/>
      <c r="N2" s="430"/>
    </row>
    <row r="3" spans="2:26" ht="12.6" customHeight="1">
      <c r="B3" s="417" t="s">
        <v>1064</v>
      </c>
      <c r="C3" s="418" t="s">
        <v>574</v>
      </c>
      <c r="D3" s="419">
        <v>0</v>
      </c>
      <c r="E3" s="420">
        <v>773164684.75</v>
      </c>
      <c r="J3" s="431" t="s">
        <v>1213</v>
      </c>
      <c r="K3" s="430"/>
      <c r="L3" s="430"/>
      <c r="M3" s="430"/>
      <c r="N3" s="430"/>
    </row>
    <row r="4" spans="2:26" ht="12.6" customHeight="1">
      <c r="B4" s="421"/>
      <c r="C4" s="422" t="s">
        <v>1062</v>
      </c>
      <c r="D4" s="423">
        <v>460048990</v>
      </c>
      <c r="E4" s="424">
        <v>0</v>
      </c>
      <c r="F4" s="220">
        <f>D4/1000</f>
        <v>460048.99</v>
      </c>
      <c r="J4" s="430"/>
      <c r="K4" s="432" t="s">
        <v>1214</v>
      </c>
      <c r="L4" s="430"/>
      <c r="M4" s="430"/>
      <c r="N4" s="430"/>
    </row>
    <row r="5" spans="2:26" ht="12.6" customHeight="1">
      <c r="B5" s="421"/>
      <c r="C5" s="422" t="s">
        <v>1064</v>
      </c>
      <c r="D5" s="423">
        <v>460048990</v>
      </c>
      <c r="E5" s="423">
        <v>460048990</v>
      </c>
      <c r="J5" s="430"/>
      <c r="K5" s="432" t="s">
        <v>567</v>
      </c>
      <c r="L5" s="430"/>
      <c r="M5" s="430"/>
      <c r="N5" s="430"/>
      <c r="O5" s="433" t="s">
        <v>1217</v>
      </c>
      <c r="P5" s="446" t="s">
        <v>1218</v>
      </c>
      <c r="Q5" s="447" t="s">
        <v>1219</v>
      </c>
      <c r="R5" s="446" t="s">
        <v>1220</v>
      </c>
      <c r="S5" s="446" t="s">
        <v>1221</v>
      </c>
      <c r="T5" s="447" t="s">
        <v>1222</v>
      </c>
      <c r="U5" s="448" t="s">
        <v>1223</v>
      </c>
      <c r="V5" s="448" t="s">
        <v>1224</v>
      </c>
      <c r="W5" s="449" t="s">
        <v>1225</v>
      </c>
      <c r="X5" s="449" t="s">
        <v>603</v>
      </c>
    </row>
    <row r="6" spans="2:26" ht="12.6" customHeight="1">
      <c r="B6" s="421"/>
      <c r="C6" s="422" t="s">
        <v>1061</v>
      </c>
      <c r="D6" s="423">
        <v>115000000</v>
      </c>
      <c r="E6" s="424">
        <v>0</v>
      </c>
      <c r="J6" s="430" t="s">
        <v>568</v>
      </c>
      <c r="K6" s="430" t="s">
        <v>569</v>
      </c>
      <c r="L6" s="430"/>
      <c r="M6" s="430"/>
      <c r="N6" s="430"/>
      <c r="O6" s="434" t="s">
        <v>1230</v>
      </c>
      <c r="P6" s="435"/>
      <c r="Q6" s="435"/>
      <c r="R6" s="435"/>
      <c r="S6" s="435"/>
      <c r="T6" s="435"/>
      <c r="U6" s="435"/>
      <c r="V6" s="435"/>
      <c r="W6" s="435"/>
      <c r="X6" s="436"/>
    </row>
    <row r="7" spans="2:26" ht="12.6" customHeight="1">
      <c r="B7" s="421"/>
      <c r="C7" s="422" t="s">
        <v>586</v>
      </c>
      <c r="D7" s="424">
        <v>0</v>
      </c>
      <c r="E7" s="425">
        <v>718489562.27999997</v>
      </c>
      <c r="J7" s="416" t="s">
        <v>570</v>
      </c>
      <c r="K7" s="416" t="s">
        <v>571</v>
      </c>
      <c r="L7" s="416" t="s">
        <v>572</v>
      </c>
      <c r="M7" s="416" t="s">
        <v>573</v>
      </c>
      <c r="N7" s="430"/>
      <c r="O7" s="437" t="s">
        <v>1226</v>
      </c>
      <c r="P7" s="438">
        <v>37224306.759170003</v>
      </c>
      <c r="Q7" s="438">
        <f>R22+R82</f>
        <v>0</v>
      </c>
      <c r="R7" s="438">
        <f>T22+T82+S67</f>
        <v>0</v>
      </c>
      <c r="S7" s="438">
        <v>0</v>
      </c>
      <c r="T7" s="438">
        <f>S36+S55+S71+S84</f>
        <v>0</v>
      </c>
      <c r="U7" s="445">
        <f>S33+S49</f>
        <v>0</v>
      </c>
      <c r="V7" s="438">
        <f>S50+S51</f>
        <v>0</v>
      </c>
      <c r="W7" s="438"/>
      <c r="X7" s="439">
        <f>SUM(P7:W7)</f>
        <v>37224306.759170003</v>
      </c>
    </row>
    <row r="8" spans="2:26" ht="12.6" customHeight="1">
      <c r="B8" s="417"/>
      <c r="C8" s="418" t="s">
        <v>594</v>
      </c>
      <c r="D8" s="426">
        <v>1035097980</v>
      </c>
      <c r="E8" s="420">
        <v>1178538552.28</v>
      </c>
      <c r="J8" s="417" t="s">
        <v>1064</v>
      </c>
      <c r="K8" s="418" t="s">
        <v>574</v>
      </c>
      <c r="L8" s="366">
        <v>0</v>
      </c>
      <c r="M8" s="366">
        <v>773164.68475000001</v>
      </c>
      <c r="N8" s="430"/>
      <c r="O8" s="437" t="s">
        <v>1227</v>
      </c>
      <c r="P8" s="438">
        <v>24905866.182860002</v>
      </c>
      <c r="Q8" s="438">
        <f>Z39</f>
        <v>0</v>
      </c>
      <c r="R8" s="438">
        <f>-(L9+L24)</f>
        <v>-2575048.9900000002</v>
      </c>
      <c r="S8" s="438">
        <v>0</v>
      </c>
      <c r="T8" s="438">
        <f>M12+M27</f>
        <v>744908.69294999994</v>
      </c>
      <c r="U8" s="438">
        <f>Y181+Y183</f>
        <v>0</v>
      </c>
      <c r="V8" s="438"/>
      <c r="W8" s="438">
        <f>Y203+Y202+Y200+Y201+Y198</f>
        <v>0</v>
      </c>
      <c r="X8" s="439">
        <f>SUM(P8:W8)</f>
        <v>23075725.885809999</v>
      </c>
    </row>
    <row r="9" spans="2:26" ht="12.6" customHeight="1">
      <c r="B9" s="417"/>
      <c r="C9" s="418" t="s">
        <v>595</v>
      </c>
      <c r="D9" s="419">
        <v>0</v>
      </c>
      <c r="E9" s="420">
        <v>916605257.02999997</v>
      </c>
      <c r="J9" s="421"/>
      <c r="K9" s="422" t="s">
        <v>1062</v>
      </c>
      <c r="L9" s="1">
        <v>460048.99</v>
      </c>
      <c r="M9" s="1">
        <v>0</v>
      </c>
      <c r="N9" s="430"/>
      <c r="O9" s="437" t="s">
        <v>1228</v>
      </c>
      <c r="P9" s="438">
        <v>1349356.7814300002</v>
      </c>
      <c r="Q9" s="439">
        <v>0</v>
      </c>
      <c r="R9" s="438">
        <f>F36</f>
        <v>-87784.914980000001</v>
      </c>
      <c r="S9" s="438"/>
      <c r="T9" s="438">
        <f>F47+F39</f>
        <v>28408.722560000002</v>
      </c>
      <c r="U9" s="438">
        <f>AJ22</f>
        <v>0</v>
      </c>
      <c r="V9" s="438"/>
      <c r="W9" s="439">
        <f>F54+F56</f>
        <v>-277073.35804999998</v>
      </c>
      <c r="X9" s="439">
        <f>SUM(P9:W9)</f>
        <v>1012907.2309600001</v>
      </c>
      <c r="Z9" s="471"/>
    </row>
    <row r="10" spans="2:26" ht="12.6" customHeight="1">
      <c r="J10" s="421"/>
      <c r="K10" s="422" t="s">
        <v>1064</v>
      </c>
      <c r="L10" s="1">
        <v>460048.99</v>
      </c>
      <c r="M10" s="1">
        <v>460048.99</v>
      </c>
      <c r="N10" s="430"/>
      <c r="O10" s="440" t="s">
        <v>1229</v>
      </c>
      <c r="P10" s="441">
        <v>0</v>
      </c>
      <c r="Q10" s="442">
        <v>0</v>
      </c>
      <c r="R10" s="442">
        <f>-P10</f>
        <v>0</v>
      </c>
      <c r="S10" s="442">
        <v>0</v>
      </c>
      <c r="T10" s="442">
        <v>0</v>
      </c>
      <c r="U10" s="442">
        <v>0</v>
      </c>
      <c r="V10" s="442"/>
      <c r="W10" s="442">
        <v>0</v>
      </c>
      <c r="X10" s="442">
        <f>SUM(P10:W10)</f>
        <v>0</v>
      </c>
    </row>
    <row r="11" spans="2:26" ht="12.6" customHeight="1" thickBot="1">
      <c r="B11" s="416" t="s">
        <v>570</v>
      </c>
      <c r="C11" s="416" t="s">
        <v>571</v>
      </c>
      <c r="D11" s="416" t="s">
        <v>572</v>
      </c>
      <c r="E11" s="416" t="s">
        <v>573</v>
      </c>
      <c r="J11" s="421"/>
      <c r="K11" s="422" t="s">
        <v>1061</v>
      </c>
      <c r="L11" s="1">
        <v>115000</v>
      </c>
      <c r="M11" s="1">
        <v>0</v>
      </c>
      <c r="N11" s="430"/>
      <c r="O11" s="443"/>
      <c r="P11" s="444">
        <f>SUM(P7:P10)</f>
        <v>63479529.723460004</v>
      </c>
      <c r="Q11" s="444">
        <f t="shared" ref="Q11:X11" si="0">SUM(Q6:Q10)</f>
        <v>0</v>
      </c>
      <c r="R11" s="444">
        <f t="shared" si="0"/>
        <v>-2662833.9049800001</v>
      </c>
      <c r="S11" s="444">
        <f t="shared" si="0"/>
        <v>0</v>
      </c>
      <c r="T11" s="444">
        <f t="shared" si="0"/>
        <v>773317.41550999996</v>
      </c>
      <c r="U11" s="444">
        <f t="shared" si="0"/>
        <v>0</v>
      </c>
      <c r="V11" s="444"/>
      <c r="W11" s="444">
        <f t="shared" si="0"/>
        <v>-277073.35804999998</v>
      </c>
      <c r="X11" s="444">
        <f t="shared" si="0"/>
        <v>61312939.875939995</v>
      </c>
    </row>
    <row r="12" spans="2:26" ht="12.6" customHeight="1" outlineLevel="1">
      <c r="B12" s="417" t="s">
        <v>1211</v>
      </c>
      <c r="C12" s="418" t="s">
        <v>574</v>
      </c>
      <c r="D12" s="419">
        <v>0</v>
      </c>
      <c r="E12" s="420">
        <v>1235972.17</v>
      </c>
      <c r="J12" s="421"/>
      <c r="K12" s="422" t="s">
        <v>586</v>
      </c>
      <c r="L12" s="1">
        <v>0</v>
      </c>
      <c r="M12" s="1">
        <v>718489.56227999995</v>
      </c>
      <c r="N12" s="430"/>
    </row>
    <row r="13" spans="2:26" ht="12.6" customHeight="1" outlineLevel="1">
      <c r="B13" s="421"/>
      <c r="C13" s="422" t="s">
        <v>1062</v>
      </c>
      <c r="D13" s="425">
        <v>2083888.89</v>
      </c>
      <c r="E13" s="424">
        <v>0</v>
      </c>
      <c r="F13" s="220">
        <f>D13/1000</f>
        <v>2083.8888899999997</v>
      </c>
      <c r="J13" s="417"/>
      <c r="K13" s="418" t="s">
        <v>594</v>
      </c>
      <c r="L13" s="366">
        <v>1035097.98</v>
      </c>
      <c r="M13" s="366">
        <v>1178538.5522799999</v>
      </c>
      <c r="N13" s="430"/>
    </row>
    <row r="14" spans="2:26" ht="12.6" customHeight="1" outlineLevel="1">
      <c r="B14" s="421"/>
      <c r="C14" s="422" t="s">
        <v>1212</v>
      </c>
      <c r="D14" s="424">
        <v>0</v>
      </c>
      <c r="E14" s="425">
        <v>511805.61</v>
      </c>
      <c r="J14" s="417"/>
      <c r="K14" s="418" t="s">
        <v>595</v>
      </c>
      <c r="L14" s="366">
        <v>0</v>
      </c>
      <c r="M14" s="366">
        <v>916605.25702999998</v>
      </c>
      <c r="N14" s="430"/>
    </row>
    <row r="15" spans="2:26" ht="12.6" customHeight="1" outlineLevel="1">
      <c r="B15" s="421"/>
      <c r="C15" s="422" t="s">
        <v>585</v>
      </c>
      <c r="D15" s="424">
        <v>0</v>
      </c>
      <c r="E15" s="425">
        <v>336111.11</v>
      </c>
      <c r="J15" s="430"/>
      <c r="K15" s="430"/>
      <c r="L15" s="243">
        <v>0</v>
      </c>
      <c r="M15" s="243">
        <v>0</v>
      </c>
      <c r="N15" s="430"/>
    </row>
    <row r="16" spans="2:26" ht="12.6" customHeight="1" outlineLevel="1">
      <c r="B16" s="417"/>
      <c r="C16" s="418" t="s">
        <v>594</v>
      </c>
      <c r="D16" s="420">
        <v>2083888.89</v>
      </c>
      <c r="E16" s="420">
        <v>847916.72</v>
      </c>
      <c r="L16" s="220">
        <v>0</v>
      </c>
      <c r="M16" s="220">
        <v>0</v>
      </c>
    </row>
    <row r="17" spans="2:15" ht="12.6" customHeight="1" outlineLevel="1">
      <c r="B17" s="417"/>
      <c r="C17" s="418" t="s">
        <v>595</v>
      </c>
      <c r="D17" s="419">
        <v>0</v>
      </c>
      <c r="E17" s="419">
        <v>0</v>
      </c>
      <c r="J17" s="429" t="s">
        <v>566</v>
      </c>
      <c r="K17" s="430"/>
      <c r="L17" s="243">
        <v>0</v>
      </c>
      <c r="M17" s="243">
        <v>0</v>
      </c>
    </row>
    <row r="18" spans="2:15" ht="15.75" outlineLevel="1">
      <c r="J18" s="431" t="s">
        <v>1215</v>
      </c>
      <c r="K18" s="430"/>
      <c r="L18" s="243">
        <v>0</v>
      </c>
      <c r="M18" s="243">
        <v>0</v>
      </c>
    </row>
    <row r="19" spans="2:15" outlineLevel="1">
      <c r="J19" s="430"/>
      <c r="K19" s="432" t="s">
        <v>1216</v>
      </c>
      <c r="L19" s="243">
        <v>0</v>
      </c>
      <c r="M19" s="243">
        <v>0</v>
      </c>
    </row>
    <row r="20" spans="2:15" ht="25.5" outlineLevel="1">
      <c r="B20" s="416" t="s">
        <v>570</v>
      </c>
      <c r="C20" s="416" t="s">
        <v>571</v>
      </c>
      <c r="D20" s="416" t="s">
        <v>572</v>
      </c>
      <c r="E20" s="416" t="s">
        <v>573</v>
      </c>
      <c r="J20" s="430"/>
      <c r="K20" s="432" t="s">
        <v>567</v>
      </c>
      <c r="L20" s="243">
        <v>0</v>
      </c>
      <c r="M20" s="243">
        <v>0</v>
      </c>
    </row>
    <row r="21" spans="2:15" ht="22.5" outlineLevel="1">
      <c r="B21" s="417" t="s">
        <v>1212</v>
      </c>
      <c r="C21" s="418" t="s">
        <v>574</v>
      </c>
      <c r="D21" s="419">
        <v>0</v>
      </c>
      <c r="E21" s="420">
        <v>628449013.01999998</v>
      </c>
      <c r="J21" s="430" t="s">
        <v>568</v>
      </c>
      <c r="K21" s="430" t="s">
        <v>569</v>
      </c>
      <c r="L21" s="243">
        <v>0</v>
      </c>
      <c r="M21" s="243">
        <v>0</v>
      </c>
    </row>
    <row r="22" spans="2:15" ht="25.5" outlineLevel="1">
      <c r="B22" s="421"/>
      <c r="C22" s="422" t="s">
        <v>1062</v>
      </c>
      <c r="D22" s="425">
        <v>1071340612.36</v>
      </c>
      <c r="E22" s="424">
        <v>0</v>
      </c>
      <c r="F22" s="220">
        <f>D22/1000</f>
        <v>1071340.6123599999</v>
      </c>
      <c r="J22" s="416" t="s">
        <v>570</v>
      </c>
      <c r="K22" s="416" t="s">
        <v>571</v>
      </c>
      <c r="L22" s="365" t="s">
        <v>572</v>
      </c>
      <c r="M22" s="365" t="s">
        <v>573</v>
      </c>
    </row>
    <row r="23" spans="2:15" ht="22.5" outlineLevel="1">
      <c r="B23" s="421"/>
      <c r="C23" s="422" t="s">
        <v>1109</v>
      </c>
      <c r="D23" s="424">
        <v>0</v>
      </c>
      <c r="E23" s="427">
        <v>-33783963.890000001</v>
      </c>
      <c r="J23" s="417" t="s">
        <v>1061</v>
      </c>
      <c r="K23" s="418" t="s">
        <v>574</v>
      </c>
      <c r="L23" s="366">
        <v>0</v>
      </c>
      <c r="M23" s="366">
        <v>24132700.784780003</v>
      </c>
    </row>
    <row r="24" spans="2:15" outlineLevel="1">
      <c r="B24" s="421"/>
      <c r="C24" s="422" t="s">
        <v>1112</v>
      </c>
      <c r="D24" s="424">
        <v>0</v>
      </c>
      <c r="E24" s="425">
        <v>926100.75</v>
      </c>
      <c r="J24" s="421"/>
      <c r="K24" s="422" t="s">
        <v>1062</v>
      </c>
      <c r="L24" s="1">
        <v>2115000</v>
      </c>
      <c r="M24" s="1">
        <v>0</v>
      </c>
      <c r="O24" s="220">
        <f>L24-115000</f>
        <v>2000000</v>
      </c>
    </row>
    <row r="25" spans="2:15" outlineLevel="1">
      <c r="B25" s="421"/>
      <c r="C25" s="422" t="s">
        <v>1211</v>
      </c>
      <c r="D25" s="425">
        <v>511805.61</v>
      </c>
      <c r="E25" s="424">
        <v>0</v>
      </c>
      <c r="J25" s="421"/>
      <c r="K25" s="422" t="s">
        <v>1064</v>
      </c>
      <c r="L25" s="1">
        <v>0</v>
      </c>
      <c r="M25" s="1">
        <v>115000</v>
      </c>
      <c r="O25" s="220">
        <v>115000</v>
      </c>
    </row>
    <row r="26" spans="2:15" outlineLevel="1">
      <c r="B26" s="421"/>
      <c r="C26" s="422" t="s">
        <v>1212</v>
      </c>
      <c r="D26" s="425">
        <v>825000.22</v>
      </c>
      <c r="E26" s="425">
        <v>825000.22</v>
      </c>
      <c r="J26" s="421"/>
      <c r="K26" s="422" t="s">
        <v>1061</v>
      </c>
      <c r="L26" s="1">
        <v>2000000</v>
      </c>
      <c r="M26" s="1">
        <v>2000000</v>
      </c>
      <c r="O26" s="220">
        <f>L10</f>
        <v>460048.99</v>
      </c>
    </row>
    <row r="27" spans="2:15" outlineLevel="1">
      <c r="B27" s="421"/>
      <c r="C27" s="422" t="s">
        <v>585</v>
      </c>
      <c r="D27" s="424">
        <v>0</v>
      </c>
      <c r="E27" s="425">
        <v>924787225.59000003</v>
      </c>
      <c r="J27" s="421"/>
      <c r="K27" s="422" t="s">
        <v>586</v>
      </c>
      <c r="L27" s="1">
        <v>0</v>
      </c>
      <c r="M27" s="1">
        <v>26419.130670000002</v>
      </c>
      <c r="O27" s="220"/>
    </row>
    <row r="28" spans="2:15" outlineLevel="1">
      <c r="B28" s="417"/>
      <c r="C28" s="418" t="s">
        <v>594</v>
      </c>
      <c r="D28" s="420">
        <v>1072677418.1900001</v>
      </c>
      <c r="E28" s="420">
        <v>892754362.66999996</v>
      </c>
      <c r="J28" s="417"/>
      <c r="K28" s="418" t="s">
        <v>594</v>
      </c>
      <c r="L28" s="366">
        <v>4115000</v>
      </c>
      <c r="M28" s="366">
        <v>2141419.1306699999</v>
      </c>
    </row>
    <row r="29" spans="2:15" ht="22.5" outlineLevel="1">
      <c r="B29" s="417"/>
      <c r="C29" s="418" t="s">
        <v>595</v>
      </c>
      <c r="D29" s="419">
        <v>0</v>
      </c>
      <c r="E29" s="428">
        <v>448525957.5</v>
      </c>
      <c r="J29" s="417"/>
      <c r="K29" s="418" t="s">
        <v>595</v>
      </c>
      <c r="L29" s="366">
        <v>0</v>
      </c>
      <c r="M29" s="366">
        <v>22159119.915449999</v>
      </c>
    </row>
    <row r="30" spans="2:15" outlineLevel="1">
      <c r="L30" s="220">
        <v>0</v>
      </c>
      <c r="M30" s="220">
        <v>0</v>
      </c>
    </row>
    <row r="33" spans="2:6">
      <c r="B33" s="430" t="s">
        <v>568</v>
      </c>
      <c r="C33" s="430" t="s">
        <v>569</v>
      </c>
      <c r="D33" s="430"/>
      <c r="E33" s="430"/>
    </row>
    <row r="34" spans="2:6" ht="25.5">
      <c r="B34" s="416" t="s">
        <v>570</v>
      </c>
      <c r="C34" s="416" t="s">
        <v>571</v>
      </c>
      <c r="D34" s="416" t="s">
        <v>572</v>
      </c>
      <c r="E34" s="416" t="s">
        <v>573</v>
      </c>
    </row>
    <row r="35" spans="2:6" ht="22.5">
      <c r="B35" s="417" t="s">
        <v>1123</v>
      </c>
      <c r="C35" s="418" t="s">
        <v>574</v>
      </c>
      <c r="D35" s="419">
        <v>0</v>
      </c>
      <c r="E35" s="428">
        <v>435402384.89999998</v>
      </c>
    </row>
    <row r="36" spans="2:6">
      <c r="B36" s="421"/>
      <c r="C36" s="465" t="s">
        <v>1062</v>
      </c>
      <c r="D36" s="469">
        <v>87784914.980000004</v>
      </c>
      <c r="E36" s="466">
        <v>0</v>
      </c>
      <c r="F36" s="468">
        <f>(E36-D36)/1000</f>
        <v>-87784.914980000001</v>
      </c>
    </row>
    <row r="37" spans="2:6">
      <c r="B37" s="421"/>
      <c r="C37" s="465" t="s">
        <v>1115</v>
      </c>
      <c r="D37" s="466">
        <v>0</v>
      </c>
      <c r="E37" s="467">
        <v>1298075.7</v>
      </c>
      <c r="F37" s="468">
        <f t="shared" ref="F37:F41" si="1">(E37-D37)/1000</f>
        <v>1298.0756999999999</v>
      </c>
    </row>
    <row r="38" spans="2:6">
      <c r="B38" s="421"/>
      <c r="C38" s="465" t="s">
        <v>1207</v>
      </c>
      <c r="D38" s="469">
        <v>86759213.120000005</v>
      </c>
      <c r="E38" s="469">
        <v>70109728.739999995</v>
      </c>
      <c r="F38" s="468">
        <f t="shared" si="1"/>
        <v>-16649.484380000009</v>
      </c>
    </row>
    <row r="39" spans="2:6">
      <c r="B39" s="421"/>
      <c r="C39" s="422" t="s">
        <v>587</v>
      </c>
      <c r="D39" s="424">
        <v>0</v>
      </c>
      <c r="E39" s="425">
        <v>27132281.440000001</v>
      </c>
      <c r="F39" s="220">
        <f t="shared" si="1"/>
        <v>27132.281440000002</v>
      </c>
    </row>
    <row r="40" spans="2:6">
      <c r="B40" s="417"/>
      <c r="C40" s="418" t="s">
        <v>594</v>
      </c>
      <c r="D40" s="428">
        <v>174544128.09999999</v>
      </c>
      <c r="E40" s="420">
        <v>98540085.879999995</v>
      </c>
      <c r="F40" s="220">
        <f t="shared" si="1"/>
        <v>-76004.042220000003</v>
      </c>
    </row>
    <row r="41" spans="2:6" ht="22.5">
      <c r="B41" s="417"/>
      <c r="C41" s="418" t="s">
        <v>595</v>
      </c>
      <c r="D41" s="419">
        <v>0</v>
      </c>
      <c r="E41" s="420">
        <v>359398342.68000001</v>
      </c>
      <c r="F41" s="220">
        <f t="shared" si="1"/>
        <v>359398.34268</v>
      </c>
    </row>
    <row r="42" spans="2:6">
      <c r="B42" s="430"/>
      <c r="C42" s="430"/>
      <c r="D42" s="430"/>
      <c r="E42" s="430"/>
    </row>
    <row r="44" spans="2:6" ht="25.5">
      <c r="B44" s="416" t="s">
        <v>570</v>
      </c>
      <c r="C44" s="416" t="s">
        <v>571</v>
      </c>
      <c r="D44" s="416" t="s">
        <v>572</v>
      </c>
      <c r="E44" s="416" t="s">
        <v>573</v>
      </c>
    </row>
    <row r="45" spans="2:6" ht="22.5">
      <c r="B45" s="417" t="s">
        <v>1115</v>
      </c>
      <c r="C45" s="418" t="s">
        <v>574</v>
      </c>
      <c r="D45" s="419">
        <v>0</v>
      </c>
      <c r="E45" s="420">
        <v>288952.48</v>
      </c>
      <c r="F45" s="220">
        <f t="shared" ref="F45:F49" si="2">(E45-D45)/1000</f>
        <v>288.95247999999998</v>
      </c>
    </row>
    <row r="46" spans="2:6">
      <c r="B46" s="421"/>
      <c r="C46" s="465" t="s">
        <v>1123</v>
      </c>
      <c r="D46" s="467">
        <v>1298075.7</v>
      </c>
      <c r="E46" s="466">
        <v>0</v>
      </c>
      <c r="F46" s="468">
        <f t="shared" si="2"/>
        <v>-1298.0756999999999</v>
      </c>
    </row>
    <row r="47" spans="2:6">
      <c r="B47" s="421"/>
      <c r="C47" s="422" t="s">
        <v>587</v>
      </c>
      <c r="D47" s="424">
        <v>0</v>
      </c>
      <c r="E47" s="425">
        <v>1276441.1200000001</v>
      </c>
      <c r="F47" s="220">
        <f t="shared" si="2"/>
        <v>1276.4411200000002</v>
      </c>
    </row>
    <row r="48" spans="2:6">
      <c r="B48" s="417"/>
      <c r="C48" s="418" t="s">
        <v>594</v>
      </c>
      <c r="D48" s="428">
        <v>1298075.7</v>
      </c>
      <c r="E48" s="420">
        <v>1276441.1200000001</v>
      </c>
      <c r="F48" s="220">
        <f t="shared" si="2"/>
        <v>-21.634579999999843</v>
      </c>
    </row>
    <row r="49" spans="2:8" ht="22.5">
      <c r="B49" s="417"/>
      <c r="C49" s="418" t="s">
        <v>595</v>
      </c>
      <c r="D49" s="419">
        <v>0</v>
      </c>
      <c r="E49" s="428">
        <v>267317.90000000002</v>
      </c>
      <c r="F49" s="220">
        <f t="shared" si="2"/>
        <v>267.31790000000001</v>
      </c>
    </row>
    <row r="52" spans="2:8" ht="25.5">
      <c r="B52" s="416" t="s">
        <v>570</v>
      </c>
      <c r="C52" s="416" t="s">
        <v>571</v>
      </c>
      <c r="D52" s="416" t="s">
        <v>572</v>
      </c>
      <c r="E52" s="416" t="s">
        <v>573</v>
      </c>
    </row>
    <row r="53" spans="2:8" ht="22.5">
      <c r="B53" s="417" t="s">
        <v>1207</v>
      </c>
      <c r="C53" s="418" t="s">
        <v>574</v>
      </c>
      <c r="D53" s="419">
        <v>0</v>
      </c>
      <c r="E53" s="420">
        <v>913665724.09000003</v>
      </c>
      <c r="F53" s="220">
        <f t="shared" ref="F53:F58" si="3">(E53-D53)/1000</f>
        <v>913665.72409000003</v>
      </c>
    </row>
    <row r="54" spans="2:8">
      <c r="B54" s="421"/>
      <c r="C54" s="422" t="s">
        <v>1267</v>
      </c>
      <c r="D54" s="424">
        <v>0</v>
      </c>
      <c r="E54" s="427">
        <v>-241729215.78999999</v>
      </c>
      <c r="F54" s="220">
        <f t="shared" si="3"/>
        <v>-241729.21578999999</v>
      </c>
    </row>
    <row r="55" spans="2:8">
      <c r="B55" s="421"/>
      <c r="C55" s="465" t="s">
        <v>1123</v>
      </c>
      <c r="D55" s="469">
        <v>70109728.739999995</v>
      </c>
      <c r="E55" s="469">
        <v>86759213.120000005</v>
      </c>
      <c r="F55" s="468">
        <f t="shared" si="3"/>
        <v>16649.484380000009</v>
      </c>
      <c r="H55" s="470">
        <f>(E58+E49+E41)/1000</f>
        <v>1012907.5110000001</v>
      </c>
    </row>
    <row r="56" spans="2:8">
      <c r="B56" s="421"/>
      <c r="C56" s="422" t="s">
        <v>575</v>
      </c>
      <c r="D56" s="425">
        <v>35344142.259999998</v>
      </c>
      <c r="E56" s="424">
        <v>0</v>
      </c>
      <c r="F56" s="220">
        <f t="shared" si="3"/>
        <v>-35344.142260000001</v>
      </c>
      <c r="H56">
        <v>1000</v>
      </c>
    </row>
    <row r="57" spans="2:8">
      <c r="B57" s="417"/>
      <c r="C57" s="418" t="s">
        <v>594</v>
      </c>
      <c r="D57" s="426">
        <v>105453871</v>
      </c>
      <c r="E57" s="464">
        <v>-154970002.66999999</v>
      </c>
      <c r="F57" s="220">
        <f t="shared" si="3"/>
        <v>-260423.87367</v>
      </c>
    </row>
    <row r="58" spans="2:8" ht="22.5">
      <c r="B58" s="417"/>
      <c r="C58" s="418" t="s">
        <v>595</v>
      </c>
      <c r="D58" s="419">
        <v>0</v>
      </c>
      <c r="E58" s="420">
        <v>653241850.41999996</v>
      </c>
      <c r="F58" s="220">
        <f t="shared" si="3"/>
        <v>653241.85041999992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33"/>
  <sheetViews>
    <sheetView zoomScaleNormal="100" workbookViewId="0">
      <selection activeCell="B2" sqref="B2"/>
    </sheetView>
  </sheetViews>
  <sheetFormatPr defaultRowHeight="15"/>
  <cols>
    <col min="2" max="2" width="62.7109375" customWidth="1"/>
    <col min="4" max="4" width="14.42578125" bestFit="1" customWidth="1"/>
    <col min="5" max="5" width="13" bestFit="1" customWidth="1"/>
  </cols>
  <sheetData>
    <row r="1" spans="2:5">
      <c r="B1" s="490" t="s">
        <v>1606</v>
      </c>
    </row>
    <row r="2" spans="2:5" ht="48" customHeight="1">
      <c r="B2" s="759" t="s">
        <v>1609</v>
      </c>
    </row>
    <row r="3" spans="2:5">
      <c r="B3" s="490" t="s">
        <v>1608</v>
      </c>
    </row>
    <row r="4" spans="2:5">
      <c r="B4" s="735"/>
      <c r="C4" s="734"/>
      <c r="D4" s="734" t="s">
        <v>1596</v>
      </c>
      <c r="E4" s="734"/>
    </row>
    <row r="5" spans="2:5" ht="24" customHeight="1" thickBot="1">
      <c r="B5" s="736"/>
      <c r="C5" s="737"/>
      <c r="D5" s="737" t="s">
        <v>1597</v>
      </c>
      <c r="E5" s="737"/>
    </row>
    <row r="6" spans="2:5" ht="15.75" thickBot="1">
      <c r="B6" s="225" t="s">
        <v>602</v>
      </c>
      <c r="C6" s="524" t="s">
        <v>1243</v>
      </c>
      <c r="D6" s="528" t="s">
        <v>613</v>
      </c>
      <c r="E6" s="485" t="s">
        <v>612</v>
      </c>
    </row>
    <row r="7" spans="2:5">
      <c r="B7" s="227"/>
      <c r="C7" s="486"/>
      <c r="D7" s="523"/>
      <c r="E7" s="533"/>
    </row>
    <row r="8" spans="2:5">
      <c r="B8" s="227" t="s">
        <v>1328</v>
      </c>
      <c r="C8" s="487">
        <v>15</v>
      </c>
      <c r="D8" s="534">
        <v>39243287</v>
      </c>
      <c r="E8" s="525">
        <v>37176432</v>
      </c>
    </row>
    <row r="9" spans="2:5" ht="15.75" thickBot="1">
      <c r="B9" s="488" t="s">
        <v>1329</v>
      </c>
      <c r="C9" s="489">
        <v>16</v>
      </c>
      <c r="D9" s="455">
        <v>-29746551</v>
      </c>
      <c r="E9" s="526">
        <v>-31182253</v>
      </c>
    </row>
    <row r="10" spans="2:5">
      <c r="B10" s="490" t="s">
        <v>533</v>
      </c>
      <c r="C10" s="472"/>
      <c r="D10" s="534">
        <v>9496736</v>
      </c>
      <c r="E10" s="525">
        <v>5994179</v>
      </c>
    </row>
    <row r="11" spans="2:5">
      <c r="B11" s="227" t="s">
        <v>601</v>
      </c>
      <c r="C11" s="472"/>
      <c r="D11" s="715">
        <f>SUM(D8:D9)-D10</f>
        <v>0</v>
      </c>
      <c r="E11" s="715">
        <f>SUM(E8:E9)-E10</f>
        <v>0</v>
      </c>
    </row>
    <row r="12" spans="2:5" ht="15.75" thickBot="1">
      <c r="B12" s="488" t="s">
        <v>535</v>
      </c>
      <c r="C12" s="489">
        <v>17</v>
      </c>
      <c r="D12" s="455">
        <v>-3303286</v>
      </c>
      <c r="E12" s="526">
        <v>-4521121</v>
      </c>
    </row>
    <row r="13" spans="2:5">
      <c r="B13" s="490" t="s">
        <v>538</v>
      </c>
      <c r="C13" s="486"/>
      <c r="D13" s="534">
        <v>6193450</v>
      </c>
      <c r="E13" s="525">
        <v>1473058</v>
      </c>
    </row>
    <row r="14" spans="2:5">
      <c r="B14" s="227" t="s">
        <v>601</v>
      </c>
      <c r="C14" s="486"/>
      <c r="D14" s="715">
        <f>SUM(D10:D12)-D13</f>
        <v>0</v>
      </c>
      <c r="E14" s="715">
        <f>SUM(E10:E12)-E13</f>
        <v>0</v>
      </c>
    </row>
    <row r="15" spans="2:5">
      <c r="B15" s="227" t="s">
        <v>1330</v>
      </c>
      <c r="C15" s="486"/>
      <c r="D15" s="534">
        <v>522437</v>
      </c>
      <c r="E15" s="525">
        <v>12718809</v>
      </c>
    </row>
    <row r="16" spans="2:5">
      <c r="B16" s="227" t="s">
        <v>540</v>
      </c>
      <c r="C16" s="486"/>
      <c r="D16" s="534">
        <v>-5495443</v>
      </c>
      <c r="E16" s="525">
        <v>-8648621</v>
      </c>
    </row>
    <row r="17" spans="2:5">
      <c r="B17" s="227" t="s">
        <v>1331</v>
      </c>
      <c r="C17" s="472"/>
      <c r="D17" s="534">
        <v>13035518</v>
      </c>
      <c r="E17" s="525">
        <v>-40744698</v>
      </c>
    </row>
    <row r="18" spans="2:5" ht="15.75" thickBot="1">
      <c r="B18" s="488" t="s">
        <v>1598</v>
      </c>
      <c r="C18" s="491"/>
      <c r="D18" s="455">
        <v>-3904648</v>
      </c>
      <c r="E18" s="526">
        <v>151738</v>
      </c>
    </row>
    <row r="19" spans="2:5">
      <c r="B19" s="490" t="s">
        <v>1332</v>
      </c>
      <c r="C19" s="472"/>
      <c r="D19" s="534">
        <v>10351314</v>
      </c>
      <c r="E19" s="525">
        <v>-35049714</v>
      </c>
    </row>
    <row r="20" spans="2:5">
      <c r="B20" s="227" t="s">
        <v>601</v>
      </c>
      <c r="C20" s="472"/>
      <c r="D20" s="714">
        <f>SUM(D13:D18)-D19</f>
        <v>0</v>
      </c>
      <c r="E20" s="714">
        <f>SUM(E13:E18)-E19</f>
        <v>0</v>
      </c>
    </row>
    <row r="21" spans="2:5" ht="15.75" thickBot="1">
      <c r="B21" s="488" t="s">
        <v>1333</v>
      </c>
      <c r="C21" s="491"/>
      <c r="D21" s="455">
        <v>-3136693</v>
      </c>
      <c r="E21" s="526" t="s">
        <v>1275</v>
      </c>
    </row>
    <row r="22" spans="2:5" ht="15.75" thickBot="1">
      <c r="B22" s="492" t="s">
        <v>1334</v>
      </c>
      <c r="C22" s="493"/>
      <c r="D22" s="456">
        <v>7214621</v>
      </c>
      <c r="E22" s="495">
        <v>-35049714</v>
      </c>
    </row>
    <row r="23" spans="2:5" ht="15.75" thickTop="1">
      <c r="B23" s="227" t="s">
        <v>601</v>
      </c>
      <c r="C23" s="472"/>
      <c r="D23" s="534"/>
      <c r="E23" s="525"/>
    </row>
    <row r="24" spans="2:5">
      <c r="B24" s="490" t="s">
        <v>1335</v>
      </c>
      <c r="C24" s="486"/>
      <c r="D24" s="534"/>
      <c r="E24" s="525"/>
    </row>
    <row r="25" spans="2:5">
      <c r="B25" s="494" t="s">
        <v>1336</v>
      </c>
      <c r="C25" s="472"/>
      <c r="D25" s="534"/>
      <c r="E25" s="525"/>
    </row>
    <row r="26" spans="2:5" ht="15.75" thickBot="1">
      <c r="B26" s="488" t="s">
        <v>1337</v>
      </c>
      <c r="C26" s="491"/>
      <c r="D26" s="455" t="s">
        <v>1275</v>
      </c>
      <c r="E26" s="526" t="s">
        <v>1275</v>
      </c>
    </row>
    <row r="27" spans="2:5" ht="15.75" thickBot="1">
      <c r="B27" s="492" t="s">
        <v>1338</v>
      </c>
      <c r="C27" s="493"/>
      <c r="D27" s="456">
        <v>7214621</v>
      </c>
      <c r="E27" s="495">
        <v>-35049714</v>
      </c>
    </row>
    <row r="28" spans="2:5" ht="15.75" thickTop="1">
      <c r="D28" s="713">
        <f>SUM(D22:D26)-D27</f>
        <v>0</v>
      </c>
      <c r="E28" s="713">
        <f>SUM(E22:E26)-E27</f>
        <v>0</v>
      </c>
    </row>
    <row r="30" spans="2:5">
      <c r="B30" s="757" t="s">
        <v>1614</v>
      </c>
      <c r="C30" s="757" t="s">
        <v>1615</v>
      </c>
      <c r="D30" s="757" t="s">
        <v>1618</v>
      </c>
    </row>
    <row r="31" spans="2:5">
      <c r="B31" s="757"/>
      <c r="C31" s="757"/>
      <c r="D31" s="757"/>
    </row>
    <row r="32" spans="2:5">
      <c r="B32" s="757" t="s">
        <v>1616</v>
      </c>
      <c r="C32" s="757" t="s">
        <v>1615</v>
      </c>
      <c r="D32" s="757" t="s">
        <v>1617</v>
      </c>
    </row>
    <row r="33" spans="4:5">
      <c r="D33" s="220"/>
      <c r="E33" s="220"/>
    </row>
  </sheetData>
  <mergeCells count="4">
    <mergeCell ref="D4:E4"/>
    <mergeCell ref="B4:B5"/>
    <mergeCell ref="C4:C5"/>
    <mergeCell ref="D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zoomScale="90" zoomScaleNormal="90" workbookViewId="0">
      <selection activeCell="A2" sqref="A2"/>
    </sheetView>
  </sheetViews>
  <sheetFormatPr defaultColWidth="8.85546875" defaultRowHeight="12.75"/>
  <cols>
    <col min="1" max="1" width="45.7109375" style="228" customWidth="1"/>
    <col min="2" max="2" width="24.5703125" style="228" customWidth="1"/>
    <col min="3" max="3" width="19.7109375" style="228" customWidth="1"/>
    <col min="4" max="4" width="24.42578125" style="228" customWidth="1"/>
    <col min="5" max="5" width="21.28515625" style="228" customWidth="1"/>
    <col min="6" max="16384" width="8.85546875" style="228"/>
  </cols>
  <sheetData>
    <row r="1" spans="1:4" ht="13.5" thickBot="1">
      <c r="A1" s="452" t="s">
        <v>1606</v>
      </c>
    </row>
    <row r="2" spans="1:4" ht="60.75" thickBot="1">
      <c r="A2" s="452" t="s">
        <v>1607</v>
      </c>
    </row>
    <row r="3" spans="1:4" ht="13.5" thickBot="1">
      <c r="A3" s="452" t="s">
        <v>1612</v>
      </c>
    </row>
    <row r="4" spans="1:4">
      <c r="A4" s="740" t="s">
        <v>602</v>
      </c>
      <c r="B4" s="742" t="s">
        <v>1231</v>
      </c>
      <c r="C4" s="527" t="s">
        <v>1235</v>
      </c>
      <c r="D4" s="742" t="s">
        <v>1232</v>
      </c>
    </row>
    <row r="5" spans="1:4" ht="13.5" thickBot="1">
      <c r="A5" s="741"/>
      <c r="B5" s="743"/>
      <c r="C5" s="528" t="s">
        <v>1236</v>
      </c>
      <c r="D5" s="743"/>
    </row>
    <row r="6" spans="1:4">
      <c r="A6" s="450" t="s">
        <v>601</v>
      </c>
      <c r="B6" s="451"/>
      <c r="C6" s="451"/>
      <c r="D6" s="451"/>
    </row>
    <row r="7" spans="1:4" ht="13.5" thickBot="1">
      <c r="A7" s="452" t="s">
        <v>1237</v>
      </c>
      <c r="B7" s="526">
        <v>12241487</v>
      </c>
      <c r="C7" s="526">
        <v>23624580</v>
      </c>
      <c r="D7" s="526">
        <v>35866067</v>
      </c>
    </row>
    <row r="8" spans="1:4">
      <c r="A8" s="450" t="s">
        <v>601</v>
      </c>
      <c r="B8" s="525"/>
      <c r="C8" s="525"/>
      <c r="D8" s="525"/>
    </row>
    <row r="9" spans="1:4">
      <c r="A9" s="450" t="s">
        <v>1238</v>
      </c>
      <c r="B9" s="525" t="s">
        <v>1600</v>
      </c>
      <c r="C9" s="525">
        <v>-11128752</v>
      </c>
      <c r="D9" s="525">
        <v>-11128752</v>
      </c>
    </row>
    <row r="10" spans="1:4">
      <c r="A10" s="450" t="s">
        <v>1239</v>
      </c>
      <c r="B10" s="738" t="s">
        <v>1600</v>
      </c>
      <c r="C10" s="738">
        <v>29340</v>
      </c>
      <c r="D10" s="738">
        <v>29340</v>
      </c>
    </row>
    <row r="11" spans="1:4" ht="13.5" thickBot="1">
      <c r="A11" s="453" t="s">
        <v>1240</v>
      </c>
      <c r="B11" s="739"/>
      <c r="C11" s="739"/>
      <c r="D11" s="739"/>
    </row>
    <row r="12" spans="1:4" ht="13.5" thickBot="1">
      <c r="A12" s="452" t="s">
        <v>1233</v>
      </c>
      <c r="B12" s="526">
        <v>0</v>
      </c>
      <c r="C12" s="526">
        <v>-11099412</v>
      </c>
      <c r="D12" s="526">
        <v>-11099412</v>
      </c>
    </row>
    <row r="13" spans="1:4" ht="13.5" thickBot="1">
      <c r="A13" s="452" t="s">
        <v>1241</v>
      </c>
      <c r="B13" s="455">
        <v>12241487</v>
      </c>
      <c r="C13" s="455">
        <v>12525168</v>
      </c>
      <c r="D13" s="455">
        <v>24766655</v>
      </c>
    </row>
    <row r="14" spans="1:4">
      <c r="A14" s="450" t="s">
        <v>601</v>
      </c>
      <c r="B14" s="716">
        <f>B12+B7-B13</f>
        <v>0</v>
      </c>
      <c r="C14" s="716">
        <f t="shared" ref="C14:D14" si="0">C12+C7-C13</f>
        <v>0</v>
      </c>
      <c r="D14" s="716">
        <f t="shared" si="0"/>
        <v>0</v>
      </c>
    </row>
    <row r="15" spans="1:4">
      <c r="A15" s="450" t="s">
        <v>1599</v>
      </c>
      <c r="B15" s="525" t="s">
        <v>1600</v>
      </c>
      <c r="C15" s="534">
        <v>7214621</v>
      </c>
      <c r="D15" s="534">
        <v>7214621</v>
      </c>
    </row>
    <row r="16" spans="1:4">
      <c r="A16" s="450" t="s">
        <v>1242</v>
      </c>
      <c r="B16" s="738" t="s">
        <v>1600</v>
      </c>
      <c r="C16" s="738" t="s">
        <v>1600</v>
      </c>
      <c r="D16" s="738" t="s">
        <v>1600</v>
      </c>
    </row>
    <row r="17" spans="1:4" ht="13.5" thickBot="1">
      <c r="A17" s="453" t="s">
        <v>1240</v>
      </c>
      <c r="B17" s="739"/>
      <c r="C17" s="739"/>
      <c r="D17" s="739"/>
    </row>
    <row r="18" spans="1:4" ht="13.5" thickBot="1">
      <c r="A18" s="452" t="s">
        <v>1234</v>
      </c>
      <c r="B18" s="455">
        <v>0</v>
      </c>
      <c r="C18" s="455">
        <v>7214621</v>
      </c>
      <c r="D18" s="455">
        <v>7214621</v>
      </c>
    </row>
    <row r="19" spans="1:4" ht="13.5" thickBot="1">
      <c r="A19" s="454" t="s">
        <v>1601</v>
      </c>
      <c r="B19" s="456">
        <v>12241487</v>
      </c>
      <c r="C19" s="456">
        <v>19739789</v>
      </c>
      <c r="D19" s="456">
        <v>31981276</v>
      </c>
    </row>
    <row r="20" spans="1:4" ht="13.5" thickTop="1">
      <c r="B20" s="717">
        <f>B18+B13-B19</f>
        <v>0</v>
      </c>
      <c r="C20" s="717">
        <f t="shared" ref="C20:D20" si="1">C18+C13-C19</f>
        <v>0</v>
      </c>
      <c r="D20" s="717">
        <f t="shared" si="1"/>
        <v>0</v>
      </c>
    </row>
    <row r="21" spans="1:4">
      <c r="B21" s="241"/>
      <c r="C21" s="241"/>
      <c r="D21" s="241"/>
    </row>
    <row r="22" spans="1:4" ht="15">
      <c r="A22" s="757" t="s">
        <v>1614</v>
      </c>
      <c r="B22" s="757" t="s">
        <v>1615</v>
      </c>
      <c r="C22" s="757" t="s">
        <v>1618</v>
      </c>
      <c r="D22"/>
    </row>
    <row r="23" spans="1:4" ht="15">
      <c r="A23" s="757"/>
      <c r="B23" s="757"/>
      <c r="C23" s="757"/>
      <c r="D23"/>
    </row>
    <row r="24" spans="1:4" ht="15">
      <c r="A24" s="757" t="s">
        <v>1616</v>
      </c>
      <c r="B24" s="757" t="s">
        <v>1615</v>
      </c>
      <c r="C24" s="757" t="s">
        <v>1617</v>
      </c>
      <c r="D24"/>
    </row>
    <row r="25" spans="1:4" ht="15">
      <c r="A25"/>
      <c r="B25"/>
      <c r="C25" s="220"/>
      <c r="D25" s="220"/>
    </row>
  </sheetData>
  <mergeCells count="9">
    <mergeCell ref="C16:C17"/>
    <mergeCell ref="D16:D17"/>
    <mergeCell ref="A4:A5"/>
    <mergeCell ref="B4:B5"/>
    <mergeCell ref="D4:D5"/>
    <mergeCell ref="B10:B11"/>
    <mergeCell ref="C10:C11"/>
    <mergeCell ref="D10:D11"/>
    <mergeCell ref="B16:B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78"/>
  <sheetViews>
    <sheetView tabSelected="1" workbookViewId="0">
      <selection activeCell="B11" sqref="B11"/>
    </sheetView>
  </sheetViews>
  <sheetFormatPr defaultRowHeight="15"/>
  <cols>
    <col min="2" max="2" width="62.85546875" customWidth="1"/>
    <col min="4" max="4" width="13.28515625" style="220" customWidth="1"/>
    <col min="5" max="5" width="15.28515625" style="220" bestFit="1" customWidth="1"/>
  </cols>
  <sheetData>
    <row r="1" spans="2:5">
      <c r="B1" s="757" t="s">
        <v>1606</v>
      </c>
    </row>
    <row r="2" spans="2:5" ht="51" customHeight="1">
      <c r="B2" s="760" t="s">
        <v>1607</v>
      </c>
    </row>
    <row r="3" spans="2:5">
      <c r="B3" s="757" t="s">
        <v>1613</v>
      </c>
    </row>
    <row r="4" spans="2:5" ht="30.6" customHeight="1">
      <c r="B4" s="744"/>
      <c r="C4" s="530" t="s">
        <v>1268</v>
      </c>
      <c r="D4" s="745" t="s">
        <v>1602</v>
      </c>
      <c r="E4" s="745" t="s">
        <v>1603</v>
      </c>
    </row>
    <row r="5" spans="2:5" ht="15.75" thickBot="1">
      <c r="B5" s="744"/>
      <c r="C5" s="530" t="s">
        <v>1269</v>
      </c>
      <c r="D5" s="746"/>
      <c r="E5" s="746"/>
    </row>
    <row r="6" spans="2:5" ht="32.450000000000003" customHeight="1">
      <c r="B6" s="473" t="s">
        <v>1270</v>
      </c>
      <c r="C6" s="531"/>
      <c r="D6" s="484"/>
      <c r="E6" s="484"/>
    </row>
    <row r="7" spans="2:5" ht="12.6" customHeight="1">
      <c r="B7" s="529" t="s">
        <v>554</v>
      </c>
      <c r="C7" s="531"/>
      <c r="D7" s="532">
        <v>10351314</v>
      </c>
      <c r="E7" s="532">
        <v>-35049714</v>
      </c>
    </row>
    <row r="8" spans="2:5" ht="12.6" customHeight="1">
      <c r="B8" s="529" t="s">
        <v>996</v>
      </c>
      <c r="C8" s="531"/>
      <c r="D8" s="532"/>
      <c r="E8" s="532"/>
    </row>
    <row r="9" spans="2:5" ht="12.6" customHeight="1">
      <c r="B9" s="529" t="s">
        <v>1271</v>
      </c>
      <c r="C9" s="531"/>
      <c r="D9" s="532">
        <v>5495443</v>
      </c>
      <c r="E9" s="532">
        <v>8648621</v>
      </c>
    </row>
    <row r="10" spans="2:5" ht="12.6" customHeight="1">
      <c r="B10" s="529" t="s">
        <v>1272</v>
      </c>
      <c r="C10" s="531"/>
      <c r="D10" s="532">
        <v>6672358</v>
      </c>
      <c r="E10" s="532">
        <v>6860138</v>
      </c>
    </row>
    <row r="11" spans="2:5" ht="12.6" customHeight="1">
      <c r="B11" s="529" t="s">
        <v>1273</v>
      </c>
      <c r="C11" s="531"/>
      <c r="D11" s="532">
        <v>4802721</v>
      </c>
      <c r="E11" s="532">
        <v>575501</v>
      </c>
    </row>
    <row r="12" spans="2:5" ht="12.6" customHeight="1">
      <c r="B12" s="529" t="s">
        <v>1274</v>
      </c>
      <c r="C12" s="531"/>
      <c r="D12" s="532">
        <v>10451</v>
      </c>
      <c r="E12" s="532">
        <v>22477</v>
      </c>
    </row>
    <row r="13" spans="2:5" ht="12.6" customHeight="1">
      <c r="B13" s="529" t="s">
        <v>1276</v>
      </c>
      <c r="C13" s="531"/>
      <c r="D13" s="532">
        <v>539824</v>
      </c>
      <c r="E13" s="532">
        <v>35306</v>
      </c>
    </row>
    <row r="14" spans="2:5" ht="12.6" customHeight="1">
      <c r="B14" s="529" t="s">
        <v>1277</v>
      </c>
      <c r="C14" s="531"/>
      <c r="D14" s="532" t="s">
        <v>1275</v>
      </c>
      <c r="E14" s="532">
        <v>-20571</v>
      </c>
    </row>
    <row r="15" spans="2:5" ht="12.6" customHeight="1">
      <c r="B15" s="529" t="s">
        <v>1278</v>
      </c>
      <c r="C15" s="531"/>
      <c r="D15" s="532">
        <v>-13035518</v>
      </c>
      <c r="E15" s="532">
        <v>40744698</v>
      </c>
    </row>
    <row r="16" spans="2:5" ht="12.6" customHeight="1">
      <c r="B16" s="529" t="s">
        <v>543</v>
      </c>
      <c r="C16" s="531"/>
      <c r="D16" s="532">
        <v>-522437</v>
      </c>
      <c r="E16" s="532">
        <v>-12718809</v>
      </c>
    </row>
    <row r="17" spans="2:6" ht="12.6" customHeight="1">
      <c r="B17" s="529" t="s">
        <v>551</v>
      </c>
      <c r="C17" s="531"/>
      <c r="D17" s="532" t="s">
        <v>1275</v>
      </c>
      <c r="E17" s="532">
        <v>-151768</v>
      </c>
    </row>
    <row r="18" spans="2:6" ht="30.6" customHeight="1" thickBot="1">
      <c r="B18" s="529" t="s">
        <v>1279</v>
      </c>
      <c r="C18" s="531"/>
      <c r="D18" s="532">
        <v>-38723</v>
      </c>
      <c r="E18" s="532">
        <v>153789</v>
      </c>
    </row>
    <row r="19" spans="2:6" ht="12.6" customHeight="1">
      <c r="B19" s="529"/>
      <c r="C19" s="531"/>
      <c r="D19" s="724">
        <v>14275433</v>
      </c>
      <c r="E19" s="724">
        <v>9099668</v>
      </c>
    </row>
    <row r="20" spans="2:6" ht="22.9" customHeight="1">
      <c r="B20" s="529" t="s">
        <v>1280</v>
      </c>
      <c r="C20" s="531"/>
      <c r="D20" s="725">
        <f>SUM(D7:D18)-D19</f>
        <v>0</v>
      </c>
      <c r="E20" s="725">
        <f>SUM(E7:E18)-E19</f>
        <v>0</v>
      </c>
      <c r="F20" s="726"/>
    </row>
    <row r="21" spans="2:6" ht="12.6" customHeight="1">
      <c r="B21" s="529"/>
      <c r="C21" s="531"/>
      <c r="D21" s="532"/>
      <c r="E21" s="532"/>
    </row>
    <row r="22" spans="2:6" ht="12.6" customHeight="1">
      <c r="B22" s="529" t="s">
        <v>1281</v>
      </c>
      <c r="C22" s="531"/>
      <c r="D22" s="532"/>
      <c r="E22" s="532"/>
    </row>
    <row r="23" spans="2:6" ht="12.6" customHeight="1">
      <c r="B23" s="529" t="s">
        <v>1282</v>
      </c>
      <c r="C23" s="531"/>
      <c r="D23" s="532">
        <v>3572785</v>
      </c>
      <c r="E23" s="532">
        <v>-1874615</v>
      </c>
    </row>
    <row r="24" spans="2:6" ht="12.6" customHeight="1">
      <c r="B24" s="529" t="s">
        <v>1019</v>
      </c>
      <c r="C24" s="531"/>
      <c r="D24" s="532">
        <v>-586346</v>
      </c>
      <c r="E24" s="532">
        <v>-1143282</v>
      </c>
    </row>
    <row r="25" spans="2:6" ht="12.6" customHeight="1">
      <c r="B25" s="529" t="s">
        <v>1017</v>
      </c>
      <c r="C25" s="531"/>
      <c r="D25" s="532">
        <v>402385</v>
      </c>
      <c r="E25" s="532">
        <v>-3204131</v>
      </c>
    </row>
    <row r="26" spans="2:6" ht="12.6" customHeight="1">
      <c r="B26" s="529" t="s">
        <v>1283</v>
      </c>
      <c r="C26" s="531"/>
      <c r="D26" s="532">
        <v>1287598</v>
      </c>
      <c r="E26" s="532">
        <v>-2113580</v>
      </c>
    </row>
    <row r="27" spans="2:6" ht="12.6" customHeight="1">
      <c r="B27" s="529" t="s">
        <v>1284</v>
      </c>
      <c r="C27" s="531"/>
      <c r="D27" s="532">
        <v>-755637</v>
      </c>
      <c r="E27" s="532">
        <v>3235119</v>
      </c>
    </row>
    <row r="28" spans="2:6" ht="12.6" customHeight="1">
      <c r="B28" s="529" t="s">
        <v>1285</v>
      </c>
      <c r="C28" s="531"/>
      <c r="D28" s="532">
        <v>190260</v>
      </c>
      <c r="E28" s="532">
        <v>436678</v>
      </c>
    </row>
    <row r="29" spans="2:6" ht="12.6" customHeight="1">
      <c r="B29" s="529" t="s">
        <v>1286</v>
      </c>
      <c r="C29" s="531"/>
      <c r="D29" s="532">
        <v>290725</v>
      </c>
      <c r="E29" s="532">
        <v>5512952</v>
      </c>
    </row>
    <row r="30" spans="2:6" ht="12.6" customHeight="1">
      <c r="B30" s="529" t="s">
        <v>1287</v>
      </c>
      <c r="C30" s="531"/>
      <c r="D30" s="532">
        <v>140863</v>
      </c>
      <c r="E30" s="532">
        <v>863802</v>
      </c>
    </row>
    <row r="31" spans="2:6" ht="12.6" customHeight="1" thickBot="1">
      <c r="B31" s="529" t="s">
        <v>1288</v>
      </c>
      <c r="C31" s="531"/>
      <c r="D31" s="474" t="s">
        <v>1275</v>
      </c>
      <c r="E31" s="474" t="s">
        <v>1275</v>
      </c>
    </row>
    <row r="32" spans="2:6" ht="12.6" customHeight="1">
      <c r="B32" s="529" t="s">
        <v>1289</v>
      </c>
      <c r="C32" s="531"/>
      <c r="D32" s="532">
        <v>18818066</v>
      </c>
      <c r="E32" s="532">
        <v>10812611</v>
      </c>
    </row>
    <row r="33" spans="2:5" ht="12.6" customHeight="1">
      <c r="B33" s="529"/>
      <c r="C33" s="531"/>
      <c r="D33" s="725">
        <f>SUM(D19:D31)-D32</f>
        <v>0</v>
      </c>
      <c r="E33" s="725">
        <f>SUM(E19:E31)-E32</f>
        <v>0</v>
      </c>
    </row>
    <row r="34" spans="2:5" ht="12.6" customHeight="1">
      <c r="B34" s="529" t="s">
        <v>1030</v>
      </c>
      <c r="C34" s="531"/>
      <c r="D34" s="532">
        <v>-1840629</v>
      </c>
      <c r="E34" s="532">
        <v>-1878673</v>
      </c>
    </row>
    <row r="35" spans="2:5" ht="12.6" customHeight="1">
      <c r="B35" s="529" t="s">
        <v>1027</v>
      </c>
      <c r="C35" s="531"/>
      <c r="D35" s="532" t="s">
        <v>1275</v>
      </c>
      <c r="E35" s="532">
        <v>344537</v>
      </c>
    </row>
    <row r="36" spans="2:5" ht="12.6" customHeight="1">
      <c r="B36" s="529" t="s">
        <v>1290</v>
      </c>
      <c r="C36" s="531"/>
      <c r="D36" s="532">
        <v>-1550049</v>
      </c>
      <c r="E36" s="532">
        <v>-1550049</v>
      </c>
    </row>
    <row r="37" spans="2:5" ht="12.6" customHeight="1">
      <c r="B37" s="529" t="s">
        <v>1291</v>
      </c>
      <c r="C37" s="531"/>
      <c r="D37" s="532" t="s">
        <v>1275</v>
      </c>
      <c r="E37" s="532" t="s">
        <v>1275</v>
      </c>
    </row>
    <row r="38" spans="2:5" ht="12.6" customHeight="1" thickBot="1">
      <c r="B38" s="529" t="s">
        <v>1292</v>
      </c>
      <c r="C38" s="531"/>
      <c r="D38" s="474">
        <v>-82002</v>
      </c>
      <c r="E38" s="474">
        <v>-194655</v>
      </c>
    </row>
    <row r="39" spans="2:5" ht="12.6" customHeight="1">
      <c r="B39" s="529"/>
      <c r="C39" s="531"/>
      <c r="D39" s="532"/>
      <c r="E39" s="532"/>
    </row>
    <row r="40" spans="2:5" ht="12.6" customHeight="1" thickBot="1">
      <c r="B40" s="529" t="s">
        <v>1293</v>
      </c>
      <c r="C40" s="531"/>
      <c r="D40" s="474">
        <v>15345386</v>
      </c>
      <c r="E40" s="474">
        <v>7533771</v>
      </c>
    </row>
    <row r="41" spans="2:5" ht="12.6" customHeight="1">
      <c r="B41" s="529"/>
      <c r="C41" s="531"/>
      <c r="D41" s="725">
        <f>SUM(D32:D38)-D40</f>
        <v>0</v>
      </c>
      <c r="E41" s="725">
        <f>SUM(E32:E38)-E40</f>
        <v>0</v>
      </c>
    </row>
    <row r="42" spans="2:5" ht="12.6" customHeight="1">
      <c r="D42" s="532"/>
      <c r="E42" s="532"/>
    </row>
    <row r="43" spans="2:5" ht="20.45" customHeight="1">
      <c r="B43" s="574" t="s">
        <v>1294</v>
      </c>
      <c r="D43" s="532"/>
      <c r="E43" s="532"/>
    </row>
    <row r="44" spans="2:5" ht="36" customHeight="1">
      <c r="B44" s="574" t="s">
        <v>1295</v>
      </c>
      <c r="D44" s="532">
        <v>-3113825</v>
      </c>
      <c r="E44" s="532">
        <v>-6914350</v>
      </c>
    </row>
    <row r="45" spans="2:5" ht="12.6" customHeight="1">
      <c r="B45" s="574" t="s">
        <v>1296</v>
      </c>
      <c r="D45" s="532"/>
      <c r="E45" s="532"/>
    </row>
    <row r="46" spans="2:5" ht="12.6" customHeight="1">
      <c r="B46" s="574" t="s">
        <v>1297</v>
      </c>
      <c r="D46" s="532" t="s">
        <v>1275</v>
      </c>
      <c r="E46" s="532">
        <v>16863</v>
      </c>
    </row>
    <row r="47" spans="2:5" ht="12.6" customHeight="1">
      <c r="B47" s="574" t="s">
        <v>1604</v>
      </c>
      <c r="D47" s="532" t="s">
        <v>1275</v>
      </c>
      <c r="E47" s="532">
        <v>-201139</v>
      </c>
    </row>
    <row r="48" spans="2:5" ht="12.6" customHeight="1">
      <c r="B48" s="574" t="s">
        <v>1605</v>
      </c>
      <c r="D48" s="532" t="s">
        <v>1275</v>
      </c>
      <c r="E48" s="532">
        <v>33152</v>
      </c>
    </row>
    <row r="49" spans="2:6" ht="12.6" customHeight="1">
      <c r="B49" s="574"/>
      <c r="D49" s="532"/>
      <c r="E49" s="532"/>
    </row>
    <row r="50" spans="2:6" ht="12.6" customHeight="1" thickBot="1">
      <c r="B50" s="574" t="s">
        <v>1298</v>
      </c>
      <c r="D50" s="474">
        <v>-3113825</v>
      </c>
      <c r="E50" s="474">
        <v>-7065474</v>
      </c>
      <c r="F50" s="729"/>
    </row>
    <row r="51" spans="2:6" ht="21" customHeight="1">
      <c r="B51" s="574" t="s">
        <v>1299</v>
      </c>
      <c r="D51" s="532">
        <f>SUM(D44:D49)-D50</f>
        <v>0</v>
      </c>
      <c r="E51" s="532">
        <f>SUM(E44:E49)-E50</f>
        <v>0</v>
      </c>
    </row>
    <row r="52" spans="2:6" ht="12.6" customHeight="1">
      <c r="B52" s="574" t="s">
        <v>1043</v>
      </c>
      <c r="D52" s="532">
        <v>-18331114</v>
      </c>
      <c r="E52" s="532">
        <v>-4672069</v>
      </c>
    </row>
    <row r="53" spans="2:6" ht="12.6" customHeight="1">
      <c r="B53" s="574" t="s">
        <v>1300</v>
      </c>
      <c r="D53" s="532" t="s">
        <v>1275</v>
      </c>
      <c r="E53" s="532">
        <v>10380462</v>
      </c>
    </row>
    <row r="54" spans="2:6" ht="12.6" customHeight="1">
      <c r="B54" s="574" t="s">
        <v>1301</v>
      </c>
      <c r="D54" s="532" t="s">
        <v>1275</v>
      </c>
      <c r="E54" s="532">
        <v>29</v>
      </c>
    </row>
    <row r="55" spans="2:6" ht="12.6" customHeight="1">
      <c r="B55" s="574" t="s">
        <v>1303</v>
      </c>
      <c r="D55" s="532" t="s">
        <v>1275</v>
      </c>
      <c r="E55" s="532">
        <v>-2469518</v>
      </c>
    </row>
    <row r="56" spans="2:6" ht="12.6" customHeight="1">
      <c r="B56" s="574" t="s">
        <v>1304</v>
      </c>
      <c r="D56" s="532">
        <v>-253921</v>
      </c>
      <c r="E56" s="532">
        <v>-1397</v>
      </c>
    </row>
    <row r="57" spans="2:6" ht="12.6" customHeight="1" thickBot="1">
      <c r="B57" s="574" t="s">
        <v>1302</v>
      </c>
      <c r="D57" s="474">
        <v>-2000000</v>
      </c>
      <c r="E57" s="474" t="s">
        <v>1275</v>
      </c>
    </row>
    <row r="58" spans="2:6" ht="12.6" customHeight="1">
      <c r="B58" s="574"/>
      <c r="D58" s="532"/>
      <c r="E58" s="532"/>
    </row>
    <row r="59" spans="2:6" ht="12.6" customHeight="1" thickBot="1">
      <c r="B59" s="574" t="s">
        <v>1305</v>
      </c>
      <c r="D59" s="474">
        <v>-20585035</v>
      </c>
      <c r="E59" s="474">
        <v>3237507</v>
      </c>
    </row>
    <row r="60" spans="2:6" ht="12.6" customHeight="1">
      <c r="B60" s="574"/>
      <c r="D60" s="532">
        <f>SUM(D52:D57)-D59</f>
        <v>0</v>
      </c>
      <c r="E60" s="532">
        <f>SUM(E52:E57)-E59</f>
        <v>0</v>
      </c>
    </row>
    <row r="61" spans="2:6" ht="25.9" customHeight="1">
      <c r="B61" s="574" t="s">
        <v>1306</v>
      </c>
      <c r="D61" s="532">
        <v>-8353474</v>
      </c>
      <c r="E61" s="532">
        <v>3705804</v>
      </c>
    </row>
    <row r="62" spans="2:6" ht="25.9" customHeight="1">
      <c r="B62" s="574" t="s">
        <v>1307</v>
      </c>
      <c r="D62" s="532">
        <v>6784</v>
      </c>
      <c r="E62" s="532">
        <v>-793153</v>
      </c>
    </row>
    <row r="63" spans="2:6" ht="12.6" customHeight="1">
      <c r="B63" s="574" t="s">
        <v>1308</v>
      </c>
      <c r="D63" s="532">
        <v>38723</v>
      </c>
      <c r="E63" s="532">
        <v>-153789</v>
      </c>
    </row>
    <row r="64" spans="2:6" ht="12.6" customHeight="1" thickBot="1">
      <c r="B64" s="574" t="s">
        <v>1309</v>
      </c>
      <c r="C64">
        <v>10</v>
      </c>
      <c r="D64" s="474">
        <v>15278187</v>
      </c>
      <c r="E64" s="474">
        <v>6888249</v>
      </c>
    </row>
    <row r="65" spans="2:5" ht="12.6" customHeight="1">
      <c r="B65" s="574"/>
      <c r="D65" s="532"/>
      <c r="E65" s="532"/>
    </row>
    <row r="66" spans="2:5" ht="12.6" customHeight="1" thickBot="1">
      <c r="B66" s="574" t="s">
        <v>1310</v>
      </c>
      <c r="C66">
        <v>10</v>
      </c>
      <c r="D66" s="474">
        <v>6970220</v>
      </c>
      <c r="E66" s="474">
        <v>9647111</v>
      </c>
    </row>
    <row r="67" spans="2:5" ht="12.6" customHeight="1">
      <c r="B67" s="574"/>
      <c r="D67" s="532">
        <f>SUM(D61:D64)-D66</f>
        <v>0</v>
      </c>
      <c r="E67" s="532">
        <f>SUM(E61:E64)-E66</f>
        <v>0</v>
      </c>
    </row>
    <row r="68" spans="2:5" ht="12.6" customHeight="1"/>
    <row r="69" spans="2:5" ht="12.6" customHeight="1">
      <c r="B69" s="757" t="s">
        <v>1614</v>
      </c>
      <c r="C69" s="757" t="s">
        <v>1615</v>
      </c>
      <c r="D69" s="757" t="s">
        <v>1618</v>
      </c>
      <c r="E69"/>
    </row>
    <row r="70" spans="2:5" ht="12.6" customHeight="1">
      <c r="B70" s="757"/>
      <c r="C70" s="757"/>
      <c r="D70" s="757"/>
      <c r="E70"/>
    </row>
    <row r="71" spans="2:5" ht="12.6" customHeight="1">
      <c r="B71" s="757" t="s">
        <v>1616</v>
      </c>
      <c r="C71" s="757" t="s">
        <v>1615</v>
      </c>
      <c r="D71" s="757" t="s">
        <v>1617</v>
      </c>
      <c r="E71"/>
    </row>
    <row r="72" spans="2:5" ht="12.6" customHeight="1"/>
    <row r="73" spans="2:5" ht="12.6" customHeight="1"/>
    <row r="74" spans="2:5" ht="12.6" customHeight="1"/>
    <row r="75" spans="2:5" ht="12.6" customHeight="1"/>
    <row r="76" spans="2:5" ht="12.6" customHeight="1"/>
    <row r="77" spans="2:5" ht="12.6" customHeight="1"/>
    <row r="78" spans="2:5" ht="12.6" customHeight="1"/>
  </sheetData>
  <mergeCells count="3">
    <mergeCell ref="B4:B5"/>
    <mergeCell ref="D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O622"/>
  <sheetViews>
    <sheetView zoomScale="70" zoomScaleNormal="70" workbookViewId="0">
      <selection activeCell="A416" sqref="A416"/>
    </sheetView>
  </sheetViews>
  <sheetFormatPr defaultRowHeight="15"/>
  <cols>
    <col min="1" max="1" width="68.85546875" customWidth="1"/>
    <col min="2" max="7" width="19.7109375" bestFit="1" customWidth="1"/>
    <col min="9" max="9" width="16.28515625" bestFit="1" customWidth="1"/>
    <col min="10" max="10" width="15.28515625" bestFit="1" customWidth="1"/>
    <col min="11" max="11" width="30.140625" customWidth="1"/>
    <col min="12" max="12" width="21.7109375" customWidth="1"/>
    <col min="13" max="13" width="13.7109375" bestFit="1" customWidth="1"/>
    <col min="14" max="15" width="12.7109375" bestFit="1" customWidth="1"/>
  </cols>
  <sheetData>
    <row r="2" spans="1:11">
      <c r="I2" s="208" t="s">
        <v>407</v>
      </c>
      <c r="J2" s="208" t="s">
        <v>408</v>
      </c>
      <c r="K2" s="208" t="s">
        <v>565</v>
      </c>
    </row>
    <row r="3" spans="1:11" ht="12.6" hidden="1" customHeight="1">
      <c r="A3" s="496" t="s">
        <v>0</v>
      </c>
      <c r="B3" s="499">
        <v>15278191120.4</v>
      </c>
      <c r="C3" s="498">
        <v>0</v>
      </c>
      <c r="D3" s="497">
        <v>920016987591.81006</v>
      </c>
      <c r="E3" s="499">
        <v>928324954729.59998</v>
      </c>
      <c r="F3" s="497">
        <v>6970223982.6099997</v>
      </c>
      <c r="G3" s="498">
        <v>0</v>
      </c>
      <c r="I3" s="2">
        <f>(B3-C3)/1000</f>
        <v>15278191.1204</v>
      </c>
      <c r="J3" s="2">
        <f>(F3-G3)/1000</f>
        <v>6970223.9826099994</v>
      </c>
      <c r="K3">
        <f>VLOOKUP(A3,'[56]TB_31.12.2022'!A$9:K$464,11,0)</f>
        <v>0</v>
      </c>
    </row>
    <row r="4" spans="1:11" ht="12.6" hidden="1" customHeight="1">
      <c r="A4" s="500" t="s">
        <v>1</v>
      </c>
      <c r="B4" s="209">
        <v>23317381.41</v>
      </c>
      <c r="C4" s="210">
        <v>0</v>
      </c>
      <c r="D4" s="209">
        <v>6937625820.4400005</v>
      </c>
      <c r="E4" s="209">
        <v>6927417866.3500004</v>
      </c>
      <c r="F4" s="212">
        <v>33525335.5</v>
      </c>
      <c r="G4" s="210">
        <v>0</v>
      </c>
      <c r="I4" s="2">
        <f t="shared" ref="I4:I67" si="0">(B4-C4)/1000</f>
        <v>23317.381410000002</v>
      </c>
      <c r="J4" s="2">
        <f t="shared" ref="J4:J67" si="1">(F4-G4)/1000</f>
        <v>33525.335500000001</v>
      </c>
      <c r="K4">
        <f>VLOOKUP(A4,'[56]TB_31.12.2022'!A$9:K$464,11,0)</f>
        <v>0</v>
      </c>
    </row>
    <row r="5" spans="1:11" ht="12.6" hidden="1" customHeight="1">
      <c r="A5" s="501" t="s">
        <v>2</v>
      </c>
      <c r="B5" s="209">
        <v>13649655.390000001</v>
      </c>
      <c r="C5" s="210">
        <v>0</v>
      </c>
      <c r="D5" s="212">
        <v>3354299257.1999998</v>
      </c>
      <c r="E5" s="209">
        <v>3361671377.0899997</v>
      </c>
      <c r="F5" s="212">
        <v>6277535.5</v>
      </c>
      <c r="G5" s="210">
        <v>0</v>
      </c>
      <c r="I5" s="2">
        <f t="shared" si="0"/>
        <v>13649.65539</v>
      </c>
      <c r="J5" s="2">
        <f t="shared" si="1"/>
        <v>6277.5355</v>
      </c>
      <c r="K5">
        <f>VLOOKUP(A5,'[56]TB_31.12.2022'!A$9:K$464,11,0)</f>
        <v>0</v>
      </c>
    </row>
    <row r="6" spans="1:11" ht="12.6" hidden="1" customHeight="1">
      <c r="A6" s="502" t="s">
        <v>3</v>
      </c>
      <c r="B6" s="209">
        <v>13649655.390000001</v>
      </c>
      <c r="C6" s="210">
        <v>0</v>
      </c>
      <c r="D6" s="212">
        <v>3354299257.1999998</v>
      </c>
      <c r="E6" s="209">
        <v>3361671377.0899997</v>
      </c>
      <c r="F6" s="212">
        <v>6277535.5</v>
      </c>
      <c r="G6" s="210">
        <v>0</v>
      </c>
      <c r="I6" s="2">
        <f t="shared" si="0"/>
        <v>13649.65539</v>
      </c>
      <c r="J6" s="2">
        <f t="shared" si="1"/>
        <v>6277.5355</v>
      </c>
      <c r="K6" t="str">
        <f>VLOOKUP(A6,'[56]TB_31.12.2022'!A$9:K$464,11,0)</f>
        <v>Денежные средства</v>
      </c>
    </row>
    <row r="7" spans="1:11" ht="12.6" hidden="1" customHeight="1">
      <c r="A7" s="501" t="s">
        <v>4</v>
      </c>
      <c r="B7" s="209">
        <v>9667726.0199999996</v>
      </c>
      <c r="C7" s="210">
        <v>0</v>
      </c>
      <c r="D7" s="209">
        <v>3583326563.2399998</v>
      </c>
      <c r="E7" s="209">
        <v>3565746489.2600002</v>
      </c>
      <c r="F7" s="211">
        <v>27247800</v>
      </c>
      <c r="G7" s="210">
        <v>0</v>
      </c>
      <c r="I7" s="2">
        <f t="shared" si="0"/>
        <v>9667.7260200000001</v>
      </c>
      <c r="J7" s="2">
        <f t="shared" si="1"/>
        <v>27247.8</v>
      </c>
      <c r="K7">
        <f>VLOOKUP(A7,'[56]TB_31.12.2022'!A$9:K$464,11,0)</f>
        <v>0</v>
      </c>
    </row>
    <row r="8" spans="1:11" ht="12.6" hidden="1" customHeight="1">
      <c r="A8" s="502" t="s">
        <v>5</v>
      </c>
      <c r="B8" s="209">
        <v>9667726.0199999996</v>
      </c>
      <c r="C8" s="210">
        <v>0</v>
      </c>
      <c r="D8" s="209">
        <v>3583326563.2399998</v>
      </c>
      <c r="E8" s="209">
        <v>3565746489.2600002</v>
      </c>
      <c r="F8" s="211">
        <v>27247800</v>
      </c>
      <c r="G8" s="210">
        <v>0</v>
      </c>
      <c r="I8" s="2">
        <f t="shared" si="0"/>
        <v>9667.7260200000001</v>
      </c>
      <c r="J8" s="2">
        <f t="shared" si="1"/>
        <v>27247.8</v>
      </c>
      <c r="K8" t="str">
        <f>VLOOKUP(A8,'[56]TB_31.12.2022'!A$9:K$464,11,0)</f>
        <v>Денежные средства</v>
      </c>
    </row>
    <row r="9" spans="1:11" ht="12.6" hidden="1" customHeight="1">
      <c r="A9" s="500" t="s">
        <v>6</v>
      </c>
      <c r="B9" s="209">
        <v>187689253.69</v>
      </c>
      <c r="C9" s="210">
        <v>0</v>
      </c>
      <c r="D9" s="209">
        <v>499527332989.13007</v>
      </c>
      <c r="E9" s="209">
        <v>499510239001.39001</v>
      </c>
      <c r="F9" s="209">
        <v>204783241.43000001</v>
      </c>
      <c r="G9" s="210">
        <v>0</v>
      </c>
      <c r="I9" s="2">
        <f t="shared" si="0"/>
        <v>187689.25368999998</v>
      </c>
      <c r="J9" s="2">
        <f t="shared" si="1"/>
        <v>204783.24142999999</v>
      </c>
      <c r="K9">
        <f>VLOOKUP(A9,'[56]TB_31.12.2022'!A$9:K$464,11,0)</f>
        <v>0</v>
      </c>
    </row>
    <row r="10" spans="1:11" ht="12.6" hidden="1" customHeight="1">
      <c r="A10" s="501" t="s">
        <v>7</v>
      </c>
      <c r="B10" s="209">
        <v>89715175.760000005</v>
      </c>
      <c r="C10" s="210">
        <v>0</v>
      </c>
      <c r="D10" s="209">
        <v>492801147648.15002</v>
      </c>
      <c r="E10" s="209">
        <v>492799714918.32996</v>
      </c>
      <c r="F10" s="209">
        <v>91147905.579999998</v>
      </c>
      <c r="G10" s="210">
        <v>0</v>
      </c>
      <c r="I10" s="2">
        <f t="shared" si="0"/>
        <v>89715.175759999998</v>
      </c>
      <c r="J10" s="2">
        <f t="shared" si="1"/>
        <v>91147.905579999991</v>
      </c>
      <c r="K10">
        <f>VLOOKUP(A10,'[56]TB_31.12.2022'!A$9:K$464,11,0)</f>
        <v>0</v>
      </c>
    </row>
    <row r="11" spans="1:11" ht="12.6" hidden="1" customHeight="1">
      <c r="A11" s="502" t="s">
        <v>8</v>
      </c>
      <c r="B11" s="209">
        <v>89715175.760000005</v>
      </c>
      <c r="C11" s="210">
        <v>0</v>
      </c>
      <c r="D11" s="212">
        <v>486815804911.40009</v>
      </c>
      <c r="E11" s="209">
        <v>486814372181.58002</v>
      </c>
      <c r="F11" s="209">
        <v>91147905.579999998</v>
      </c>
      <c r="G11" s="210">
        <v>0</v>
      </c>
      <c r="I11" s="2">
        <f t="shared" si="0"/>
        <v>89715.175759999998</v>
      </c>
      <c r="J11" s="2">
        <f t="shared" si="1"/>
        <v>91147.905579999991</v>
      </c>
      <c r="K11" t="str">
        <f>VLOOKUP(A11,'[56]TB_31.12.2022'!A$9:K$464,11,0)</f>
        <v>Денежные средства</v>
      </c>
    </row>
    <row r="12" spans="1:11" ht="12.6" hidden="1" customHeight="1">
      <c r="A12" s="502" t="s">
        <v>9</v>
      </c>
      <c r="B12" s="210">
        <v>0</v>
      </c>
      <c r="C12" s="210">
        <v>0</v>
      </c>
      <c r="D12" s="209">
        <v>5985342736.75</v>
      </c>
      <c r="E12" s="209">
        <v>5985342736.75</v>
      </c>
      <c r="F12" s="210">
        <v>0</v>
      </c>
      <c r="G12" s="210">
        <v>0</v>
      </c>
      <c r="I12" s="2">
        <f t="shared" si="0"/>
        <v>0</v>
      </c>
      <c r="J12" s="2">
        <f t="shared" si="1"/>
        <v>0</v>
      </c>
      <c r="K12" t="str">
        <f>VLOOKUP(A12,'[56]TB_31.12.2022'!A$9:K$464,11,0)</f>
        <v>Денежные средства</v>
      </c>
    </row>
    <row r="13" spans="1:11" ht="12.6" hidden="1" customHeight="1">
      <c r="A13" s="501" t="s">
        <v>10</v>
      </c>
      <c r="B13" s="209">
        <v>97974077.930000007</v>
      </c>
      <c r="C13" s="210">
        <v>0</v>
      </c>
      <c r="D13" s="209">
        <v>6726185340.9799995</v>
      </c>
      <c r="E13" s="209">
        <v>6710524083.0600004</v>
      </c>
      <c r="F13" s="209">
        <v>113635335.84999999</v>
      </c>
      <c r="G13" s="210">
        <v>0</v>
      </c>
      <c r="I13" s="2">
        <f t="shared" si="0"/>
        <v>97974.077930000014</v>
      </c>
      <c r="J13" s="2">
        <f t="shared" si="1"/>
        <v>113635.33584999999</v>
      </c>
      <c r="K13">
        <f>VLOOKUP(A13,'[56]TB_31.12.2022'!A$9:K$464,11,0)</f>
        <v>0</v>
      </c>
    </row>
    <row r="14" spans="1:11" ht="12.6" hidden="1" customHeight="1">
      <c r="A14" s="502" t="s">
        <v>11</v>
      </c>
      <c r="B14" s="209">
        <v>97974077.930000007</v>
      </c>
      <c r="C14" s="210">
        <v>0</v>
      </c>
      <c r="D14" s="209">
        <v>6726185340.9799995</v>
      </c>
      <c r="E14" s="209">
        <v>6710524083.0600004</v>
      </c>
      <c r="F14" s="209">
        <v>113635335.84999999</v>
      </c>
      <c r="G14" s="210">
        <v>0</v>
      </c>
      <c r="I14" s="2">
        <f t="shared" si="0"/>
        <v>97974.077930000014</v>
      </c>
      <c r="J14" s="2">
        <f t="shared" si="1"/>
        <v>113635.33584999999</v>
      </c>
      <c r="K14" t="str">
        <f>VLOOKUP(A14,'[56]TB_31.12.2022'!A$9:K$464,11,0)</f>
        <v>Денежные средства</v>
      </c>
    </row>
    <row r="15" spans="1:11" ht="12.6" hidden="1" customHeight="1">
      <c r="A15" s="500" t="s">
        <v>12</v>
      </c>
      <c r="B15" s="209">
        <v>6087472.8300000001</v>
      </c>
      <c r="C15" s="210">
        <v>0</v>
      </c>
      <c r="D15" s="209">
        <v>82519483.870000005</v>
      </c>
      <c r="E15" s="209">
        <v>83569665.269999996</v>
      </c>
      <c r="F15" s="209">
        <v>5037291.43</v>
      </c>
      <c r="G15" s="210">
        <v>0</v>
      </c>
      <c r="I15" s="2">
        <f t="shared" si="0"/>
        <v>6087.4728299999997</v>
      </c>
      <c r="J15" s="2">
        <f t="shared" si="1"/>
        <v>5037.2914299999993</v>
      </c>
      <c r="K15">
        <f>VLOOKUP(A15,'[56]TB_31.12.2022'!A$9:K$464,11,0)</f>
        <v>0</v>
      </c>
    </row>
    <row r="16" spans="1:11" ht="12.6" hidden="1" customHeight="1">
      <c r="A16" s="501" t="s">
        <v>13</v>
      </c>
      <c r="B16" s="209">
        <v>6087472.8300000001</v>
      </c>
      <c r="C16" s="210">
        <v>0</v>
      </c>
      <c r="D16" s="209">
        <v>82519483.870000005</v>
      </c>
      <c r="E16" s="209">
        <v>83569665.269999996</v>
      </c>
      <c r="F16" s="209">
        <v>5037291.43</v>
      </c>
      <c r="G16" s="210">
        <v>0</v>
      </c>
      <c r="I16" s="2">
        <f t="shared" si="0"/>
        <v>6087.4728299999997</v>
      </c>
      <c r="J16" s="2">
        <f t="shared" si="1"/>
        <v>5037.2914299999993</v>
      </c>
      <c r="K16">
        <f>VLOOKUP(A16,'[56]TB_31.12.2022'!A$9:K$464,11,0)</f>
        <v>0</v>
      </c>
    </row>
    <row r="17" spans="1:14" ht="12.6" hidden="1" customHeight="1">
      <c r="A17" s="502" t="s">
        <v>14</v>
      </c>
      <c r="B17" s="209">
        <v>6087472.8300000001</v>
      </c>
      <c r="C17" s="210">
        <v>0</v>
      </c>
      <c r="D17" s="209">
        <v>82519483.870000005</v>
      </c>
      <c r="E17" s="209">
        <v>83569665.269999996</v>
      </c>
      <c r="F17" s="209">
        <v>5037291.43</v>
      </c>
      <c r="G17" s="210">
        <v>0</v>
      </c>
      <c r="I17" s="2">
        <f t="shared" si="0"/>
        <v>6087.4728299999997</v>
      </c>
      <c r="J17" s="2">
        <f t="shared" si="1"/>
        <v>5037.2914299999993</v>
      </c>
      <c r="K17" t="str">
        <f>VLOOKUP(A17,'[56]TB_31.12.2022'!A$9:K$464,11,0)</f>
        <v>Денежные средства</v>
      </c>
    </row>
    <row r="18" spans="1:14" ht="12.6" hidden="1" customHeight="1">
      <c r="A18" s="500" t="s">
        <v>15</v>
      </c>
      <c r="B18" s="209">
        <v>15256285894.660002</v>
      </c>
      <c r="C18" s="210">
        <v>0</v>
      </c>
      <c r="D18" s="209">
        <v>413466508839.77002</v>
      </c>
      <c r="E18" s="209">
        <v>421839451167.88</v>
      </c>
      <c r="F18" s="209">
        <v>6883343566.5499992</v>
      </c>
      <c r="G18" s="210">
        <v>0</v>
      </c>
      <c r="I18" s="2">
        <f t="shared" si="0"/>
        <v>15256285.894660002</v>
      </c>
      <c r="J18" s="2">
        <f t="shared" si="1"/>
        <v>6883343.5665499996</v>
      </c>
      <c r="K18">
        <f>VLOOKUP(A18,'[56]TB_31.12.2022'!A$9:K$464,11,0)</f>
        <v>0</v>
      </c>
    </row>
    <row r="19" spans="1:14" ht="12.6" hidden="1" customHeight="1">
      <c r="A19" s="501" t="s">
        <v>16</v>
      </c>
      <c r="B19" s="209">
        <v>12780020241.860001</v>
      </c>
      <c r="C19" s="210">
        <v>0</v>
      </c>
      <c r="D19" s="209">
        <v>411078288280.66998</v>
      </c>
      <c r="E19" s="212">
        <v>418200738524.30005</v>
      </c>
      <c r="F19" s="209">
        <v>5657569998.2299995</v>
      </c>
      <c r="G19" s="210">
        <v>0</v>
      </c>
      <c r="I19" s="2">
        <f t="shared" si="0"/>
        <v>12780020.24186</v>
      </c>
      <c r="J19" s="2">
        <f t="shared" si="1"/>
        <v>5657569.9982299991</v>
      </c>
      <c r="K19">
        <f>VLOOKUP(A19,'[56]TB_31.12.2022'!A$9:K$464,11,0)</f>
        <v>0</v>
      </c>
    </row>
    <row r="20" spans="1:14" ht="12.6" hidden="1" customHeight="1">
      <c r="A20" s="502" t="s">
        <v>17</v>
      </c>
      <c r="B20" s="209">
        <v>12780020241.860001</v>
      </c>
      <c r="C20" s="210">
        <v>0</v>
      </c>
      <c r="D20" s="209">
        <v>411078288280.66998</v>
      </c>
      <c r="E20" s="212">
        <v>418200738524.30005</v>
      </c>
      <c r="F20" s="209">
        <v>5657569998.2299995</v>
      </c>
      <c r="G20" s="210">
        <v>0</v>
      </c>
      <c r="I20" s="2">
        <f t="shared" si="0"/>
        <v>12780020.24186</v>
      </c>
      <c r="J20" s="221">
        <f t="shared" si="1"/>
        <v>5657569.9982299991</v>
      </c>
      <c r="K20" t="str">
        <f>VLOOKUP(A20,'[56]TB_31.12.2022'!A$9:K$464,11,0)</f>
        <v>Денежные средства</v>
      </c>
    </row>
    <row r="21" spans="1:14" ht="12.6" hidden="1" customHeight="1">
      <c r="A21" s="501" t="s">
        <v>18</v>
      </c>
      <c r="B21" s="212">
        <v>2476265652.8000002</v>
      </c>
      <c r="C21" s="210">
        <v>0</v>
      </c>
      <c r="D21" s="212">
        <v>2388220559.1000004</v>
      </c>
      <c r="E21" s="209">
        <v>3638712643.5800004</v>
      </c>
      <c r="F21" s="209">
        <v>1225773568.3199999</v>
      </c>
      <c r="G21" s="210">
        <v>0</v>
      </c>
      <c r="I21" s="2">
        <f t="shared" si="0"/>
        <v>2476265.6528000003</v>
      </c>
      <c r="J21" s="2">
        <f t="shared" si="1"/>
        <v>1225773.5683199998</v>
      </c>
      <c r="K21">
        <f>VLOOKUP(A21,'[56]TB_31.12.2022'!A$9:K$464,11,0)</f>
        <v>0</v>
      </c>
    </row>
    <row r="22" spans="1:14" ht="12.6" hidden="1" customHeight="1">
      <c r="A22" s="502" t="s">
        <v>19</v>
      </c>
      <c r="B22" s="212">
        <v>2476265652.8000002</v>
      </c>
      <c r="C22" s="210">
        <v>0</v>
      </c>
      <c r="D22" s="212">
        <v>2388220559.1000004</v>
      </c>
      <c r="E22" s="209">
        <v>3638712643.5800004</v>
      </c>
      <c r="F22" s="209">
        <v>1225773568.3199999</v>
      </c>
      <c r="G22" s="210">
        <v>0</v>
      </c>
      <c r="I22" s="2">
        <f t="shared" si="0"/>
        <v>2476265.6528000003</v>
      </c>
      <c r="J22" s="221">
        <f t="shared" si="1"/>
        <v>1225773.5683199998</v>
      </c>
      <c r="K22" t="str">
        <f>VLOOKUP(A22,'[56]TB_31.12.2022'!A$9:K$464,11,0)</f>
        <v>Денежные средства</v>
      </c>
    </row>
    <row r="23" spans="1:14" ht="12.6" hidden="1" customHeight="1">
      <c r="A23" s="500" t="s">
        <v>20</v>
      </c>
      <c r="B23" s="210">
        <v>0</v>
      </c>
      <c r="C23" s="209">
        <v>195188882.19</v>
      </c>
      <c r="D23" s="212">
        <v>3000458.6</v>
      </c>
      <c r="E23" s="214">
        <v>-35722971.289999999</v>
      </c>
      <c r="F23" s="210">
        <v>0</v>
      </c>
      <c r="G23" s="212">
        <v>156465452.30000001</v>
      </c>
      <c r="I23" s="2">
        <f t="shared" si="0"/>
        <v>-195188.88219</v>
      </c>
      <c r="J23" s="2">
        <f t="shared" si="1"/>
        <v>-156465.4523</v>
      </c>
      <c r="K23">
        <f>VLOOKUP(A23,'[56]TB_31.12.2022'!A$9:K$464,11,0)</f>
        <v>0</v>
      </c>
    </row>
    <row r="24" spans="1:14" ht="12.6" hidden="1" customHeight="1">
      <c r="A24" s="501" t="s">
        <v>21</v>
      </c>
      <c r="B24" s="210">
        <v>0</v>
      </c>
      <c r="C24" s="209">
        <v>118426522.47</v>
      </c>
      <c r="D24" s="210">
        <v>0</v>
      </c>
      <c r="E24" s="214">
        <v>-768331.96</v>
      </c>
      <c r="F24" s="210">
        <v>0</v>
      </c>
      <c r="G24" s="209">
        <v>117658190.51000001</v>
      </c>
      <c r="I24" s="2">
        <f t="shared" si="0"/>
        <v>-118426.52247</v>
      </c>
      <c r="J24" s="2">
        <f t="shared" si="1"/>
        <v>-117658.19051</v>
      </c>
      <c r="K24">
        <f>VLOOKUP(A24,'[56]TB_31.12.2022'!A$9:K$464,11,0)</f>
        <v>0</v>
      </c>
    </row>
    <row r="25" spans="1:14" ht="12.6" hidden="1" customHeight="1">
      <c r="A25" s="502" t="s">
        <v>22</v>
      </c>
      <c r="B25" s="210">
        <v>0</v>
      </c>
      <c r="C25" s="211">
        <v>117959034</v>
      </c>
      <c r="D25" s="210">
        <v>0</v>
      </c>
      <c r="E25" s="215">
        <v>-1369026</v>
      </c>
      <c r="F25" s="210">
        <v>0</v>
      </c>
      <c r="G25" s="211">
        <v>116590008</v>
      </c>
      <c r="I25" s="2">
        <f t="shared" si="0"/>
        <v>-117959.034</v>
      </c>
      <c r="J25" s="2">
        <f t="shared" si="1"/>
        <v>-116590.008</v>
      </c>
      <c r="K25" t="str">
        <f>VLOOKUP(A25,'[56]TB_31.12.2022'!A$9:K$464,11,0)</f>
        <v>Денежные средства</v>
      </c>
      <c r="L25" s="2">
        <f>I25+I26+I28+I29</f>
        <v>-195188.88219</v>
      </c>
      <c r="M25" s="2">
        <f>J25+J26+J28+J29</f>
        <v>-156465.4523</v>
      </c>
      <c r="N25" s="2">
        <f>M25-L25</f>
        <v>38723.429889999999</v>
      </c>
    </row>
    <row r="26" spans="1:14" ht="12.6" hidden="1" customHeight="1">
      <c r="A26" s="502" t="s">
        <v>23</v>
      </c>
      <c r="B26" s="210">
        <v>0</v>
      </c>
      <c r="C26" s="209">
        <v>467488.47</v>
      </c>
      <c r="D26" s="210">
        <v>0</v>
      </c>
      <c r="E26" s="209">
        <v>600694.04</v>
      </c>
      <c r="F26" s="210">
        <v>0</v>
      </c>
      <c r="G26" s="209">
        <v>1068182.51</v>
      </c>
      <c r="I26" s="2">
        <f t="shared" si="0"/>
        <v>-467.48846999999995</v>
      </c>
      <c r="J26" s="2">
        <f t="shared" si="1"/>
        <v>-1068.1825100000001</v>
      </c>
      <c r="K26" t="str">
        <f>VLOOKUP(A26,'[56]TB_31.12.2022'!A$9:K$464,11,0)</f>
        <v>Денежные средства</v>
      </c>
    </row>
    <row r="27" spans="1:14" ht="12.6" hidden="1" customHeight="1">
      <c r="A27" s="501" t="s">
        <v>24</v>
      </c>
      <c r="B27" s="210">
        <v>0</v>
      </c>
      <c r="C27" s="209">
        <v>76762359.719999999</v>
      </c>
      <c r="D27" s="212">
        <v>3000458.6</v>
      </c>
      <c r="E27" s="214">
        <v>-34954639.329999998</v>
      </c>
      <c r="F27" s="210">
        <v>0</v>
      </c>
      <c r="G27" s="209">
        <v>38807261.789999999</v>
      </c>
      <c r="I27" s="2">
        <f t="shared" si="0"/>
        <v>-76762.359719999993</v>
      </c>
      <c r="J27" s="2">
        <f t="shared" si="1"/>
        <v>-38807.261789999997</v>
      </c>
      <c r="K27">
        <f>VLOOKUP(A27,'[56]TB_31.12.2022'!A$9:K$464,11,0)</f>
        <v>0</v>
      </c>
    </row>
    <row r="28" spans="1:14" ht="12.6" hidden="1" customHeight="1">
      <c r="A28" s="502" t="s">
        <v>25</v>
      </c>
      <c r="B28" s="210">
        <v>0</v>
      </c>
      <c r="C28" s="209">
        <v>74040192.75</v>
      </c>
      <c r="D28" s="209">
        <v>2782630.21</v>
      </c>
      <c r="E28" s="503">
        <v>-34606967.600000001</v>
      </c>
      <c r="F28" s="210">
        <v>0</v>
      </c>
      <c r="G28" s="209">
        <v>36650594.939999998</v>
      </c>
      <c r="I28" s="2">
        <f t="shared" si="0"/>
        <v>-74040.192750000002</v>
      </c>
      <c r="J28" s="2">
        <f t="shared" si="1"/>
        <v>-36650.594939999995</v>
      </c>
      <c r="K28" t="str">
        <f>VLOOKUP(A28,'[56]TB_31.12.2022'!A$9:K$464,11,0)</f>
        <v>Денежные средства</v>
      </c>
    </row>
    <row r="29" spans="1:14" ht="12.6" hidden="1" customHeight="1">
      <c r="A29" s="502" t="s">
        <v>26</v>
      </c>
      <c r="B29" s="210">
        <v>0</v>
      </c>
      <c r="C29" s="209">
        <v>2722166.97</v>
      </c>
      <c r="D29" s="209">
        <v>217828.39</v>
      </c>
      <c r="E29" s="214">
        <v>-347671.73</v>
      </c>
      <c r="F29" s="210">
        <v>0</v>
      </c>
      <c r="G29" s="209">
        <v>2156666.85</v>
      </c>
      <c r="I29" s="2">
        <f t="shared" si="0"/>
        <v>-2722.1669700000002</v>
      </c>
      <c r="J29" s="2">
        <f t="shared" si="1"/>
        <v>-2156.6668500000001</v>
      </c>
      <c r="K29" t="str">
        <f>VLOOKUP(A29,'[56]TB_31.12.2022'!A$9:K$464,11,0)</f>
        <v>Денежные средства</v>
      </c>
    </row>
    <row r="30" spans="1:14" ht="12.6" hidden="1" customHeight="1">
      <c r="A30" s="496" t="s">
        <v>27</v>
      </c>
      <c r="B30" s="497">
        <v>10737578.220000001</v>
      </c>
      <c r="C30" s="498">
        <v>0</v>
      </c>
      <c r="D30" s="497">
        <v>443072283.51999998</v>
      </c>
      <c r="E30" s="497">
        <v>448793233.27999997</v>
      </c>
      <c r="F30" s="497">
        <v>5016628.46</v>
      </c>
      <c r="G30" s="498">
        <v>0</v>
      </c>
      <c r="I30" s="2">
        <f t="shared" si="0"/>
        <v>10737.578220000001</v>
      </c>
      <c r="J30" s="2">
        <f t="shared" si="1"/>
        <v>5016.6284599999999</v>
      </c>
      <c r="K30">
        <f>VLOOKUP(A30,'[56]TB_31.12.2022'!A$9:K$464,11,0)</f>
        <v>0</v>
      </c>
    </row>
    <row r="31" spans="1:14" ht="12.6" hidden="1" customHeight="1">
      <c r="A31" s="500" t="s">
        <v>28</v>
      </c>
      <c r="B31" s="209">
        <v>4704278.22</v>
      </c>
      <c r="C31" s="210">
        <v>0</v>
      </c>
      <c r="D31" s="209">
        <v>439963323.51999998</v>
      </c>
      <c r="E31" s="209">
        <v>444508503.27999997</v>
      </c>
      <c r="F31" s="209">
        <v>159098.46</v>
      </c>
      <c r="G31" s="210">
        <v>0</v>
      </c>
      <c r="I31" s="2">
        <f t="shared" si="0"/>
        <v>4704.2782200000001</v>
      </c>
      <c r="J31" s="2">
        <f t="shared" si="1"/>
        <v>159.09845999999999</v>
      </c>
      <c r="K31">
        <f>VLOOKUP(A31,'[56]TB_31.12.2022'!A$9:K$464,11,0)</f>
        <v>0</v>
      </c>
    </row>
    <row r="32" spans="1:14" ht="12.6" hidden="1" customHeight="1">
      <c r="A32" s="501" t="s">
        <v>29</v>
      </c>
      <c r="B32" s="210">
        <v>0</v>
      </c>
      <c r="C32" s="210">
        <v>0</v>
      </c>
      <c r="D32" s="209">
        <v>180598515.16999999</v>
      </c>
      <c r="E32" s="209">
        <v>180598515.16999999</v>
      </c>
      <c r="F32" s="210">
        <v>0</v>
      </c>
      <c r="G32" s="210">
        <v>0</v>
      </c>
      <c r="I32" s="2">
        <f t="shared" si="0"/>
        <v>0</v>
      </c>
      <c r="J32" s="2">
        <f t="shared" si="1"/>
        <v>0</v>
      </c>
      <c r="K32">
        <f>VLOOKUP(A32,'[56]TB_31.12.2022'!A$9:K$464,11,0)</f>
        <v>0</v>
      </c>
    </row>
    <row r="33" spans="1:13" ht="12.6" hidden="1" customHeight="1">
      <c r="A33" s="501" t="s">
        <v>30</v>
      </c>
      <c r="B33" s="210">
        <v>0</v>
      </c>
      <c r="C33" s="210">
        <v>0</v>
      </c>
      <c r="D33" s="209">
        <v>464453.36</v>
      </c>
      <c r="E33" s="209">
        <v>464453.36</v>
      </c>
      <c r="F33" s="210">
        <v>0</v>
      </c>
      <c r="G33" s="210">
        <v>0</v>
      </c>
      <c r="I33" s="2">
        <f t="shared" si="0"/>
        <v>0</v>
      </c>
      <c r="J33" s="2">
        <f t="shared" si="1"/>
        <v>0</v>
      </c>
      <c r="K33" t="str">
        <f>VLOOKUP(A33,'[56]TB_31.12.2022'!A$9:K$464,11,0)</f>
        <v>Прочие текущие активы</v>
      </c>
    </row>
    <row r="34" spans="1:13" ht="12.6" hidden="1" customHeight="1">
      <c r="A34" s="501" t="s">
        <v>31</v>
      </c>
      <c r="B34" s="210">
        <v>0</v>
      </c>
      <c r="C34" s="210">
        <v>0</v>
      </c>
      <c r="D34" s="209">
        <v>258708526.34999999</v>
      </c>
      <c r="E34" s="209">
        <v>258708526.34999999</v>
      </c>
      <c r="F34" s="210">
        <v>0</v>
      </c>
      <c r="G34" s="210">
        <v>0</v>
      </c>
      <c r="I34" s="2">
        <f t="shared" si="0"/>
        <v>0</v>
      </c>
      <c r="J34" s="2">
        <f t="shared" si="1"/>
        <v>0</v>
      </c>
      <c r="K34" t="str">
        <f>VLOOKUP(A34,'[56]TB_31.12.2022'!A$9:K$464,11,0)</f>
        <v>Прочие текущие активы</v>
      </c>
    </row>
    <row r="35" spans="1:13" ht="12.6" hidden="1" customHeight="1">
      <c r="A35" s="501" t="s">
        <v>32</v>
      </c>
      <c r="B35" s="209">
        <v>356715.12</v>
      </c>
      <c r="C35" s="210">
        <v>0</v>
      </c>
      <c r="D35" s="209">
        <v>191828.64</v>
      </c>
      <c r="E35" s="211">
        <v>387968</v>
      </c>
      <c r="F35" s="209">
        <v>160575.76</v>
      </c>
      <c r="G35" s="210">
        <v>0</v>
      </c>
      <c r="I35" s="2">
        <f t="shared" si="0"/>
        <v>356.71512000000001</v>
      </c>
      <c r="J35" s="2">
        <f t="shared" si="1"/>
        <v>160.57576</v>
      </c>
      <c r="K35" t="str">
        <f>VLOOKUP(A35,'[56]TB_31.12.2022'!A$9:K$464,11,0)</f>
        <v>Прочие текущие активы</v>
      </c>
    </row>
    <row r="36" spans="1:13" ht="12.6" customHeight="1">
      <c r="A36" s="501" t="s">
        <v>33</v>
      </c>
      <c r="B36" s="209">
        <v>4350844.88</v>
      </c>
      <c r="C36" s="210">
        <v>0</v>
      </c>
      <c r="D36" s="210">
        <v>0</v>
      </c>
      <c r="E36" s="209">
        <v>4350844.88</v>
      </c>
      <c r="F36" s="210">
        <v>0</v>
      </c>
      <c r="G36" s="210">
        <v>0</v>
      </c>
      <c r="I36" s="2">
        <f t="shared" si="0"/>
        <v>4350.8448799999996</v>
      </c>
      <c r="J36" s="2">
        <f t="shared" si="1"/>
        <v>0</v>
      </c>
      <c r="K36" t="str">
        <f>VLOOKUP(A36,'[56]TB_31.12.2022'!A$9:K$464,11,0)</f>
        <v>Текущие арендные платежи по финансовой аренде</v>
      </c>
    </row>
    <row r="37" spans="1:13" ht="12.6" hidden="1" customHeight="1">
      <c r="A37" s="501" t="s">
        <v>34</v>
      </c>
      <c r="B37" s="210">
        <v>0</v>
      </c>
      <c r="C37" s="209">
        <v>3281.78</v>
      </c>
      <c r="D37" s="210">
        <v>0</v>
      </c>
      <c r="E37" s="214">
        <v>-1804.48</v>
      </c>
      <c r="F37" s="210">
        <v>0</v>
      </c>
      <c r="G37" s="212">
        <v>1477.3</v>
      </c>
      <c r="I37" s="2">
        <f t="shared" si="0"/>
        <v>-3.2817800000000004</v>
      </c>
      <c r="J37" s="2">
        <f t="shared" si="1"/>
        <v>-1.4773000000000001</v>
      </c>
      <c r="K37">
        <f>VLOOKUP(A37,'[56]TB_31.12.2022'!A$9:K$464,11,0)</f>
        <v>0</v>
      </c>
    </row>
    <row r="38" spans="1:13" ht="12.6" hidden="1" customHeight="1">
      <c r="A38" s="502" t="s">
        <v>35</v>
      </c>
      <c r="B38" s="210">
        <v>0</v>
      </c>
      <c r="C38" s="209">
        <v>3281.78</v>
      </c>
      <c r="D38" s="210">
        <v>0</v>
      </c>
      <c r="E38" s="214">
        <v>-1804.48</v>
      </c>
      <c r="F38" s="210">
        <v>0</v>
      </c>
      <c r="G38" s="212">
        <v>1477.3</v>
      </c>
      <c r="I38" s="2">
        <f t="shared" si="0"/>
        <v>-3.2817800000000004</v>
      </c>
      <c r="J38" s="2">
        <f t="shared" si="1"/>
        <v>-1.4773000000000001</v>
      </c>
      <c r="K38" t="str">
        <f>VLOOKUP(A38,'[56]TB_31.12.2022'!A$9:K$464,11,0)</f>
        <v>Прочие текущие активы</v>
      </c>
    </row>
    <row r="39" spans="1:13" ht="12.6" hidden="1" customHeight="1">
      <c r="A39" s="500" t="s">
        <v>36</v>
      </c>
      <c r="B39" s="211">
        <v>6033300</v>
      </c>
      <c r="C39" s="210">
        <v>0</v>
      </c>
      <c r="D39" s="211">
        <v>3108960</v>
      </c>
      <c r="E39" s="211">
        <v>4284730</v>
      </c>
      <c r="F39" s="211">
        <v>4857530</v>
      </c>
      <c r="G39" s="210">
        <v>0</v>
      </c>
      <c r="I39" s="2">
        <f t="shared" si="0"/>
        <v>6033.3</v>
      </c>
      <c r="J39" s="2">
        <f t="shared" si="1"/>
        <v>4857.53</v>
      </c>
      <c r="K39">
        <f>VLOOKUP(A39,'[56]TB_31.12.2022'!A$9:K$464,11,0)</f>
        <v>0</v>
      </c>
    </row>
    <row r="40" spans="1:13" ht="12.6" hidden="1" customHeight="1">
      <c r="A40" s="501" t="s">
        <v>37</v>
      </c>
      <c r="B40" s="211">
        <v>2100000</v>
      </c>
      <c r="C40" s="210">
        <v>0</v>
      </c>
      <c r="D40" s="211">
        <v>3000000</v>
      </c>
      <c r="E40" s="211">
        <v>1600000</v>
      </c>
      <c r="F40" s="211">
        <v>3500000</v>
      </c>
      <c r="G40" s="210">
        <v>0</v>
      </c>
      <c r="I40" s="2">
        <f t="shared" si="0"/>
        <v>2100</v>
      </c>
      <c r="J40" s="2">
        <f t="shared" si="1"/>
        <v>3500</v>
      </c>
      <c r="K40" t="str">
        <f>VLOOKUP(A40,'[56]TB_31.12.2022'!A$9:K$464,11,0)</f>
        <v>Прочие текущие активы</v>
      </c>
    </row>
    <row r="41" spans="1:13" ht="12.6" hidden="1" customHeight="1">
      <c r="A41" s="501" t="s">
        <v>38</v>
      </c>
      <c r="B41" s="211">
        <v>3933300</v>
      </c>
      <c r="C41" s="210">
        <v>0</v>
      </c>
      <c r="D41" s="211">
        <v>108960</v>
      </c>
      <c r="E41" s="211">
        <v>2684730</v>
      </c>
      <c r="F41" s="211">
        <v>1357530</v>
      </c>
      <c r="G41" s="210">
        <v>0</v>
      </c>
      <c r="I41" s="2">
        <f t="shared" si="0"/>
        <v>3933.3</v>
      </c>
      <c r="J41" s="2">
        <f t="shared" si="1"/>
        <v>1357.53</v>
      </c>
      <c r="K41" t="str">
        <f>VLOOKUP(A41,'[56]TB_31.12.2022'!A$9:K$464,11,0)</f>
        <v>Прочие текущие активы</v>
      </c>
    </row>
    <row r="42" spans="1:13" ht="12.6" hidden="1" customHeight="1">
      <c r="A42" s="496" t="s">
        <v>39</v>
      </c>
      <c r="B42" s="497">
        <v>27401990308.109997</v>
      </c>
      <c r="C42" s="498">
        <v>0</v>
      </c>
      <c r="D42" s="497">
        <v>103791411795.92</v>
      </c>
      <c r="E42" s="497">
        <v>112576151933.37001</v>
      </c>
      <c r="F42" s="497">
        <v>18617250170.66</v>
      </c>
      <c r="G42" s="498">
        <v>0</v>
      </c>
      <c r="I42" s="2">
        <f t="shared" si="0"/>
        <v>27401990.308109995</v>
      </c>
      <c r="J42" s="2">
        <f t="shared" si="1"/>
        <v>18617250.17066</v>
      </c>
      <c r="K42">
        <f>VLOOKUP(A42,'[56]TB_31.12.2022'!A$9:K$464,11,0)</f>
        <v>0</v>
      </c>
    </row>
    <row r="43" spans="1:13" ht="12.6" hidden="1" customHeight="1">
      <c r="A43" s="500" t="s">
        <v>40</v>
      </c>
      <c r="B43" s="209">
        <v>16501214513.629999</v>
      </c>
      <c r="C43" s="210">
        <v>0</v>
      </c>
      <c r="D43" s="209">
        <v>29435480095.260002</v>
      </c>
      <c r="E43" s="209">
        <v>28357678499.07</v>
      </c>
      <c r="F43" s="209">
        <v>17579016109.82</v>
      </c>
      <c r="G43" s="210">
        <v>0</v>
      </c>
      <c r="I43" s="2">
        <f t="shared" si="0"/>
        <v>16501214.513629999</v>
      </c>
      <c r="J43" s="2">
        <f t="shared" si="1"/>
        <v>17579016.109820001</v>
      </c>
      <c r="K43">
        <f>VLOOKUP(A43,'[56]TB_31.12.2022'!A$9:K$464,11,0)</f>
        <v>0</v>
      </c>
    </row>
    <row r="44" spans="1:13" ht="12.6" hidden="1" customHeight="1">
      <c r="A44" s="501" t="s">
        <v>41</v>
      </c>
      <c r="B44" s="209">
        <v>19406404.530000001</v>
      </c>
      <c r="C44" s="210">
        <v>0</v>
      </c>
      <c r="D44" s="209">
        <v>60238878.310000002</v>
      </c>
      <c r="E44" s="209">
        <v>26399249.719999999</v>
      </c>
      <c r="F44" s="209">
        <v>53246033.119999997</v>
      </c>
      <c r="G44" s="210">
        <v>0</v>
      </c>
      <c r="I44" s="2">
        <f t="shared" si="0"/>
        <v>19406.40453</v>
      </c>
      <c r="J44" s="2">
        <f t="shared" si="1"/>
        <v>53246.03312</v>
      </c>
      <c r="K44" t="str">
        <f>VLOOKUP(A44,'[56]TB_31.12.2022'!A$9:K$464,11,0)</f>
        <v>Торговая дебиторская задолженность</v>
      </c>
      <c r="M44" s="2"/>
    </row>
    <row r="45" spans="1:13" ht="12.6" hidden="1" customHeight="1">
      <c r="A45" s="501" t="s">
        <v>42</v>
      </c>
      <c r="B45" s="210">
        <v>0</v>
      </c>
      <c r="C45" s="210">
        <v>0</v>
      </c>
      <c r="D45" s="211">
        <v>3594058</v>
      </c>
      <c r="E45" s="211">
        <v>3594058</v>
      </c>
      <c r="F45" s="210">
        <v>0</v>
      </c>
      <c r="G45" s="210">
        <v>0</v>
      </c>
      <c r="I45" s="2">
        <f t="shared" si="0"/>
        <v>0</v>
      </c>
      <c r="J45" s="2">
        <f t="shared" si="1"/>
        <v>0</v>
      </c>
      <c r="K45" t="str">
        <f>VLOOKUP(A45,'[56]TB_31.12.2022'!A$9:K$464,11,0)</f>
        <v>Торговая дебиторская задолженность</v>
      </c>
    </row>
    <row r="46" spans="1:13" ht="12.6" hidden="1" customHeight="1">
      <c r="A46" s="501" t="s">
        <v>43</v>
      </c>
      <c r="B46" s="210">
        <v>0</v>
      </c>
      <c r="C46" s="210">
        <v>0</v>
      </c>
      <c r="D46" s="209">
        <v>29226634.41</v>
      </c>
      <c r="E46" s="209">
        <v>29226634.41</v>
      </c>
      <c r="F46" s="210">
        <v>0</v>
      </c>
      <c r="G46" s="210">
        <v>0</v>
      </c>
      <c r="I46" s="2">
        <f t="shared" si="0"/>
        <v>0</v>
      </c>
      <c r="J46" s="2">
        <f t="shared" si="1"/>
        <v>0</v>
      </c>
      <c r="K46" t="str">
        <f>VLOOKUP(A46,'[56]TB_31.12.2022'!A$9:K$464,11,0)</f>
        <v>Торговая дебиторская задолженность</v>
      </c>
    </row>
    <row r="47" spans="1:13" ht="12.6" hidden="1" customHeight="1">
      <c r="A47" s="501" t="s">
        <v>44</v>
      </c>
      <c r="B47" s="209">
        <v>14154470865.710001</v>
      </c>
      <c r="C47" s="210">
        <v>0</v>
      </c>
      <c r="D47" s="212">
        <v>24378029184.799999</v>
      </c>
      <c r="E47" s="209">
        <v>23420686894.830002</v>
      </c>
      <c r="F47" s="209">
        <v>15111813155.68</v>
      </c>
      <c r="G47" s="210">
        <v>0</v>
      </c>
      <c r="I47" s="509">
        <f t="shared" si="0"/>
        <v>14154470.865710001</v>
      </c>
      <c r="J47" s="509">
        <f t="shared" si="1"/>
        <v>15111813.155680001</v>
      </c>
      <c r="K47" t="str">
        <f>VLOOKUP(A47,'[56]TB_31.12.2022'!A$9:K$464,11,0)</f>
        <v>Торговая дебиторская задолженность</v>
      </c>
    </row>
    <row r="48" spans="1:13" ht="12.6" hidden="1" customHeight="1">
      <c r="A48" s="501" t="s">
        <v>45</v>
      </c>
      <c r="B48" s="209">
        <v>248770529.96000001</v>
      </c>
      <c r="C48" s="210">
        <v>0</v>
      </c>
      <c r="D48" s="209">
        <v>561786692.04999995</v>
      </c>
      <c r="E48" s="209">
        <v>471293917.26999998</v>
      </c>
      <c r="F48" s="209">
        <v>339263304.74000001</v>
      </c>
      <c r="G48" s="210">
        <v>0</v>
      </c>
      <c r="I48" s="2">
        <f t="shared" si="0"/>
        <v>248770.52996000001</v>
      </c>
      <c r="J48" s="2">
        <f t="shared" si="1"/>
        <v>339263.30473999999</v>
      </c>
      <c r="K48" t="str">
        <f>VLOOKUP(A48,'[56]TB_31.12.2022'!A$9:K$464,11,0)</f>
        <v>Торговая дебиторская задолженность</v>
      </c>
    </row>
    <row r="49" spans="1:11" ht="12.6" hidden="1" customHeight="1">
      <c r="A49" s="501" t="s">
        <v>46</v>
      </c>
      <c r="B49" s="209">
        <v>2078566713.4300001</v>
      </c>
      <c r="C49" s="210">
        <v>0</v>
      </c>
      <c r="D49" s="209">
        <v>4402604647.6899996</v>
      </c>
      <c r="E49" s="209">
        <v>4406477744.8400002</v>
      </c>
      <c r="F49" s="209">
        <v>2074693616.28</v>
      </c>
      <c r="G49" s="210">
        <v>0</v>
      </c>
      <c r="I49" s="2">
        <f t="shared" si="0"/>
        <v>2078566.71343</v>
      </c>
      <c r="J49" s="2">
        <f t="shared" si="1"/>
        <v>2074693.61628</v>
      </c>
      <c r="K49" t="str">
        <f>VLOOKUP(A49,'[56]TB_31.12.2022'!A$9:K$464,11,0)</f>
        <v>Торговая дебиторская задолженность</v>
      </c>
    </row>
    <row r="50" spans="1:11" ht="12.6" hidden="1" customHeight="1">
      <c r="A50" s="500" t="s">
        <v>47</v>
      </c>
      <c r="B50" s="209">
        <v>12144691852.459999</v>
      </c>
      <c r="C50" s="210">
        <v>0</v>
      </c>
      <c r="D50" s="209">
        <v>22473629436.670002</v>
      </c>
      <c r="E50" s="211">
        <v>28346461802</v>
      </c>
      <c r="F50" s="209">
        <v>6271859487.1300001</v>
      </c>
      <c r="G50" s="210">
        <v>0</v>
      </c>
      <c r="I50" s="2">
        <f t="shared" si="0"/>
        <v>12144691.852459999</v>
      </c>
      <c r="J50" s="2">
        <f t="shared" si="1"/>
        <v>6271859.4871300003</v>
      </c>
      <c r="K50">
        <f>VLOOKUP(A50,'[56]TB_31.12.2022'!A$9:K$464,11,0)</f>
        <v>0</v>
      </c>
    </row>
    <row r="51" spans="1:11" ht="12.6" hidden="1" customHeight="1">
      <c r="A51" s="501" t="s">
        <v>48</v>
      </c>
      <c r="B51" s="209">
        <v>5989032082.0199995</v>
      </c>
      <c r="C51" s="210">
        <v>0</v>
      </c>
      <c r="D51" s="209">
        <v>17612323080.049999</v>
      </c>
      <c r="E51" s="209">
        <v>18351764732.630001</v>
      </c>
      <c r="F51" s="209">
        <v>5249590429.4399996</v>
      </c>
      <c r="G51" s="210">
        <v>0</v>
      </c>
      <c r="I51" s="2">
        <f t="shared" si="0"/>
        <v>5989032.0820199996</v>
      </c>
      <c r="J51" s="2">
        <f t="shared" si="1"/>
        <v>5249590.4294399992</v>
      </c>
      <c r="K51" t="str">
        <f>VLOOKUP(A51,'[56]TB_31.12.2022'!A$9:K$464,11,0)</f>
        <v>Торговая дебиторская задолженность связанных сторон</v>
      </c>
    </row>
    <row r="52" spans="1:11" ht="12.6" hidden="1" customHeight="1">
      <c r="A52" s="501" t="s">
        <v>49</v>
      </c>
      <c r="B52" s="209">
        <v>6155659770.4399996</v>
      </c>
      <c r="C52" s="210">
        <v>0</v>
      </c>
      <c r="D52" s="209">
        <v>4861306356.6199999</v>
      </c>
      <c r="E52" s="209">
        <v>9994697069.3699989</v>
      </c>
      <c r="F52" s="209">
        <v>1022269057.6900001</v>
      </c>
      <c r="G52" s="210">
        <v>0</v>
      </c>
      <c r="I52" s="2">
        <f t="shared" si="0"/>
        <v>6155659.7704399992</v>
      </c>
      <c r="J52" s="2">
        <f t="shared" si="1"/>
        <v>1022269.05769</v>
      </c>
      <c r="K52" t="str">
        <f>VLOOKUP(A52,'[56]TB_31.12.2022'!A$9:K$464,11,0)</f>
        <v>Торговая дебиторская задолженность связанных сторон</v>
      </c>
    </row>
    <row r="53" spans="1:11" ht="12.6" hidden="1" customHeight="1">
      <c r="A53" s="500" t="s">
        <v>50</v>
      </c>
      <c r="B53" s="210">
        <v>0</v>
      </c>
      <c r="C53" s="210">
        <v>0</v>
      </c>
      <c r="D53" s="209">
        <v>24328494375.439999</v>
      </c>
      <c r="E53" s="209">
        <v>24328494375.439999</v>
      </c>
      <c r="F53" s="210">
        <v>0</v>
      </c>
      <c r="G53" s="210">
        <v>0</v>
      </c>
      <c r="I53" s="2">
        <f t="shared" si="0"/>
        <v>0</v>
      </c>
      <c r="J53" s="2">
        <f t="shared" si="1"/>
        <v>0</v>
      </c>
      <c r="K53">
        <f>VLOOKUP(A53,'[56]TB_31.12.2022'!A$9:K$464,11,0)</f>
        <v>0</v>
      </c>
    </row>
    <row r="54" spans="1:11" ht="12.6" hidden="1" customHeight="1">
      <c r="A54" s="501" t="s">
        <v>51</v>
      </c>
      <c r="B54" s="210">
        <v>0</v>
      </c>
      <c r="C54" s="210">
        <v>0</v>
      </c>
      <c r="D54" s="209">
        <v>24328494375.439999</v>
      </c>
      <c r="E54" s="209">
        <v>24328494375.439999</v>
      </c>
      <c r="F54" s="210">
        <v>0</v>
      </c>
      <c r="G54" s="210">
        <v>0</v>
      </c>
      <c r="I54" s="2">
        <f t="shared" si="0"/>
        <v>0</v>
      </c>
      <c r="J54" s="2">
        <f t="shared" si="1"/>
        <v>0</v>
      </c>
      <c r="K54" t="str">
        <f>VLOOKUP(A54,'[56]TB_31.12.2022'!A$9:K$464,11,0)</f>
        <v>Прочие текущие активы</v>
      </c>
    </row>
    <row r="55" spans="1:11" ht="12.6" hidden="1" customHeight="1">
      <c r="A55" s="500" t="s">
        <v>52</v>
      </c>
      <c r="B55" s="209">
        <v>25232110.890000001</v>
      </c>
      <c r="C55" s="210">
        <v>0</v>
      </c>
      <c r="D55" s="209">
        <v>338944973.85000002</v>
      </c>
      <c r="E55" s="209">
        <v>322970727.25</v>
      </c>
      <c r="F55" s="209">
        <v>41206357.490000002</v>
      </c>
      <c r="G55" s="210">
        <v>0</v>
      </c>
      <c r="I55" s="2">
        <f t="shared" si="0"/>
        <v>25232.11089</v>
      </c>
      <c r="J55" s="2">
        <f t="shared" si="1"/>
        <v>41206.357490000002</v>
      </c>
      <c r="K55">
        <f>VLOOKUP(A55,'[56]TB_31.12.2022'!A$9:K$464,11,0)</f>
        <v>0</v>
      </c>
    </row>
    <row r="56" spans="1:11" ht="12.6" hidden="1" customHeight="1">
      <c r="A56" s="501" t="s">
        <v>53</v>
      </c>
      <c r="B56" s="212">
        <v>1173218.5</v>
      </c>
      <c r="C56" s="210">
        <v>0</v>
      </c>
      <c r="D56" s="209">
        <v>82943277.819999993</v>
      </c>
      <c r="E56" s="209">
        <v>83802490.319999993</v>
      </c>
      <c r="F56" s="211">
        <v>314006</v>
      </c>
      <c r="G56" s="210">
        <v>0</v>
      </c>
      <c r="I56" s="2">
        <f t="shared" si="0"/>
        <v>1173.2184999999999</v>
      </c>
      <c r="J56" s="2">
        <f t="shared" si="1"/>
        <v>314.00599999999997</v>
      </c>
      <c r="K56" t="str">
        <f>VLOOKUP(A56,'[56]TB_31.12.2022'!A$9:K$464,11,0)</f>
        <v>Прочие текущие активы</v>
      </c>
    </row>
    <row r="57" spans="1:11" ht="12.6" hidden="1" customHeight="1">
      <c r="A57" s="501" t="s">
        <v>54</v>
      </c>
      <c r="B57" s="212">
        <v>4747427.5</v>
      </c>
      <c r="C57" s="210">
        <v>0</v>
      </c>
      <c r="D57" s="209">
        <v>220227671.28999999</v>
      </c>
      <c r="E57" s="209">
        <v>203291935.72</v>
      </c>
      <c r="F57" s="209">
        <v>21683163.07</v>
      </c>
      <c r="G57" s="210">
        <v>0</v>
      </c>
      <c r="I57" s="2">
        <f t="shared" si="0"/>
        <v>4747.4274999999998</v>
      </c>
      <c r="J57" s="2">
        <f t="shared" si="1"/>
        <v>21683.163069999999</v>
      </c>
      <c r="K57" t="str">
        <f>VLOOKUP(A57,'[56]TB_31.12.2022'!A$9:K$464,11,0)</f>
        <v>Прочие текущие активы</v>
      </c>
    </row>
    <row r="58" spans="1:11" ht="12.6" hidden="1" customHeight="1">
      <c r="A58" s="501" t="s">
        <v>55</v>
      </c>
      <c r="B58" s="210">
        <v>0</v>
      </c>
      <c r="C58" s="210">
        <v>0</v>
      </c>
      <c r="D58" s="209">
        <v>22205.71</v>
      </c>
      <c r="E58" s="209">
        <v>22205.71</v>
      </c>
      <c r="F58" s="210">
        <v>0</v>
      </c>
      <c r="G58" s="210">
        <v>0</v>
      </c>
      <c r="I58" s="2">
        <f t="shared" si="0"/>
        <v>0</v>
      </c>
      <c r="J58" s="2">
        <f t="shared" si="1"/>
        <v>0</v>
      </c>
      <c r="K58" t="str">
        <f>VLOOKUP(A58,'[56]TB_31.12.2022'!A$9:K$464,11,0)</f>
        <v>Прочие текущие активы</v>
      </c>
    </row>
    <row r="59" spans="1:11" ht="12.6" hidden="1" customHeight="1">
      <c r="A59" s="501" t="s">
        <v>56</v>
      </c>
      <c r="B59" s="209">
        <v>3978409.13</v>
      </c>
      <c r="C59" s="210">
        <v>0</v>
      </c>
      <c r="D59" s="209">
        <v>15413218.91</v>
      </c>
      <c r="E59" s="209">
        <v>18077322.190000001</v>
      </c>
      <c r="F59" s="209">
        <v>1314305.8500000001</v>
      </c>
      <c r="G59" s="210">
        <v>0</v>
      </c>
      <c r="I59" s="2">
        <f t="shared" si="0"/>
        <v>3978.40913</v>
      </c>
      <c r="J59" s="2">
        <f t="shared" si="1"/>
        <v>1314.3058500000002</v>
      </c>
      <c r="K59" t="str">
        <f>VLOOKUP(A59,'[56]TB_31.12.2022'!A$9:K$464,11,0)</f>
        <v>Прочие текущие активы</v>
      </c>
    </row>
    <row r="60" spans="1:11" ht="12.6" hidden="1" customHeight="1">
      <c r="A60" s="501" t="s">
        <v>57</v>
      </c>
      <c r="B60" s="211">
        <v>2400000</v>
      </c>
      <c r="C60" s="210">
        <v>0</v>
      </c>
      <c r="D60" s="210">
        <v>0</v>
      </c>
      <c r="E60" s="211">
        <v>2050000</v>
      </c>
      <c r="F60" s="211">
        <v>350000</v>
      </c>
      <c r="G60" s="210">
        <v>0</v>
      </c>
      <c r="I60" s="2">
        <f t="shared" si="0"/>
        <v>2400</v>
      </c>
      <c r="J60" s="2">
        <f t="shared" si="1"/>
        <v>350</v>
      </c>
      <c r="K60" t="str">
        <f>VLOOKUP(A60,'[56]TB_31.12.2022'!A$9:K$464,11,0)</f>
        <v>Прочие текущие активы</v>
      </c>
    </row>
    <row r="61" spans="1:11" ht="12.6" hidden="1" customHeight="1">
      <c r="A61" s="501" t="s">
        <v>58</v>
      </c>
      <c r="B61" s="209">
        <v>12931202.93</v>
      </c>
      <c r="C61" s="210">
        <v>0</v>
      </c>
      <c r="D61" s="209">
        <v>20298908.82</v>
      </c>
      <c r="E61" s="209">
        <v>15687082.01</v>
      </c>
      <c r="F61" s="209">
        <v>17543029.739999998</v>
      </c>
      <c r="G61" s="210">
        <v>0</v>
      </c>
      <c r="I61" s="2">
        <f t="shared" si="0"/>
        <v>12931.202929999999</v>
      </c>
      <c r="J61" s="2">
        <f t="shared" si="1"/>
        <v>17543.029739999998</v>
      </c>
      <c r="K61" t="str">
        <f>VLOOKUP(A61,'[56]TB_31.12.2022'!A$9:K$464,11,0)</f>
        <v>Прочие текущие активы</v>
      </c>
    </row>
    <row r="62" spans="1:11" ht="12.6" hidden="1" customHeight="1">
      <c r="A62" s="501" t="s">
        <v>59</v>
      </c>
      <c r="B62" s="209">
        <v>1852.83</v>
      </c>
      <c r="C62" s="210">
        <v>0</v>
      </c>
      <c r="D62" s="210">
        <v>0</v>
      </c>
      <c r="E62" s="210">
        <v>0</v>
      </c>
      <c r="F62" s="209">
        <v>1852.83</v>
      </c>
      <c r="G62" s="210">
        <v>0</v>
      </c>
      <c r="I62" s="2">
        <f t="shared" si="0"/>
        <v>1.85283</v>
      </c>
      <c r="J62" s="2">
        <f t="shared" si="1"/>
        <v>1.85283</v>
      </c>
      <c r="K62" t="str">
        <f>VLOOKUP(A62,'[56]TB_31.12.2022'!A$9:K$464,11,0)</f>
        <v>Прочие текущие активы</v>
      </c>
    </row>
    <row r="63" spans="1:11" ht="12.6" hidden="1" customHeight="1">
      <c r="A63" s="501" t="s">
        <v>60</v>
      </c>
      <c r="B63" s="210">
        <v>0</v>
      </c>
      <c r="C63" s="210">
        <v>0</v>
      </c>
      <c r="D63" s="212">
        <v>39691.300000000003</v>
      </c>
      <c r="E63" s="212">
        <v>39691.300000000003</v>
      </c>
      <c r="F63" s="210">
        <v>0</v>
      </c>
      <c r="G63" s="210">
        <v>0</v>
      </c>
      <c r="I63" s="2">
        <f t="shared" si="0"/>
        <v>0</v>
      </c>
      <c r="J63" s="2">
        <f t="shared" si="1"/>
        <v>0</v>
      </c>
      <c r="K63" t="str">
        <f>VLOOKUP(A63,'[56]TB_31.12.2022'!A$9:K$464,11,0)</f>
        <v>Прочие текущие активы</v>
      </c>
    </row>
    <row r="64" spans="1:11" ht="12.6" hidden="1" customHeight="1">
      <c r="A64" s="500" t="s">
        <v>61</v>
      </c>
      <c r="B64" s="212">
        <v>190423843.5</v>
      </c>
      <c r="C64" s="210">
        <v>0</v>
      </c>
      <c r="D64" s="209">
        <v>7504680.3300000001</v>
      </c>
      <c r="E64" s="209">
        <v>48044609.289999999</v>
      </c>
      <c r="F64" s="209">
        <v>149883914.53999999</v>
      </c>
      <c r="G64" s="210">
        <v>0</v>
      </c>
      <c r="I64" s="2">
        <f t="shared" si="0"/>
        <v>190423.84349999999</v>
      </c>
      <c r="J64" s="2">
        <f t="shared" si="1"/>
        <v>149883.91454</v>
      </c>
      <c r="K64">
        <f>VLOOKUP(A64,'[56]TB_31.12.2022'!A$9:K$464,11,0)</f>
        <v>0</v>
      </c>
    </row>
    <row r="65" spans="1:15" ht="12.6" hidden="1" customHeight="1">
      <c r="A65" s="501" t="s">
        <v>62</v>
      </c>
      <c r="B65" s="209">
        <v>2087471.66</v>
      </c>
      <c r="C65" s="210">
        <v>0</v>
      </c>
      <c r="D65" s="209">
        <v>7504680.3300000001</v>
      </c>
      <c r="E65" s="209">
        <v>6346451.3399999999</v>
      </c>
      <c r="F65" s="209">
        <v>3245700.65</v>
      </c>
      <c r="G65" s="210">
        <v>0</v>
      </c>
      <c r="I65" s="2">
        <f t="shared" si="0"/>
        <v>2087.4716599999997</v>
      </c>
      <c r="J65" s="2">
        <f t="shared" si="1"/>
        <v>3245.7006499999998</v>
      </c>
      <c r="K65" t="str">
        <f>VLOOKUP(A65,'[56]TB_31.12.2022'!A$9:K$464,11,0)</f>
        <v>Прочие текущие активы</v>
      </c>
    </row>
    <row r="66" spans="1:15" ht="12.6" customHeight="1">
      <c r="A66" s="501" t="s">
        <v>63</v>
      </c>
      <c r="B66" s="209">
        <v>188336371.84</v>
      </c>
      <c r="C66" s="210">
        <v>0</v>
      </c>
      <c r="D66" s="210">
        <v>0</v>
      </c>
      <c r="E66" s="209">
        <v>41698157.950000003</v>
      </c>
      <c r="F66" s="209">
        <v>146638213.88999999</v>
      </c>
      <c r="G66" s="210">
        <v>0</v>
      </c>
      <c r="I66" s="2">
        <f t="shared" si="0"/>
        <v>188336.37184000001</v>
      </c>
      <c r="J66" s="2">
        <f t="shared" si="1"/>
        <v>146638.21388999998</v>
      </c>
      <c r="K66" t="str">
        <f>VLOOKUP(A66,'[56]TB_31.12.2022'!A$9:K$464,11,0)</f>
        <v>Текущие арендные платежи по финансовой аренде</v>
      </c>
    </row>
    <row r="67" spans="1:15" ht="12.6" hidden="1" customHeight="1">
      <c r="A67" s="500" t="s">
        <v>64</v>
      </c>
      <c r="B67" s="209">
        <v>846925909.11000001</v>
      </c>
      <c r="C67" s="210">
        <v>0</v>
      </c>
      <c r="D67" s="209">
        <v>1142597114.98</v>
      </c>
      <c r="E67" s="209">
        <v>292571137.49000001</v>
      </c>
      <c r="F67" s="212">
        <v>1696951886.5999999</v>
      </c>
      <c r="G67" s="210">
        <v>0</v>
      </c>
      <c r="I67" s="2">
        <f t="shared" si="0"/>
        <v>846925.90911000001</v>
      </c>
      <c r="J67" s="2">
        <f t="shared" si="1"/>
        <v>1696951.8865999999</v>
      </c>
      <c r="K67">
        <f>VLOOKUP(A67,'[56]TB_31.12.2022'!A$9:K$464,11,0)</f>
        <v>0</v>
      </c>
    </row>
    <row r="68" spans="1:15" ht="12.6" hidden="1" customHeight="1">
      <c r="A68" s="501" t="s">
        <v>65</v>
      </c>
      <c r="B68" s="209">
        <v>2999590.21</v>
      </c>
      <c r="C68" s="210">
        <v>0</v>
      </c>
      <c r="D68" s="209">
        <v>2341472.65</v>
      </c>
      <c r="E68" s="209">
        <v>2890719.98</v>
      </c>
      <c r="F68" s="209">
        <v>2450342.88</v>
      </c>
      <c r="G68" s="210">
        <v>0</v>
      </c>
      <c r="I68" s="2">
        <f t="shared" ref="I68:I131" si="2">(B68-C68)/1000</f>
        <v>2999.5902099999998</v>
      </c>
      <c r="J68" s="2">
        <f t="shared" ref="J68:J131" si="3">(F68-G68)/1000</f>
        <v>2450.3428799999997</v>
      </c>
      <c r="K68" t="str">
        <f>VLOOKUP(A68,'[56]TB_31.12.2022'!A$9:K$464,11,0)</f>
        <v>Прочие текущие активы</v>
      </c>
    </row>
    <row r="69" spans="1:15" ht="12.6" hidden="1" customHeight="1">
      <c r="A69" s="501" t="s">
        <v>66</v>
      </c>
      <c r="B69" s="212">
        <v>46957619.700000003</v>
      </c>
      <c r="C69" s="210">
        <v>0</v>
      </c>
      <c r="D69" s="209">
        <v>12181794.869999999</v>
      </c>
      <c r="E69" s="209">
        <v>1831305.27</v>
      </c>
      <c r="F69" s="212">
        <v>57308109.299999997</v>
      </c>
      <c r="G69" s="210">
        <v>0</v>
      </c>
      <c r="I69" s="2">
        <f t="shared" si="2"/>
        <v>46957.619700000003</v>
      </c>
      <c r="J69" s="2">
        <f t="shared" si="3"/>
        <v>57308.109299999996</v>
      </c>
      <c r="K69" t="str">
        <f>VLOOKUP(A69,'[56]TB_31.12.2022'!A$9:K$464,11,0)</f>
        <v>Прочие текущие активы</v>
      </c>
    </row>
    <row r="70" spans="1:15" ht="12.6" hidden="1" customHeight="1">
      <c r="A70" s="501" t="s">
        <v>67</v>
      </c>
      <c r="B70" s="212">
        <v>10081770.800000001</v>
      </c>
      <c r="C70" s="210">
        <v>0</v>
      </c>
      <c r="D70" s="209">
        <v>34654834.670000002</v>
      </c>
      <c r="E70" s="209">
        <v>21499949.960000001</v>
      </c>
      <c r="F70" s="209">
        <v>23236655.510000002</v>
      </c>
      <c r="G70" s="210">
        <v>0</v>
      </c>
      <c r="I70" s="2">
        <f t="shared" si="2"/>
        <v>10081.7708</v>
      </c>
      <c r="J70" s="2">
        <f t="shared" si="3"/>
        <v>23236.655510000001</v>
      </c>
      <c r="K70" t="str">
        <f>VLOOKUP(A70,'[56]TB_31.12.2022'!A$9:K$464,11,0)</f>
        <v>Прочие текущие активы</v>
      </c>
    </row>
    <row r="71" spans="1:15" ht="12.6" hidden="1" customHeight="1">
      <c r="A71" s="501" t="s">
        <v>68</v>
      </c>
      <c r="B71" s="212">
        <v>786886928.39999998</v>
      </c>
      <c r="C71" s="210">
        <v>0</v>
      </c>
      <c r="D71" s="209">
        <v>1093419012.79</v>
      </c>
      <c r="E71" s="209">
        <v>266349162.28</v>
      </c>
      <c r="F71" s="209">
        <v>1613956778.9100001</v>
      </c>
      <c r="G71" s="210">
        <v>0</v>
      </c>
      <c r="I71" s="2">
        <f t="shared" si="2"/>
        <v>786886.92839999998</v>
      </c>
      <c r="J71" s="2">
        <f t="shared" si="3"/>
        <v>1613956.7789100001</v>
      </c>
      <c r="K71" t="str">
        <f>VLOOKUP(A71,'[56]TB_31.12.2022'!A$9:K$464,11,0)</f>
        <v>Прочие текущие активы</v>
      </c>
    </row>
    <row r="72" spans="1:15" ht="12.6" hidden="1" customHeight="1">
      <c r="A72" s="500" t="s">
        <v>69</v>
      </c>
      <c r="B72" s="210">
        <v>0</v>
      </c>
      <c r="C72" s="209">
        <v>2306497921.48</v>
      </c>
      <c r="D72" s="209">
        <v>26064761119.389999</v>
      </c>
      <c r="E72" s="209">
        <v>30879930782.830002</v>
      </c>
      <c r="F72" s="210">
        <v>0</v>
      </c>
      <c r="G72" s="209">
        <v>7121667584.9200001</v>
      </c>
      <c r="I72" s="2">
        <f t="shared" si="2"/>
        <v>-2306497.92148</v>
      </c>
      <c r="J72" s="2">
        <f t="shared" si="3"/>
        <v>-7121667.5849200003</v>
      </c>
      <c r="K72">
        <f>VLOOKUP(A72,'[56]TB_31.12.2022'!A$9:K$464,11,0)</f>
        <v>0</v>
      </c>
    </row>
    <row r="73" spans="1:15" ht="12.6" hidden="1" customHeight="1">
      <c r="A73" s="501" t="s">
        <v>70</v>
      </c>
      <c r="B73" s="210">
        <v>0</v>
      </c>
      <c r="C73" s="209">
        <v>1675038556.1500001</v>
      </c>
      <c r="D73" s="209">
        <v>26063314271.880001</v>
      </c>
      <c r="E73" s="209">
        <v>30866034801.080002</v>
      </c>
      <c r="F73" s="210">
        <v>0</v>
      </c>
      <c r="G73" s="209">
        <v>6477759085.3499994</v>
      </c>
      <c r="I73" s="2">
        <f t="shared" si="2"/>
        <v>-1675038.5561500001</v>
      </c>
      <c r="J73" s="2">
        <f t="shared" si="3"/>
        <v>-6477759.0853499994</v>
      </c>
      <c r="K73">
        <f>VLOOKUP(A73,'[56]TB_31.12.2022'!A$9:K$464,11,0)</f>
        <v>0</v>
      </c>
    </row>
    <row r="74" spans="1:15" ht="12.6" hidden="1" customHeight="1">
      <c r="A74" s="502" t="s">
        <v>71</v>
      </c>
      <c r="B74" s="210">
        <v>0</v>
      </c>
      <c r="C74" s="209">
        <v>1553821807.1500001</v>
      </c>
      <c r="D74" s="209">
        <v>26063314271.880001</v>
      </c>
      <c r="E74" s="209">
        <v>30845269356.980003</v>
      </c>
      <c r="F74" s="210">
        <v>0</v>
      </c>
      <c r="G74" s="209">
        <v>6335776892.25</v>
      </c>
      <c r="I74" s="2">
        <f t="shared" si="2"/>
        <v>-1553821.80715</v>
      </c>
      <c r="J74" s="2">
        <f t="shared" si="3"/>
        <v>-6335776.8922499996</v>
      </c>
      <c r="K74" t="str">
        <f>VLOOKUP(A74,'[56]TB_31.12.2022'!A$9:K$464,11,0)</f>
        <v>Торговая дебиторская задолженность</v>
      </c>
      <c r="M74" s="2">
        <f>I74+I75+I76</f>
        <v>-1675038.5561500001</v>
      </c>
      <c r="N74" s="2">
        <f>J74+J75+J76</f>
        <v>-6477759.0853499994</v>
      </c>
      <c r="O74" s="2">
        <f>N74-M74</f>
        <v>-4802720.5291999988</v>
      </c>
    </row>
    <row r="75" spans="1:15" ht="12.6" hidden="1" customHeight="1">
      <c r="A75" s="502" t="s">
        <v>72</v>
      </c>
      <c r="B75" s="210">
        <v>0</v>
      </c>
      <c r="C75" s="211">
        <v>93215664</v>
      </c>
      <c r="D75" s="210">
        <v>0</v>
      </c>
      <c r="E75" s="212">
        <v>29439474.800000001</v>
      </c>
      <c r="F75" s="210">
        <v>0</v>
      </c>
      <c r="G75" s="212">
        <v>122655138.8</v>
      </c>
      <c r="I75" s="2">
        <f t="shared" si="2"/>
        <v>-93215.664000000004</v>
      </c>
      <c r="J75" s="2">
        <f t="shared" si="3"/>
        <v>-122655.1388</v>
      </c>
      <c r="K75" t="str">
        <f>VLOOKUP(A75,'[56]TB_31.12.2022'!A$9:K$464,11,0)</f>
        <v>Торговая дебиторская задолженность связанных сторон</v>
      </c>
    </row>
    <row r="76" spans="1:15" ht="12.6" hidden="1" customHeight="1">
      <c r="A76" s="502" t="s">
        <v>73</v>
      </c>
      <c r="B76" s="210">
        <v>0</v>
      </c>
      <c r="C76" s="211">
        <v>28001085</v>
      </c>
      <c r="D76" s="210">
        <v>0</v>
      </c>
      <c r="E76" s="503">
        <v>-8674030.6999999993</v>
      </c>
      <c r="F76" s="210">
        <v>0</v>
      </c>
      <c r="G76" s="212">
        <v>19327054.300000001</v>
      </c>
      <c r="I76" s="2">
        <f t="shared" si="2"/>
        <v>-28001.084999999999</v>
      </c>
      <c r="J76" s="2">
        <f t="shared" si="3"/>
        <v>-19327.0543</v>
      </c>
      <c r="K76" t="str">
        <f>VLOOKUP(A76,'[56]TB_31.12.2022'!A$9:K$464,11,0)</f>
        <v>Торговая дебиторская задолженность связанных сторон</v>
      </c>
    </row>
    <row r="77" spans="1:15" ht="12.6" customHeight="1">
      <c r="A77" s="501" t="s">
        <v>74</v>
      </c>
      <c r="B77" s="210">
        <v>0</v>
      </c>
      <c r="C77" s="212">
        <v>753169.4</v>
      </c>
      <c r="D77" s="212">
        <v>143708.79999999999</v>
      </c>
      <c r="E77" s="209">
        <v>140471.75</v>
      </c>
      <c r="F77" s="210">
        <v>0</v>
      </c>
      <c r="G77" s="209">
        <v>749932.35</v>
      </c>
      <c r="I77" s="2">
        <f t="shared" si="2"/>
        <v>-753.1694</v>
      </c>
      <c r="J77" s="2">
        <f t="shared" si="3"/>
        <v>-749.93234999999993</v>
      </c>
      <c r="K77" t="str">
        <f>VLOOKUP(A77,'[56]TB_31.12.2022'!A$9:K$464,11,0)</f>
        <v>Текущие арендные платежи по финансовой аренде</v>
      </c>
    </row>
    <row r="78" spans="1:15" s="349" customFormat="1" ht="12.6" hidden="1" customHeight="1">
      <c r="A78" s="501" t="s">
        <v>75</v>
      </c>
      <c r="B78" s="210">
        <v>0</v>
      </c>
      <c r="C78" s="209">
        <v>630706195.92999995</v>
      </c>
      <c r="D78" s="209">
        <v>1303138.71</v>
      </c>
      <c r="E78" s="211">
        <v>13755510</v>
      </c>
      <c r="F78" s="210">
        <v>0</v>
      </c>
      <c r="G78" s="209">
        <v>643158567.22000003</v>
      </c>
      <c r="I78" s="350">
        <f t="shared" si="2"/>
        <v>-630706.19592999993</v>
      </c>
      <c r="J78" s="350">
        <f t="shared" si="3"/>
        <v>-643158.56722000008</v>
      </c>
      <c r="K78" t="str">
        <f>VLOOKUP(A78,'[56]TB_31.12.2022'!A$9:K$464,11,0)</f>
        <v>Прочие текущие активы</v>
      </c>
    </row>
    <row r="79" spans="1:15" ht="12.6" hidden="1" customHeight="1">
      <c r="A79" s="496" t="s">
        <v>76</v>
      </c>
      <c r="B79" s="497">
        <v>5839892294.2599993</v>
      </c>
      <c r="C79" s="498">
        <v>0</v>
      </c>
      <c r="D79" s="497">
        <v>3987235191.8200002</v>
      </c>
      <c r="E79" s="497">
        <v>3940714384.2399998</v>
      </c>
      <c r="F79" s="497">
        <v>5886413101.8399992</v>
      </c>
      <c r="G79" s="498">
        <v>0</v>
      </c>
      <c r="I79" s="2">
        <f t="shared" si="2"/>
        <v>5839892.2942599989</v>
      </c>
      <c r="J79" s="2">
        <f t="shared" si="3"/>
        <v>5886413.1018399987</v>
      </c>
      <c r="K79">
        <f>VLOOKUP(A79,'[56]TB_31.12.2022'!A$9:K$464,11,0)</f>
        <v>0</v>
      </c>
    </row>
    <row r="80" spans="1:15" ht="12.6" hidden="1" customHeight="1">
      <c r="A80" s="500" t="s">
        <v>77</v>
      </c>
      <c r="B80" s="209">
        <v>6529081557.6899996</v>
      </c>
      <c r="C80" s="210">
        <v>0</v>
      </c>
      <c r="D80" s="209">
        <v>3454801038.2200003</v>
      </c>
      <c r="E80" s="209">
        <v>2868456086.9799995</v>
      </c>
      <c r="F80" s="209">
        <v>7115426508.9300003</v>
      </c>
      <c r="G80" s="210">
        <v>0</v>
      </c>
      <c r="I80" s="2">
        <f t="shared" si="2"/>
        <v>6529081.5576899992</v>
      </c>
      <c r="J80" s="2">
        <f t="shared" si="3"/>
        <v>7115426.5089300005</v>
      </c>
      <c r="K80">
        <f>VLOOKUP(A80,'[56]TB_31.12.2022'!A$9:K$464,11,0)</f>
        <v>0</v>
      </c>
    </row>
    <row r="81" spans="1:11" ht="12.6" hidden="1" customHeight="1">
      <c r="A81" s="501" t="s">
        <v>78</v>
      </c>
      <c r="B81" s="209">
        <v>42440040.43</v>
      </c>
      <c r="C81" s="210">
        <v>0</v>
      </c>
      <c r="D81" s="212">
        <v>48506155.5</v>
      </c>
      <c r="E81" s="209">
        <v>79745506.909999996</v>
      </c>
      <c r="F81" s="209">
        <v>11200689.02</v>
      </c>
      <c r="G81" s="210">
        <v>0</v>
      </c>
      <c r="I81" s="2">
        <f t="shared" si="2"/>
        <v>42440.040430000001</v>
      </c>
      <c r="J81" s="2">
        <f t="shared" si="3"/>
        <v>11200.68902</v>
      </c>
      <c r="K81">
        <f>VLOOKUP(A81,'[56]TB_31.12.2022'!A$9:K$464,11,0)</f>
        <v>0</v>
      </c>
    </row>
    <row r="82" spans="1:11" ht="12.6" hidden="1" customHeight="1">
      <c r="A82" s="502" t="s">
        <v>79</v>
      </c>
      <c r="B82" s="209">
        <v>41387524.490000002</v>
      </c>
      <c r="C82" s="210">
        <v>0</v>
      </c>
      <c r="D82" s="212">
        <v>48504475.5</v>
      </c>
      <c r="E82" s="209">
        <v>79745506.909999996</v>
      </c>
      <c r="F82" s="209">
        <v>10146493.08</v>
      </c>
      <c r="G82" s="210">
        <v>0</v>
      </c>
      <c r="I82" s="2">
        <f t="shared" si="2"/>
        <v>41387.524490000003</v>
      </c>
      <c r="J82" s="2">
        <f t="shared" si="3"/>
        <v>10146.49308</v>
      </c>
      <c r="K82" t="str">
        <f>VLOOKUP(A82,'[56]TB_31.12.2022'!A$9:K$464,11,0)</f>
        <v xml:space="preserve">Товарно-материальные запасы </v>
      </c>
    </row>
    <row r="83" spans="1:11" ht="12.6" hidden="1" customHeight="1">
      <c r="A83" s="502" t="s">
        <v>80</v>
      </c>
      <c r="B83" s="211">
        <v>4060</v>
      </c>
      <c r="C83" s="210">
        <v>0</v>
      </c>
      <c r="D83" s="211">
        <v>1680</v>
      </c>
      <c r="E83" s="210">
        <v>0</v>
      </c>
      <c r="F83" s="211">
        <v>5740</v>
      </c>
      <c r="G83" s="210">
        <v>0</v>
      </c>
      <c r="I83" s="2">
        <f t="shared" si="2"/>
        <v>4.0599999999999996</v>
      </c>
      <c r="J83" s="2">
        <f t="shared" si="3"/>
        <v>5.74</v>
      </c>
      <c r="K83" t="str">
        <f>VLOOKUP(A83,'[56]TB_31.12.2022'!A$9:K$464,11,0)</f>
        <v xml:space="preserve">Товарно-материальные запасы </v>
      </c>
    </row>
    <row r="84" spans="1:11" ht="12.6" hidden="1" customHeight="1">
      <c r="A84" s="502" t="s">
        <v>81</v>
      </c>
      <c r="B84" s="209">
        <v>1048455.94</v>
      </c>
      <c r="C84" s="210">
        <v>0</v>
      </c>
      <c r="D84" s="210">
        <v>0</v>
      </c>
      <c r="E84" s="210">
        <v>0</v>
      </c>
      <c r="F84" s="209">
        <v>1048455.94</v>
      </c>
      <c r="G84" s="210">
        <v>0</v>
      </c>
      <c r="I84" s="2">
        <f t="shared" si="2"/>
        <v>1048.4559400000001</v>
      </c>
      <c r="J84" s="2">
        <f t="shared" si="3"/>
        <v>1048.4559400000001</v>
      </c>
      <c r="K84" t="str">
        <f>VLOOKUP(A84,'[56]TB_31.12.2022'!A$9:K$464,11,0)</f>
        <v xml:space="preserve">Товарно-материальные запасы </v>
      </c>
    </row>
    <row r="85" spans="1:11" ht="12.6" hidden="1" customHeight="1">
      <c r="A85" s="501" t="s">
        <v>82</v>
      </c>
      <c r="B85" s="209">
        <v>309895426.73000002</v>
      </c>
      <c r="C85" s="210">
        <v>0</v>
      </c>
      <c r="D85" s="209">
        <v>243050658.16</v>
      </c>
      <c r="E85" s="212">
        <v>258886550.09999999</v>
      </c>
      <c r="F85" s="209">
        <v>294059534.79000002</v>
      </c>
      <c r="G85" s="210">
        <v>0</v>
      </c>
      <c r="I85" s="2">
        <f t="shared" si="2"/>
        <v>309895.42673000001</v>
      </c>
      <c r="J85" s="2">
        <f t="shared" si="3"/>
        <v>294059.53479000001</v>
      </c>
      <c r="K85">
        <f>VLOOKUP(A85,'[56]TB_31.12.2022'!A$9:K$464,11,0)</f>
        <v>0</v>
      </c>
    </row>
    <row r="86" spans="1:11" ht="12.6" hidden="1" customHeight="1">
      <c r="A86" s="502" t="s">
        <v>82</v>
      </c>
      <c r="B86" s="211">
        <v>31415</v>
      </c>
      <c r="C86" s="210">
        <v>0</v>
      </c>
      <c r="D86" s="211">
        <v>31415</v>
      </c>
      <c r="E86" s="211">
        <v>62830</v>
      </c>
      <c r="F86" s="210">
        <v>0</v>
      </c>
      <c r="G86" s="210">
        <v>0</v>
      </c>
      <c r="I86" s="2">
        <f t="shared" si="2"/>
        <v>31.414999999999999</v>
      </c>
      <c r="J86" s="2">
        <f t="shared" si="3"/>
        <v>0</v>
      </c>
      <c r="K86" t="s">
        <v>445</v>
      </c>
    </row>
    <row r="87" spans="1:11" ht="12.6" hidden="1" customHeight="1">
      <c r="A87" s="502" t="s">
        <v>83</v>
      </c>
      <c r="B87" s="209">
        <v>204449694.18000001</v>
      </c>
      <c r="C87" s="210">
        <v>0</v>
      </c>
      <c r="D87" s="209">
        <v>222336003.44</v>
      </c>
      <c r="E87" s="209">
        <v>224827215.65000001</v>
      </c>
      <c r="F87" s="209">
        <v>201958481.97</v>
      </c>
      <c r="G87" s="210">
        <v>0</v>
      </c>
      <c r="I87" s="2">
        <f t="shared" si="2"/>
        <v>204449.69418000002</v>
      </c>
      <c r="J87" s="2">
        <f t="shared" si="3"/>
        <v>201958.48196999999</v>
      </c>
      <c r="K87" t="str">
        <f>VLOOKUP(A87,'[56]TB_31.12.2022'!A$9:K$464,11,0)</f>
        <v xml:space="preserve">Товарно-материальные запасы </v>
      </c>
    </row>
    <row r="88" spans="1:11" ht="12.6" hidden="1" customHeight="1">
      <c r="A88" s="502" t="s">
        <v>84</v>
      </c>
      <c r="B88" s="209">
        <v>2389614.71</v>
      </c>
      <c r="C88" s="210">
        <v>0</v>
      </c>
      <c r="D88" s="209">
        <v>1956357.26</v>
      </c>
      <c r="E88" s="209">
        <v>2470866.27</v>
      </c>
      <c r="F88" s="212">
        <v>1875105.7</v>
      </c>
      <c r="G88" s="210">
        <v>0</v>
      </c>
      <c r="I88" s="2">
        <f t="shared" si="2"/>
        <v>2389.6147099999998</v>
      </c>
      <c r="J88" s="2">
        <f t="shared" si="3"/>
        <v>1875.1056999999998</v>
      </c>
      <c r="K88" t="str">
        <f>VLOOKUP(A88,'[56]TB_31.12.2022'!A$9:K$464,11,0)</f>
        <v xml:space="preserve">Товарно-материальные запасы </v>
      </c>
    </row>
    <row r="89" spans="1:11" ht="12.6" hidden="1" customHeight="1">
      <c r="A89" s="502" t="s">
        <v>85</v>
      </c>
      <c r="B89" s="209">
        <v>2874771.92</v>
      </c>
      <c r="C89" s="210">
        <v>0</v>
      </c>
      <c r="D89" s="210">
        <v>0</v>
      </c>
      <c r="E89" s="209">
        <v>166711.59</v>
      </c>
      <c r="F89" s="209">
        <v>2708060.33</v>
      </c>
      <c r="G89" s="210">
        <v>0</v>
      </c>
      <c r="I89" s="2">
        <f t="shared" si="2"/>
        <v>2874.7719200000001</v>
      </c>
      <c r="J89" s="2">
        <f t="shared" si="3"/>
        <v>2708.0603300000002</v>
      </c>
      <c r="K89" t="str">
        <f>VLOOKUP(A89,'[56]TB_31.12.2022'!A$9:K$464,11,0)</f>
        <v xml:space="preserve">Товарно-материальные запасы </v>
      </c>
    </row>
    <row r="90" spans="1:11" ht="12.6" hidden="1" customHeight="1">
      <c r="A90" s="502" t="s">
        <v>86</v>
      </c>
      <c r="B90" s="209">
        <v>100149930.92</v>
      </c>
      <c r="C90" s="210">
        <v>0</v>
      </c>
      <c r="D90" s="209">
        <v>18726882.460000001</v>
      </c>
      <c r="E90" s="209">
        <v>31358926.59</v>
      </c>
      <c r="F90" s="209">
        <v>87517886.790000007</v>
      </c>
      <c r="G90" s="210">
        <v>0</v>
      </c>
      <c r="I90" s="2">
        <f t="shared" si="2"/>
        <v>100149.93092</v>
      </c>
      <c r="J90" s="2">
        <f t="shared" si="3"/>
        <v>87517.886790000004</v>
      </c>
      <c r="K90" t="str">
        <f>VLOOKUP(A90,'[56]TB_31.12.2022'!A$9:K$464,11,0)</f>
        <v xml:space="preserve">Товарно-материальные запасы </v>
      </c>
    </row>
    <row r="91" spans="1:11" ht="12.6" hidden="1" customHeight="1">
      <c r="A91" s="501" t="s">
        <v>87</v>
      </c>
      <c r="B91" s="209">
        <v>444705743.72000003</v>
      </c>
      <c r="C91" s="210">
        <v>0</v>
      </c>
      <c r="D91" s="209">
        <v>286733051.45999998</v>
      </c>
      <c r="E91" s="209">
        <v>299234170.27999997</v>
      </c>
      <c r="F91" s="212">
        <v>432204624.89999998</v>
      </c>
      <c r="G91" s="210">
        <v>0</v>
      </c>
      <c r="I91" s="2">
        <f t="shared" si="2"/>
        <v>444705.74372000003</v>
      </c>
      <c r="J91" s="2">
        <f t="shared" si="3"/>
        <v>432204.6249</v>
      </c>
      <c r="K91">
        <f>VLOOKUP(A91,'[56]TB_31.12.2022'!A$9:K$464,11,0)</f>
        <v>0</v>
      </c>
    </row>
    <row r="92" spans="1:11" ht="12.6" hidden="1" customHeight="1">
      <c r="A92" s="502" t="s">
        <v>87</v>
      </c>
      <c r="B92" s="209">
        <v>1178832.8400000001</v>
      </c>
      <c r="C92" s="210">
        <v>0</v>
      </c>
      <c r="D92" s="210">
        <v>0</v>
      </c>
      <c r="E92" s="209">
        <v>1178832.8400000001</v>
      </c>
      <c r="F92" s="210">
        <v>0</v>
      </c>
      <c r="G92" s="210">
        <v>0</v>
      </c>
      <c r="I92" s="2">
        <f t="shared" si="2"/>
        <v>1178.83284</v>
      </c>
      <c r="J92" s="2">
        <f t="shared" si="3"/>
        <v>0</v>
      </c>
      <c r="K92" s="208" t="s">
        <v>445</v>
      </c>
    </row>
    <row r="93" spans="1:11" ht="12.6" hidden="1" customHeight="1">
      <c r="A93" s="502" t="s">
        <v>88</v>
      </c>
      <c r="B93" s="209">
        <v>418554288.88</v>
      </c>
      <c r="C93" s="210">
        <v>0</v>
      </c>
      <c r="D93" s="209">
        <v>283948387.51999998</v>
      </c>
      <c r="E93" s="209">
        <v>293991770.17000002</v>
      </c>
      <c r="F93" s="209">
        <v>408510906.23000002</v>
      </c>
      <c r="G93" s="210">
        <v>0</v>
      </c>
      <c r="I93" s="2">
        <f t="shared" si="2"/>
        <v>418554.28888000001</v>
      </c>
      <c r="J93" s="2">
        <f t="shared" si="3"/>
        <v>408510.90623000002</v>
      </c>
      <c r="K93" t="str">
        <f>VLOOKUP(A93,'[56]TB_31.12.2022'!A$9:K$464,11,0)</f>
        <v xml:space="preserve">Товарно-материальные запасы </v>
      </c>
    </row>
    <row r="94" spans="1:11" ht="12.6" hidden="1" customHeight="1">
      <c r="A94" s="502" t="s">
        <v>89</v>
      </c>
      <c r="B94" s="211">
        <v>50400</v>
      </c>
      <c r="C94" s="210">
        <v>0</v>
      </c>
      <c r="D94" s="211">
        <v>196000</v>
      </c>
      <c r="E94" s="211">
        <v>123200</v>
      </c>
      <c r="F94" s="211">
        <v>123200</v>
      </c>
      <c r="G94" s="210">
        <v>0</v>
      </c>
      <c r="I94" s="2">
        <f t="shared" si="2"/>
        <v>50.4</v>
      </c>
      <c r="J94" s="2">
        <f t="shared" si="3"/>
        <v>123.2</v>
      </c>
      <c r="K94" t="str">
        <f>VLOOKUP(A94,'[56]TB_31.12.2022'!A$9:K$464,11,0)</f>
        <v xml:space="preserve">Товарно-материальные запасы </v>
      </c>
    </row>
    <row r="95" spans="1:11" ht="12.6" hidden="1" customHeight="1">
      <c r="A95" s="502" t="s">
        <v>90</v>
      </c>
      <c r="B95" s="209">
        <v>2486643.08</v>
      </c>
      <c r="C95" s="210">
        <v>0</v>
      </c>
      <c r="D95" s="209">
        <v>8526.4699999999993</v>
      </c>
      <c r="E95" s="209">
        <v>260801.64</v>
      </c>
      <c r="F95" s="209">
        <v>2234367.91</v>
      </c>
      <c r="G95" s="210">
        <v>0</v>
      </c>
      <c r="I95" s="2">
        <f t="shared" si="2"/>
        <v>2486.6430800000003</v>
      </c>
      <c r="J95" s="2">
        <f t="shared" si="3"/>
        <v>2234.3679099999999</v>
      </c>
      <c r="K95" t="str">
        <f>VLOOKUP(A95,'[56]TB_31.12.2022'!A$9:K$464,11,0)</f>
        <v xml:space="preserve">Товарно-материальные запасы </v>
      </c>
    </row>
    <row r="96" spans="1:11" ht="12.6" hidden="1" customHeight="1">
      <c r="A96" s="502" t="s">
        <v>91</v>
      </c>
      <c r="B96" s="209">
        <v>22435578.920000002</v>
      </c>
      <c r="C96" s="210">
        <v>0</v>
      </c>
      <c r="D96" s="209">
        <v>2580137.4700000002</v>
      </c>
      <c r="E96" s="209">
        <v>3679565.63</v>
      </c>
      <c r="F96" s="209">
        <v>21336150.760000002</v>
      </c>
      <c r="G96" s="210">
        <v>0</v>
      </c>
      <c r="I96" s="2">
        <f t="shared" si="2"/>
        <v>22435.578920000004</v>
      </c>
      <c r="J96" s="2">
        <f t="shared" si="3"/>
        <v>21336.15076</v>
      </c>
      <c r="K96" t="str">
        <f>VLOOKUP(A96,'[56]TB_31.12.2022'!A$9:K$464,11,0)</f>
        <v xml:space="preserve">Товарно-материальные запасы </v>
      </c>
    </row>
    <row r="97" spans="1:11" ht="12.6" hidden="1" customHeight="1">
      <c r="A97" s="501" t="s">
        <v>92</v>
      </c>
      <c r="B97" s="209">
        <v>33494417.09</v>
      </c>
      <c r="C97" s="210">
        <v>0</v>
      </c>
      <c r="D97" s="209">
        <v>405804494.35000002</v>
      </c>
      <c r="E97" s="209">
        <v>395497986.75</v>
      </c>
      <c r="F97" s="209">
        <v>43800924.689999998</v>
      </c>
      <c r="G97" s="210">
        <v>0</v>
      </c>
      <c r="I97" s="2">
        <f t="shared" si="2"/>
        <v>33494.417090000003</v>
      </c>
      <c r="J97" s="2">
        <f t="shared" si="3"/>
        <v>43800.92469</v>
      </c>
      <c r="K97">
        <f>VLOOKUP(A97,'[56]TB_31.12.2022'!A$9:K$464,11,0)</f>
        <v>0</v>
      </c>
    </row>
    <row r="98" spans="1:11" ht="12.6" hidden="1" customHeight="1">
      <c r="A98" s="502" t="s">
        <v>93</v>
      </c>
      <c r="B98" s="209">
        <v>33494417.09</v>
      </c>
      <c r="C98" s="210">
        <v>0</v>
      </c>
      <c r="D98" s="209">
        <v>405804494.35000002</v>
      </c>
      <c r="E98" s="209">
        <v>395497986.75</v>
      </c>
      <c r="F98" s="209">
        <v>43800924.689999998</v>
      </c>
      <c r="G98" s="210">
        <v>0</v>
      </c>
      <c r="I98" s="2">
        <f t="shared" si="2"/>
        <v>33494.417090000003</v>
      </c>
      <c r="J98" s="2">
        <f t="shared" si="3"/>
        <v>43800.92469</v>
      </c>
      <c r="K98" t="str">
        <f>VLOOKUP(A98,'[56]TB_31.12.2022'!A$9:K$464,11,0)</f>
        <v xml:space="preserve">Товарно-материальные запасы </v>
      </c>
    </row>
    <row r="99" spans="1:11" ht="12.6" hidden="1" customHeight="1">
      <c r="A99" s="501" t="s">
        <v>94</v>
      </c>
      <c r="B99" s="209">
        <v>718534.29</v>
      </c>
      <c r="C99" s="210">
        <v>0</v>
      </c>
      <c r="D99" s="211">
        <v>1045900</v>
      </c>
      <c r="E99" s="211">
        <v>990520</v>
      </c>
      <c r="F99" s="209">
        <v>773914.29</v>
      </c>
      <c r="G99" s="210">
        <v>0</v>
      </c>
      <c r="I99" s="2">
        <f t="shared" si="2"/>
        <v>718.53429000000006</v>
      </c>
      <c r="J99" s="2">
        <f t="shared" si="3"/>
        <v>773.91429000000005</v>
      </c>
      <c r="K99">
        <f>VLOOKUP(A99,'[56]TB_31.12.2022'!A$9:K$464,11,0)</f>
        <v>0</v>
      </c>
    </row>
    <row r="100" spans="1:11" ht="12.6" hidden="1" customHeight="1">
      <c r="A100" s="502" t="s">
        <v>95</v>
      </c>
      <c r="B100" s="209">
        <v>718534.29</v>
      </c>
      <c r="C100" s="210">
        <v>0</v>
      </c>
      <c r="D100" s="211">
        <v>1045900</v>
      </c>
      <c r="E100" s="211">
        <v>990520</v>
      </c>
      <c r="F100" s="209">
        <v>773914.29</v>
      </c>
      <c r="G100" s="210">
        <v>0</v>
      </c>
      <c r="I100" s="2">
        <f t="shared" si="2"/>
        <v>718.53429000000006</v>
      </c>
      <c r="J100" s="2">
        <f t="shared" si="3"/>
        <v>773.91429000000005</v>
      </c>
      <c r="K100" t="str">
        <f>VLOOKUP(A100,'[56]TB_31.12.2022'!A$9:K$464,11,0)</f>
        <v xml:space="preserve">Товарно-материальные запасы </v>
      </c>
    </row>
    <row r="101" spans="1:11" ht="12.6" hidden="1" customHeight="1">
      <c r="A101" s="501" t="s">
        <v>96</v>
      </c>
      <c r="B101" s="209">
        <v>335186467.01999998</v>
      </c>
      <c r="C101" s="210">
        <v>0</v>
      </c>
      <c r="D101" s="209">
        <v>213660441.13999999</v>
      </c>
      <c r="E101" s="209">
        <v>150338655.71000001</v>
      </c>
      <c r="F101" s="209">
        <v>398508252.44999999</v>
      </c>
      <c r="G101" s="210">
        <v>0</v>
      </c>
      <c r="I101" s="2">
        <f t="shared" si="2"/>
        <v>335186.46701999998</v>
      </c>
      <c r="J101" s="2">
        <f t="shared" si="3"/>
        <v>398508.25244999997</v>
      </c>
      <c r="K101">
        <f>VLOOKUP(A101,'[56]TB_31.12.2022'!A$9:K$464,11,0)</f>
        <v>0</v>
      </c>
    </row>
    <row r="102" spans="1:11" ht="12.6" hidden="1" customHeight="1">
      <c r="A102" s="502" t="s">
        <v>96</v>
      </c>
      <c r="B102" s="209">
        <v>36605.35</v>
      </c>
      <c r="C102" s="210">
        <v>0</v>
      </c>
      <c r="D102" s="209">
        <v>20205.349999999999</v>
      </c>
      <c r="E102" s="212">
        <v>56810.7</v>
      </c>
      <c r="F102" s="210">
        <v>0</v>
      </c>
      <c r="G102" s="210">
        <v>0</v>
      </c>
      <c r="I102" s="2">
        <f t="shared" si="2"/>
        <v>36.605350000000001</v>
      </c>
      <c r="J102" s="2">
        <f t="shared" si="3"/>
        <v>0</v>
      </c>
      <c r="K102" s="208" t="s">
        <v>445</v>
      </c>
    </row>
    <row r="103" spans="1:11" ht="12.6" hidden="1" customHeight="1">
      <c r="A103" s="502" t="s">
        <v>97</v>
      </c>
      <c r="B103" s="212">
        <v>250172540.80000001</v>
      </c>
      <c r="C103" s="210">
        <v>0</v>
      </c>
      <c r="D103" s="209">
        <v>205773728.97999999</v>
      </c>
      <c r="E103" s="209">
        <v>138516761.02000001</v>
      </c>
      <c r="F103" s="209">
        <v>317429508.75999999</v>
      </c>
      <c r="G103" s="210">
        <v>0</v>
      </c>
      <c r="I103" s="2">
        <f t="shared" si="2"/>
        <v>250172.54080000002</v>
      </c>
      <c r="J103" s="2">
        <f t="shared" si="3"/>
        <v>317429.50876</v>
      </c>
      <c r="K103" t="str">
        <f>VLOOKUP(A103,'[56]TB_31.12.2022'!A$9:K$464,11,0)</f>
        <v xml:space="preserve">Товарно-материальные запасы </v>
      </c>
    </row>
    <row r="104" spans="1:11" ht="12.6" hidden="1" customHeight="1">
      <c r="A104" s="502" t="s">
        <v>98</v>
      </c>
      <c r="B104" s="209">
        <v>72497126.980000004</v>
      </c>
      <c r="C104" s="210">
        <v>0</v>
      </c>
      <c r="D104" s="209">
        <v>7403908.8399999999</v>
      </c>
      <c r="E104" s="209">
        <v>11140632.59</v>
      </c>
      <c r="F104" s="209">
        <v>68760403.230000004</v>
      </c>
      <c r="G104" s="210">
        <v>0</v>
      </c>
      <c r="I104" s="2">
        <f t="shared" si="2"/>
        <v>72497.126980000001</v>
      </c>
      <c r="J104" s="2">
        <f t="shared" si="3"/>
        <v>68760.403230000011</v>
      </c>
      <c r="K104" t="str">
        <f>VLOOKUP(A104,'[56]TB_31.12.2022'!A$9:K$464,11,0)</f>
        <v xml:space="preserve">Товарно-материальные запасы </v>
      </c>
    </row>
    <row r="105" spans="1:11" ht="12.6" hidden="1" customHeight="1">
      <c r="A105" s="502" t="s">
        <v>99</v>
      </c>
      <c r="B105" s="209">
        <v>12480193.890000001</v>
      </c>
      <c r="C105" s="210">
        <v>0</v>
      </c>
      <c r="D105" s="209">
        <v>462597.97</v>
      </c>
      <c r="E105" s="212">
        <v>624451.4</v>
      </c>
      <c r="F105" s="209">
        <v>12318340.460000001</v>
      </c>
      <c r="G105" s="210">
        <v>0</v>
      </c>
      <c r="I105" s="2">
        <f t="shared" si="2"/>
        <v>12480.19389</v>
      </c>
      <c r="J105" s="2">
        <f t="shared" si="3"/>
        <v>12318.340460000001</v>
      </c>
      <c r="K105" t="str">
        <f>VLOOKUP(A105,'[56]TB_31.12.2022'!A$9:K$464,11,0)</f>
        <v xml:space="preserve">Товарно-материальные запасы </v>
      </c>
    </row>
    <row r="106" spans="1:11" ht="12.6" hidden="1" customHeight="1">
      <c r="A106" s="501" t="s">
        <v>100</v>
      </c>
      <c r="B106" s="211">
        <v>370535</v>
      </c>
      <c r="C106" s="210">
        <v>0</v>
      </c>
      <c r="D106" s="210">
        <v>0</v>
      </c>
      <c r="E106" s="210">
        <v>0</v>
      </c>
      <c r="F106" s="211">
        <v>370535</v>
      </c>
      <c r="G106" s="210">
        <v>0</v>
      </c>
      <c r="I106" s="2">
        <f t="shared" si="2"/>
        <v>370.53500000000003</v>
      </c>
      <c r="J106" s="2">
        <f t="shared" si="3"/>
        <v>370.53500000000003</v>
      </c>
      <c r="K106">
        <f>VLOOKUP(A106,'[56]TB_31.12.2022'!A$9:K$464,11,0)</f>
        <v>0</v>
      </c>
    </row>
    <row r="107" spans="1:11" ht="12.6" hidden="1" customHeight="1">
      <c r="A107" s="502" t="s">
        <v>101</v>
      </c>
      <c r="B107" s="211">
        <v>368300</v>
      </c>
      <c r="C107" s="210">
        <v>0</v>
      </c>
      <c r="D107" s="210">
        <v>0</v>
      </c>
      <c r="E107" s="210">
        <v>0</v>
      </c>
      <c r="F107" s="211">
        <v>368300</v>
      </c>
      <c r="G107" s="210">
        <v>0</v>
      </c>
      <c r="I107" s="2">
        <f t="shared" si="2"/>
        <v>368.3</v>
      </c>
      <c r="J107" s="2">
        <f t="shared" si="3"/>
        <v>368.3</v>
      </c>
      <c r="K107" t="str">
        <f>VLOOKUP(A107,'[56]TB_31.12.2022'!A$9:K$464,11,0)</f>
        <v xml:space="preserve">Товарно-материальные запасы </v>
      </c>
    </row>
    <row r="108" spans="1:11" ht="12.6" hidden="1" customHeight="1">
      <c r="A108" s="502" t="s">
        <v>102</v>
      </c>
      <c r="B108" s="211">
        <v>2235</v>
      </c>
      <c r="C108" s="210">
        <v>0</v>
      </c>
      <c r="D108" s="210">
        <v>0</v>
      </c>
      <c r="E108" s="210">
        <v>0</v>
      </c>
      <c r="F108" s="211">
        <v>2235</v>
      </c>
      <c r="G108" s="210">
        <v>0</v>
      </c>
      <c r="I108" s="2">
        <f t="shared" si="2"/>
        <v>2.2349999999999999</v>
      </c>
      <c r="J108" s="2">
        <f t="shared" si="3"/>
        <v>2.2349999999999999</v>
      </c>
      <c r="K108" t="str">
        <f>VLOOKUP(A108,'[56]TB_31.12.2022'!A$9:K$464,11,0)</f>
        <v xml:space="preserve">Товарно-материальные запасы </v>
      </c>
    </row>
    <row r="109" spans="1:11" ht="12.6" hidden="1" customHeight="1">
      <c r="A109" s="501" t="s">
        <v>103</v>
      </c>
      <c r="B109" s="209">
        <v>1205719437.24</v>
      </c>
      <c r="C109" s="210">
        <v>0</v>
      </c>
      <c r="D109" s="209">
        <v>1246475942.6600001</v>
      </c>
      <c r="E109" s="209">
        <v>1393280265.5500002</v>
      </c>
      <c r="F109" s="209">
        <v>1058915114.35</v>
      </c>
      <c r="G109" s="210">
        <v>0</v>
      </c>
      <c r="I109" s="2">
        <f t="shared" si="2"/>
        <v>1205719.4372400001</v>
      </c>
      <c r="J109" s="2">
        <f t="shared" si="3"/>
        <v>1058915.1143499999</v>
      </c>
      <c r="K109">
        <f>VLOOKUP(A109,'[56]TB_31.12.2022'!A$9:K$464,11,0)</f>
        <v>0</v>
      </c>
    </row>
    <row r="110" spans="1:11" ht="12.6" hidden="1" customHeight="1">
      <c r="A110" s="502" t="s">
        <v>103</v>
      </c>
      <c r="B110" s="209">
        <v>2488889.69</v>
      </c>
      <c r="C110" s="210">
        <v>0</v>
      </c>
      <c r="D110" s="211">
        <v>28340610</v>
      </c>
      <c r="E110" s="209">
        <v>30829499.690000001</v>
      </c>
      <c r="F110" s="210">
        <v>0</v>
      </c>
      <c r="G110" s="210">
        <v>0</v>
      </c>
      <c r="I110" s="2">
        <f t="shared" si="2"/>
        <v>2488.88969</v>
      </c>
      <c r="J110" s="2">
        <f t="shared" si="3"/>
        <v>0</v>
      </c>
      <c r="K110" s="208" t="s">
        <v>445</v>
      </c>
    </row>
    <row r="111" spans="1:11" ht="12.6" hidden="1" customHeight="1">
      <c r="A111" s="502" t="s">
        <v>104</v>
      </c>
      <c r="B111" s="209">
        <v>1156446804.1500001</v>
      </c>
      <c r="C111" s="210">
        <v>0</v>
      </c>
      <c r="D111" s="209">
        <v>1213559145.29</v>
      </c>
      <c r="E111" s="209">
        <v>1359070399.98</v>
      </c>
      <c r="F111" s="209">
        <v>1010935549.46</v>
      </c>
      <c r="G111" s="210">
        <v>0</v>
      </c>
      <c r="I111" s="2">
        <f t="shared" si="2"/>
        <v>1156446.80415</v>
      </c>
      <c r="J111" s="2">
        <f t="shared" si="3"/>
        <v>1010935.54946</v>
      </c>
      <c r="K111" t="str">
        <f>VLOOKUP(A111,'[56]TB_31.12.2022'!A$9:K$464,11,0)</f>
        <v xml:space="preserve">Товарно-материальные запасы </v>
      </c>
    </row>
    <row r="112" spans="1:11" ht="12.6" hidden="1" customHeight="1">
      <c r="A112" s="502" t="s">
        <v>105</v>
      </c>
      <c r="B112" s="211">
        <v>484000</v>
      </c>
      <c r="C112" s="210">
        <v>0</v>
      </c>
      <c r="D112" s="210">
        <v>0</v>
      </c>
      <c r="E112" s="210">
        <v>0</v>
      </c>
      <c r="F112" s="211">
        <v>484000</v>
      </c>
      <c r="G112" s="210">
        <v>0</v>
      </c>
      <c r="I112" s="2">
        <f t="shared" si="2"/>
        <v>484</v>
      </c>
      <c r="J112" s="2">
        <f t="shared" si="3"/>
        <v>484</v>
      </c>
      <c r="K112" t="str">
        <f>VLOOKUP(A112,'[56]TB_31.12.2022'!A$9:K$464,11,0)</f>
        <v xml:space="preserve">Товарно-материальные запасы </v>
      </c>
    </row>
    <row r="113" spans="1:11" ht="12.6" hidden="1" customHeight="1">
      <c r="A113" s="502" t="s">
        <v>106</v>
      </c>
      <c r="B113" s="209">
        <v>37509788.869999997</v>
      </c>
      <c r="C113" s="210">
        <v>0</v>
      </c>
      <c r="D113" s="209">
        <v>4519487.37</v>
      </c>
      <c r="E113" s="209">
        <v>2877312.79</v>
      </c>
      <c r="F113" s="209">
        <v>39151963.450000003</v>
      </c>
      <c r="G113" s="210">
        <v>0</v>
      </c>
      <c r="I113" s="2">
        <f t="shared" si="2"/>
        <v>37509.788869999997</v>
      </c>
      <c r="J113" s="2">
        <f t="shared" si="3"/>
        <v>39151.963450000003</v>
      </c>
      <c r="K113" t="str">
        <f>VLOOKUP(A113,'[56]TB_31.12.2022'!A$9:K$464,11,0)</f>
        <v xml:space="preserve">Товарно-материальные запасы </v>
      </c>
    </row>
    <row r="114" spans="1:11" ht="12.6" hidden="1" customHeight="1">
      <c r="A114" s="502" t="s">
        <v>107</v>
      </c>
      <c r="B114" s="209">
        <v>8789954.5299999993</v>
      </c>
      <c r="C114" s="210">
        <v>0</v>
      </c>
      <c r="D114" s="211">
        <v>56700</v>
      </c>
      <c r="E114" s="209">
        <v>503053.09</v>
      </c>
      <c r="F114" s="209">
        <v>8343601.4400000004</v>
      </c>
      <c r="G114" s="210">
        <v>0</v>
      </c>
      <c r="I114" s="2">
        <f t="shared" si="2"/>
        <v>8789.9545299999991</v>
      </c>
      <c r="J114" s="2">
        <f t="shared" si="3"/>
        <v>8343.6014400000004</v>
      </c>
      <c r="K114" t="str">
        <f>VLOOKUP(A114,'[56]TB_31.12.2022'!A$9:K$464,11,0)</f>
        <v xml:space="preserve">Товарно-материальные запасы </v>
      </c>
    </row>
    <row r="115" spans="1:11" ht="12.6" hidden="1" customHeight="1">
      <c r="A115" s="501" t="s">
        <v>108</v>
      </c>
      <c r="B115" s="211">
        <v>9800</v>
      </c>
      <c r="C115" s="210">
        <v>0</v>
      </c>
      <c r="D115" s="211">
        <v>9800</v>
      </c>
      <c r="E115" s="211">
        <v>19600</v>
      </c>
      <c r="F115" s="210">
        <v>0</v>
      </c>
      <c r="G115" s="210">
        <v>0</v>
      </c>
      <c r="I115" s="2">
        <f t="shared" si="2"/>
        <v>9.8000000000000007</v>
      </c>
      <c r="J115" s="2">
        <f t="shared" si="3"/>
        <v>0</v>
      </c>
      <c r="K115">
        <f>VLOOKUP(A115,'[56]TB_31.12.2022'!A$9:K$464,11,0)</f>
        <v>0</v>
      </c>
    </row>
    <row r="116" spans="1:11" ht="12.6" hidden="1" customHeight="1">
      <c r="A116" s="502" t="s">
        <v>109</v>
      </c>
      <c r="B116" s="211">
        <v>9800</v>
      </c>
      <c r="C116" s="210">
        <v>0</v>
      </c>
      <c r="D116" s="211">
        <v>9800</v>
      </c>
      <c r="E116" s="211">
        <v>19600</v>
      </c>
      <c r="F116" s="210">
        <v>0</v>
      </c>
      <c r="G116" s="210">
        <v>0</v>
      </c>
      <c r="I116" s="2">
        <f t="shared" si="2"/>
        <v>9.8000000000000007</v>
      </c>
      <c r="J116" s="2">
        <f t="shared" si="3"/>
        <v>0</v>
      </c>
      <c r="K116" t="str">
        <f>VLOOKUP(A116,'[56]TB_31.12.2022'!A$9:K$464,11,0)</f>
        <v xml:space="preserve">Товарно-материальные запасы </v>
      </c>
    </row>
    <row r="117" spans="1:11" ht="12.6" hidden="1" customHeight="1">
      <c r="A117" s="501" t="s">
        <v>110</v>
      </c>
      <c r="B117" s="209">
        <v>4067952084.02</v>
      </c>
      <c r="C117" s="210">
        <v>0</v>
      </c>
      <c r="D117" s="209">
        <v>953553210.19000006</v>
      </c>
      <c r="E117" s="209">
        <v>212704217.19</v>
      </c>
      <c r="F117" s="209">
        <v>4808801077.0199995</v>
      </c>
      <c r="G117" s="210">
        <v>0</v>
      </c>
      <c r="I117" s="2">
        <f t="shared" si="2"/>
        <v>4067952.08402</v>
      </c>
      <c r="J117" s="2">
        <f t="shared" si="3"/>
        <v>4808801.0770199997</v>
      </c>
      <c r="K117">
        <f>VLOOKUP(A117,'[56]TB_31.12.2022'!A$9:K$464,11,0)</f>
        <v>0</v>
      </c>
    </row>
    <row r="118" spans="1:11" ht="12.6" hidden="1" customHeight="1">
      <c r="A118" s="502" t="s">
        <v>110</v>
      </c>
      <c r="B118" s="209">
        <v>392653.75</v>
      </c>
      <c r="C118" s="210">
        <v>0</v>
      </c>
      <c r="D118" s="212">
        <v>26537.7</v>
      </c>
      <c r="E118" s="209">
        <v>419191.45</v>
      </c>
      <c r="F118" s="210">
        <v>0</v>
      </c>
      <c r="G118" s="210">
        <v>0</v>
      </c>
      <c r="I118" s="2">
        <f t="shared" si="2"/>
        <v>392.65375</v>
      </c>
      <c r="J118" s="2">
        <f t="shared" si="3"/>
        <v>0</v>
      </c>
      <c r="K118" s="208" t="s">
        <v>445</v>
      </c>
    </row>
    <row r="119" spans="1:11" ht="12.6" hidden="1" customHeight="1">
      <c r="A119" s="502" t="s">
        <v>111</v>
      </c>
      <c r="B119" s="209">
        <v>4061946471.6700001</v>
      </c>
      <c r="C119" s="210">
        <v>0</v>
      </c>
      <c r="D119" s="209">
        <v>953257906.21000004</v>
      </c>
      <c r="E119" s="209">
        <v>211721502.69</v>
      </c>
      <c r="F119" s="209">
        <v>4803482875.1900005</v>
      </c>
      <c r="G119" s="210">
        <v>0</v>
      </c>
      <c r="I119" s="2">
        <f t="shared" si="2"/>
        <v>4061946.4716699999</v>
      </c>
      <c r="J119" s="2">
        <f t="shared" si="3"/>
        <v>4803482.875190001</v>
      </c>
      <c r="K119" t="str">
        <f>VLOOKUP(A119,'[56]TB_31.12.2022'!A$9:K$464,11,0)</f>
        <v xml:space="preserve">Товарно-материальные запасы </v>
      </c>
    </row>
    <row r="120" spans="1:11" ht="12.6" hidden="1" customHeight="1">
      <c r="A120" s="502" t="s">
        <v>112</v>
      </c>
      <c r="B120" s="209">
        <v>1961165.07</v>
      </c>
      <c r="C120" s="210">
        <v>0</v>
      </c>
      <c r="D120" s="209">
        <v>268766.28000000003</v>
      </c>
      <c r="E120" s="209">
        <v>251261.28</v>
      </c>
      <c r="F120" s="209">
        <v>1978670.07</v>
      </c>
      <c r="G120" s="210">
        <v>0</v>
      </c>
      <c r="I120" s="2">
        <f t="shared" si="2"/>
        <v>1961.16507</v>
      </c>
      <c r="J120" s="2">
        <f t="shared" si="3"/>
        <v>1978.6700700000001</v>
      </c>
      <c r="K120" t="str">
        <f>VLOOKUP(A120,'[56]TB_31.12.2022'!A$9:K$464,11,0)</f>
        <v xml:space="preserve">Товарно-материальные запасы </v>
      </c>
    </row>
    <row r="121" spans="1:11" ht="12.6" hidden="1" customHeight="1">
      <c r="A121" s="502" t="s">
        <v>113</v>
      </c>
      <c r="B121" s="209">
        <v>3651793.53</v>
      </c>
      <c r="C121" s="210">
        <v>0</v>
      </c>
      <c r="D121" s="210">
        <v>0</v>
      </c>
      <c r="E121" s="209">
        <v>312261.77</v>
      </c>
      <c r="F121" s="209">
        <v>3339531.76</v>
      </c>
      <c r="G121" s="210">
        <v>0</v>
      </c>
      <c r="I121" s="2">
        <f t="shared" si="2"/>
        <v>3651.7935299999999</v>
      </c>
      <c r="J121" s="2">
        <f t="shared" si="3"/>
        <v>3339.5317599999998</v>
      </c>
      <c r="K121" t="str">
        <f>VLOOKUP(A121,'[56]TB_31.12.2022'!A$9:K$464,11,0)</f>
        <v xml:space="preserve">Товарно-материальные запасы </v>
      </c>
    </row>
    <row r="122" spans="1:11" ht="12.6" hidden="1" customHeight="1">
      <c r="A122" s="501" t="s">
        <v>114</v>
      </c>
      <c r="B122" s="209">
        <v>60524948.909999996</v>
      </c>
      <c r="C122" s="210">
        <v>0</v>
      </c>
      <c r="D122" s="209">
        <v>32032192.140000001</v>
      </c>
      <c r="E122" s="209">
        <v>44171736.950000003</v>
      </c>
      <c r="F122" s="212">
        <v>48385404.100000001</v>
      </c>
      <c r="G122" s="210">
        <v>0</v>
      </c>
      <c r="I122" s="2">
        <f t="shared" si="2"/>
        <v>60524.948909999999</v>
      </c>
      <c r="J122" s="2">
        <f t="shared" si="3"/>
        <v>48385.4041</v>
      </c>
      <c r="K122">
        <f>VLOOKUP(A122,'[56]TB_31.12.2022'!A$9:K$464,11,0)</f>
        <v>0</v>
      </c>
    </row>
    <row r="123" spans="1:11" ht="12.6" hidden="1" customHeight="1">
      <c r="A123" s="502" t="s">
        <v>114</v>
      </c>
      <c r="B123" s="212">
        <v>361564.3</v>
      </c>
      <c r="C123" s="210">
        <v>0</v>
      </c>
      <c r="D123" s="211">
        <v>163200</v>
      </c>
      <c r="E123" s="212">
        <v>524764.30000000005</v>
      </c>
      <c r="F123" s="210">
        <v>0</v>
      </c>
      <c r="G123" s="210">
        <v>0</v>
      </c>
      <c r="I123" s="2">
        <f t="shared" si="2"/>
        <v>361.5643</v>
      </c>
      <c r="J123" s="2">
        <f t="shared" si="3"/>
        <v>0</v>
      </c>
      <c r="K123" s="208" t="s">
        <v>445</v>
      </c>
    </row>
    <row r="124" spans="1:11" ht="12.6" hidden="1" customHeight="1">
      <c r="A124" s="502" t="s">
        <v>115</v>
      </c>
      <c r="B124" s="209">
        <v>59865391.719999999</v>
      </c>
      <c r="C124" s="210">
        <v>0</v>
      </c>
      <c r="D124" s="209">
        <v>31864997.140000001</v>
      </c>
      <c r="E124" s="209">
        <v>43574877.649999999</v>
      </c>
      <c r="F124" s="209">
        <v>48155511.210000001</v>
      </c>
      <c r="G124" s="210">
        <v>0</v>
      </c>
      <c r="I124" s="2">
        <f t="shared" si="2"/>
        <v>59865.39172</v>
      </c>
      <c r="J124" s="2">
        <f t="shared" si="3"/>
        <v>48155.511210000004</v>
      </c>
      <c r="K124" t="str">
        <f>VLOOKUP(A124,'[56]TB_31.12.2022'!A$9:K$464,11,0)</f>
        <v xml:space="preserve">Товарно-материальные запасы </v>
      </c>
    </row>
    <row r="125" spans="1:11" ht="12.6" hidden="1" customHeight="1">
      <c r="A125" s="502" t="s">
        <v>116</v>
      </c>
      <c r="B125" s="209">
        <v>297992.89</v>
      </c>
      <c r="C125" s="210">
        <v>0</v>
      </c>
      <c r="D125" s="211">
        <v>3995</v>
      </c>
      <c r="E125" s="211">
        <v>72095</v>
      </c>
      <c r="F125" s="209">
        <v>229892.89</v>
      </c>
      <c r="G125" s="210">
        <v>0</v>
      </c>
      <c r="I125" s="2">
        <f t="shared" si="2"/>
        <v>297.99288999999999</v>
      </c>
      <c r="J125" s="2">
        <f t="shared" si="3"/>
        <v>229.89289000000002</v>
      </c>
      <c r="K125" t="str">
        <f>VLOOKUP(A125,'[56]TB_31.12.2022'!A$9:K$464,11,0)</f>
        <v xml:space="preserve">Товарно-материальные запасы </v>
      </c>
    </row>
    <row r="126" spans="1:11" ht="12.6" hidden="1" customHeight="1">
      <c r="A126" s="501" t="s">
        <v>117</v>
      </c>
      <c r="B126" s="209">
        <v>28064123.239999998</v>
      </c>
      <c r="C126" s="210">
        <v>0</v>
      </c>
      <c r="D126" s="209">
        <v>23929192.620000001</v>
      </c>
      <c r="E126" s="209">
        <v>33586877.539999999</v>
      </c>
      <c r="F126" s="209">
        <v>18406438.32</v>
      </c>
      <c r="G126" s="210">
        <v>0</v>
      </c>
      <c r="I126" s="2">
        <f t="shared" si="2"/>
        <v>28064.123239999997</v>
      </c>
      <c r="J126" s="2">
        <f t="shared" si="3"/>
        <v>18406.438320000001</v>
      </c>
      <c r="K126">
        <f>VLOOKUP(A126,'[56]TB_31.12.2022'!A$9:K$464,11,0)</f>
        <v>0</v>
      </c>
    </row>
    <row r="127" spans="1:11" ht="12.6" hidden="1" customHeight="1">
      <c r="A127" s="502" t="s">
        <v>117</v>
      </c>
      <c r="B127" s="209">
        <v>2526785.71</v>
      </c>
      <c r="C127" s="210">
        <v>0</v>
      </c>
      <c r="D127" s="210">
        <v>0</v>
      </c>
      <c r="E127" s="209">
        <v>2526785.71</v>
      </c>
      <c r="F127" s="210">
        <v>0</v>
      </c>
      <c r="G127" s="210">
        <v>0</v>
      </c>
      <c r="I127" s="2">
        <f t="shared" si="2"/>
        <v>2526.7857100000001</v>
      </c>
      <c r="J127" s="2">
        <f t="shared" si="3"/>
        <v>0</v>
      </c>
      <c r="K127" s="208" t="s">
        <v>445</v>
      </c>
    </row>
    <row r="128" spans="1:11" ht="12.6" hidden="1" customHeight="1">
      <c r="A128" s="502" t="s">
        <v>118</v>
      </c>
      <c r="B128" s="209">
        <v>25370445.34</v>
      </c>
      <c r="C128" s="210">
        <v>0</v>
      </c>
      <c r="D128" s="209">
        <v>23875972.620000001</v>
      </c>
      <c r="E128" s="209">
        <v>31006871.829999998</v>
      </c>
      <c r="F128" s="209">
        <v>18239546.129999999</v>
      </c>
      <c r="G128" s="210">
        <v>0</v>
      </c>
      <c r="I128" s="2">
        <f t="shared" si="2"/>
        <v>25370.445339999998</v>
      </c>
      <c r="J128" s="2">
        <f t="shared" si="3"/>
        <v>18239.546129999999</v>
      </c>
      <c r="K128" t="str">
        <f>VLOOKUP(A128,'[56]TB_31.12.2022'!A$9:K$464,11,0)</f>
        <v xml:space="preserve">Товарно-материальные запасы </v>
      </c>
    </row>
    <row r="129" spans="1:12" ht="12.6" hidden="1" customHeight="1">
      <c r="A129" s="502" t="s">
        <v>119</v>
      </c>
      <c r="B129" s="211">
        <v>42000</v>
      </c>
      <c r="C129" s="210">
        <v>0</v>
      </c>
      <c r="D129" s="211">
        <v>42000</v>
      </c>
      <c r="E129" s="211">
        <v>42000</v>
      </c>
      <c r="F129" s="211">
        <v>42000</v>
      </c>
      <c r="G129" s="210">
        <v>0</v>
      </c>
      <c r="I129" s="2">
        <f t="shared" si="2"/>
        <v>42</v>
      </c>
      <c r="J129" s="2">
        <f t="shared" si="3"/>
        <v>42</v>
      </c>
      <c r="K129" t="str">
        <f>VLOOKUP(A129,'[56]TB_31.12.2022'!A$9:K$464,11,0)</f>
        <v xml:space="preserve">Товарно-материальные запасы </v>
      </c>
    </row>
    <row r="130" spans="1:12" ht="12.6" hidden="1" customHeight="1">
      <c r="A130" s="502" t="s">
        <v>120</v>
      </c>
      <c r="B130" s="209">
        <v>124892.19</v>
      </c>
      <c r="C130" s="210">
        <v>0</v>
      </c>
      <c r="D130" s="211">
        <v>11220</v>
      </c>
      <c r="E130" s="211">
        <v>11220</v>
      </c>
      <c r="F130" s="209">
        <v>124892.19</v>
      </c>
      <c r="G130" s="210">
        <v>0</v>
      </c>
      <c r="I130" s="2">
        <f t="shared" si="2"/>
        <v>124.89219</v>
      </c>
      <c r="J130" s="2">
        <f t="shared" si="3"/>
        <v>124.89219</v>
      </c>
      <c r="K130" t="str">
        <f>VLOOKUP(A130,'[56]TB_31.12.2022'!A$9:K$464,11,0)</f>
        <v xml:space="preserve">Товарно-материальные запасы </v>
      </c>
    </row>
    <row r="131" spans="1:12" ht="12.6" hidden="1" customHeight="1">
      <c r="A131" s="500" t="s">
        <v>121</v>
      </c>
      <c r="B131" s="210">
        <v>0</v>
      </c>
      <c r="C131" s="209">
        <v>689189263.42999995</v>
      </c>
      <c r="D131" s="212">
        <v>532434153.60000002</v>
      </c>
      <c r="E131" s="209">
        <v>1072258297.26</v>
      </c>
      <c r="F131" s="210">
        <v>0</v>
      </c>
      <c r="G131" s="209">
        <v>1229013407.0899999</v>
      </c>
      <c r="I131" s="2">
        <f t="shared" si="2"/>
        <v>-689189.26342999993</v>
      </c>
      <c r="J131" s="2">
        <f t="shared" si="3"/>
        <v>-1229013.4070899999</v>
      </c>
      <c r="K131" t="str">
        <f>VLOOKUP(A131,'[56]TB_31.12.2022'!A$9:K$464,11,0)</f>
        <v xml:space="preserve">Товарно-материальные запасы </v>
      </c>
      <c r="L131" s="2">
        <f>J131-I131</f>
        <v>-539824.14365999994</v>
      </c>
    </row>
    <row r="132" spans="1:12" ht="12.6" hidden="1" customHeight="1">
      <c r="A132" s="501" t="s">
        <v>122</v>
      </c>
      <c r="B132" s="210">
        <v>0</v>
      </c>
      <c r="C132" s="209">
        <v>689189263.42999995</v>
      </c>
      <c r="D132" s="212">
        <v>532434153.60000002</v>
      </c>
      <c r="E132" s="209">
        <v>1072258297.26</v>
      </c>
      <c r="F132" s="210">
        <v>0</v>
      </c>
      <c r="G132" s="209">
        <v>1229013407.0899999</v>
      </c>
      <c r="I132" s="2">
        <f t="shared" ref="I132:I195" si="4">(B132-C132)/1000</f>
        <v>-689189.26342999993</v>
      </c>
      <c r="J132" s="2">
        <f t="shared" ref="J132:J195" si="5">(F132-G132)/1000</f>
        <v>-1229013.4070899999</v>
      </c>
      <c r="K132">
        <f>VLOOKUP(A132,'[56]TB_31.12.2022'!A$9:K$464,11,0)</f>
        <v>0</v>
      </c>
    </row>
    <row r="133" spans="1:12" ht="12.6" hidden="1" customHeight="1">
      <c r="A133" s="496" t="s">
        <v>123</v>
      </c>
      <c r="B133" s="497">
        <v>4167665886.71</v>
      </c>
      <c r="C133" s="498">
        <v>0</v>
      </c>
      <c r="D133" s="497">
        <v>3679031191.4099998</v>
      </c>
      <c r="E133" s="497">
        <v>6756573729.9599991</v>
      </c>
      <c r="F133" s="497">
        <v>1090123348.1600001</v>
      </c>
      <c r="G133" s="498">
        <v>0</v>
      </c>
      <c r="I133" s="2">
        <f t="shared" si="4"/>
        <v>4167665.8867100002</v>
      </c>
      <c r="J133" s="2">
        <f t="shared" si="5"/>
        <v>1090123.3481600001</v>
      </c>
      <c r="K133">
        <f>VLOOKUP(A133,'[56]TB_31.12.2022'!A$9:K$464,11,0)</f>
        <v>0</v>
      </c>
    </row>
    <row r="134" spans="1:12" ht="12.6" hidden="1" customHeight="1">
      <c r="A134" s="500" t="s">
        <v>124</v>
      </c>
      <c r="B134" s="209">
        <v>452371867.47000003</v>
      </c>
      <c r="C134" s="210">
        <v>0</v>
      </c>
      <c r="D134" s="212">
        <v>471035851.39999998</v>
      </c>
      <c r="E134" s="209">
        <v>607693996.95000005</v>
      </c>
      <c r="F134" s="209">
        <v>315713721.92000002</v>
      </c>
      <c r="G134" s="210">
        <v>0</v>
      </c>
      <c r="I134" s="2">
        <f t="shared" si="4"/>
        <v>452371.86747000006</v>
      </c>
      <c r="J134" s="2">
        <f t="shared" si="5"/>
        <v>315713.72192000004</v>
      </c>
      <c r="K134">
        <f>VLOOKUP(A134,'[56]TB_31.12.2022'!A$9:K$464,11,0)</f>
        <v>0</v>
      </c>
    </row>
    <row r="135" spans="1:12" ht="12.6" hidden="1" customHeight="1">
      <c r="A135" s="501" t="s">
        <v>125</v>
      </c>
      <c r="B135" s="209">
        <v>267142640.96000001</v>
      </c>
      <c r="C135" s="210">
        <v>0</v>
      </c>
      <c r="D135" s="209">
        <v>340551355.99000001</v>
      </c>
      <c r="E135" s="209">
        <v>607693996.95000005</v>
      </c>
      <c r="F135" s="210">
        <v>0</v>
      </c>
      <c r="G135" s="210">
        <v>0</v>
      </c>
      <c r="I135" s="2">
        <f t="shared" si="4"/>
        <v>267142.64095999999</v>
      </c>
      <c r="J135" s="2">
        <f t="shared" si="5"/>
        <v>0</v>
      </c>
      <c r="K135" t="str">
        <f>VLOOKUP(A135,'[56]TB_31.12.2022'!A$9:K$464,11,0)</f>
        <v>Предоплата по подоходному налогу</v>
      </c>
    </row>
    <row r="136" spans="1:12" ht="12.6" hidden="1" customHeight="1">
      <c r="A136" s="501" t="s">
        <v>126</v>
      </c>
      <c r="B136" s="209">
        <v>185229226.50999999</v>
      </c>
      <c r="C136" s="210">
        <v>0</v>
      </c>
      <c r="D136" s="209">
        <v>65924664.159999996</v>
      </c>
      <c r="E136" s="210">
        <v>0</v>
      </c>
      <c r="F136" s="209">
        <v>251153890.66999999</v>
      </c>
      <c r="G136" s="210">
        <v>0</v>
      </c>
      <c r="I136" s="2">
        <f t="shared" si="4"/>
        <v>185229.22650999998</v>
      </c>
      <c r="J136" s="2">
        <f t="shared" si="5"/>
        <v>251153.89066999999</v>
      </c>
      <c r="K136" t="str">
        <f>VLOOKUP(A136,'[56]TB_31.12.2022'!A$9:K$464,11,0)</f>
        <v>Предоплата по подоходному налогу</v>
      </c>
    </row>
    <row r="137" spans="1:12" ht="12.6" hidden="1" customHeight="1">
      <c r="A137" s="501" t="s">
        <v>1339</v>
      </c>
      <c r="B137" s="210">
        <v>0</v>
      </c>
      <c r="C137" s="210">
        <v>0</v>
      </c>
      <c r="D137" s="209">
        <v>64559831.25</v>
      </c>
      <c r="E137" s="210">
        <v>0</v>
      </c>
      <c r="F137" s="209">
        <v>64559831.25</v>
      </c>
      <c r="G137" s="210">
        <v>0</v>
      </c>
      <c r="I137" s="2">
        <f t="shared" si="4"/>
        <v>0</v>
      </c>
      <c r="J137" s="2">
        <f t="shared" si="5"/>
        <v>64559.831250000003</v>
      </c>
      <c r="K137" t="s">
        <v>457</v>
      </c>
    </row>
    <row r="138" spans="1:12" ht="12.6" hidden="1" customHeight="1">
      <c r="A138" s="500" t="s">
        <v>127</v>
      </c>
      <c r="B138" s="209">
        <v>3234660512.3800001</v>
      </c>
      <c r="C138" s="210">
        <v>0</v>
      </c>
      <c r="D138" s="209">
        <v>2733927946.8700004</v>
      </c>
      <c r="E138" s="209">
        <v>5571264036.0199995</v>
      </c>
      <c r="F138" s="209">
        <v>397324423.23000002</v>
      </c>
      <c r="G138" s="210">
        <v>0</v>
      </c>
      <c r="I138" s="2">
        <f t="shared" si="4"/>
        <v>3234660.5123800002</v>
      </c>
      <c r="J138" s="2">
        <f t="shared" si="5"/>
        <v>397324.42323000001</v>
      </c>
      <c r="K138">
        <f>VLOOKUP(A138,'[56]TB_31.12.2022'!A$9:K$464,11,0)</f>
        <v>0</v>
      </c>
    </row>
    <row r="139" spans="1:12" ht="12.6" hidden="1" customHeight="1">
      <c r="A139" s="501" t="s">
        <v>128</v>
      </c>
      <c r="B139" s="209">
        <v>3029660557.8200002</v>
      </c>
      <c r="C139" s="210">
        <v>0</v>
      </c>
      <c r="D139" s="209">
        <v>2450154447.5800004</v>
      </c>
      <c r="E139" s="212">
        <v>5479815005.3999996</v>
      </c>
      <c r="F139" s="210">
        <v>0</v>
      </c>
      <c r="G139" s="210">
        <v>0</v>
      </c>
      <c r="I139" s="2">
        <f t="shared" si="4"/>
        <v>3029660.5578200002</v>
      </c>
      <c r="J139" s="2">
        <f t="shared" si="5"/>
        <v>0</v>
      </c>
      <c r="K139">
        <f>VLOOKUP(A139,'[56]TB_31.12.2022'!A$9:K$464,11,0)</f>
        <v>0</v>
      </c>
    </row>
    <row r="140" spans="1:12" ht="12.6" hidden="1" customHeight="1">
      <c r="A140" s="502" t="s">
        <v>129</v>
      </c>
      <c r="B140" s="209">
        <v>3029660557.8200002</v>
      </c>
      <c r="C140" s="210">
        <v>0</v>
      </c>
      <c r="D140" s="209">
        <v>2352466766.27</v>
      </c>
      <c r="E140" s="209">
        <v>5382127324.0900002</v>
      </c>
      <c r="F140" s="210">
        <v>0</v>
      </c>
      <c r="G140" s="210">
        <v>0</v>
      </c>
      <c r="I140" s="2">
        <f t="shared" si="4"/>
        <v>3029660.5578200002</v>
      </c>
      <c r="J140" s="2">
        <f t="shared" si="5"/>
        <v>0</v>
      </c>
      <c r="K140" t="str">
        <f>VLOOKUP(A140,'[56]TB_31.12.2022'!A$9:K$464,11,0)</f>
        <v>Прочие текущие активы</v>
      </c>
    </row>
    <row r="141" spans="1:12" ht="12.6" hidden="1" customHeight="1">
      <c r="A141" s="502" t="s">
        <v>130</v>
      </c>
      <c r="B141" s="210">
        <v>0</v>
      </c>
      <c r="C141" s="210">
        <v>0</v>
      </c>
      <c r="D141" s="209">
        <v>22823168.489999998</v>
      </c>
      <c r="E141" s="209">
        <v>22823168.489999998</v>
      </c>
      <c r="F141" s="210">
        <v>0</v>
      </c>
      <c r="G141" s="210">
        <v>0</v>
      </c>
      <c r="I141" s="2">
        <f t="shared" si="4"/>
        <v>0</v>
      </c>
      <c r="J141" s="2">
        <f t="shared" si="5"/>
        <v>0</v>
      </c>
      <c r="K141" t="str">
        <f>VLOOKUP(A141,'[56]TB_31.12.2022'!A$9:K$464,11,0)</f>
        <v>Прочие текущие активы</v>
      </c>
    </row>
    <row r="142" spans="1:12" ht="12.6" hidden="1" customHeight="1">
      <c r="A142" s="502" t="s">
        <v>131</v>
      </c>
      <c r="B142" s="210">
        <v>0</v>
      </c>
      <c r="C142" s="210">
        <v>0</v>
      </c>
      <c r="D142" s="209">
        <v>74864512.819999993</v>
      </c>
      <c r="E142" s="209">
        <v>74864512.819999993</v>
      </c>
      <c r="F142" s="210">
        <v>0</v>
      </c>
      <c r="G142" s="210">
        <v>0</v>
      </c>
      <c r="I142" s="2">
        <f t="shared" si="4"/>
        <v>0</v>
      </c>
      <c r="J142" s="2">
        <f t="shared" si="5"/>
        <v>0</v>
      </c>
      <c r="K142" t="str">
        <f>VLOOKUP(A142,'[56]TB_31.12.2022'!A$9:K$464,11,0)</f>
        <v>Прочие текущие активы</v>
      </c>
    </row>
    <row r="143" spans="1:12" ht="12.6" hidden="1" customHeight="1">
      <c r="A143" s="501" t="s">
        <v>132</v>
      </c>
      <c r="B143" s="209">
        <v>204999954.56</v>
      </c>
      <c r="C143" s="210">
        <v>0</v>
      </c>
      <c r="D143" s="209">
        <v>191457499.28999999</v>
      </c>
      <c r="E143" s="210">
        <v>0</v>
      </c>
      <c r="F143" s="209">
        <v>396457453.85000002</v>
      </c>
      <c r="G143" s="210">
        <v>0</v>
      </c>
      <c r="I143" s="2">
        <f t="shared" si="4"/>
        <v>204999.95456000001</v>
      </c>
      <c r="J143" s="2">
        <f t="shared" si="5"/>
        <v>396457.45385000005</v>
      </c>
      <c r="K143" t="str">
        <f>VLOOKUP(A143,'[56]TB_31.12.2022'!A$9:K$464,11,0)</f>
        <v>Прочие текущие активы</v>
      </c>
    </row>
    <row r="144" spans="1:12" ht="12.6" hidden="1" customHeight="1">
      <c r="A144" s="501" t="s">
        <v>1340</v>
      </c>
      <c r="B144" s="210">
        <v>0</v>
      </c>
      <c r="C144" s="210">
        <v>0</v>
      </c>
      <c r="D144" s="211">
        <v>92316000</v>
      </c>
      <c r="E144" s="209">
        <v>91449030.620000005</v>
      </c>
      <c r="F144" s="209">
        <v>866969.38</v>
      </c>
      <c r="G144" s="210">
        <v>0</v>
      </c>
      <c r="I144" s="2">
        <f t="shared" si="4"/>
        <v>0</v>
      </c>
      <c r="J144" s="2">
        <f t="shared" si="5"/>
        <v>866.96938</v>
      </c>
      <c r="K144">
        <f>VLOOKUP(A144,'[56]TB_31.12.2022'!A$9:K$464,11,0)</f>
        <v>0</v>
      </c>
    </row>
    <row r="145" spans="1:11" ht="12.6" hidden="1" customHeight="1">
      <c r="A145" s="500" t="s">
        <v>133</v>
      </c>
      <c r="B145" s="209">
        <v>4539095.41</v>
      </c>
      <c r="C145" s="210">
        <v>0</v>
      </c>
      <c r="D145" s="209">
        <v>42556760.369999997</v>
      </c>
      <c r="E145" s="210">
        <v>0</v>
      </c>
      <c r="F145" s="209">
        <v>47095855.780000001</v>
      </c>
      <c r="G145" s="210">
        <v>0</v>
      </c>
      <c r="I145" s="2">
        <f t="shared" si="4"/>
        <v>4539.0954099999999</v>
      </c>
      <c r="J145" s="2">
        <f t="shared" si="5"/>
        <v>47095.855779999998</v>
      </c>
      <c r="K145">
        <f>VLOOKUP(A145,'[56]TB_31.12.2022'!A$9:K$464,11,0)</f>
        <v>0</v>
      </c>
    </row>
    <row r="146" spans="1:11" ht="12.6" hidden="1" customHeight="1">
      <c r="A146" s="501" t="s">
        <v>134</v>
      </c>
      <c r="B146" s="209">
        <v>4539095.41</v>
      </c>
      <c r="C146" s="210">
        <v>0</v>
      </c>
      <c r="D146" s="209">
        <v>42556760.369999997</v>
      </c>
      <c r="E146" s="210">
        <v>0</v>
      </c>
      <c r="F146" s="209">
        <v>47095855.780000001</v>
      </c>
      <c r="G146" s="210">
        <v>0</v>
      </c>
      <c r="I146" s="2">
        <f t="shared" si="4"/>
        <v>4539.0954099999999</v>
      </c>
      <c r="J146" s="2">
        <f t="shared" si="5"/>
        <v>47095.855779999998</v>
      </c>
      <c r="K146" t="str">
        <f>VLOOKUP(A146,'[56]TB_31.12.2022'!A$9:K$464,11,0)</f>
        <v>Прочие текущие активы</v>
      </c>
    </row>
    <row r="147" spans="1:11" ht="12.6" hidden="1" customHeight="1">
      <c r="A147" s="500" t="s">
        <v>135</v>
      </c>
      <c r="B147" s="209">
        <v>445788559.14999998</v>
      </c>
      <c r="C147" s="210">
        <v>0</v>
      </c>
      <c r="D147" s="209">
        <v>388086840.98000002</v>
      </c>
      <c r="E147" s="209">
        <v>521949735.48000002</v>
      </c>
      <c r="F147" s="209">
        <v>311925664.64999998</v>
      </c>
      <c r="G147" s="210">
        <v>0</v>
      </c>
      <c r="I147" s="2">
        <f t="shared" si="4"/>
        <v>445788.55914999999</v>
      </c>
      <c r="J147" s="2">
        <f t="shared" si="5"/>
        <v>311925.66464999999</v>
      </c>
      <c r="K147" t="str">
        <f>VLOOKUP(A147,'[56]TB_31.12.2022'!A$9:K$464,11,0)</f>
        <v>Прочие текущие активы</v>
      </c>
    </row>
    <row r="148" spans="1:11" ht="12.6" hidden="1" customHeight="1">
      <c r="A148" s="500" t="s">
        <v>136</v>
      </c>
      <c r="B148" s="209">
        <v>30080750.370000001</v>
      </c>
      <c r="C148" s="210">
        <v>0</v>
      </c>
      <c r="D148" s="211">
        <v>42672953</v>
      </c>
      <c r="E148" s="209">
        <v>55000069.619999997</v>
      </c>
      <c r="F148" s="209">
        <v>17753633.75</v>
      </c>
      <c r="G148" s="210">
        <v>0</v>
      </c>
      <c r="I148" s="2">
        <f t="shared" si="4"/>
        <v>30080.750370000002</v>
      </c>
      <c r="J148" s="2">
        <f t="shared" si="5"/>
        <v>17753.633750000001</v>
      </c>
      <c r="K148">
        <f>VLOOKUP(A148,'[56]TB_31.12.2022'!A$9:K$464,11,0)</f>
        <v>0</v>
      </c>
    </row>
    <row r="149" spans="1:11" ht="12.6" hidden="1" customHeight="1">
      <c r="A149" s="501" t="s">
        <v>137</v>
      </c>
      <c r="B149" s="209">
        <v>227972.06</v>
      </c>
      <c r="C149" s="210">
        <v>0</v>
      </c>
      <c r="D149" s="211">
        <v>240692</v>
      </c>
      <c r="E149" s="211">
        <v>92606</v>
      </c>
      <c r="F149" s="209">
        <v>376058.06</v>
      </c>
      <c r="G149" s="210">
        <v>0</v>
      </c>
      <c r="I149" s="2">
        <f t="shared" si="4"/>
        <v>227.97206</v>
      </c>
      <c r="J149" s="2">
        <f t="shared" si="5"/>
        <v>376.05806000000001</v>
      </c>
      <c r="K149" t="str">
        <f>VLOOKUP(A149,'[56]TB_31.12.2022'!A$9:K$464,11,0)</f>
        <v>Прочие текущие активы</v>
      </c>
    </row>
    <row r="150" spans="1:11" ht="12.6" hidden="1" customHeight="1">
      <c r="A150" s="501" t="s">
        <v>138</v>
      </c>
      <c r="B150" s="209">
        <v>636504.79</v>
      </c>
      <c r="C150" s="210">
        <v>0</v>
      </c>
      <c r="D150" s="211">
        <v>1549717</v>
      </c>
      <c r="E150" s="209">
        <v>441202.94</v>
      </c>
      <c r="F150" s="209">
        <v>1745018.85</v>
      </c>
      <c r="G150" s="210">
        <v>0</v>
      </c>
      <c r="I150" s="2">
        <f t="shared" si="4"/>
        <v>636.50479000000007</v>
      </c>
      <c r="J150" s="2">
        <f t="shared" si="5"/>
        <v>1745.0188500000002</v>
      </c>
      <c r="K150" t="str">
        <f>VLOOKUP(A150,'[56]TB_31.12.2022'!A$9:K$464,11,0)</f>
        <v>Прочие текущие активы</v>
      </c>
    </row>
    <row r="151" spans="1:11" ht="12.6" hidden="1" customHeight="1">
      <c r="A151" s="501" t="s">
        <v>139</v>
      </c>
      <c r="B151" s="209">
        <v>23558519.960000001</v>
      </c>
      <c r="C151" s="210">
        <v>0</v>
      </c>
      <c r="D151" s="209">
        <v>29658773.739999998</v>
      </c>
      <c r="E151" s="209">
        <v>46549637.420000002</v>
      </c>
      <c r="F151" s="209">
        <v>6667656.2800000003</v>
      </c>
      <c r="G151" s="210">
        <v>0</v>
      </c>
      <c r="I151" s="2">
        <f t="shared" si="4"/>
        <v>23558.519960000001</v>
      </c>
      <c r="J151" s="2">
        <f t="shared" si="5"/>
        <v>6667.6562800000002</v>
      </c>
      <c r="K151" t="str">
        <f>VLOOKUP(A151,'[56]TB_31.12.2022'!A$9:K$464,11,0)</f>
        <v>Прочие текущие активы</v>
      </c>
    </row>
    <row r="152" spans="1:11" ht="12.6" hidden="1" customHeight="1">
      <c r="A152" s="501" t="s">
        <v>140</v>
      </c>
      <c r="B152" s="209">
        <v>354523.63</v>
      </c>
      <c r="C152" s="210">
        <v>0</v>
      </c>
      <c r="D152" s="212">
        <v>1205564.8</v>
      </c>
      <c r="E152" s="209">
        <v>490028.95</v>
      </c>
      <c r="F152" s="209">
        <v>1070059.48</v>
      </c>
      <c r="G152" s="210">
        <v>0</v>
      </c>
      <c r="I152" s="2">
        <f t="shared" si="4"/>
        <v>354.52363000000003</v>
      </c>
      <c r="J152" s="2">
        <f t="shared" si="5"/>
        <v>1070.0594799999999</v>
      </c>
      <c r="K152" t="str">
        <f>VLOOKUP(A152,'[56]TB_31.12.2022'!A$9:K$464,11,0)</f>
        <v>Прочие текущие активы</v>
      </c>
    </row>
    <row r="153" spans="1:11" ht="12.6" hidden="1" customHeight="1">
      <c r="A153" s="501" t="s">
        <v>141</v>
      </c>
      <c r="B153" s="209">
        <v>94567.09</v>
      </c>
      <c r="C153" s="210">
        <v>0</v>
      </c>
      <c r="D153" s="209">
        <v>160780.34</v>
      </c>
      <c r="E153" s="209">
        <v>81973.31</v>
      </c>
      <c r="F153" s="209">
        <v>173374.12</v>
      </c>
      <c r="G153" s="210">
        <v>0</v>
      </c>
      <c r="I153" s="2">
        <f t="shared" si="4"/>
        <v>94.567089999999993</v>
      </c>
      <c r="J153" s="2">
        <f t="shared" si="5"/>
        <v>173.37412</v>
      </c>
      <c r="K153" t="str">
        <f>VLOOKUP(A153,'[56]TB_31.12.2022'!A$9:K$464,11,0)</f>
        <v>Прочие текущие активы</v>
      </c>
    </row>
    <row r="154" spans="1:11" ht="12.6" hidden="1" customHeight="1">
      <c r="A154" s="501" t="s">
        <v>142</v>
      </c>
      <c r="B154" s="209">
        <v>4864610.03</v>
      </c>
      <c r="C154" s="210">
        <v>0</v>
      </c>
      <c r="D154" s="209">
        <v>2979762.37</v>
      </c>
      <c r="E154" s="211">
        <v>7341170</v>
      </c>
      <c r="F154" s="212">
        <v>503202.4</v>
      </c>
      <c r="G154" s="210">
        <v>0</v>
      </c>
      <c r="I154" s="2">
        <f t="shared" si="4"/>
        <v>4864.6100299999998</v>
      </c>
      <c r="J154" s="2">
        <f t="shared" si="5"/>
        <v>503.20240000000001</v>
      </c>
      <c r="K154" t="str">
        <f>VLOOKUP(A154,'[56]TB_31.12.2022'!A$9:K$464,11,0)</f>
        <v>Прочие текущие активы</v>
      </c>
    </row>
    <row r="155" spans="1:11" ht="12.6" hidden="1" customHeight="1">
      <c r="A155" s="501" t="s">
        <v>143</v>
      </c>
      <c r="B155" s="213">
        <v>2</v>
      </c>
      <c r="C155" s="210">
        <v>0</v>
      </c>
      <c r="D155" s="210">
        <v>0</v>
      </c>
      <c r="E155" s="213">
        <v>1</v>
      </c>
      <c r="F155" s="213">
        <v>1</v>
      </c>
      <c r="G155" s="210">
        <v>0</v>
      </c>
      <c r="I155" s="2">
        <f t="shared" si="4"/>
        <v>2E-3</v>
      </c>
      <c r="J155" s="2">
        <f t="shared" si="5"/>
        <v>1E-3</v>
      </c>
      <c r="K155" t="str">
        <f>VLOOKUP(A155,'[56]TB_31.12.2022'!A$9:K$464,11,0)</f>
        <v>Прочие текущие активы</v>
      </c>
    </row>
    <row r="156" spans="1:11" ht="12.6" hidden="1" customHeight="1">
      <c r="A156" s="501" t="s">
        <v>144</v>
      </c>
      <c r="B156" s="212">
        <v>8576.4</v>
      </c>
      <c r="C156" s="210">
        <v>0</v>
      </c>
      <c r="D156" s="210">
        <v>0</v>
      </c>
      <c r="E156" s="210">
        <v>0</v>
      </c>
      <c r="F156" s="212">
        <v>8576.4</v>
      </c>
      <c r="G156" s="210">
        <v>0</v>
      </c>
      <c r="I156" s="2">
        <f t="shared" si="4"/>
        <v>8.5763999999999996</v>
      </c>
      <c r="J156" s="2">
        <f t="shared" si="5"/>
        <v>8.5763999999999996</v>
      </c>
      <c r="K156" t="str">
        <f>VLOOKUP(A156,'[56]TB_31.12.2022'!A$9:K$464,11,0)</f>
        <v>Прочие текущие активы</v>
      </c>
    </row>
    <row r="157" spans="1:11" ht="12.6" hidden="1" customHeight="1">
      <c r="A157" s="501" t="s">
        <v>1341</v>
      </c>
      <c r="B157" s="210">
        <v>0</v>
      </c>
      <c r="C157" s="210">
        <v>0</v>
      </c>
      <c r="D157" s="209">
        <v>7021355.1699999999</v>
      </c>
      <c r="E157" s="210">
        <v>0</v>
      </c>
      <c r="F157" s="209">
        <v>7021355.1699999999</v>
      </c>
      <c r="G157" s="210">
        <v>0</v>
      </c>
      <c r="I157" s="2">
        <f t="shared" si="4"/>
        <v>0</v>
      </c>
      <c r="J157" s="2">
        <f t="shared" si="5"/>
        <v>7021.3551699999998</v>
      </c>
      <c r="K157" t="s">
        <v>460</v>
      </c>
    </row>
    <row r="158" spans="1:11" ht="12.6" hidden="1" customHeight="1">
      <c r="A158" s="501" t="s">
        <v>1342</v>
      </c>
      <c r="B158" s="210">
        <v>0</v>
      </c>
      <c r="C158" s="210">
        <v>0</v>
      </c>
      <c r="D158" s="211">
        <v>40000</v>
      </c>
      <c r="E158" s="210">
        <v>0</v>
      </c>
      <c r="F158" s="211">
        <v>40000</v>
      </c>
      <c r="G158" s="210">
        <v>0</v>
      </c>
      <c r="I158" s="2">
        <f t="shared" si="4"/>
        <v>0</v>
      </c>
      <c r="J158" s="2">
        <f t="shared" si="5"/>
        <v>40</v>
      </c>
      <c r="K158" t="s">
        <v>460</v>
      </c>
    </row>
    <row r="159" spans="1:11" ht="12.6" hidden="1" customHeight="1">
      <c r="A159" s="501" t="s">
        <v>145</v>
      </c>
      <c r="B159" s="209">
        <v>324647.74</v>
      </c>
      <c r="C159" s="210">
        <v>0</v>
      </c>
      <c r="D159" s="214">
        <v>-183692.42</v>
      </c>
      <c r="E159" s="211">
        <v>3450</v>
      </c>
      <c r="F159" s="209">
        <v>137505.32</v>
      </c>
      <c r="G159" s="210">
        <v>0</v>
      </c>
      <c r="I159" s="2">
        <f t="shared" si="4"/>
        <v>324.64774</v>
      </c>
      <c r="J159" s="2">
        <f t="shared" si="5"/>
        <v>137.50532000000001</v>
      </c>
      <c r="K159" t="str">
        <f>VLOOKUP(A159,'[56]TB_31.12.2022'!A$9:K$464,11,0)</f>
        <v>Прочие текущие активы</v>
      </c>
    </row>
    <row r="160" spans="1:11" ht="12.6" hidden="1" customHeight="1">
      <c r="A160" s="501" t="s">
        <v>146</v>
      </c>
      <c r="B160" s="209">
        <v>10826.67</v>
      </c>
      <c r="C160" s="210">
        <v>0</v>
      </c>
      <c r="D160" s="210">
        <v>0</v>
      </c>
      <c r="E160" s="210">
        <v>0</v>
      </c>
      <c r="F160" s="209">
        <v>10826.67</v>
      </c>
      <c r="G160" s="210">
        <v>0</v>
      </c>
      <c r="I160" s="2">
        <f t="shared" si="4"/>
        <v>10.82667</v>
      </c>
      <c r="J160" s="2">
        <f t="shared" si="5"/>
        <v>10.82667</v>
      </c>
      <c r="K160" t="str">
        <f>VLOOKUP(A160,'[56]TB_31.12.2022'!A$9:K$464,11,0)</f>
        <v>Прочие текущие активы</v>
      </c>
    </row>
    <row r="161" spans="1:12" ht="12.6" hidden="1" customHeight="1">
      <c r="A161" s="500" t="s">
        <v>147</v>
      </c>
      <c r="B161" s="209">
        <v>225101.93</v>
      </c>
      <c r="C161" s="210">
        <v>0</v>
      </c>
      <c r="D161" s="209">
        <v>750838.79</v>
      </c>
      <c r="E161" s="209">
        <v>665891.89</v>
      </c>
      <c r="F161" s="209">
        <v>310048.83</v>
      </c>
      <c r="G161" s="210">
        <v>0</v>
      </c>
      <c r="I161" s="2">
        <f t="shared" si="4"/>
        <v>225.10192999999998</v>
      </c>
      <c r="J161" s="2">
        <f t="shared" si="5"/>
        <v>310.04883000000001</v>
      </c>
      <c r="K161">
        <f>VLOOKUP(A161,'[56]TB_31.12.2022'!A$9:K$464,11,0)</f>
        <v>0</v>
      </c>
    </row>
    <row r="162" spans="1:12" ht="12.6" hidden="1" customHeight="1">
      <c r="A162" s="501" t="s">
        <v>148</v>
      </c>
      <c r="B162" s="212">
        <v>4382.8</v>
      </c>
      <c r="C162" s="210">
        <v>0</v>
      </c>
      <c r="D162" s="209">
        <v>14678.22</v>
      </c>
      <c r="E162" s="210">
        <v>0</v>
      </c>
      <c r="F162" s="209">
        <v>19061.02</v>
      </c>
      <c r="G162" s="210">
        <v>0</v>
      </c>
      <c r="I162" s="2">
        <f t="shared" si="4"/>
        <v>4.3828000000000005</v>
      </c>
      <c r="J162" s="2">
        <f t="shared" si="5"/>
        <v>19.061019999999999</v>
      </c>
      <c r="K162" t="str">
        <f>VLOOKUP(A162,'[56]TB_31.12.2022'!A$9:K$464,11,0)</f>
        <v>Прочие текущие активы</v>
      </c>
    </row>
    <row r="163" spans="1:12" ht="12.6" hidden="1" customHeight="1">
      <c r="A163" s="501" t="s">
        <v>149</v>
      </c>
      <c r="B163" s="212">
        <v>44655.8</v>
      </c>
      <c r="C163" s="210">
        <v>0</v>
      </c>
      <c r="D163" s="210">
        <v>0</v>
      </c>
      <c r="E163" s="210">
        <v>0</v>
      </c>
      <c r="F163" s="212">
        <v>44655.8</v>
      </c>
      <c r="G163" s="210">
        <v>0</v>
      </c>
      <c r="I163" s="2">
        <f t="shared" si="4"/>
        <v>44.655800000000006</v>
      </c>
      <c r="J163" s="2">
        <f t="shared" si="5"/>
        <v>44.655800000000006</v>
      </c>
      <c r="K163" t="str">
        <f>VLOOKUP(A163,'[56]TB_31.12.2022'!A$9:K$464,11,0)</f>
        <v>Прочие текущие активы</v>
      </c>
    </row>
    <row r="164" spans="1:12" ht="12.6" hidden="1" customHeight="1">
      <c r="A164" s="501" t="s">
        <v>150</v>
      </c>
      <c r="B164" s="209">
        <v>1014.45</v>
      </c>
      <c r="C164" s="210">
        <v>0</v>
      </c>
      <c r="D164" s="209">
        <v>9308.3700000000008</v>
      </c>
      <c r="E164" s="210">
        <v>0</v>
      </c>
      <c r="F164" s="209">
        <v>10322.82</v>
      </c>
      <c r="G164" s="210">
        <v>0</v>
      </c>
      <c r="I164" s="2">
        <f t="shared" si="4"/>
        <v>1.0144500000000001</v>
      </c>
      <c r="J164" s="2">
        <f t="shared" si="5"/>
        <v>10.32282</v>
      </c>
      <c r="K164" t="str">
        <f>VLOOKUP(A164,'[56]TB_31.12.2022'!A$9:K$464,11,0)</f>
        <v>Прочие текущие активы</v>
      </c>
    </row>
    <row r="165" spans="1:12" ht="12.6" hidden="1" customHeight="1">
      <c r="A165" s="501" t="s">
        <v>151</v>
      </c>
      <c r="B165" s="209">
        <v>151651.01</v>
      </c>
      <c r="C165" s="210">
        <v>0</v>
      </c>
      <c r="D165" s="209">
        <v>709289.13</v>
      </c>
      <c r="E165" s="209">
        <v>665891.89</v>
      </c>
      <c r="F165" s="209">
        <v>195048.25</v>
      </c>
      <c r="G165" s="210">
        <v>0</v>
      </c>
      <c r="I165" s="2">
        <f t="shared" si="4"/>
        <v>151.65101000000001</v>
      </c>
      <c r="J165" s="2">
        <f t="shared" si="5"/>
        <v>195.04825</v>
      </c>
      <c r="K165" t="str">
        <f>VLOOKUP(A165,'[56]TB_31.12.2022'!A$9:K$464,11,0)</f>
        <v>Прочие текущие активы</v>
      </c>
    </row>
    <row r="166" spans="1:12" ht="12.6" hidden="1" customHeight="1">
      <c r="A166" s="501" t="s">
        <v>152</v>
      </c>
      <c r="B166" s="209">
        <v>10410.35</v>
      </c>
      <c r="C166" s="210">
        <v>0</v>
      </c>
      <c r="D166" s="210">
        <v>125.78</v>
      </c>
      <c r="E166" s="210">
        <v>0</v>
      </c>
      <c r="F166" s="209">
        <v>10536.13</v>
      </c>
      <c r="G166" s="210">
        <v>0</v>
      </c>
      <c r="I166" s="2">
        <f t="shared" si="4"/>
        <v>10.410350000000001</v>
      </c>
      <c r="J166" s="2">
        <f t="shared" si="5"/>
        <v>10.53613</v>
      </c>
      <c r="K166" t="str">
        <f>VLOOKUP(A166,'[56]TB_31.12.2022'!A$9:K$464,11,0)</f>
        <v>Прочие текущие активы</v>
      </c>
    </row>
    <row r="167" spans="1:12" ht="12.6" hidden="1" customHeight="1">
      <c r="A167" s="501" t="s">
        <v>153</v>
      </c>
      <c r="B167" s="209">
        <v>2318.84</v>
      </c>
      <c r="C167" s="210">
        <v>0</v>
      </c>
      <c r="D167" s="209">
        <v>10793.51</v>
      </c>
      <c r="E167" s="210">
        <v>0</v>
      </c>
      <c r="F167" s="209">
        <v>13112.35</v>
      </c>
      <c r="G167" s="210">
        <v>0</v>
      </c>
      <c r="I167" s="2">
        <f t="shared" si="4"/>
        <v>2.3188400000000002</v>
      </c>
      <c r="J167" s="2">
        <f t="shared" si="5"/>
        <v>13.112350000000001</v>
      </c>
      <c r="K167" t="str">
        <f>VLOOKUP(A167,'[56]TB_31.12.2022'!A$9:K$464,11,0)</f>
        <v>Прочие текущие активы</v>
      </c>
    </row>
    <row r="168" spans="1:12" ht="12.6" hidden="1" customHeight="1">
      <c r="A168" s="501" t="s">
        <v>154</v>
      </c>
      <c r="B168" s="209">
        <v>5047.29</v>
      </c>
      <c r="C168" s="210">
        <v>0</v>
      </c>
      <c r="D168" s="210">
        <v>202.55</v>
      </c>
      <c r="E168" s="210">
        <v>0</v>
      </c>
      <c r="F168" s="209">
        <v>5249.84</v>
      </c>
      <c r="G168" s="210">
        <v>0</v>
      </c>
      <c r="I168" s="2">
        <f t="shared" si="4"/>
        <v>5.0472900000000003</v>
      </c>
      <c r="J168" s="2">
        <f t="shared" si="5"/>
        <v>5.2498399999999998</v>
      </c>
      <c r="K168" t="str">
        <f>VLOOKUP(A168,'[56]TB_31.12.2022'!A$9:K$464,11,0)</f>
        <v>Прочие текущие активы</v>
      </c>
    </row>
    <row r="169" spans="1:12" ht="12.6" hidden="1" customHeight="1">
      <c r="A169" s="501" t="s">
        <v>155</v>
      </c>
      <c r="B169" s="209">
        <v>5621.39</v>
      </c>
      <c r="C169" s="210">
        <v>0</v>
      </c>
      <c r="D169" s="209">
        <v>6441.23</v>
      </c>
      <c r="E169" s="210">
        <v>0</v>
      </c>
      <c r="F169" s="209">
        <v>12062.62</v>
      </c>
      <c r="G169" s="210">
        <v>0</v>
      </c>
      <c r="I169" s="2">
        <f t="shared" si="4"/>
        <v>5.6213899999999999</v>
      </c>
      <c r="J169" s="2">
        <f t="shared" si="5"/>
        <v>12.062620000000001</v>
      </c>
      <c r="K169" t="str">
        <f>VLOOKUP(A169,'[56]TB_31.12.2022'!A$9:K$464,11,0)</f>
        <v>Прочие текущие активы</v>
      </c>
    </row>
    <row r="170" spans="1:12" ht="12.6" hidden="1" customHeight="1">
      <c r="A170" s="496" t="s">
        <v>156</v>
      </c>
      <c r="B170" s="497">
        <v>7517803639.4200001</v>
      </c>
      <c r="C170" s="498">
        <v>0</v>
      </c>
      <c r="D170" s="497">
        <v>5243565759.6800003</v>
      </c>
      <c r="E170" s="497">
        <v>4354460589.9200001</v>
      </c>
      <c r="F170" s="497">
        <v>8406908809.1799994</v>
      </c>
      <c r="G170" s="498">
        <v>0</v>
      </c>
      <c r="I170" s="2">
        <f t="shared" si="4"/>
        <v>7517803.6394199999</v>
      </c>
      <c r="J170" s="2">
        <f t="shared" si="5"/>
        <v>8406908.8091799989</v>
      </c>
      <c r="K170">
        <f>VLOOKUP(A170,'[56]TB_31.12.2022'!A$9:K$464,11,0)</f>
        <v>0</v>
      </c>
    </row>
    <row r="171" spans="1:12" ht="12.6" hidden="1" customHeight="1">
      <c r="A171" s="500" t="s">
        <v>157</v>
      </c>
      <c r="B171" s="211">
        <v>3670556439</v>
      </c>
      <c r="C171" s="210">
        <v>0</v>
      </c>
      <c r="D171" s="209">
        <v>2879746174.0600004</v>
      </c>
      <c r="E171" s="209">
        <v>2940209492.5400004</v>
      </c>
      <c r="F171" s="209">
        <v>3610093120.52</v>
      </c>
      <c r="G171" s="210">
        <v>0</v>
      </c>
      <c r="I171" s="2">
        <f t="shared" si="4"/>
        <v>3670556.4389999998</v>
      </c>
      <c r="J171" s="2">
        <f t="shared" si="5"/>
        <v>3610093.1205199999</v>
      </c>
      <c r="K171">
        <f>VLOOKUP(A171,'[56]TB_31.12.2022'!A$9:K$464,11,0)</f>
        <v>0</v>
      </c>
    </row>
    <row r="172" spans="1:12" ht="12.6" hidden="1" customHeight="1">
      <c r="A172" s="501" t="s">
        <v>158</v>
      </c>
      <c r="B172" s="209">
        <v>441022005.79000002</v>
      </c>
      <c r="C172" s="210">
        <v>0</v>
      </c>
      <c r="D172" s="209">
        <v>216766902.84999999</v>
      </c>
      <c r="E172" s="209">
        <v>603212664.74000001</v>
      </c>
      <c r="F172" s="212">
        <v>54576243.899999999</v>
      </c>
      <c r="G172" s="210">
        <v>0</v>
      </c>
      <c r="I172" s="2">
        <f t="shared" si="4"/>
        <v>441022.00579000002</v>
      </c>
      <c r="J172" s="2">
        <f t="shared" si="5"/>
        <v>54576.243900000001</v>
      </c>
      <c r="K172" t="str">
        <f>VLOOKUP(A172,'[56]TB_31.12.2022'!A$9:K$464,11,0)</f>
        <v>Авансы выданные</v>
      </c>
    </row>
    <row r="173" spans="1:12" ht="12.6" hidden="1" customHeight="1">
      <c r="A173" s="501" t="s">
        <v>159</v>
      </c>
      <c r="B173" s="209">
        <v>3258198147.4400001</v>
      </c>
      <c r="C173" s="210">
        <v>0</v>
      </c>
      <c r="D173" s="209">
        <v>2662979271.21</v>
      </c>
      <c r="E173" s="212">
        <v>2338996827.8000002</v>
      </c>
      <c r="F173" s="209">
        <v>3582180590.8499999</v>
      </c>
      <c r="G173" s="210">
        <v>0</v>
      </c>
      <c r="I173" s="2">
        <f t="shared" si="4"/>
        <v>3258198.14744</v>
      </c>
      <c r="J173" s="2">
        <f t="shared" si="5"/>
        <v>3582180.5908499998</v>
      </c>
      <c r="K173" t="str">
        <f>VLOOKUP(A173,'[56]TB_31.12.2022'!A$9:K$464,11,0)</f>
        <v>Авансы выданные</v>
      </c>
    </row>
    <row r="174" spans="1:12" ht="12.6" hidden="1" customHeight="1">
      <c r="A174" s="501" t="s">
        <v>160</v>
      </c>
      <c r="B174" s="210">
        <v>0</v>
      </c>
      <c r="C174" s="209">
        <v>28663714.23</v>
      </c>
      <c r="D174" s="210">
        <v>0</v>
      </c>
      <c r="E174" s="215">
        <v>-2000000</v>
      </c>
      <c r="F174" s="210">
        <v>0</v>
      </c>
      <c r="G174" s="209">
        <v>26663714.23</v>
      </c>
      <c r="I174" s="2">
        <f t="shared" si="4"/>
        <v>-28663.714230000001</v>
      </c>
      <c r="J174" s="2">
        <f t="shared" si="5"/>
        <v>-26663.714230000001</v>
      </c>
      <c r="K174" t="str">
        <f>VLOOKUP(A174,'[56]TB_31.12.2022'!A$9:K$464,11,0)</f>
        <v>Авансы выданные</v>
      </c>
      <c r="L174" s="2">
        <f>J174-I174</f>
        <v>2000</v>
      </c>
    </row>
    <row r="175" spans="1:12" ht="12.6" hidden="1" customHeight="1">
      <c r="A175" s="500" t="s">
        <v>161</v>
      </c>
      <c r="B175" s="209">
        <v>3822430185.71</v>
      </c>
      <c r="C175" s="210">
        <v>0</v>
      </c>
      <c r="D175" s="209">
        <v>2388572585.6199999</v>
      </c>
      <c r="E175" s="209">
        <v>1414251097.3800001</v>
      </c>
      <c r="F175" s="209">
        <v>4796751673.9499989</v>
      </c>
      <c r="G175" s="210">
        <v>0</v>
      </c>
      <c r="I175" s="2">
        <f t="shared" si="4"/>
        <v>3822430.1857099999</v>
      </c>
      <c r="J175" s="2">
        <f t="shared" si="5"/>
        <v>4796751.6739499988</v>
      </c>
      <c r="K175">
        <f>VLOOKUP(A175,'[56]TB_31.12.2022'!A$9:K$464,11,0)</f>
        <v>0</v>
      </c>
    </row>
    <row r="176" spans="1:12" ht="12.6" hidden="1" customHeight="1">
      <c r="A176" s="501" t="s">
        <v>162</v>
      </c>
      <c r="B176" s="209">
        <v>96411493.590000004</v>
      </c>
      <c r="C176" s="210">
        <v>0</v>
      </c>
      <c r="D176" s="209">
        <v>382018666.94999999</v>
      </c>
      <c r="E176" s="209">
        <v>214822717.56</v>
      </c>
      <c r="F176" s="209">
        <v>263607442.97999999</v>
      </c>
      <c r="G176" s="210">
        <v>0</v>
      </c>
      <c r="I176" s="2">
        <f t="shared" si="4"/>
        <v>96411.493589999998</v>
      </c>
      <c r="J176" s="2">
        <f t="shared" si="5"/>
        <v>263607.44297999999</v>
      </c>
      <c r="K176" t="str">
        <f>VLOOKUP(A176,'[56]TB_31.12.2022'!A$9:K$464,11,0)</f>
        <v>Прочие текущие активы</v>
      </c>
    </row>
    <row r="177" spans="1:14" ht="12.6" hidden="1" customHeight="1">
      <c r="A177" s="501" t="s">
        <v>163</v>
      </c>
      <c r="B177" s="209">
        <v>3726018692.1199999</v>
      </c>
      <c r="C177" s="210">
        <v>0</v>
      </c>
      <c r="D177" s="209">
        <v>2006553918.6700001</v>
      </c>
      <c r="E177" s="209">
        <v>1199428379.8199999</v>
      </c>
      <c r="F177" s="209">
        <v>4533144230.9700003</v>
      </c>
      <c r="G177" s="210">
        <v>0</v>
      </c>
      <c r="I177" s="2">
        <f t="shared" si="4"/>
        <v>3726018.6921199998</v>
      </c>
      <c r="J177" s="2">
        <f t="shared" si="5"/>
        <v>4533144.2309699999</v>
      </c>
      <c r="K177" t="str">
        <f>VLOOKUP(A177,'[56]TB_31.12.2022'!A$9:K$464,11,0)</f>
        <v>Прочие текущие активы</v>
      </c>
    </row>
    <row r="178" spans="1:14" ht="12.6" hidden="1" customHeight="1">
      <c r="A178" s="502" t="s">
        <v>163</v>
      </c>
      <c r="B178" s="209">
        <v>3061777060.6300001</v>
      </c>
      <c r="C178" s="210">
        <v>0</v>
      </c>
      <c r="D178" s="209">
        <v>396651127.55000001</v>
      </c>
      <c r="E178" s="212">
        <v>253767220.69999999</v>
      </c>
      <c r="F178" s="209">
        <v>3204660967.48</v>
      </c>
      <c r="G178" s="210">
        <v>0</v>
      </c>
      <c r="I178" s="509">
        <f t="shared" si="4"/>
        <v>3061777.0606300002</v>
      </c>
      <c r="J178" s="509">
        <f t="shared" si="5"/>
        <v>3204660.9674800001</v>
      </c>
    </row>
    <row r="179" spans="1:14" s="349" customFormat="1" ht="12.6" hidden="1" customHeight="1">
      <c r="A179" s="502" t="s">
        <v>164</v>
      </c>
      <c r="B179" s="209">
        <v>664241631.49000001</v>
      </c>
      <c r="C179" s="210">
        <v>0</v>
      </c>
      <c r="D179" s="209">
        <v>1609902791.1199999</v>
      </c>
      <c r="E179" s="209">
        <v>945661159.12</v>
      </c>
      <c r="F179" s="209">
        <v>1328483263.4899998</v>
      </c>
      <c r="G179" s="210">
        <v>0</v>
      </c>
      <c r="I179" s="350">
        <f t="shared" si="4"/>
        <v>664241.63149000006</v>
      </c>
      <c r="J179" s="350">
        <f t="shared" si="5"/>
        <v>1328483.2634899998</v>
      </c>
      <c r="K179">
        <f>VLOOKUP(A179,'[56]TB_31.12.2022'!A$9:K$464,11,0)</f>
        <v>0</v>
      </c>
    </row>
    <row r="180" spans="1:14" ht="12.6" hidden="1" customHeight="1">
      <c r="A180" s="500" t="s">
        <v>165</v>
      </c>
      <c r="B180" s="211">
        <v>24753000</v>
      </c>
      <c r="C180" s="210">
        <v>0</v>
      </c>
      <c r="D180" s="215">
        <v>-24753000</v>
      </c>
      <c r="E180" s="210">
        <v>0</v>
      </c>
      <c r="F180" s="210">
        <v>0</v>
      </c>
      <c r="G180" s="210">
        <v>0</v>
      </c>
      <c r="I180" s="2">
        <f t="shared" si="4"/>
        <v>24753</v>
      </c>
      <c r="J180" s="2">
        <f t="shared" si="5"/>
        <v>0</v>
      </c>
      <c r="K180">
        <f>VLOOKUP(A180,'[56]TB_31.12.2022'!A$9:K$464,11,0)</f>
        <v>0</v>
      </c>
    </row>
    <row r="181" spans="1:14" ht="12.6" hidden="1" customHeight="1">
      <c r="A181" s="501" t="s">
        <v>166</v>
      </c>
      <c r="B181" s="211">
        <v>24753000</v>
      </c>
      <c r="C181" s="210">
        <v>0</v>
      </c>
      <c r="D181" s="215">
        <v>-24753000</v>
      </c>
      <c r="E181" s="210">
        <v>0</v>
      </c>
      <c r="F181" s="210">
        <v>0</v>
      </c>
      <c r="G181" s="210">
        <v>0</v>
      </c>
      <c r="I181" s="2">
        <f t="shared" si="4"/>
        <v>24753</v>
      </c>
      <c r="J181" s="2">
        <f t="shared" si="5"/>
        <v>0</v>
      </c>
      <c r="K181" t="str">
        <f>VLOOKUP(A181,'[56]TB_31.12.2022'!A$9:K$464,11,0)</f>
        <v>Прочие текущие активы</v>
      </c>
    </row>
    <row r="182" spans="1:14" ht="12.6" hidden="1" customHeight="1">
      <c r="A182" s="500" t="s">
        <v>167</v>
      </c>
      <c r="B182" s="209">
        <v>56942.61</v>
      </c>
      <c r="C182" s="210">
        <v>0</v>
      </c>
      <c r="D182" s="210">
        <v>0</v>
      </c>
      <c r="E182" s="210">
        <v>0</v>
      </c>
      <c r="F182" s="209">
        <v>56942.61</v>
      </c>
      <c r="G182" s="210">
        <v>0</v>
      </c>
      <c r="I182" s="2">
        <f t="shared" si="4"/>
        <v>56.942610000000002</v>
      </c>
      <c r="J182" s="2">
        <f t="shared" si="5"/>
        <v>56.942610000000002</v>
      </c>
      <c r="K182">
        <f>VLOOKUP(A182,'[56]TB_31.12.2022'!A$9:K$464,11,0)</f>
        <v>0</v>
      </c>
    </row>
    <row r="183" spans="1:14" ht="12.6" hidden="1" customHeight="1">
      <c r="A183" s="501" t="s">
        <v>168</v>
      </c>
      <c r="B183" s="210">
        <v>0</v>
      </c>
      <c r="C183" s="211">
        <v>2432000000</v>
      </c>
      <c r="D183" s="210">
        <v>0</v>
      </c>
      <c r="E183" s="210">
        <v>0</v>
      </c>
      <c r="F183" s="210">
        <v>0</v>
      </c>
      <c r="G183" s="211">
        <v>2432000000</v>
      </c>
      <c r="I183" s="2">
        <f t="shared" si="4"/>
        <v>-2432000</v>
      </c>
      <c r="J183" s="2">
        <f t="shared" si="5"/>
        <v>-2432000</v>
      </c>
      <c r="K183" t="str">
        <f>VLOOKUP(A183,'[56]TB_31.12.2022'!A$9:K$464,11,0)</f>
        <v>Прочие текущие активы</v>
      </c>
      <c r="L183" s="2">
        <f>I183+I78+I38</f>
        <v>-3062709.4777099998</v>
      </c>
      <c r="M183" s="2">
        <f>J183+J78+J38</f>
        <v>-3075160.04452</v>
      </c>
      <c r="N183" s="2">
        <f>M183-L183</f>
        <v>-12450.566810000222</v>
      </c>
    </row>
    <row r="184" spans="1:14" ht="12.6" hidden="1" customHeight="1">
      <c r="A184" s="501" t="s">
        <v>169</v>
      </c>
      <c r="B184" s="211">
        <v>2432000000</v>
      </c>
      <c r="C184" s="210">
        <v>0</v>
      </c>
      <c r="D184" s="210">
        <v>0</v>
      </c>
      <c r="E184" s="210">
        <v>0</v>
      </c>
      <c r="F184" s="211">
        <v>2432000000</v>
      </c>
      <c r="G184" s="210">
        <v>0</v>
      </c>
      <c r="I184" s="2">
        <f t="shared" si="4"/>
        <v>2432000</v>
      </c>
      <c r="J184" s="2">
        <f t="shared" si="5"/>
        <v>2432000</v>
      </c>
      <c r="K184" t="str">
        <f>VLOOKUP(A184,'[56]TB_31.12.2022'!A$9:K$464,11,0)</f>
        <v>Прочие текущие активы</v>
      </c>
    </row>
    <row r="185" spans="1:14" ht="12.6" hidden="1" customHeight="1">
      <c r="A185" s="501" t="s">
        <v>170</v>
      </c>
      <c r="B185" s="209">
        <v>9392.51</v>
      </c>
      <c r="C185" s="210">
        <v>0</v>
      </c>
      <c r="D185" s="210">
        <v>0</v>
      </c>
      <c r="E185" s="210">
        <v>0</v>
      </c>
      <c r="F185" s="209">
        <v>9392.51</v>
      </c>
      <c r="G185" s="210">
        <v>0</v>
      </c>
      <c r="I185" s="2">
        <f t="shared" si="4"/>
        <v>9.3925099999999997</v>
      </c>
      <c r="J185" s="2">
        <f t="shared" si="5"/>
        <v>9.3925099999999997</v>
      </c>
      <c r="K185" t="str">
        <f>VLOOKUP(A185,'[56]TB_31.12.2022'!A$9:K$464,11,0)</f>
        <v>Прочие текущие активы</v>
      </c>
    </row>
    <row r="186" spans="1:14" ht="12.6" hidden="1" customHeight="1">
      <c r="A186" s="501" t="s">
        <v>171</v>
      </c>
      <c r="B186" s="212">
        <v>43458.1</v>
      </c>
      <c r="C186" s="210">
        <v>0</v>
      </c>
      <c r="D186" s="210">
        <v>0</v>
      </c>
      <c r="E186" s="210">
        <v>0</v>
      </c>
      <c r="F186" s="212">
        <v>43458.1</v>
      </c>
      <c r="G186" s="210">
        <v>0</v>
      </c>
      <c r="I186" s="2">
        <f t="shared" si="4"/>
        <v>43.458100000000002</v>
      </c>
      <c r="J186" s="2">
        <f t="shared" si="5"/>
        <v>43.458100000000002</v>
      </c>
      <c r="K186" t="str">
        <f>VLOOKUP(A186,'[56]TB_31.12.2022'!A$9:K$464,11,0)</f>
        <v>Прочие текущие активы</v>
      </c>
    </row>
    <row r="187" spans="1:14" ht="12.6" hidden="1" customHeight="1">
      <c r="A187" s="501" t="s">
        <v>172</v>
      </c>
      <c r="B187" s="211">
        <v>4092</v>
      </c>
      <c r="C187" s="210">
        <v>0</v>
      </c>
      <c r="D187" s="210">
        <v>0</v>
      </c>
      <c r="E187" s="210">
        <v>0</v>
      </c>
      <c r="F187" s="211">
        <v>4092</v>
      </c>
      <c r="G187" s="210">
        <v>0</v>
      </c>
      <c r="I187" s="2">
        <f t="shared" si="4"/>
        <v>4.0919999999999996</v>
      </c>
      <c r="J187" s="2">
        <f t="shared" si="5"/>
        <v>4.0919999999999996</v>
      </c>
      <c r="K187" t="str">
        <f>VLOOKUP(A187,'[56]TB_31.12.2022'!A$9:K$464,11,0)</f>
        <v>Прочие текущие активы</v>
      </c>
    </row>
    <row r="188" spans="1:14" ht="12.6" hidden="1" customHeight="1">
      <c r="A188" s="500" t="s">
        <v>173</v>
      </c>
      <c r="B188" s="212">
        <v>7072.1</v>
      </c>
      <c r="C188" s="210">
        <v>0</v>
      </c>
      <c r="D188" s="210">
        <v>0</v>
      </c>
      <c r="E188" s="210">
        <v>0</v>
      </c>
      <c r="F188" s="212">
        <v>7072.1</v>
      </c>
      <c r="G188" s="210">
        <v>0</v>
      </c>
      <c r="I188" s="2">
        <f t="shared" si="4"/>
        <v>7.0721000000000007</v>
      </c>
      <c r="J188" s="2">
        <f t="shared" si="5"/>
        <v>7.0721000000000007</v>
      </c>
      <c r="K188">
        <f>VLOOKUP(A188,'[56]TB_31.12.2022'!A$9:K$464,11,0)</f>
        <v>0</v>
      </c>
    </row>
    <row r="189" spans="1:14" ht="12.6" hidden="1" customHeight="1">
      <c r="A189" s="501" t="s">
        <v>174</v>
      </c>
      <c r="B189" s="209">
        <v>1355.06</v>
      </c>
      <c r="C189" s="210">
        <v>0</v>
      </c>
      <c r="D189" s="210">
        <v>0</v>
      </c>
      <c r="E189" s="210">
        <v>0</v>
      </c>
      <c r="F189" s="209">
        <v>1355.06</v>
      </c>
      <c r="G189" s="210">
        <v>0</v>
      </c>
      <c r="I189" s="2">
        <f t="shared" si="4"/>
        <v>1.3550599999999999</v>
      </c>
      <c r="J189" s="2">
        <f t="shared" si="5"/>
        <v>1.3550599999999999</v>
      </c>
      <c r="K189" t="str">
        <f>VLOOKUP(A189,'[56]TB_31.12.2022'!A$9:K$464,11,0)</f>
        <v>Прочие текущие активы</v>
      </c>
    </row>
    <row r="190" spans="1:14" ht="12.6" hidden="1" customHeight="1">
      <c r="A190" s="501" t="s">
        <v>175</v>
      </c>
      <c r="B190" s="209">
        <v>3678.03</v>
      </c>
      <c r="C190" s="210">
        <v>0</v>
      </c>
      <c r="D190" s="210">
        <v>0</v>
      </c>
      <c r="E190" s="210">
        <v>0</v>
      </c>
      <c r="F190" s="209">
        <v>3678.03</v>
      </c>
      <c r="G190" s="210">
        <v>0</v>
      </c>
      <c r="I190" s="2">
        <f t="shared" si="4"/>
        <v>3.6780300000000001</v>
      </c>
      <c r="J190" s="2">
        <f t="shared" si="5"/>
        <v>3.6780300000000001</v>
      </c>
      <c r="K190" t="str">
        <f>VLOOKUP(A190,'[56]TB_31.12.2022'!A$9:K$464,11,0)</f>
        <v>Прочие текущие активы</v>
      </c>
    </row>
    <row r="191" spans="1:14" ht="12.6" hidden="1" customHeight="1">
      <c r="A191" s="501" t="s">
        <v>176</v>
      </c>
      <c r="B191" s="209">
        <v>1665.32</v>
      </c>
      <c r="C191" s="210">
        <v>0</v>
      </c>
      <c r="D191" s="210">
        <v>0</v>
      </c>
      <c r="E191" s="210">
        <v>0</v>
      </c>
      <c r="F191" s="209">
        <v>1665.32</v>
      </c>
      <c r="G191" s="210">
        <v>0</v>
      </c>
      <c r="I191" s="2">
        <f t="shared" si="4"/>
        <v>1.6653199999999999</v>
      </c>
      <c r="J191" s="2">
        <f t="shared" si="5"/>
        <v>1.6653199999999999</v>
      </c>
      <c r="K191" t="str">
        <f>VLOOKUP(A191,'[56]TB_31.12.2022'!A$9:K$464,11,0)</f>
        <v>Прочие текущие активы</v>
      </c>
    </row>
    <row r="192" spans="1:14" ht="12.6" hidden="1" customHeight="1">
      <c r="A192" s="501" t="s">
        <v>177</v>
      </c>
      <c r="B192" s="210">
        <v>373.69</v>
      </c>
      <c r="C192" s="210">
        <v>0</v>
      </c>
      <c r="D192" s="210">
        <v>0</v>
      </c>
      <c r="E192" s="210">
        <v>0</v>
      </c>
      <c r="F192" s="210">
        <v>373.69</v>
      </c>
      <c r="G192" s="210">
        <v>0</v>
      </c>
      <c r="I192" s="2">
        <f t="shared" si="4"/>
        <v>0.37369000000000002</v>
      </c>
      <c r="J192" s="2">
        <f t="shared" si="5"/>
        <v>0.37369000000000002</v>
      </c>
      <c r="K192">
        <f>VLOOKUP(A192,'[56]TB_31.12.2022'!A$9:K$464,11,0)</f>
        <v>0</v>
      </c>
    </row>
    <row r="193" spans="1:15" ht="12.6" hidden="1" customHeight="1">
      <c r="A193" s="496" t="s">
        <v>178</v>
      </c>
      <c r="B193" s="497">
        <v>156959360.36000001</v>
      </c>
      <c r="C193" s="498">
        <v>0</v>
      </c>
      <c r="D193" s="499">
        <v>6423563.4000000004</v>
      </c>
      <c r="E193" s="497">
        <v>59096.79</v>
      </c>
      <c r="F193" s="497">
        <v>163323826.97</v>
      </c>
      <c r="G193" s="498">
        <v>0</v>
      </c>
      <c r="I193" s="2">
        <f t="shared" si="4"/>
        <v>156959.36036000002</v>
      </c>
      <c r="J193" s="2">
        <f t="shared" si="5"/>
        <v>163323.82696999999</v>
      </c>
      <c r="K193">
        <f>VLOOKUP(A193,'[56]TB_31.12.2022'!A$9:K$464,11,0)</f>
        <v>0</v>
      </c>
    </row>
    <row r="194" spans="1:15" ht="12.6" hidden="1" customHeight="1">
      <c r="A194" s="500" t="s">
        <v>179</v>
      </c>
      <c r="B194" s="209">
        <v>156924360.36000001</v>
      </c>
      <c r="C194" s="210">
        <v>0</v>
      </c>
      <c r="D194" s="212">
        <v>6423563.4000000004</v>
      </c>
      <c r="E194" s="209">
        <v>59096.79</v>
      </c>
      <c r="F194" s="209">
        <v>163288826.97</v>
      </c>
      <c r="G194" s="210">
        <v>0</v>
      </c>
      <c r="I194" s="2">
        <f t="shared" si="4"/>
        <v>156924.36036000002</v>
      </c>
      <c r="J194" s="2">
        <f t="shared" si="5"/>
        <v>163288.82696999999</v>
      </c>
      <c r="K194">
        <f>VLOOKUP(A194,'[56]TB_31.12.2022'!A$9:K$464,11,0)</f>
        <v>0</v>
      </c>
    </row>
    <row r="195" spans="1:15" ht="12.6" hidden="1" customHeight="1">
      <c r="A195" s="501" t="s">
        <v>180</v>
      </c>
      <c r="B195" s="209">
        <v>158381469.88999999</v>
      </c>
      <c r="C195" s="210">
        <v>0</v>
      </c>
      <c r="D195" s="212">
        <v>6423563.4000000004</v>
      </c>
      <c r="E195" s="210">
        <v>0</v>
      </c>
      <c r="F195" s="209">
        <v>164805033.28999999</v>
      </c>
      <c r="G195" s="210">
        <v>0</v>
      </c>
      <c r="I195" s="2">
        <f t="shared" si="4"/>
        <v>158381.46988999998</v>
      </c>
      <c r="J195" s="2">
        <f t="shared" si="5"/>
        <v>164805.03328999999</v>
      </c>
      <c r="K195" t="str">
        <f>VLOOKUP(A195,'[56]TB_31.12.2022'!A$9:K$464,11,0)</f>
        <v>Прочие долгосрочные активы</v>
      </c>
    </row>
    <row r="196" spans="1:15" ht="12.6" hidden="1" customHeight="1">
      <c r="A196" s="501" t="s">
        <v>181</v>
      </c>
      <c r="B196" s="210">
        <v>0</v>
      </c>
      <c r="C196" s="209">
        <v>1457109.53</v>
      </c>
      <c r="D196" s="210">
        <v>0</v>
      </c>
      <c r="E196" s="209">
        <v>59096.79</v>
      </c>
      <c r="F196" s="210">
        <v>0</v>
      </c>
      <c r="G196" s="209">
        <v>1516206.32</v>
      </c>
      <c r="I196" s="2">
        <f t="shared" ref="I196:I259" si="6">(B196-C196)/1000</f>
        <v>-1457.1095299999999</v>
      </c>
      <c r="J196" s="2">
        <f t="shared" ref="J196:J259" si="7">(F196-G196)/1000</f>
        <v>-1516.20632</v>
      </c>
      <c r="K196" t="str">
        <f>VLOOKUP(A196,'[56]TB_31.12.2022'!A$9:K$464,11,0)</f>
        <v>Прочие долгосрочные активы</v>
      </c>
    </row>
    <row r="197" spans="1:15" ht="12.6" hidden="1" customHeight="1">
      <c r="A197" s="500" t="s">
        <v>182</v>
      </c>
      <c r="B197" s="211">
        <v>35000</v>
      </c>
      <c r="C197" s="210">
        <v>0</v>
      </c>
      <c r="D197" s="210">
        <v>0</v>
      </c>
      <c r="E197" s="210">
        <v>0</v>
      </c>
      <c r="F197" s="211">
        <v>35000</v>
      </c>
      <c r="G197" s="210">
        <v>0</v>
      </c>
      <c r="I197" s="2">
        <f t="shared" si="6"/>
        <v>35</v>
      </c>
      <c r="J197" s="2">
        <f t="shared" si="7"/>
        <v>35</v>
      </c>
      <c r="K197">
        <f>VLOOKUP(A197,'[56]TB_31.12.2022'!A$9:K$464,11,0)</f>
        <v>0</v>
      </c>
    </row>
    <row r="198" spans="1:15" ht="12.6" hidden="1" customHeight="1">
      <c r="A198" s="501" t="s">
        <v>183</v>
      </c>
      <c r="B198" s="211">
        <v>35000</v>
      </c>
      <c r="C198" s="210">
        <v>0</v>
      </c>
      <c r="D198" s="210">
        <v>0</v>
      </c>
      <c r="E198" s="210">
        <v>0</v>
      </c>
      <c r="F198" s="211">
        <v>35000</v>
      </c>
      <c r="G198" s="210">
        <v>0</v>
      </c>
      <c r="I198" s="2">
        <f t="shared" si="6"/>
        <v>35</v>
      </c>
      <c r="J198" s="2">
        <f t="shared" si="7"/>
        <v>35</v>
      </c>
      <c r="K198" t="str">
        <f>VLOOKUP(A198,'[56]TB_31.12.2022'!A$9:K$464,11,0)</f>
        <v>Прочие текущие активы</v>
      </c>
    </row>
    <row r="199" spans="1:15" ht="12.6" hidden="1" customHeight="1">
      <c r="A199" s="496" t="s">
        <v>184</v>
      </c>
      <c r="B199" s="497">
        <v>99527920.489999995</v>
      </c>
      <c r="C199" s="498">
        <v>0</v>
      </c>
      <c r="D199" s="497">
        <v>40314748.469999999</v>
      </c>
      <c r="E199" s="497">
        <v>53794724.07</v>
      </c>
      <c r="F199" s="497">
        <v>86047944.890000001</v>
      </c>
      <c r="G199" s="498">
        <v>0</v>
      </c>
      <c r="I199" s="2">
        <f t="shared" si="6"/>
        <v>99527.92048999999</v>
      </c>
      <c r="J199" s="2">
        <f t="shared" si="7"/>
        <v>86047.944889999999</v>
      </c>
      <c r="K199">
        <f>VLOOKUP(A199,'[56]TB_31.12.2022'!A$9:K$464,11,0)</f>
        <v>0</v>
      </c>
    </row>
    <row r="200" spans="1:15" ht="12.6" hidden="1" customHeight="1">
      <c r="A200" s="500" t="s">
        <v>185</v>
      </c>
      <c r="B200" s="211">
        <v>4194422</v>
      </c>
      <c r="C200" s="210">
        <v>0</v>
      </c>
      <c r="D200" s="215">
        <v>-4194422</v>
      </c>
      <c r="E200" s="210">
        <v>0</v>
      </c>
      <c r="F200" s="210">
        <v>0</v>
      </c>
      <c r="G200" s="210">
        <v>0</v>
      </c>
      <c r="I200" s="2">
        <f t="shared" si="6"/>
        <v>4194.4219999999996</v>
      </c>
      <c r="J200" s="2">
        <f t="shared" si="7"/>
        <v>0</v>
      </c>
      <c r="K200">
        <f>VLOOKUP(A200,'[56]TB_31.12.2022'!A$9:K$464,11,0)</f>
        <v>0</v>
      </c>
    </row>
    <row r="201" spans="1:15" ht="12.6" hidden="1" customHeight="1">
      <c r="A201" s="501" t="s">
        <v>186</v>
      </c>
      <c r="B201" s="211">
        <v>4194422</v>
      </c>
      <c r="C201" s="210">
        <v>0</v>
      </c>
      <c r="D201" s="215">
        <v>-4194422</v>
      </c>
      <c r="E201" s="210">
        <v>0</v>
      </c>
      <c r="F201" s="210">
        <v>0</v>
      </c>
      <c r="G201" s="210">
        <v>0</v>
      </c>
      <c r="I201" s="2">
        <f t="shared" si="6"/>
        <v>4194.4219999999996</v>
      </c>
      <c r="J201" s="2">
        <f t="shared" si="7"/>
        <v>0</v>
      </c>
      <c r="K201" t="str">
        <f>VLOOKUP(A201,'[56]TB_31.12.2022'!A$9:K$464,11,0)</f>
        <v>Прочие долгосрочные активы</v>
      </c>
    </row>
    <row r="202" spans="1:15" ht="12.6" hidden="1" customHeight="1">
      <c r="A202" s="500" t="s">
        <v>187</v>
      </c>
      <c r="B202" s="209">
        <v>44188266.039999999</v>
      </c>
      <c r="C202" s="210">
        <v>0</v>
      </c>
      <c r="D202" s="209">
        <v>18631948.09</v>
      </c>
      <c r="E202" s="209">
        <v>27109301.34</v>
      </c>
      <c r="F202" s="209">
        <v>35710912.789999999</v>
      </c>
      <c r="G202" s="210">
        <v>0</v>
      </c>
      <c r="I202" s="2">
        <f t="shared" si="6"/>
        <v>44188.266040000002</v>
      </c>
      <c r="J202" s="2">
        <f t="shared" si="7"/>
        <v>35710.912790000002</v>
      </c>
      <c r="K202">
        <f>VLOOKUP(A202,'[56]TB_31.12.2022'!A$9:K$464,11,0)</f>
        <v>0</v>
      </c>
    </row>
    <row r="203" spans="1:15" ht="12.6" hidden="1" customHeight="1">
      <c r="A203" s="501" t="s">
        <v>188</v>
      </c>
      <c r="B203" s="209">
        <v>44188266.039999999</v>
      </c>
      <c r="C203" s="210">
        <v>0</v>
      </c>
      <c r="D203" s="209">
        <v>18631948.09</v>
      </c>
      <c r="E203" s="209">
        <v>27109301.34</v>
      </c>
      <c r="F203" s="209">
        <v>35710912.789999999</v>
      </c>
      <c r="G203" s="210">
        <v>0</v>
      </c>
      <c r="I203" s="2">
        <f t="shared" si="6"/>
        <v>44188.266040000002</v>
      </c>
      <c r="J203" s="2">
        <f t="shared" si="7"/>
        <v>35710.912790000002</v>
      </c>
      <c r="K203" t="str">
        <f>VLOOKUP(A203,'[56]TB_31.12.2022'!A$9:K$464,11,0)</f>
        <v>Прочие долгосрочные активы</v>
      </c>
    </row>
    <row r="204" spans="1:15" ht="12.6" hidden="1" customHeight="1">
      <c r="A204" s="500" t="s">
        <v>189</v>
      </c>
      <c r="B204" s="209">
        <v>51145232.450000003</v>
      </c>
      <c r="C204" s="210">
        <v>0</v>
      </c>
      <c r="D204" s="209">
        <v>25877222.379999999</v>
      </c>
      <c r="E204" s="209">
        <v>26685422.73</v>
      </c>
      <c r="F204" s="212">
        <v>50337032.100000001</v>
      </c>
      <c r="G204" s="210">
        <v>0</v>
      </c>
      <c r="I204" s="2">
        <f t="shared" si="6"/>
        <v>51145.232450000003</v>
      </c>
      <c r="J204" s="2">
        <f t="shared" si="7"/>
        <v>50337.032100000004</v>
      </c>
      <c r="K204">
        <f>VLOOKUP(A204,'[56]TB_31.12.2022'!A$9:K$464,11,0)</f>
        <v>0</v>
      </c>
      <c r="L204" s="217" t="s">
        <v>596</v>
      </c>
    </row>
    <row r="205" spans="1:15" ht="12.6" hidden="1" customHeight="1">
      <c r="A205" s="501" t="s">
        <v>190</v>
      </c>
      <c r="B205" s="209">
        <v>51145232.450000003</v>
      </c>
      <c r="C205" s="210">
        <v>0</v>
      </c>
      <c r="D205" s="209">
        <v>25877222.379999999</v>
      </c>
      <c r="E205" s="209">
        <v>26685422.73</v>
      </c>
      <c r="F205" s="212">
        <v>50337032.100000001</v>
      </c>
      <c r="G205" s="210">
        <v>0</v>
      </c>
      <c r="I205" s="2">
        <f t="shared" si="6"/>
        <v>51145.232450000003</v>
      </c>
      <c r="J205" s="2">
        <f t="shared" si="7"/>
        <v>50337.032100000004</v>
      </c>
      <c r="K205" t="str">
        <f>VLOOKUP(A205,'[56]TB_31.12.2022'!A$9:K$464,11,0)</f>
        <v>Прочие долгосрочные активы</v>
      </c>
      <c r="L205" s="217" t="s">
        <v>597</v>
      </c>
    </row>
    <row r="206" spans="1:15" ht="12.6" hidden="1" customHeight="1">
      <c r="A206" s="496" t="s">
        <v>191</v>
      </c>
      <c r="B206" s="497">
        <v>112633588994.48999</v>
      </c>
      <c r="C206" s="498">
        <v>0</v>
      </c>
      <c r="D206" s="497">
        <v>30642679594.739998</v>
      </c>
      <c r="E206" s="497">
        <v>33860095186.98</v>
      </c>
      <c r="F206" s="497">
        <v>109416173402.25</v>
      </c>
      <c r="G206" s="498">
        <v>0</v>
      </c>
      <c r="I206" s="2">
        <f t="shared" si="6"/>
        <v>112633588.99449</v>
      </c>
      <c r="J206" s="2">
        <f t="shared" si="7"/>
        <v>109416173.40225001</v>
      </c>
      <c r="K206">
        <f>VLOOKUP(A206,'[56]TB_31.12.2022'!A$9:K$464,11,0)</f>
        <v>0</v>
      </c>
      <c r="L206" s="217" t="s">
        <v>597</v>
      </c>
    </row>
    <row r="207" spans="1:15" ht="12.6" hidden="1" customHeight="1">
      <c r="A207" s="500" t="s">
        <v>192</v>
      </c>
      <c r="B207" s="209">
        <v>195871437180.82001</v>
      </c>
      <c r="C207" s="210">
        <v>0</v>
      </c>
      <c r="D207" s="209">
        <v>20816532495.959999</v>
      </c>
      <c r="E207" s="209">
        <v>17966811416.170002</v>
      </c>
      <c r="F207" s="209">
        <v>198721158260.61002</v>
      </c>
      <c r="G207" s="210">
        <v>0</v>
      </c>
      <c r="I207" s="2">
        <f t="shared" si="6"/>
        <v>195871437.18082002</v>
      </c>
      <c r="J207" s="2">
        <f t="shared" si="7"/>
        <v>198721158.26061001</v>
      </c>
      <c r="K207">
        <f>VLOOKUP(A207,'[56]TB_31.12.2022'!A$9:K$464,11,0)</f>
        <v>0</v>
      </c>
      <c r="L207" s="217" t="s">
        <v>598</v>
      </c>
    </row>
    <row r="208" spans="1:15" ht="12.6" hidden="1" customHeight="1">
      <c r="A208" s="644" t="s">
        <v>193</v>
      </c>
      <c r="B208" s="209">
        <v>182609747.02000001</v>
      </c>
      <c r="C208" s="210">
        <v>0</v>
      </c>
      <c r="D208" s="209">
        <v>9023907.6600000001</v>
      </c>
      <c r="E208" s="209">
        <v>9023275.6600000001</v>
      </c>
      <c r="F208" s="209">
        <v>182610379.02000001</v>
      </c>
      <c r="G208" s="210">
        <v>0</v>
      </c>
      <c r="I208" s="521">
        <f t="shared" si="6"/>
        <v>182609.74702000001</v>
      </c>
      <c r="J208" s="521">
        <f t="shared" si="7"/>
        <v>182610.37902000002</v>
      </c>
      <c r="K208" s="224" t="str">
        <f>VLOOKUP(A208,'[56]TB_31.12.2022'!A$9:K$464,11,0)</f>
        <v>Основные средства</v>
      </c>
      <c r="M208" s="2">
        <f>J208-I208</f>
        <v>0.63200000001234002</v>
      </c>
      <c r="O208" s="2">
        <f>J208-I208</f>
        <v>0.63200000001234002</v>
      </c>
    </row>
    <row r="209" spans="1:15" ht="12.6" hidden="1" customHeight="1">
      <c r="A209" s="501" t="s">
        <v>194</v>
      </c>
      <c r="B209" s="209">
        <v>12428171960.669998</v>
      </c>
      <c r="C209" s="210">
        <v>0</v>
      </c>
      <c r="D209" s="209">
        <v>1384401593.9200001</v>
      </c>
      <c r="E209" s="209">
        <v>1363754721.01</v>
      </c>
      <c r="F209" s="209">
        <v>12448818833.58</v>
      </c>
      <c r="G209" s="210">
        <v>0</v>
      </c>
      <c r="I209" s="537">
        <f t="shared" si="6"/>
        <v>12428171.960669998</v>
      </c>
      <c r="J209" s="537">
        <f t="shared" si="7"/>
        <v>12448818.83358</v>
      </c>
      <c r="K209" s="224" t="str">
        <f>VLOOKUP(A209,'[56]TB_31.12.2022'!A$9:K$464,11,0)</f>
        <v>Основные средства</v>
      </c>
      <c r="L209" s="217" t="s">
        <v>598</v>
      </c>
      <c r="O209" s="2">
        <f t="shared" ref="O209:O211" si="8">J209-I209</f>
        <v>20646.872910002246</v>
      </c>
    </row>
    <row r="210" spans="1:15" ht="12.6" hidden="1" customHeight="1">
      <c r="A210" s="501" t="s">
        <v>195</v>
      </c>
      <c r="B210" s="209">
        <v>3382380120.0099998</v>
      </c>
      <c r="C210" s="210">
        <v>0</v>
      </c>
      <c r="D210" s="209">
        <v>781835997.00999999</v>
      </c>
      <c r="E210" s="209">
        <v>785176116.33000004</v>
      </c>
      <c r="F210" s="209">
        <v>3379040000.6900001</v>
      </c>
      <c r="G210" s="210">
        <v>0</v>
      </c>
      <c r="I210" s="537">
        <f t="shared" si="6"/>
        <v>3382380.1200099997</v>
      </c>
      <c r="J210" s="537">
        <f t="shared" si="7"/>
        <v>3379040.0006900001</v>
      </c>
      <c r="K210" s="224" t="str">
        <f>VLOOKUP(A210,'[56]TB_31.12.2022'!A$9:K$464,11,0)</f>
        <v>Основные средства</v>
      </c>
      <c r="L210" s="218"/>
      <c r="O210" s="2">
        <f t="shared" si="8"/>
        <v>-3340.1193199995905</v>
      </c>
    </row>
    <row r="211" spans="1:15" ht="12.6" hidden="1" customHeight="1">
      <c r="A211" s="501" t="s">
        <v>196</v>
      </c>
      <c r="B211" s="209">
        <v>39031859652.809998</v>
      </c>
      <c r="C211" s="210">
        <v>0</v>
      </c>
      <c r="D211" s="209">
        <v>4602526373.0900002</v>
      </c>
      <c r="E211" s="209">
        <v>4201328342.5500002</v>
      </c>
      <c r="F211" s="209">
        <v>39433057683.350006</v>
      </c>
      <c r="G211" s="210">
        <v>0</v>
      </c>
      <c r="I211" s="539">
        <f t="shared" si="6"/>
        <v>39031859.65281</v>
      </c>
      <c r="J211" s="539">
        <f t="shared" si="7"/>
        <v>39433057.683350004</v>
      </c>
      <c r="K211" s="224" t="str">
        <f>VLOOKUP(A211,'[56]TB_31.12.2022'!A$9:K$464,11,0)</f>
        <v>Основные средства</v>
      </c>
      <c r="L211" s="2">
        <f>TB!J211+SUM(TB!J213:J220)+TB!J253+TB!J254+34242</f>
        <v>180325131.60698998</v>
      </c>
      <c r="O211" s="646">
        <f t="shared" si="8"/>
        <v>401198.03054000437</v>
      </c>
    </row>
    <row r="212" spans="1:15" ht="12.6" hidden="1" customHeight="1">
      <c r="A212" s="501" t="s">
        <v>197</v>
      </c>
      <c r="B212" s="209">
        <v>138446502016.73999</v>
      </c>
      <c r="C212" s="210">
        <v>0</v>
      </c>
      <c r="D212" s="209">
        <v>13084700590.57</v>
      </c>
      <c r="E212" s="212">
        <v>10673370683.700001</v>
      </c>
      <c r="F212" s="209">
        <v>140857831923.60999</v>
      </c>
      <c r="G212" s="210">
        <v>0</v>
      </c>
      <c r="I212" s="2">
        <f t="shared" si="6"/>
        <v>138446502.01673999</v>
      </c>
      <c r="J212" s="2">
        <f t="shared" si="7"/>
        <v>140857831.92360997</v>
      </c>
      <c r="K212">
        <f>VLOOKUP(A212,'[56]TB_31.12.2022'!A$9:K$464,11,0)</f>
        <v>0</v>
      </c>
    </row>
    <row r="213" spans="1:15" ht="12.6" hidden="1" customHeight="1">
      <c r="A213" s="502" t="s">
        <v>198</v>
      </c>
      <c r="B213" s="209">
        <v>86608155047.979996</v>
      </c>
      <c r="C213" s="210">
        <v>0</v>
      </c>
      <c r="D213" s="209">
        <v>9665585656.6399994</v>
      </c>
      <c r="E213" s="209">
        <v>7786308052.4400005</v>
      </c>
      <c r="F213" s="209">
        <v>88487432652.179993</v>
      </c>
      <c r="G213" s="210">
        <v>0</v>
      </c>
      <c r="I213" s="539">
        <f t="shared" si="6"/>
        <v>86608155.047979996</v>
      </c>
      <c r="J213" s="539">
        <f t="shared" si="7"/>
        <v>88487432.652179986</v>
      </c>
      <c r="K213" s="224" t="str">
        <f>VLOOKUP(A213,'[56]TB_31.12.2022'!A$9:K$464,11,0)</f>
        <v>Основные средства</v>
      </c>
      <c r="O213" s="646">
        <f t="shared" ref="O213:O224" si="9">J213-I213</f>
        <v>1879277.6041999906</v>
      </c>
    </row>
    <row r="214" spans="1:15" ht="12.6" hidden="1" customHeight="1">
      <c r="A214" s="502" t="s">
        <v>199</v>
      </c>
      <c r="B214" s="209">
        <v>564561838.74000001</v>
      </c>
      <c r="C214" s="210">
        <v>0</v>
      </c>
      <c r="D214" s="209">
        <v>55670238.039999999</v>
      </c>
      <c r="E214" s="209">
        <v>1023443.38</v>
      </c>
      <c r="F214" s="212">
        <v>619208633.39999998</v>
      </c>
      <c r="G214" s="210">
        <v>0</v>
      </c>
      <c r="I214" s="539">
        <f t="shared" si="6"/>
        <v>564561.83874000004</v>
      </c>
      <c r="J214" s="539">
        <f t="shared" si="7"/>
        <v>619208.63339999993</v>
      </c>
      <c r="K214" s="224" t="str">
        <f>VLOOKUP(A214,'[56]TB_31.12.2022'!A$9:K$464,11,0)</f>
        <v>Основные средства</v>
      </c>
      <c r="O214" s="2">
        <f t="shared" si="9"/>
        <v>54646.794659999898</v>
      </c>
    </row>
    <row r="215" spans="1:15" ht="12.6" hidden="1" customHeight="1">
      <c r="A215" s="502" t="s">
        <v>200</v>
      </c>
      <c r="B215" s="211">
        <v>29549360</v>
      </c>
      <c r="C215" s="210">
        <v>0</v>
      </c>
      <c r="D215" s="211">
        <v>3548950</v>
      </c>
      <c r="E215" s="211">
        <v>3770550</v>
      </c>
      <c r="F215" s="211">
        <v>29327760</v>
      </c>
      <c r="G215" s="210">
        <v>0</v>
      </c>
      <c r="I215" s="539">
        <f t="shared" si="6"/>
        <v>29549.360000000001</v>
      </c>
      <c r="J215" s="539">
        <f t="shared" si="7"/>
        <v>29327.759999999998</v>
      </c>
      <c r="K215" s="224" t="str">
        <f>VLOOKUP(A215,'[56]TB_31.12.2022'!A$9:K$464,11,0)</f>
        <v>Основные средства</v>
      </c>
      <c r="O215" s="2">
        <f t="shared" si="9"/>
        <v>-221.60000000000218</v>
      </c>
    </row>
    <row r="216" spans="1:15" ht="12.6" hidden="1" customHeight="1">
      <c r="A216" s="502" t="s">
        <v>201</v>
      </c>
      <c r="B216" s="209">
        <v>69781250.129999995</v>
      </c>
      <c r="C216" s="210">
        <v>0</v>
      </c>
      <c r="D216" s="209">
        <v>69189935.689999998</v>
      </c>
      <c r="E216" s="209">
        <v>49594415.460000001</v>
      </c>
      <c r="F216" s="209">
        <v>89376770.359999999</v>
      </c>
      <c r="G216" s="210">
        <v>0</v>
      </c>
      <c r="I216" s="539">
        <f t="shared" si="6"/>
        <v>69781.25013</v>
      </c>
      <c r="J216" s="539">
        <f t="shared" si="7"/>
        <v>89376.770359999995</v>
      </c>
      <c r="K216" s="224" t="str">
        <f>VLOOKUP(A216,'[56]TB_31.12.2022'!A$9:K$464,11,0)</f>
        <v>Основные средства</v>
      </c>
      <c r="O216" s="2">
        <f t="shared" si="9"/>
        <v>19595.520229999995</v>
      </c>
    </row>
    <row r="217" spans="1:15" ht="12.6" hidden="1" customHeight="1">
      <c r="A217" s="502" t="s">
        <v>202</v>
      </c>
      <c r="B217" s="209">
        <v>812320579.22000003</v>
      </c>
      <c r="C217" s="210">
        <v>0</v>
      </c>
      <c r="D217" s="209">
        <v>254398244.94</v>
      </c>
      <c r="E217" s="209">
        <v>165344883.68000001</v>
      </c>
      <c r="F217" s="209">
        <v>901373940.48000002</v>
      </c>
      <c r="G217" s="210">
        <v>0</v>
      </c>
      <c r="I217" s="539">
        <f t="shared" si="6"/>
        <v>812320.57922000007</v>
      </c>
      <c r="J217" s="539">
        <f t="shared" si="7"/>
        <v>901373.94047999999</v>
      </c>
      <c r="K217" s="224" t="str">
        <f>VLOOKUP(A217,'[56]TB_31.12.2022'!A$9:K$464,11,0)</f>
        <v>Основные средства</v>
      </c>
      <c r="L217" t="s">
        <v>599</v>
      </c>
      <c r="M217" s="216"/>
      <c r="O217" s="2">
        <f t="shared" si="9"/>
        <v>89053.361259999918</v>
      </c>
    </row>
    <row r="218" spans="1:15" ht="12.6" hidden="1" customHeight="1">
      <c r="A218" s="502" t="s">
        <v>203</v>
      </c>
      <c r="B218" s="209">
        <v>1706404338.95</v>
      </c>
      <c r="C218" s="210">
        <v>0</v>
      </c>
      <c r="D218" s="209">
        <v>737300324.45000005</v>
      </c>
      <c r="E218" s="209">
        <v>575150330.58000004</v>
      </c>
      <c r="F218" s="209">
        <v>1868554332.8199999</v>
      </c>
      <c r="G218" s="210">
        <v>0</v>
      </c>
      <c r="I218" s="539">
        <f t="shared" si="6"/>
        <v>1706404.33895</v>
      </c>
      <c r="J218" s="539">
        <f t="shared" si="7"/>
        <v>1868554.3328199999</v>
      </c>
      <c r="K218" s="224" t="str">
        <f>VLOOKUP(A218,'[56]TB_31.12.2022'!A$9:K$464,11,0)</f>
        <v>Основные средства</v>
      </c>
      <c r="L218" s="217" t="s">
        <v>600</v>
      </c>
      <c r="O218" s="2">
        <f t="shared" si="9"/>
        <v>162149.99386999989</v>
      </c>
    </row>
    <row r="219" spans="1:15" ht="12.6" hidden="1" customHeight="1">
      <c r="A219" s="502" t="s">
        <v>204</v>
      </c>
      <c r="B219" s="209">
        <v>1293001129.9100001</v>
      </c>
      <c r="C219" s="210">
        <v>0</v>
      </c>
      <c r="D219" s="209">
        <v>176429218.50999999</v>
      </c>
      <c r="E219" s="209">
        <v>179328767.84</v>
      </c>
      <c r="F219" s="209">
        <v>1290101580.5799999</v>
      </c>
      <c r="G219" s="210">
        <v>0</v>
      </c>
      <c r="I219" s="539">
        <f t="shared" si="6"/>
        <v>1293001.1299100001</v>
      </c>
      <c r="J219" s="539">
        <f t="shared" si="7"/>
        <v>1290101.5805799998</v>
      </c>
      <c r="K219" s="224" t="str">
        <f>VLOOKUP(A219,'[56]TB_31.12.2022'!A$9:K$464,11,0)</f>
        <v>Основные средства</v>
      </c>
      <c r="L219" s="217" t="s">
        <v>600</v>
      </c>
      <c r="O219" s="2">
        <f t="shared" si="9"/>
        <v>-2899.5493300003</v>
      </c>
    </row>
    <row r="220" spans="1:15" ht="12.6" hidden="1" customHeight="1">
      <c r="A220" s="502" t="s">
        <v>205</v>
      </c>
      <c r="B220" s="209">
        <v>47362728471.809998</v>
      </c>
      <c r="C220" s="210">
        <v>0</v>
      </c>
      <c r="D220" s="212">
        <v>2122578022.3</v>
      </c>
      <c r="E220" s="209">
        <v>1912850240.3199999</v>
      </c>
      <c r="F220" s="209">
        <v>47572456253.790001</v>
      </c>
      <c r="G220" s="210">
        <v>0</v>
      </c>
      <c r="I220" s="539">
        <f t="shared" si="6"/>
        <v>47362728.471809998</v>
      </c>
      <c r="J220" s="539">
        <f t="shared" si="7"/>
        <v>47572456.253789999</v>
      </c>
      <c r="K220" s="224" t="str">
        <f>VLOOKUP(A220,'[56]TB_31.12.2022'!A$9:K$464,11,0)</f>
        <v>Основные средства</v>
      </c>
      <c r="L220" s="217" t="s">
        <v>600</v>
      </c>
      <c r="O220" s="2">
        <f t="shared" si="9"/>
        <v>209727.78198000044</v>
      </c>
    </row>
    <row r="221" spans="1:15" ht="12.6" hidden="1" customHeight="1">
      <c r="A221" s="501" t="s">
        <v>206</v>
      </c>
      <c r="B221" s="209">
        <v>905771631.95000005</v>
      </c>
      <c r="C221" s="210">
        <v>0</v>
      </c>
      <c r="D221" s="209">
        <v>591451761.42999995</v>
      </c>
      <c r="E221" s="209">
        <v>595637911.42999995</v>
      </c>
      <c r="F221" s="209">
        <v>901585481.95000005</v>
      </c>
      <c r="G221" s="210">
        <v>0</v>
      </c>
      <c r="I221" s="541">
        <f t="shared" si="6"/>
        <v>905771.63195000007</v>
      </c>
      <c r="J221" s="541">
        <f t="shared" si="7"/>
        <v>901585.48195000004</v>
      </c>
      <c r="K221" s="224" t="str">
        <f>VLOOKUP(A221,'[56]TB_31.12.2022'!A$9:K$464,11,0)</f>
        <v>Основные средства</v>
      </c>
      <c r="O221" s="2">
        <f t="shared" si="9"/>
        <v>-4186.1500000000233</v>
      </c>
    </row>
    <row r="222" spans="1:15" ht="12.6" hidden="1" customHeight="1">
      <c r="A222" s="501" t="s">
        <v>207</v>
      </c>
      <c r="B222" s="209">
        <v>131162933.59</v>
      </c>
      <c r="C222" s="210">
        <v>0</v>
      </c>
      <c r="D222" s="209">
        <v>45624534.810000002</v>
      </c>
      <c r="E222" s="209">
        <v>22939122.25</v>
      </c>
      <c r="F222" s="209">
        <v>153848346.15000001</v>
      </c>
      <c r="G222" s="210">
        <v>0</v>
      </c>
      <c r="I222" s="522">
        <f t="shared" si="6"/>
        <v>131162.93359</v>
      </c>
      <c r="J222" s="522">
        <f t="shared" si="7"/>
        <v>153848.34615</v>
      </c>
      <c r="K222" s="224" t="str">
        <f>VLOOKUP(A222,'[56]TB_31.12.2022'!A$9:K$464,11,0)</f>
        <v>Основные средства</v>
      </c>
      <c r="O222" s="2">
        <f t="shared" si="9"/>
        <v>22685.412559999997</v>
      </c>
    </row>
    <row r="223" spans="1:15" ht="12.6" hidden="1" customHeight="1">
      <c r="A223" s="501" t="s">
        <v>208</v>
      </c>
      <c r="B223" s="209">
        <v>43738308.850000001</v>
      </c>
      <c r="C223" s="210">
        <v>0</v>
      </c>
      <c r="D223" s="209">
        <v>11930257.85</v>
      </c>
      <c r="E223" s="209">
        <v>11508257.85</v>
      </c>
      <c r="F223" s="209">
        <v>44160308.850000001</v>
      </c>
      <c r="G223" s="210">
        <v>0</v>
      </c>
      <c r="I223" s="522">
        <f t="shared" si="6"/>
        <v>43738.308850000001</v>
      </c>
      <c r="J223" s="522">
        <f t="shared" si="7"/>
        <v>44160.308850000001</v>
      </c>
      <c r="K223" s="224" t="str">
        <f>VLOOKUP(A223,'[56]TB_31.12.2022'!A$9:K$464,11,0)</f>
        <v>Основные средства</v>
      </c>
      <c r="L223" s="217">
        <f>(TB!J227+TB!J228+TB!J257+TB!J258)/-1</f>
        <v>3367482.6619800003</v>
      </c>
      <c r="O223" s="2">
        <f t="shared" si="9"/>
        <v>422</v>
      </c>
    </row>
    <row r="224" spans="1:15" ht="12.6" hidden="1" customHeight="1">
      <c r="A224" s="501" t="s">
        <v>209</v>
      </c>
      <c r="B224" s="209">
        <v>1319240809.1800001</v>
      </c>
      <c r="C224" s="210">
        <v>0</v>
      </c>
      <c r="D224" s="209">
        <v>303541479.62</v>
      </c>
      <c r="E224" s="209">
        <v>302576985.38999999</v>
      </c>
      <c r="F224" s="209">
        <v>1320205303.4099998</v>
      </c>
      <c r="G224" s="210">
        <v>0</v>
      </c>
      <c r="I224" s="522">
        <f t="shared" si="6"/>
        <v>1319240.8091800001</v>
      </c>
      <c r="J224" s="522">
        <f t="shared" si="7"/>
        <v>1320205.3034099999</v>
      </c>
      <c r="K224" s="224" t="str">
        <f>VLOOKUP(A224,'[56]TB_31.12.2022'!A$9:K$464,11,0)</f>
        <v>Основные средства</v>
      </c>
      <c r="L224" s="217"/>
      <c r="O224" s="2">
        <f t="shared" si="9"/>
        <v>964.49422999983653</v>
      </c>
    </row>
    <row r="225" spans="1:15" ht="12.6" hidden="1" customHeight="1">
      <c r="A225" s="501" t="s">
        <v>210</v>
      </c>
      <c r="B225" s="210">
        <v>0</v>
      </c>
      <c r="C225" s="210">
        <v>0</v>
      </c>
      <c r="D225" s="211">
        <v>1496000</v>
      </c>
      <c r="E225" s="211">
        <v>1496000</v>
      </c>
      <c r="F225" s="210">
        <v>0</v>
      </c>
      <c r="G225" s="210">
        <v>0</v>
      </c>
      <c r="I225" s="2">
        <f t="shared" si="6"/>
        <v>0</v>
      </c>
      <c r="J225" s="2">
        <f t="shared" si="7"/>
        <v>0</v>
      </c>
      <c r="K225">
        <v>0</v>
      </c>
      <c r="L225" s="217"/>
    </row>
    <row r="226" spans="1:15" ht="12.6" hidden="1" customHeight="1">
      <c r="A226" s="500" t="s">
        <v>211</v>
      </c>
      <c r="B226" s="210">
        <v>0</v>
      </c>
      <c r="C226" s="209">
        <v>84207713010.889999</v>
      </c>
      <c r="D226" s="209">
        <v>7509567456.2299995</v>
      </c>
      <c r="E226" s="209">
        <v>13135333240.509998</v>
      </c>
      <c r="F226" s="210">
        <v>0</v>
      </c>
      <c r="G226" s="209">
        <v>89833478795.169998</v>
      </c>
      <c r="I226" s="2">
        <f t="shared" si="6"/>
        <v>-84207713.010889992</v>
      </c>
      <c r="J226" s="2">
        <f t="shared" si="7"/>
        <v>-89833478.795169994</v>
      </c>
      <c r="K226">
        <f>VLOOKUP(A226,'[56]TB_31.12.2022'!A$9:K$464,11,0)</f>
        <v>0</v>
      </c>
    </row>
    <row r="227" spans="1:15" ht="12.6" hidden="1" customHeight="1">
      <c r="A227" s="501" t="s">
        <v>212</v>
      </c>
      <c r="B227" s="210">
        <v>0</v>
      </c>
      <c r="C227" s="209">
        <v>2519699110.9200001</v>
      </c>
      <c r="D227" s="209">
        <v>144136583.31</v>
      </c>
      <c r="E227" s="209">
        <v>312914109.23000002</v>
      </c>
      <c r="F227" s="210">
        <v>0</v>
      </c>
      <c r="G227" s="209">
        <v>2688476636.8400002</v>
      </c>
      <c r="I227" s="538">
        <f t="shared" si="6"/>
        <v>-2519699.1109199999</v>
      </c>
      <c r="J227" s="538">
        <f t="shared" si="7"/>
        <v>-2688476.6368400003</v>
      </c>
      <c r="K227" s="224" t="str">
        <f>VLOOKUP(A227,'[56]TB_31.12.2022'!A$9:K$464,11,0)</f>
        <v>Основные средства</v>
      </c>
      <c r="L227" s="217">
        <f>(TB!J227+TB!J228+TB!J257+TB!J258)/-1</f>
        <v>3367482.6619800003</v>
      </c>
      <c r="O227" s="2">
        <f t="shared" ref="O227:O229" si="10">J227-I227</f>
        <v>-168777.52592000039</v>
      </c>
    </row>
    <row r="228" spans="1:15" ht="12.6" hidden="1" customHeight="1">
      <c r="A228" s="644" t="s">
        <v>213</v>
      </c>
      <c r="B228" s="210">
        <v>0</v>
      </c>
      <c r="C228" s="209">
        <v>552647465.41999996</v>
      </c>
      <c r="D228" s="209">
        <v>182285771.37</v>
      </c>
      <c r="E228" s="209">
        <v>221496240.96000001</v>
      </c>
      <c r="F228" s="210">
        <v>0</v>
      </c>
      <c r="G228" s="209">
        <v>591857935.00999999</v>
      </c>
      <c r="I228" s="538">
        <f t="shared" si="6"/>
        <v>-552647.46541999991</v>
      </c>
      <c r="J228" s="538">
        <f t="shared" si="7"/>
        <v>-591857.93501000002</v>
      </c>
      <c r="K228" s="224" t="str">
        <f>VLOOKUP(A228,'[56]TB_31.12.2022'!A$9:K$464,11,0)</f>
        <v>Основные средства</v>
      </c>
      <c r="O228" s="2">
        <f t="shared" si="10"/>
        <v>-39210.46959000011</v>
      </c>
    </row>
    <row r="229" spans="1:15" ht="12.6" hidden="1" customHeight="1">
      <c r="A229" s="644" t="s">
        <v>214</v>
      </c>
      <c r="B229" s="210">
        <v>0</v>
      </c>
      <c r="C229" s="209">
        <v>20331759069.510002</v>
      </c>
      <c r="D229" s="209">
        <v>1741502471.2099998</v>
      </c>
      <c r="E229" s="209">
        <v>2641666082.3299999</v>
      </c>
      <c r="F229" s="210">
        <v>0</v>
      </c>
      <c r="G229" s="209">
        <v>21231922680.630001</v>
      </c>
      <c r="I229" s="540">
        <f t="shared" si="6"/>
        <v>-20331759.069510002</v>
      </c>
      <c r="J229" s="540">
        <f t="shared" si="7"/>
        <v>-21231922.680630002</v>
      </c>
      <c r="K229" s="224" t="str">
        <f>VLOOKUP(A229,'[56]TB_31.12.2022'!A$9:K$464,11,0)</f>
        <v>Основные средства</v>
      </c>
      <c r="L229" s="2">
        <f>SUM(I227:I261)</f>
        <v>-142097237.30244994</v>
      </c>
      <c r="M229" s="2">
        <f>SUM(J227:J261)</f>
        <v>-153012201.95194998</v>
      </c>
      <c r="N229" s="2">
        <f>M229-L229</f>
        <v>-10914964.649500042</v>
      </c>
      <c r="O229" s="2">
        <f t="shared" si="10"/>
        <v>-900163.61112000048</v>
      </c>
    </row>
    <row r="230" spans="1:15" ht="12.6" hidden="1" customHeight="1">
      <c r="A230" s="501" t="s">
        <v>215</v>
      </c>
      <c r="B230" s="210">
        <v>0</v>
      </c>
      <c r="C230" s="209">
        <v>59829217905.169998</v>
      </c>
      <c r="D230" s="209">
        <v>5108371761.9499989</v>
      </c>
      <c r="E230" s="209">
        <v>9514831042.4500008</v>
      </c>
      <c r="F230" s="210">
        <v>0</v>
      </c>
      <c r="G230" s="209">
        <v>64235677185.669998</v>
      </c>
      <c r="I230" s="540">
        <f t="shared" si="6"/>
        <v>-59829217.905170001</v>
      </c>
      <c r="J230" s="540">
        <f t="shared" si="7"/>
        <v>-64235677.185669996</v>
      </c>
      <c r="K230">
        <f>VLOOKUP(A230,'[56]TB_31.12.2022'!A$9:K$464,11,0)</f>
        <v>0</v>
      </c>
    </row>
    <row r="231" spans="1:15" ht="12.6" hidden="1" customHeight="1">
      <c r="A231" s="645" t="s">
        <v>216</v>
      </c>
      <c r="B231" s="210">
        <v>0</v>
      </c>
      <c r="C231" s="209">
        <v>45830987609.739998</v>
      </c>
      <c r="D231" s="209">
        <v>3581311525.0099998</v>
      </c>
      <c r="E231" s="209">
        <v>6668773899.96</v>
      </c>
      <c r="F231" s="210">
        <v>0</v>
      </c>
      <c r="G231" s="209">
        <v>48918449984.690002</v>
      </c>
      <c r="I231" s="540">
        <f t="shared" si="6"/>
        <v>-45830987.609739996</v>
      </c>
      <c r="J231" s="540">
        <f t="shared" si="7"/>
        <v>-48918449.984690003</v>
      </c>
      <c r="K231" s="224" t="str">
        <f>VLOOKUP(A231,'[56]TB_31.12.2022'!A$9:K$464,11,0)</f>
        <v>Основные средства</v>
      </c>
      <c r="O231" s="2">
        <f t="shared" ref="O231:O242" si="11">J231-I231</f>
        <v>-3087462.3749500066</v>
      </c>
    </row>
    <row r="232" spans="1:15" ht="12.6" hidden="1" customHeight="1">
      <c r="A232" s="645" t="s">
        <v>217</v>
      </c>
      <c r="B232" s="210">
        <v>0</v>
      </c>
      <c r="C232" s="209">
        <v>45598232.909999996</v>
      </c>
      <c r="D232" s="209">
        <v>1023443.38</v>
      </c>
      <c r="E232" s="212">
        <v>21096536.199999999</v>
      </c>
      <c r="F232" s="210">
        <v>0</v>
      </c>
      <c r="G232" s="209">
        <v>65671325.729999997</v>
      </c>
      <c r="I232" s="540">
        <f t="shared" si="6"/>
        <v>-45598.232909999999</v>
      </c>
      <c r="J232" s="540">
        <f t="shared" si="7"/>
        <v>-65671.325729999997</v>
      </c>
      <c r="K232" s="224" t="str">
        <f>VLOOKUP(A232,'[56]TB_31.12.2022'!A$9:K$464,11,0)</f>
        <v>Основные средства</v>
      </c>
      <c r="L232">
        <f>(TB!J229+TB!J230+TB!J259+TB!J260)/-1</f>
        <v>85467599.866360009</v>
      </c>
      <c r="O232" s="2">
        <f t="shared" si="11"/>
        <v>-20073.092819999998</v>
      </c>
    </row>
    <row r="233" spans="1:15" ht="12.6" hidden="1" customHeight="1">
      <c r="A233" s="645" t="s">
        <v>218</v>
      </c>
      <c r="B233" s="210">
        <v>0</v>
      </c>
      <c r="C233" s="209">
        <v>29538444.629999999</v>
      </c>
      <c r="D233" s="211">
        <v>3770550</v>
      </c>
      <c r="E233" s="211">
        <v>3548950</v>
      </c>
      <c r="F233" s="210">
        <v>0</v>
      </c>
      <c r="G233" s="209">
        <v>29316844.629999999</v>
      </c>
      <c r="I233" s="540">
        <f t="shared" si="6"/>
        <v>-29538.444629999998</v>
      </c>
      <c r="J233" s="540">
        <f t="shared" si="7"/>
        <v>-29316.84463</v>
      </c>
      <c r="K233" s="224" t="str">
        <f>VLOOKUP(A233,'[56]TB_31.12.2022'!A$9:K$464,11,0)</f>
        <v>Основные средства</v>
      </c>
      <c r="O233" s="2">
        <f t="shared" si="11"/>
        <v>221.59999999999854</v>
      </c>
    </row>
    <row r="234" spans="1:15" ht="12.6" hidden="1" customHeight="1">
      <c r="A234" s="645" t="s">
        <v>219</v>
      </c>
      <c r="B234" s="210">
        <v>0</v>
      </c>
      <c r="C234" s="209">
        <v>45959944.990000002</v>
      </c>
      <c r="D234" s="212">
        <v>16823063.399999999</v>
      </c>
      <c r="E234" s="209">
        <v>19455056.760000002</v>
      </c>
      <c r="F234" s="210">
        <v>0</v>
      </c>
      <c r="G234" s="209">
        <v>48591938.350000001</v>
      </c>
      <c r="I234" s="540">
        <f t="shared" si="6"/>
        <v>-45959.944990000004</v>
      </c>
      <c r="J234" s="540">
        <f t="shared" si="7"/>
        <v>-48591.938350000004</v>
      </c>
      <c r="K234" s="224" t="str">
        <f>VLOOKUP(A234,'[56]TB_31.12.2022'!A$9:K$464,11,0)</f>
        <v>Основные средства</v>
      </c>
      <c r="O234" s="2">
        <f t="shared" si="11"/>
        <v>-2631.9933600000004</v>
      </c>
    </row>
    <row r="235" spans="1:15" ht="12.6" hidden="1" customHeight="1">
      <c r="A235" s="645" t="s">
        <v>220</v>
      </c>
      <c r="B235" s="210">
        <v>0</v>
      </c>
      <c r="C235" s="209">
        <v>550780561.61000001</v>
      </c>
      <c r="D235" s="209">
        <v>50707548.729999997</v>
      </c>
      <c r="E235" s="212">
        <v>82448452.799999997</v>
      </c>
      <c r="F235" s="210">
        <v>0</v>
      </c>
      <c r="G235" s="209">
        <v>582521465.67999995</v>
      </c>
      <c r="I235" s="540">
        <f t="shared" si="6"/>
        <v>-550780.56160999998</v>
      </c>
      <c r="J235" s="540">
        <f t="shared" si="7"/>
        <v>-582521.46567999991</v>
      </c>
      <c r="K235" s="224" t="str">
        <f>VLOOKUP(A235,'[56]TB_31.12.2022'!A$9:K$464,11,0)</f>
        <v>Основные средства</v>
      </c>
      <c r="M235" s="216"/>
      <c r="O235" s="2">
        <f t="shared" si="11"/>
        <v>-31740.904069999931</v>
      </c>
    </row>
    <row r="236" spans="1:15" ht="12.6" hidden="1" customHeight="1">
      <c r="A236" s="645" t="s">
        <v>221</v>
      </c>
      <c r="B236" s="210">
        <v>0</v>
      </c>
      <c r="C236" s="209">
        <v>1382907993.5100002</v>
      </c>
      <c r="D236" s="209">
        <v>301834729.45999998</v>
      </c>
      <c r="E236" s="209">
        <v>359067600.81</v>
      </c>
      <c r="F236" s="210">
        <v>0</v>
      </c>
      <c r="G236" s="209">
        <v>1440140864.8599999</v>
      </c>
      <c r="I236" s="540">
        <f t="shared" si="6"/>
        <v>-1382907.9935100002</v>
      </c>
      <c r="J236" s="540">
        <f t="shared" si="7"/>
        <v>-1440140.8648599999</v>
      </c>
      <c r="K236" s="224" t="str">
        <f>VLOOKUP(A236,'[56]TB_31.12.2022'!A$9:K$464,11,0)</f>
        <v>Основные средства</v>
      </c>
      <c r="O236" s="2">
        <f t="shared" si="11"/>
        <v>-57232.871349999681</v>
      </c>
    </row>
    <row r="237" spans="1:15" ht="12.6" hidden="1" customHeight="1">
      <c r="A237" s="645" t="s">
        <v>222</v>
      </c>
      <c r="B237" s="210">
        <v>0</v>
      </c>
      <c r="C237" s="212">
        <v>484950561.19999999</v>
      </c>
      <c r="D237" s="209">
        <v>147089216.18000001</v>
      </c>
      <c r="E237" s="212">
        <v>221989964.09999999</v>
      </c>
      <c r="F237" s="210">
        <v>0</v>
      </c>
      <c r="G237" s="209">
        <v>559851309.12</v>
      </c>
      <c r="I237" s="540">
        <f t="shared" si="6"/>
        <v>-484950.5612</v>
      </c>
      <c r="J237" s="540">
        <f t="shared" si="7"/>
        <v>-559851.30911999999</v>
      </c>
      <c r="K237" s="224" t="str">
        <f>VLOOKUP(A237,'[56]TB_31.12.2022'!A$9:K$464,11,0)</f>
        <v>Основные средства</v>
      </c>
      <c r="O237" s="2">
        <f t="shared" si="11"/>
        <v>-74900.747919999994</v>
      </c>
    </row>
    <row r="238" spans="1:15" ht="12.6" hidden="1" customHeight="1">
      <c r="A238" s="645" t="s">
        <v>223</v>
      </c>
      <c r="B238" s="210">
        <v>0</v>
      </c>
      <c r="C238" s="209">
        <v>11458494556.58</v>
      </c>
      <c r="D238" s="209">
        <v>1005811685.79</v>
      </c>
      <c r="E238" s="209">
        <v>2138450581.8199999</v>
      </c>
      <c r="F238" s="210">
        <v>0</v>
      </c>
      <c r="G238" s="209">
        <v>12591133452.610001</v>
      </c>
      <c r="I238" s="540">
        <f t="shared" si="6"/>
        <v>-11458494.55658</v>
      </c>
      <c r="J238" s="540">
        <f t="shared" si="7"/>
        <v>-12591133.452610001</v>
      </c>
      <c r="K238" s="224" t="str">
        <f>VLOOKUP(A238,'[56]TB_31.12.2022'!A$9:K$464,11,0)</f>
        <v>Основные средства</v>
      </c>
      <c r="O238" s="2">
        <f t="shared" si="11"/>
        <v>-1132638.8960300013</v>
      </c>
    </row>
    <row r="239" spans="1:15" ht="12.6" hidden="1" customHeight="1">
      <c r="A239" s="644" t="s">
        <v>224</v>
      </c>
      <c r="B239" s="210">
        <v>0</v>
      </c>
      <c r="C239" s="209">
        <v>355807290.12</v>
      </c>
      <c r="D239" s="209">
        <v>180429589.97</v>
      </c>
      <c r="E239" s="209">
        <v>215211946.68000001</v>
      </c>
      <c r="F239" s="210">
        <v>0</v>
      </c>
      <c r="G239" s="209">
        <v>390589646.82999998</v>
      </c>
      <c r="I239" s="542">
        <f t="shared" si="6"/>
        <v>-355807.29012000002</v>
      </c>
      <c r="J239" s="542">
        <f t="shared" si="7"/>
        <v>-390589.64682999998</v>
      </c>
      <c r="K239" s="224" t="str">
        <f>VLOOKUP(A239,'[56]TB_31.12.2022'!A$9:K$464,11,0)</f>
        <v>Основные средства</v>
      </c>
      <c r="O239" s="2">
        <f t="shared" si="11"/>
        <v>-34782.356709999964</v>
      </c>
    </row>
    <row r="240" spans="1:15" ht="12.6" hidden="1" customHeight="1">
      <c r="A240" s="644" t="s">
        <v>225</v>
      </c>
      <c r="B240" s="210">
        <v>0</v>
      </c>
      <c r="C240" s="209">
        <v>83538068.480000004</v>
      </c>
      <c r="D240" s="209">
        <v>9689397.0399999991</v>
      </c>
      <c r="E240" s="209">
        <v>18355907.309999999</v>
      </c>
      <c r="F240" s="210">
        <v>0</v>
      </c>
      <c r="G240" s="209">
        <v>92204578.75</v>
      </c>
      <c r="I240" s="522">
        <f t="shared" si="6"/>
        <v>-83538.068480000002</v>
      </c>
      <c r="J240" s="522">
        <f t="shared" si="7"/>
        <v>-92204.578750000001</v>
      </c>
      <c r="K240" s="224" t="str">
        <f>VLOOKUP(A240,'[56]TB_31.12.2022'!A$9:K$464,11,0)</f>
        <v>Основные средства</v>
      </c>
      <c r="O240" s="2">
        <f t="shared" si="11"/>
        <v>-8666.5102699999989</v>
      </c>
    </row>
    <row r="241" spans="1:15" ht="12.6" hidden="1" customHeight="1">
      <c r="A241" s="644" t="s">
        <v>226</v>
      </c>
      <c r="B241" s="210">
        <v>0</v>
      </c>
      <c r="C241" s="212">
        <v>24551979.899999999</v>
      </c>
      <c r="D241" s="209">
        <v>3470254.78</v>
      </c>
      <c r="E241" s="209">
        <v>5281775.2699999996</v>
      </c>
      <c r="F241" s="210">
        <v>0</v>
      </c>
      <c r="G241" s="209">
        <v>26363500.390000001</v>
      </c>
      <c r="I241" s="522">
        <f t="shared" si="6"/>
        <v>-24551.979899999998</v>
      </c>
      <c r="J241" s="522">
        <f t="shared" si="7"/>
        <v>-26363.500390000001</v>
      </c>
      <c r="K241" s="224" t="str">
        <f>VLOOKUP(A241,'[56]TB_31.12.2022'!A$9:K$464,11,0)</f>
        <v>Основные средства</v>
      </c>
      <c r="O241" s="2">
        <f t="shared" si="11"/>
        <v>-1811.5204900000026</v>
      </c>
    </row>
    <row r="242" spans="1:15" ht="12.6" hidden="1" customHeight="1">
      <c r="A242" s="644" t="s">
        <v>227</v>
      </c>
      <c r="B242" s="210">
        <v>0</v>
      </c>
      <c r="C242" s="209">
        <v>510492121.37</v>
      </c>
      <c r="D242" s="209">
        <v>139642593.24000001</v>
      </c>
      <c r="E242" s="209">
        <v>205537102.91999999</v>
      </c>
      <c r="F242" s="210">
        <v>0</v>
      </c>
      <c r="G242" s="209">
        <v>576386631.04999995</v>
      </c>
      <c r="I242" s="522">
        <f t="shared" si="6"/>
        <v>-510492.12137000001</v>
      </c>
      <c r="J242" s="522">
        <f t="shared" si="7"/>
        <v>-576386.63104999997</v>
      </c>
      <c r="K242" s="224" t="str">
        <f>VLOOKUP(A242,'[56]TB_31.12.2022'!A$9:K$464,11,0)</f>
        <v>Основные средства</v>
      </c>
      <c r="O242" s="2">
        <f t="shared" si="11"/>
        <v>-65894.509679999959</v>
      </c>
    </row>
    <row r="243" spans="1:15" ht="12.6" hidden="1" customHeight="1">
      <c r="A243" s="501" t="s">
        <v>228</v>
      </c>
      <c r="B243" s="210">
        <v>0</v>
      </c>
      <c r="C243" s="210">
        <v>0</v>
      </c>
      <c r="D243" s="209">
        <v>39033.360000000001</v>
      </c>
      <c r="E243" s="209">
        <v>39033.360000000001</v>
      </c>
      <c r="F243" s="210">
        <v>0</v>
      </c>
      <c r="G243" s="210">
        <v>0</v>
      </c>
      <c r="I243" s="2">
        <f t="shared" si="6"/>
        <v>0</v>
      </c>
      <c r="J243" s="2">
        <f t="shared" si="7"/>
        <v>0</v>
      </c>
      <c r="K243">
        <f>VLOOKUP(A243,'[56]TB_31.12.2022'!A$9:K$464,11,0)</f>
        <v>0</v>
      </c>
    </row>
    <row r="244" spans="1:15" ht="12.6" hidden="1" customHeight="1">
      <c r="A244" s="500" t="s">
        <v>229</v>
      </c>
      <c r="B244" s="210">
        <v>0</v>
      </c>
      <c r="C244" s="209">
        <v>139205.94</v>
      </c>
      <c r="D244" s="210">
        <v>0</v>
      </c>
      <c r="E244" s="214">
        <v>-4472.55</v>
      </c>
      <c r="F244" s="210">
        <v>0</v>
      </c>
      <c r="G244" s="209">
        <v>134733.39000000001</v>
      </c>
      <c r="I244" s="2">
        <f t="shared" si="6"/>
        <v>-139.20594</v>
      </c>
      <c r="J244" s="2">
        <f t="shared" si="7"/>
        <v>-134.73339000000001</v>
      </c>
      <c r="K244">
        <f>VLOOKUP(A244,'[56]TB_31.12.2022'!A$9:K$464,11,0)</f>
        <v>0</v>
      </c>
    </row>
    <row r="245" spans="1:15" ht="12.6" hidden="1" customHeight="1">
      <c r="A245" s="501" t="s">
        <v>230</v>
      </c>
      <c r="B245" s="210">
        <v>0</v>
      </c>
      <c r="C245" s="209">
        <v>36035.51</v>
      </c>
      <c r="D245" s="210">
        <v>0</v>
      </c>
      <c r="E245" s="214">
        <v>-2190.7800000000002</v>
      </c>
      <c r="F245" s="210">
        <v>0</v>
      </c>
      <c r="G245" s="209">
        <v>33844.730000000003</v>
      </c>
      <c r="I245" s="2">
        <f t="shared" si="6"/>
        <v>-36.035510000000002</v>
      </c>
      <c r="J245" s="2">
        <f t="shared" si="7"/>
        <v>-33.844730000000006</v>
      </c>
      <c r="K245">
        <f>VLOOKUP(A245,'[56]TB_31.12.2022'!A$9:K$464,11,0)</f>
        <v>0</v>
      </c>
    </row>
    <row r="246" spans="1:15" ht="12.6" hidden="1" customHeight="1">
      <c r="A246" s="645" t="s">
        <v>231</v>
      </c>
      <c r="B246" s="210">
        <v>0</v>
      </c>
      <c r="C246" s="209">
        <v>10915.37</v>
      </c>
      <c r="D246" s="210">
        <v>0</v>
      </c>
      <c r="E246" s="210">
        <v>0</v>
      </c>
      <c r="F246" s="210">
        <v>0</v>
      </c>
      <c r="G246" s="209">
        <v>10915.37</v>
      </c>
      <c r="I246" s="522">
        <f t="shared" si="6"/>
        <v>-10.915370000000001</v>
      </c>
      <c r="J246" s="522">
        <f t="shared" si="7"/>
        <v>-10.915370000000001</v>
      </c>
      <c r="K246" s="224" t="str">
        <f>VLOOKUP(A246,'[56]TB_31.12.2022'!A$9:K$464,11,0)</f>
        <v>Основные средства</v>
      </c>
      <c r="O246" s="2">
        <f t="shared" ref="O246:O249" si="12">J246-I246</f>
        <v>0</v>
      </c>
    </row>
    <row r="247" spans="1:15" ht="12.6" hidden="1" customHeight="1">
      <c r="A247" s="645" t="s">
        <v>232</v>
      </c>
      <c r="B247" s="210">
        <v>0</v>
      </c>
      <c r="C247" s="209">
        <v>14010.75</v>
      </c>
      <c r="D247" s="210">
        <v>0</v>
      </c>
      <c r="E247" s="210">
        <v>0</v>
      </c>
      <c r="F247" s="210">
        <v>0</v>
      </c>
      <c r="G247" s="209">
        <v>14010.75</v>
      </c>
      <c r="I247" s="522">
        <f t="shared" si="6"/>
        <v>-14.01075</v>
      </c>
      <c r="J247" s="522">
        <f t="shared" si="7"/>
        <v>-14.01075</v>
      </c>
      <c r="K247" s="224" t="str">
        <f>VLOOKUP(A247,'[56]TB_31.12.2022'!A$9:K$464,11,0)</f>
        <v>Основные средства</v>
      </c>
      <c r="L247" s="217" t="s">
        <v>597</v>
      </c>
      <c r="O247" s="2">
        <f t="shared" si="12"/>
        <v>0</v>
      </c>
    </row>
    <row r="248" spans="1:15" ht="12.6" hidden="1" customHeight="1">
      <c r="A248" s="645" t="s">
        <v>233</v>
      </c>
      <c r="B248" s="210">
        <v>0</v>
      </c>
      <c r="C248" s="209">
        <v>11109.39</v>
      </c>
      <c r="D248" s="210">
        <v>0</v>
      </c>
      <c r="E248" s="214">
        <v>-2190.7800000000002</v>
      </c>
      <c r="F248" s="210">
        <v>0</v>
      </c>
      <c r="G248" s="209">
        <v>8918.61</v>
      </c>
      <c r="I248" s="522">
        <f t="shared" si="6"/>
        <v>-11.109389999999999</v>
      </c>
      <c r="J248" s="522">
        <f t="shared" si="7"/>
        <v>-8.918610000000001</v>
      </c>
      <c r="K248" s="224" t="str">
        <f>VLOOKUP(A248,'[56]TB_31.12.2022'!A$9:K$464,11,0)</f>
        <v>Основные средства</v>
      </c>
      <c r="L248" s="217" t="s">
        <v>597</v>
      </c>
      <c r="O248" s="2">
        <f t="shared" si="12"/>
        <v>2.1907799999999984</v>
      </c>
    </row>
    <row r="249" spans="1:15" ht="12.6" hidden="1" customHeight="1">
      <c r="A249" s="501" t="s">
        <v>234</v>
      </c>
      <c r="B249" s="210">
        <v>0</v>
      </c>
      <c r="C249" s="209">
        <v>103170.43</v>
      </c>
      <c r="D249" s="210">
        <v>0</v>
      </c>
      <c r="E249" s="214">
        <v>-2281.77</v>
      </c>
      <c r="F249" s="210">
        <v>0</v>
      </c>
      <c r="G249" s="209">
        <v>100888.66</v>
      </c>
      <c r="I249" s="522">
        <f t="shared" si="6"/>
        <v>-103.17043</v>
      </c>
      <c r="J249" s="522">
        <f t="shared" si="7"/>
        <v>-100.88866</v>
      </c>
      <c r="K249" s="224" t="str">
        <f>VLOOKUP(A249,'[56]TB_31.12.2022'!A$9:K$464,11,0)</f>
        <v>Основные средства</v>
      </c>
      <c r="L249" s="217" t="s">
        <v>598</v>
      </c>
      <c r="O249" s="2">
        <f t="shared" si="12"/>
        <v>2.2817699999999945</v>
      </c>
    </row>
    <row r="250" spans="1:15" ht="12.6" hidden="1" customHeight="1">
      <c r="A250" s="500" t="s">
        <v>235</v>
      </c>
      <c r="B250" s="209">
        <v>3624572138.9699998</v>
      </c>
      <c r="C250" s="210">
        <v>0</v>
      </c>
      <c r="D250" s="214">
        <v>-346107867.99000001</v>
      </c>
      <c r="E250" s="209">
        <v>2662687510.5400004</v>
      </c>
      <c r="F250" s="209">
        <v>615776760.44000006</v>
      </c>
      <c r="G250" s="210">
        <v>0</v>
      </c>
      <c r="I250" s="2">
        <f t="shared" si="6"/>
        <v>3624572.1389699997</v>
      </c>
      <c r="J250" s="2">
        <f t="shared" si="7"/>
        <v>615776.7604400001</v>
      </c>
      <c r="K250">
        <f>VLOOKUP(A250,'[56]TB_31.12.2022'!A$9:K$464,11,0)</f>
        <v>0</v>
      </c>
      <c r="L250" s="217" t="s">
        <v>598</v>
      </c>
    </row>
    <row r="251" spans="1:15" ht="12.6" hidden="1" customHeight="1">
      <c r="A251" s="501" t="s">
        <v>236</v>
      </c>
      <c r="B251" s="209">
        <v>1160430943.98</v>
      </c>
      <c r="C251" s="210">
        <v>0</v>
      </c>
      <c r="D251" s="214">
        <v>-346107867.99000001</v>
      </c>
      <c r="E251" s="212">
        <v>443741812.60000002</v>
      </c>
      <c r="F251" s="209">
        <v>370581263.38999999</v>
      </c>
      <c r="G251" s="210">
        <v>0</v>
      </c>
      <c r="I251" s="537">
        <f t="shared" si="6"/>
        <v>1160430.94398</v>
      </c>
      <c r="J251" s="537">
        <f t="shared" si="7"/>
        <v>370581.26338999998</v>
      </c>
      <c r="K251" s="224" t="str">
        <f>VLOOKUP(A251,'[56]TB_31.12.2022'!A$9:K$464,11,0)</f>
        <v>Основные средства</v>
      </c>
      <c r="L251" t="s">
        <v>599</v>
      </c>
      <c r="O251" s="2">
        <f t="shared" ref="O251:O255" si="13">J251-I251</f>
        <v>-789849.68059</v>
      </c>
    </row>
    <row r="252" spans="1:15" ht="12.6" hidden="1" customHeight="1">
      <c r="A252" s="501" t="s">
        <v>237</v>
      </c>
      <c r="B252" s="209">
        <v>245195497.02000001</v>
      </c>
      <c r="C252" s="210">
        <v>0</v>
      </c>
      <c r="D252" s="210">
        <v>0</v>
      </c>
      <c r="E252" s="210">
        <v>0</v>
      </c>
      <c r="F252" s="209">
        <v>245195497.02000001</v>
      </c>
      <c r="G252" s="210">
        <v>0</v>
      </c>
      <c r="I252" s="537">
        <f t="shared" si="6"/>
        <v>245195.49702000001</v>
      </c>
      <c r="J252" s="537">
        <f t="shared" si="7"/>
        <v>245195.49702000001</v>
      </c>
      <c r="K252" s="224" t="str">
        <f>VLOOKUP(A252,'[56]TB_31.12.2022'!A$9:K$464,11,0)</f>
        <v>Основные средства</v>
      </c>
      <c r="O252" s="2">
        <f t="shared" si="13"/>
        <v>0</v>
      </c>
    </row>
    <row r="253" spans="1:15" ht="12.6" hidden="1" customHeight="1">
      <c r="A253" s="501" t="s">
        <v>238</v>
      </c>
      <c r="B253" s="209">
        <v>1957257877.1900001</v>
      </c>
      <c r="C253" s="210">
        <v>0</v>
      </c>
      <c r="D253" s="210">
        <v>0</v>
      </c>
      <c r="E253" s="209">
        <v>1957257877.1900001</v>
      </c>
      <c r="F253" s="210">
        <v>0</v>
      </c>
      <c r="G253" s="210">
        <v>0</v>
      </c>
      <c r="I253" s="539">
        <f t="shared" si="6"/>
        <v>1957257.8771900001</v>
      </c>
      <c r="J253" s="539">
        <f t="shared" si="7"/>
        <v>0</v>
      </c>
      <c r="K253" s="224" t="str">
        <f>VLOOKUP(A253,'[56]TB_31.12.2022'!A$9:K$464,11,0)</f>
        <v>Основные средства</v>
      </c>
      <c r="O253" s="537">
        <f t="shared" si="13"/>
        <v>-1957257.8771900001</v>
      </c>
    </row>
    <row r="254" spans="1:15" ht="12.6" hidden="1" customHeight="1">
      <c r="A254" s="501" t="s">
        <v>239</v>
      </c>
      <c r="B254" s="212">
        <v>213151888.5</v>
      </c>
      <c r="C254" s="210">
        <v>0</v>
      </c>
      <c r="D254" s="210">
        <v>0</v>
      </c>
      <c r="E254" s="209">
        <v>213151888.47</v>
      </c>
      <c r="F254" s="210">
        <v>0.03</v>
      </c>
      <c r="G254" s="210">
        <v>0</v>
      </c>
      <c r="I254" s="539">
        <f t="shared" si="6"/>
        <v>213151.8885</v>
      </c>
      <c r="J254" s="539">
        <f t="shared" si="7"/>
        <v>2.9999999999999997E-5</v>
      </c>
      <c r="K254" t="str">
        <f>VLOOKUP(A254,'[56]TB_31.12.2022'!A$9:K$464,11,0)</f>
        <v>Основные средства</v>
      </c>
      <c r="O254" s="537">
        <f t="shared" si="13"/>
        <v>-213151.88847000001</v>
      </c>
    </row>
    <row r="255" spans="1:15" ht="12.6" hidden="1" customHeight="1">
      <c r="A255" s="501" t="s">
        <v>240</v>
      </c>
      <c r="B255" s="209">
        <v>48535932.280000001</v>
      </c>
      <c r="C255" s="210">
        <v>0</v>
      </c>
      <c r="D255" s="210">
        <v>0</v>
      </c>
      <c r="E255" s="209">
        <v>48535932.280000001</v>
      </c>
      <c r="F255" s="210">
        <v>0</v>
      </c>
      <c r="G255" s="210">
        <v>0</v>
      </c>
      <c r="I255" s="541">
        <f t="shared" si="6"/>
        <v>48535.932280000001</v>
      </c>
      <c r="J255" s="541">
        <f t="shared" si="7"/>
        <v>0</v>
      </c>
      <c r="K255" t="str">
        <f>VLOOKUP(A255,'[56]TB_31.12.2022'!A$9:K$464,11,0)</f>
        <v>Основные средства</v>
      </c>
      <c r="O255" s="537">
        <f t="shared" si="13"/>
        <v>-48535.932280000001</v>
      </c>
    </row>
    <row r="256" spans="1:15" ht="12.6" hidden="1" customHeight="1">
      <c r="A256" s="500" t="s">
        <v>241</v>
      </c>
      <c r="B256" s="210">
        <v>0</v>
      </c>
      <c r="C256" s="209">
        <v>2654568108.4700003</v>
      </c>
      <c r="D256" s="209">
        <v>2662687510.5400004</v>
      </c>
      <c r="E256" s="209">
        <v>95267492.310000002</v>
      </c>
      <c r="F256" s="210">
        <v>0</v>
      </c>
      <c r="G256" s="209">
        <v>87148090.239999995</v>
      </c>
      <c r="I256" s="2">
        <f t="shared" si="6"/>
        <v>-2654568.1084700003</v>
      </c>
      <c r="J256" s="2">
        <f t="shared" si="7"/>
        <v>-87148.09023999999</v>
      </c>
      <c r="K256">
        <f>VLOOKUP(A256,'[56]TB_31.12.2022'!A$9:K$464,11,0)</f>
        <v>0</v>
      </c>
    </row>
    <row r="257" spans="1:15" ht="12.6" hidden="1" customHeight="1">
      <c r="A257" s="644" t="s">
        <v>242</v>
      </c>
      <c r="B257" s="210">
        <v>0</v>
      </c>
      <c r="C257" s="209">
        <v>386810312.31999999</v>
      </c>
      <c r="D257" s="212">
        <v>443741812.60000002</v>
      </c>
      <c r="E257" s="209">
        <v>95267492.310000002</v>
      </c>
      <c r="F257" s="210">
        <v>0</v>
      </c>
      <c r="G257" s="209">
        <v>38335992.030000001</v>
      </c>
      <c r="I257" s="538">
        <f t="shared" si="6"/>
        <v>-386810.31231999997</v>
      </c>
      <c r="J257" s="538">
        <f t="shared" si="7"/>
        <v>-38335.992030000001</v>
      </c>
      <c r="K257" s="224" t="str">
        <f>VLOOKUP(A257,'[56]TB_31.12.2022'!A$9:K$464,11,0)</f>
        <v>Основные средства</v>
      </c>
      <c r="O257" s="2">
        <f t="shared" ref="O257:O261" si="14">J257-I257</f>
        <v>348474.32028999995</v>
      </c>
    </row>
    <row r="258" spans="1:15" ht="12.6" hidden="1" customHeight="1">
      <c r="A258" s="644" t="s">
        <v>243</v>
      </c>
      <c r="B258" s="210">
        <v>0</v>
      </c>
      <c r="C258" s="212">
        <v>48812098.100000001</v>
      </c>
      <c r="D258" s="210">
        <v>0</v>
      </c>
      <c r="E258" s="210">
        <v>0</v>
      </c>
      <c r="F258" s="210">
        <v>0</v>
      </c>
      <c r="G258" s="212">
        <v>48812098.100000001</v>
      </c>
      <c r="I258" s="538">
        <f t="shared" si="6"/>
        <v>-48812.098100000003</v>
      </c>
      <c r="J258" s="538">
        <f t="shared" si="7"/>
        <v>-48812.098100000003</v>
      </c>
      <c r="K258" s="224" t="str">
        <f>VLOOKUP(A258,'[56]TB_31.12.2022'!A$9:K$464,11,0)</f>
        <v>Основные средства</v>
      </c>
      <c r="O258" s="2">
        <f t="shared" si="14"/>
        <v>0</v>
      </c>
    </row>
    <row r="259" spans="1:15" ht="12.6" hidden="1" customHeight="1">
      <c r="A259" s="644" t="s">
        <v>244</v>
      </c>
      <c r="B259" s="210">
        <v>0</v>
      </c>
      <c r="C259" s="209">
        <v>1957257877.2499998</v>
      </c>
      <c r="D259" s="209">
        <v>1957257877.1900001</v>
      </c>
      <c r="E259" s="210">
        <v>0</v>
      </c>
      <c r="F259" s="210">
        <v>0</v>
      </c>
      <c r="G259" s="210">
        <v>0.06</v>
      </c>
      <c r="I259" s="540">
        <f t="shared" si="6"/>
        <v>-1957257.8772499997</v>
      </c>
      <c r="J259" s="540">
        <f t="shared" si="7"/>
        <v>-5.9999999999999995E-5</v>
      </c>
      <c r="K259" s="224" t="str">
        <f>VLOOKUP(A259,'[56]TB_31.12.2022'!A$9:K$464,11,0)</f>
        <v>Основные средства</v>
      </c>
      <c r="O259" s="537">
        <f t="shared" si="14"/>
        <v>1957257.8771899997</v>
      </c>
    </row>
    <row r="260" spans="1:15" ht="12.6" hidden="1" customHeight="1">
      <c r="A260" s="644" t="s">
        <v>245</v>
      </c>
      <c r="B260" s="210">
        <v>0</v>
      </c>
      <c r="C260" s="209">
        <v>213151888.47</v>
      </c>
      <c r="D260" s="209">
        <v>213151888.47</v>
      </c>
      <c r="E260" s="210">
        <v>0</v>
      </c>
      <c r="F260" s="210">
        <v>0</v>
      </c>
      <c r="G260" s="210">
        <v>0</v>
      </c>
      <c r="I260" s="540">
        <f t="shared" ref="I260:I323" si="15">(B260-C260)/1000</f>
        <v>-213151.88847000001</v>
      </c>
      <c r="J260" s="540">
        <f t="shared" ref="J260:J323" si="16">(F260-G260)/1000</f>
        <v>0</v>
      </c>
      <c r="K260" s="224" t="str">
        <f>VLOOKUP(A260,'[56]TB_31.12.2022'!A$9:K$464,11,0)</f>
        <v>Основные средства</v>
      </c>
      <c r="O260" s="537">
        <f t="shared" si="14"/>
        <v>213151.88847000001</v>
      </c>
    </row>
    <row r="261" spans="1:15" ht="12.6" hidden="1" customHeight="1">
      <c r="A261" s="644" t="s">
        <v>246</v>
      </c>
      <c r="B261" s="210">
        <v>0</v>
      </c>
      <c r="C261" s="209">
        <v>48535932.329999998</v>
      </c>
      <c r="D261" s="209">
        <v>48535932.280000001</v>
      </c>
      <c r="E261" s="210">
        <v>0</v>
      </c>
      <c r="F261" s="210">
        <v>0</v>
      </c>
      <c r="G261" s="210">
        <v>0.05</v>
      </c>
      <c r="I261" s="542">
        <f t="shared" si="15"/>
        <v>-48535.932329999996</v>
      </c>
      <c r="J261" s="542">
        <f t="shared" si="16"/>
        <v>-5.0000000000000002E-5</v>
      </c>
      <c r="K261" s="224" t="str">
        <f>VLOOKUP(A261,'[56]TB_31.12.2022'!A$9:K$464,11,0)</f>
        <v>Основные средства</v>
      </c>
      <c r="L261" s="2">
        <f>TB!J280-TB!J284-TB!J288</f>
        <v>38104219.410989992</v>
      </c>
      <c r="O261" s="537">
        <f t="shared" si="14"/>
        <v>48535.932279999994</v>
      </c>
    </row>
    <row r="262" spans="1:15" ht="12.6" hidden="1" customHeight="1">
      <c r="A262" s="496" t="s">
        <v>247</v>
      </c>
      <c r="B262" s="497">
        <v>3463158577.1100001</v>
      </c>
      <c r="C262" s="498">
        <v>0</v>
      </c>
      <c r="D262" s="497">
        <v>6683571948.0199995</v>
      </c>
      <c r="E262" s="497">
        <v>5242808003.04</v>
      </c>
      <c r="F262" s="497">
        <v>4903922522.0900002</v>
      </c>
      <c r="G262" s="498">
        <v>0</v>
      </c>
      <c r="I262" s="522">
        <f t="shared" si="15"/>
        <v>3463158.57711</v>
      </c>
      <c r="J262" s="522">
        <f t="shared" si="16"/>
        <v>4903922.5220900001</v>
      </c>
      <c r="K262" s="224">
        <f>VLOOKUP(A262,'[56]TB_31.12.2022'!A$9:K$464,11,0)</f>
        <v>0</v>
      </c>
    </row>
    <row r="263" spans="1:15" ht="12.6" hidden="1" customHeight="1">
      <c r="A263" s="500" t="s">
        <v>248</v>
      </c>
      <c r="B263" s="209">
        <v>11178224237.870001</v>
      </c>
      <c r="C263" s="210">
        <v>0</v>
      </c>
      <c r="D263" s="209">
        <v>5847311486.0199995</v>
      </c>
      <c r="E263" s="209">
        <v>3648038832.3800001</v>
      </c>
      <c r="F263" s="209">
        <v>13377496891.51</v>
      </c>
      <c r="G263" s="210">
        <v>0</v>
      </c>
      <c r="I263" s="522">
        <f t="shared" si="15"/>
        <v>11178224.23787</v>
      </c>
      <c r="J263" s="522">
        <f t="shared" si="16"/>
        <v>13377496.89151</v>
      </c>
      <c r="K263" s="224">
        <f>VLOOKUP(A263,'[56]TB_31.12.2022'!A$9:K$464,11,0)</f>
        <v>0</v>
      </c>
    </row>
    <row r="264" spans="1:15" ht="12.6" hidden="1" customHeight="1">
      <c r="A264" s="501" t="s">
        <v>249</v>
      </c>
      <c r="B264" s="209">
        <v>4068255373.4499998</v>
      </c>
      <c r="C264" s="210">
        <v>0</v>
      </c>
      <c r="D264" s="212">
        <v>314431240.60000002</v>
      </c>
      <c r="E264" s="209">
        <v>331153964.81</v>
      </c>
      <c r="F264" s="209">
        <v>4051532649.2399998</v>
      </c>
      <c r="G264" s="210">
        <v>0</v>
      </c>
      <c r="I264" s="221">
        <f t="shared" si="15"/>
        <v>4068255.3734499998</v>
      </c>
      <c r="J264" s="221">
        <f t="shared" si="16"/>
        <v>4051532.6492399997</v>
      </c>
      <c r="K264" s="224" t="str">
        <f>VLOOKUP(A264,'[56]TB_31.12.2022'!A$9:K$464,11,0)</f>
        <v>Нематериальные активы</v>
      </c>
    </row>
    <row r="265" spans="1:15" ht="12.6" hidden="1" customHeight="1">
      <c r="A265" s="501" t="s">
        <v>250</v>
      </c>
      <c r="B265" s="209">
        <v>4195579887.04</v>
      </c>
      <c r="C265" s="210">
        <v>0</v>
      </c>
      <c r="D265" s="209">
        <v>5532880245.4199991</v>
      </c>
      <c r="E265" s="209">
        <v>3316884867.5699997</v>
      </c>
      <c r="F265" s="209">
        <v>6411575264.8900003</v>
      </c>
      <c r="G265" s="210">
        <v>0</v>
      </c>
      <c r="I265" s="221">
        <f t="shared" si="15"/>
        <v>4195579.8870400004</v>
      </c>
      <c r="J265" s="221">
        <f t="shared" si="16"/>
        <v>6411575.2648900002</v>
      </c>
      <c r="K265" s="224" t="str">
        <f>VLOOKUP(A265,'[56]TB_31.12.2022'!A$9:K$464,11,0)</f>
        <v>Нематериальные активы</v>
      </c>
    </row>
    <row r="266" spans="1:15" ht="12.6" hidden="1" customHeight="1">
      <c r="A266" s="501" t="s">
        <v>251</v>
      </c>
      <c r="B266" s="209">
        <v>36544.480000000003</v>
      </c>
      <c r="C266" s="210">
        <v>0</v>
      </c>
      <c r="D266" s="210">
        <v>0</v>
      </c>
      <c r="E266" s="210">
        <v>0</v>
      </c>
      <c r="F266" s="209">
        <v>36544.480000000003</v>
      </c>
      <c r="G266" s="210">
        <v>0</v>
      </c>
      <c r="I266" s="522">
        <f t="shared" si="15"/>
        <v>36.54448</v>
      </c>
      <c r="J266" s="522">
        <f t="shared" si="16"/>
        <v>36.54448</v>
      </c>
      <c r="K266" s="224" t="str">
        <f>VLOOKUP(A266,'[56]TB_31.12.2022'!A$9:K$464,11,0)</f>
        <v>Нематериальные активы</v>
      </c>
    </row>
    <row r="267" spans="1:15" ht="12.6" hidden="1" customHeight="1">
      <c r="A267" s="501" t="s">
        <v>252</v>
      </c>
      <c r="B267" s="212">
        <v>2914352432.8999996</v>
      </c>
      <c r="C267" s="210">
        <v>0</v>
      </c>
      <c r="D267" s="210">
        <v>0</v>
      </c>
      <c r="E267" s="210">
        <v>0</v>
      </c>
      <c r="F267" s="212">
        <v>2914352432.8999996</v>
      </c>
      <c r="G267" s="210">
        <v>0</v>
      </c>
      <c r="I267" s="522">
        <f t="shared" si="15"/>
        <v>2914352.4328999994</v>
      </c>
      <c r="J267" s="522">
        <f t="shared" si="16"/>
        <v>2914352.4328999994</v>
      </c>
      <c r="K267" s="224" t="str">
        <f>VLOOKUP(A267,'[56]TB_31.12.2022'!A$9:K$464,11,0)</f>
        <v>Нематериальные активы</v>
      </c>
    </row>
    <row r="268" spans="1:15" ht="12.6" hidden="1" customHeight="1">
      <c r="A268" s="500" t="s">
        <v>253</v>
      </c>
      <c r="B268" s="210">
        <v>0</v>
      </c>
      <c r="C268" s="209">
        <v>7715065660.7600002</v>
      </c>
      <c r="D268" s="211">
        <v>836260462</v>
      </c>
      <c r="E268" s="209">
        <v>1594769170.6600001</v>
      </c>
      <c r="F268" s="210">
        <v>0</v>
      </c>
      <c r="G268" s="209">
        <v>8473574369.4199991</v>
      </c>
      <c r="I268" s="2">
        <f t="shared" si="15"/>
        <v>-7715065.6607600003</v>
      </c>
      <c r="J268" s="2">
        <f t="shared" si="16"/>
        <v>-8473574.3694199994</v>
      </c>
      <c r="K268">
        <f>VLOOKUP(A268,'[56]TB_31.12.2022'!A$9:K$464,11,0)</f>
        <v>0</v>
      </c>
    </row>
    <row r="269" spans="1:15" ht="12.6" hidden="1" customHeight="1">
      <c r="A269" s="501" t="s">
        <v>254</v>
      </c>
      <c r="B269" s="210">
        <v>0</v>
      </c>
      <c r="C269" s="209">
        <v>2686275639.0599999</v>
      </c>
      <c r="D269" s="209">
        <v>339889508.97000003</v>
      </c>
      <c r="E269" s="209">
        <v>573190436.63999999</v>
      </c>
      <c r="F269" s="210">
        <v>0</v>
      </c>
      <c r="G269" s="209">
        <v>2919576566.73</v>
      </c>
      <c r="I269" s="221">
        <f t="shared" si="15"/>
        <v>-2686275.63906</v>
      </c>
      <c r="J269" s="221">
        <f t="shared" si="16"/>
        <v>-2919576.5667300001</v>
      </c>
      <c r="K269" t="str">
        <f>VLOOKUP(A269,'[56]TB_31.12.2022'!A$9:K$464,11,0)</f>
        <v>Нематериальные активы</v>
      </c>
      <c r="L269" s="2">
        <f>I269+I270+I271</f>
        <v>-7715065.6607600003</v>
      </c>
      <c r="M269" s="2">
        <f>J269+J270+J271</f>
        <v>-8473574.3694199994</v>
      </c>
      <c r="N269" s="2">
        <f>M269-L269</f>
        <v>-758508.70865999907</v>
      </c>
    </row>
    <row r="270" spans="1:15" ht="12.6" hidden="1" customHeight="1">
      <c r="A270" s="501" t="s">
        <v>255</v>
      </c>
      <c r="B270" s="210">
        <v>0</v>
      </c>
      <c r="C270" s="209">
        <v>2646968657.54</v>
      </c>
      <c r="D270" s="209">
        <v>496370953.02999997</v>
      </c>
      <c r="E270" s="209">
        <v>870143015.85000002</v>
      </c>
      <c r="F270" s="210">
        <v>0</v>
      </c>
      <c r="G270" s="209">
        <v>3020740720.3600001</v>
      </c>
      <c r="I270" s="221">
        <f t="shared" si="15"/>
        <v>-2646968.65754</v>
      </c>
      <c r="J270" s="221">
        <f t="shared" si="16"/>
        <v>-3020740.7203600002</v>
      </c>
      <c r="K270" t="str">
        <f>VLOOKUP(A270,'[56]TB_31.12.2022'!A$9:K$464,11,0)</f>
        <v>Нематериальные активы</v>
      </c>
    </row>
    <row r="271" spans="1:15" ht="12.6" hidden="1" customHeight="1">
      <c r="A271" s="501" t="s">
        <v>256</v>
      </c>
      <c r="B271" s="210">
        <v>0</v>
      </c>
      <c r="C271" s="209">
        <v>2381821364.1599998</v>
      </c>
      <c r="D271" s="210">
        <v>0</v>
      </c>
      <c r="E271" s="209">
        <v>151435718.16999999</v>
      </c>
      <c r="F271" s="210">
        <v>0</v>
      </c>
      <c r="G271" s="209">
        <v>2533257082.3299999</v>
      </c>
      <c r="I271" s="2">
        <f t="shared" si="15"/>
        <v>-2381821.3641599999</v>
      </c>
      <c r="J271" s="2">
        <f t="shared" si="16"/>
        <v>-2533257.0823300001</v>
      </c>
      <c r="K271" t="str">
        <f>VLOOKUP(A271,'[56]TB_31.12.2022'!A$9:K$464,11,0)</f>
        <v>Нематериальные активы</v>
      </c>
    </row>
    <row r="272" spans="1:15" ht="12.6" hidden="1" customHeight="1">
      <c r="A272" s="496" t="s">
        <v>257</v>
      </c>
      <c r="B272" s="497">
        <v>45766500167.949997</v>
      </c>
      <c r="C272" s="498">
        <v>0</v>
      </c>
      <c r="D272" s="497">
        <v>12212419302.540001</v>
      </c>
      <c r="E272" s="497">
        <v>15131057785.469999</v>
      </c>
      <c r="F272" s="497">
        <v>42847861685.019997</v>
      </c>
      <c r="G272" s="498">
        <v>0</v>
      </c>
      <c r="I272" s="2">
        <f t="shared" si="15"/>
        <v>45766500.167949997</v>
      </c>
      <c r="J272" s="2">
        <f t="shared" si="16"/>
        <v>42847861.68502</v>
      </c>
      <c r="K272">
        <f>VLOOKUP(A272,'[56]TB_31.12.2022'!A$9:K$464,11,0)</f>
        <v>0</v>
      </c>
    </row>
    <row r="273" spans="1:15" ht="12.6" hidden="1" customHeight="1">
      <c r="A273" s="500" t="s">
        <v>258</v>
      </c>
      <c r="B273" s="209">
        <v>4942448501.9299994</v>
      </c>
      <c r="C273" s="210">
        <v>0</v>
      </c>
      <c r="D273" s="209">
        <v>323075752.61000001</v>
      </c>
      <c r="E273" s="209">
        <v>781350851.74000001</v>
      </c>
      <c r="F273" s="212">
        <v>4484173402.8000002</v>
      </c>
      <c r="G273" s="210">
        <v>0</v>
      </c>
      <c r="I273" s="2">
        <f t="shared" si="15"/>
        <v>4942448.5019299993</v>
      </c>
      <c r="J273" s="2">
        <f t="shared" si="16"/>
        <v>4484173.4028000003</v>
      </c>
      <c r="K273">
        <f>VLOOKUP(A273,'[56]TB_31.12.2022'!A$9:K$464,11,0)</f>
        <v>0</v>
      </c>
    </row>
    <row r="274" spans="1:15" ht="12.6" hidden="1" customHeight="1">
      <c r="A274" s="501" t="s">
        <v>259</v>
      </c>
      <c r="B274" s="209">
        <v>4942448501.9299994</v>
      </c>
      <c r="C274" s="210">
        <v>0</v>
      </c>
      <c r="D274" s="209">
        <v>323075752.61000001</v>
      </c>
      <c r="E274" s="209">
        <v>781350851.74000001</v>
      </c>
      <c r="F274" s="212">
        <v>4484173402.8000002</v>
      </c>
      <c r="G274" s="210">
        <v>0</v>
      </c>
      <c r="I274" s="2">
        <f t="shared" si="15"/>
        <v>4942448.5019299993</v>
      </c>
      <c r="J274" s="2">
        <f t="shared" si="16"/>
        <v>4484173.4028000003</v>
      </c>
      <c r="K274">
        <f>VLOOKUP(A274,'[56]TB_31.12.2022'!A$9:K$464,11,0)</f>
        <v>0</v>
      </c>
    </row>
    <row r="275" spans="1:15" ht="12.6" hidden="1" customHeight="1">
      <c r="A275" s="502" t="s">
        <v>260</v>
      </c>
      <c r="B275" s="212">
        <v>4873946247.7000008</v>
      </c>
      <c r="C275" s="210">
        <v>0</v>
      </c>
      <c r="D275" s="209">
        <v>335032570.07999998</v>
      </c>
      <c r="E275" s="209">
        <v>724805414.98000002</v>
      </c>
      <c r="F275" s="212">
        <v>4484173402.8000002</v>
      </c>
      <c r="G275" s="210">
        <v>0</v>
      </c>
      <c r="I275" s="2">
        <f t="shared" si="15"/>
        <v>4873946.2477000011</v>
      </c>
      <c r="J275" s="2">
        <f t="shared" si="16"/>
        <v>4484173.4028000003</v>
      </c>
      <c r="K275" t="str">
        <f>VLOOKUP(A275,'[56]TB_31.12.2022'!A$9:K$464,11,0)</f>
        <v>Долгосрочная часть авансов выданных</v>
      </c>
    </row>
    <row r="276" spans="1:15" ht="12.6" hidden="1" customHeight="1">
      <c r="A276" s="502" t="s">
        <v>261</v>
      </c>
      <c r="B276" s="209">
        <v>68502254.230000004</v>
      </c>
      <c r="C276" s="210">
        <v>0</v>
      </c>
      <c r="D276" s="214">
        <v>-11956817.470000001</v>
      </c>
      <c r="E276" s="209">
        <v>56545436.759999998</v>
      </c>
      <c r="F276" s="210">
        <v>0</v>
      </c>
      <c r="G276" s="210">
        <v>0</v>
      </c>
      <c r="I276" s="2">
        <f t="shared" si="15"/>
        <v>68502.254230000006</v>
      </c>
      <c r="J276" s="2">
        <f t="shared" si="16"/>
        <v>0</v>
      </c>
      <c r="K276" t="str">
        <f>VLOOKUP(A276,'[56]TB_31.12.2022'!A$9:K$464,11,0)</f>
        <v>Долгосрочная часть авансов выданных</v>
      </c>
    </row>
    <row r="277" spans="1:15" ht="12.6" hidden="1" customHeight="1">
      <c r="A277" s="500" t="s">
        <v>1343</v>
      </c>
      <c r="B277" s="210">
        <v>0</v>
      </c>
      <c r="C277" s="210">
        <v>0</v>
      </c>
      <c r="D277" s="211">
        <v>1328483269</v>
      </c>
      <c r="E277" s="211">
        <v>1328483269</v>
      </c>
      <c r="F277" s="210">
        <v>0</v>
      </c>
      <c r="G277" s="210">
        <v>0</v>
      </c>
      <c r="I277" s="2">
        <f t="shared" si="15"/>
        <v>0</v>
      </c>
      <c r="J277" s="2">
        <f t="shared" si="16"/>
        <v>0</v>
      </c>
      <c r="K277">
        <f>VLOOKUP(A277,'[56]TB_31.12.2022'!A$9:K$464,11,0)</f>
        <v>0</v>
      </c>
    </row>
    <row r="278" spans="1:15" ht="12.6" hidden="1" customHeight="1">
      <c r="A278" s="501" t="s">
        <v>1344</v>
      </c>
      <c r="B278" s="210">
        <v>0</v>
      </c>
      <c r="C278" s="210">
        <v>0</v>
      </c>
      <c r="D278" s="211">
        <v>1328483269</v>
      </c>
      <c r="E278" s="211">
        <v>1328483269</v>
      </c>
      <c r="F278" s="210">
        <v>0</v>
      </c>
      <c r="G278" s="210">
        <v>0</v>
      </c>
      <c r="I278" s="2">
        <f t="shared" si="15"/>
        <v>0</v>
      </c>
      <c r="J278" s="2">
        <f t="shared" si="16"/>
        <v>0</v>
      </c>
      <c r="K278">
        <f>VLOOKUP(A278,'[56]TB_31.12.2022'!A$9:K$464,11,0)</f>
        <v>0</v>
      </c>
    </row>
    <row r="279" spans="1:15" ht="12.6" hidden="1" customHeight="1">
      <c r="A279" s="502" t="s">
        <v>1345</v>
      </c>
      <c r="B279" s="210">
        <v>0</v>
      </c>
      <c r="C279" s="210">
        <v>0</v>
      </c>
      <c r="D279" s="211">
        <v>1328483269</v>
      </c>
      <c r="E279" s="211">
        <v>1328483269</v>
      </c>
      <c r="F279" s="210">
        <v>0</v>
      </c>
      <c r="G279" s="210">
        <v>0</v>
      </c>
      <c r="I279" s="2">
        <f t="shared" si="15"/>
        <v>0</v>
      </c>
      <c r="J279" s="2">
        <f t="shared" si="16"/>
        <v>0</v>
      </c>
      <c r="K279">
        <f>VLOOKUP(A279,'[56]TB_31.12.2022'!A$9:K$464,11,0)</f>
        <v>0</v>
      </c>
    </row>
    <row r="280" spans="1:15" ht="12.6" hidden="1" customHeight="1">
      <c r="A280" s="500" t="s">
        <v>262</v>
      </c>
      <c r="B280" s="209">
        <v>40804051666.019997</v>
      </c>
      <c r="C280" s="210">
        <v>0</v>
      </c>
      <c r="D280" s="209">
        <v>10540860280.93</v>
      </c>
      <c r="E280" s="209">
        <v>13001223664.73</v>
      </c>
      <c r="F280" s="209">
        <v>38343688282.219994</v>
      </c>
      <c r="G280" s="210">
        <v>0</v>
      </c>
      <c r="I280" s="2">
        <f t="shared" si="15"/>
        <v>40804051.666019998</v>
      </c>
      <c r="J280" s="2">
        <f t="shared" si="16"/>
        <v>38343688.282219991</v>
      </c>
      <c r="K280">
        <f>VLOOKUP(A280,'[56]TB_31.12.2022'!A$9:K$464,11,0)</f>
        <v>0</v>
      </c>
    </row>
    <row r="281" spans="1:15" ht="12.6" hidden="1" customHeight="1">
      <c r="A281" s="501" t="s">
        <v>263</v>
      </c>
      <c r="B281" s="209">
        <v>34262014588.279999</v>
      </c>
      <c r="C281" s="210">
        <v>0</v>
      </c>
      <c r="D281" s="209">
        <v>7596855358.2799997</v>
      </c>
      <c r="E281" s="209">
        <v>9147996228.0599995</v>
      </c>
      <c r="F281" s="212">
        <v>32710873718.5</v>
      </c>
      <c r="G281" s="210">
        <v>0</v>
      </c>
      <c r="I281" s="2">
        <f t="shared" si="15"/>
        <v>34262014.58828</v>
      </c>
      <c r="J281" s="2">
        <f t="shared" si="16"/>
        <v>32710873.718499999</v>
      </c>
      <c r="K281">
        <f>VLOOKUP(A281,'[56]TB_31.12.2022'!A$9:K$464,11,0)</f>
        <v>0</v>
      </c>
    </row>
    <row r="282" spans="1:15" ht="12.6" hidden="1" customHeight="1">
      <c r="A282" s="502" t="s">
        <v>263</v>
      </c>
      <c r="B282" s="209">
        <v>454892569.48000002</v>
      </c>
      <c r="C282" s="210">
        <v>0</v>
      </c>
      <c r="D282" s="214">
        <v>-84989039.170000002</v>
      </c>
      <c r="E282" s="209">
        <v>369903530.31</v>
      </c>
      <c r="F282" s="210">
        <v>0</v>
      </c>
      <c r="G282" s="210">
        <v>0</v>
      </c>
      <c r="I282" s="2">
        <f t="shared" si="15"/>
        <v>454892.56948000001</v>
      </c>
      <c r="J282" s="2">
        <f t="shared" si="16"/>
        <v>0</v>
      </c>
      <c r="K282" t="s">
        <v>429</v>
      </c>
      <c r="O282" s="2">
        <f t="shared" ref="O282:O283" si="17">J282-I282</f>
        <v>-454892.56948000001</v>
      </c>
    </row>
    <row r="283" spans="1:15" ht="12.6" hidden="1" customHeight="1">
      <c r="A283" s="502" t="s">
        <v>264</v>
      </c>
      <c r="B283" s="209">
        <v>32878871755.969997</v>
      </c>
      <c r="C283" s="210">
        <v>0</v>
      </c>
      <c r="D283" s="209">
        <v>5859358289.7600002</v>
      </c>
      <c r="E283" s="209">
        <v>6253325198.46</v>
      </c>
      <c r="F283" s="209">
        <v>32484904847.27</v>
      </c>
      <c r="G283" s="210">
        <v>0</v>
      </c>
      <c r="I283" s="2">
        <f t="shared" si="15"/>
        <v>32878871.755969997</v>
      </c>
      <c r="J283" s="2">
        <f t="shared" si="16"/>
        <v>32484904.847270001</v>
      </c>
      <c r="K283" t="str">
        <f>VLOOKUP(A283,'[56]TB_31.12.2022'!A$9:K$464,11,0)</f>
        <v>Основные средства</v>
      </c>
      <c r="O283" s="2">
        <f t="shared" si="17"/>
        <v>-393966.90869999677</v>
      </c>
    </row>
    <row r="284" spans="1:15" ht="12.6" hidden="1" customHeight="1">
      <c r="A284" s="502" t="s">
        <v>265</v>
      </c>
      <c r="B284" s="209">
        <v>928250262.83000004</v>
      </c>
      <c r="C284" s="210">
        <v>0</v>
      </c>
      <c r="D284" s="209">
        <v>1822486107.6899998</v>
      </c>
      <c r="E284" s="209">
        <v>2524767499.29</v>
      </c>
      <c r="F284" s="209">
        <v>225968871.22999999</v>
      </c>
      <c r="G284" s="210">
        <v>0</v>
      </c>
      <c r="I284" s="2">
        <f t="shared" si="15"/>
        <v>928250.26283000002</v>
      </c>
      <c r="J284" s="2">
        <f t="shared" si="16"/>
        <v>225968.87122999999</v>
      </c>
      <c r="K284" t="str">
        <f>VLOOKUP(A284,'[56]TB_31.12.2022'!A$9:K$464,11,0)</f>
        <v>Нематериальные активы</v>
      </c>
    </row>
    <row r="285" spans="1:15" ht="12.6" hidden="1" customHeight="1">
      <c r="A285" s="501" t="s">
        <v>266</v>
      </c>
      <c r="B285" s="209">
        <v>6677770327.7400007</v>
      </c>
      <c r="C285" s="210">
        <v>0</v>
      </c>
      <c r="D285" s="209">
        <v>2079376416.23</v>
      </c>
      <c r="E285" s="209">
        <v>2988598930.25</v>
      </c>
      <c r="F285" s="209">
        <v>5768547813.7199993</v>
      </c>
      <c r="G285" s="210">
        <v>0</v>
      </c>
      <c r="I285" s="2">
        <f t="shared" si="15"/>
        <v>6677770.3277400006</v>
      </c>
      <c r="J285" s="2">
        <f t="shared" si="16"/>
        <v>5768547.813719999</v>
      </c>
      <c r="K285">
        <f>VLOOKUP(A285,'[56]TB_31.12.2022'!A$9:K$464,11,0)</f>
        <v>0</v>
      </c>
    </row>
    <row r="286" spans="1:15" ht="12.6" hidden="1" customHeight="1">
      <c r="A286" s="502" t="s">
        <v>266</v>
      </c>
      <c r="B286" s="209">
        <v>978134088.14999998</v>
      </c>
      <c r="C286" s="210">
        <v>0</v>
      </c>
      <c r="D286" s="209">
        <v>152177026.41999999</v>
      </c>
      <c r="E286" s="209">
        <v>1129961114.5699999</v>
      </c>
      <c r="F286" s="211">
        <v>350000</v>
      </c>
      <c r="G286" s="210">
        <v>0</v>
      </c>
      <c r="I286" s="2">
        <f t="shared" si="15"/>
        <v>978134.08814999997</v>
      </c>
      <c r="J286" s="2">
        <f t="shared" si="16"/>
        <v>350</v>
      </c>
      <c r="K286" t="s">
        <v>429</v>
      </c>
      <c r="O286" s="2">
        <f t="shared" ref="O286:O287" si="18">J286-I286</f>
        <v>-977784.08814999997</v>
      </c>
    </row>
    <row r="287" spans="1:15" ht="12.6" hidden="1" customHeight="1">
      <c r="A287" s="502" t="s">
        <v>267</v>
      </c>
      <c r="B287" s="209">
        <v>4411487340.4899998</v>
      </c>
      <c r="C287" s="210">
        <v>0</v>
      </c>
      <c r="D287" s="209">
        <v>1888603348.7900002</v>
      </c>
      <c r="E287" s="209">
        <v>545392875.55999994</v>
      </c>
      <c r="F287" s="209">
        <v>5754697813.7199993</v>
      </c>
      <c r="G287" s="210">
        <v>0</v>
      </c>
      <c r="I287" s="2">
        <f t="shared" si="15"/>
        <v>4411487.3404899994</v>
      </c>
      <c r="J287" s="2">
        <f t="shared" si="16"/>
        <v>5754697.813719999</v>
      </c>
      <c r="K287" t="str">
        <f>VLOOKUP(A287,'[56]TB_31.12.2022'!A$9:K$464,11,0)</f>
        <v>Основные средства</v>
      </c>
      <c r="O287" s="646">
        <f t="shared" si="18"/>
        <v>1343210.4732299997</v>
      </c>
    </row>
    <row r="288" spans="1:15" ht="12.6" hidden="1" customHeight="1">
      <c r="A288" s="502" t="s">
        <v>268</v>
      </c>
      <c r="B288" s="212">
        <v>1288148899.0999999</v>
      </c>
      <c r="C288" s="210">
        <v>0</v>
      </c>
      <c r="D288" s="209">
        <v>38596041.020000003</v>
      </c>
      <c r="E288" s="209">
        <v>1313244940.1199999</v>
      </c>
      <c r="F288" s="211">
        <v>13500000</v>
      </c>
      <c r="G288" s="210">
        <v>0</v>
      </c>
      <c r="I288" s="2">
        <f t="shared" si="15"/>
        <v>1288148.8990999998</v>
      </c>
      <c r="J288" s="2">
        <f t="shared" si="16"/>
        <v>13500</v>
      </c>
      <c r="K288" t="str">
        <f>VLOOKUP(A288,'[56]TB_31.12.2022'!A$9:K$464,11,0)</f>
        <v>Нематериальные активы</v>
      </c>
    </row>
    <row r="289" spans="1:15" ht="12.6" hidden="1" customHeight="1">
      <c r="A289" s="501" t="s">
        <v>269</v>
      </c>
      <c r="B289" s="210">
        <v>0</v>
      </c>
      <c r="C289" s="210">
        <v>0</v>
      </c>
      <c r="D289" s="209">
        <v>864628506.41999996</v>
      </c>
      <c r="E289" s="209">
        <v>864628506.41999996</v>
      </c>
      <c r="F289" s="210">
        <v>0</v>
      </c>
      <c r="G289" s="210">
        <v>0</v>
      </c>
      <c r="I289" s="2">
        <f t="shared" si="15"/>
        <v>0</v>
      </c>
      <c r="J289" s="2">
        <f t="shared" si="16"/>
        <v>0</v>
      </c>
      <c r="K289" t="str">
        <f>VLOOKUP(A289,'[56]TB_31.12.2022'!A$9:K$464,11,0)</f>
        <v>Основные средства</v>
      </c>
      <c r="O289" s="2">
        <f>J289-I289</f>
        <v>0</v>
      </c>
    </row>
    <row r="290" spans="1:15" ht="12.6" hidden="1" customHeight="1">
      <c r="A290" s="501" t="s">
        <v>270</v>
      </c>
      <c r="B290" s="210">
        <v>0</v>
      </c>
      <c r="C290" s="211">
        <v>135733250</v>
      </c>
      <c r="D290" s="210">
        <v>0</v>
      </c>
      <c r="E290" s="210">
        <v>0</v>
      </c>
      <c r="F290" s="210">
        <v>0</v>
      </c>
      <c r="G290" s="211">
        <v>135733250</v>
      </c>
      <c r="I290" s="2">
        <f t="shared" si="15"/>
        <v>-135733.25</v>
      </c>
      <c r="J290" s="2">
        <f t="shared" si="16"/>
        <v>-135733.25</v>
      </c>
      <c r="K290">
        <f>VLOOKUP(A290,'[56]TB_31.12.2022'!A$9:K$464,11,0)</f>
        <v>0</v>
      </c>
    </row>
    <row r="291" spans="1:15" ht="12.6" hidden="1" customHeight="1">
      <c r="A291" s="502" t="s">
        <v>271</v>
      </c>
      <c r="B291" s="210">
        <v>0</v>
      </c>
      <c r="C291" s="211">
        <v>135733250</v>
      </c>
      <c r="D291" s="210">
        <v>0</v>
      </c>
      <c r="E291" s="210">
        <v>0</v>
      </c>
      <c r="F291" s="210">
        <v>0</v>
      </c>
      <c r="G291" s="211">
        <v>135733250</v>
      </c>
      <c r="I291" s="2">
        <f t="shared" si="15"/>
        <v>-135733.25</v>
      </c>
      <c r="J291" s="2">
        <f t="shared" si="16"/>
        <v>-135733.25</v>
      </c>
      <c r="K291" t="str">
        <f>VLOOKUP(A291,'[56]TB_31.12.2022'!A$9:K$464,11,0)</f>
        <v>Основные средства</v>
      </c>
      <c r="O291" s="2">
        <f>J291-I291</f>
        <v>0</v>
      </c>
    </row>
    <row r="292" spans="1:15" ht="12.6" hidden="1" customHeight="1">
      <c r="A292" s="500" t="s">
        <v>272</v>
      </c>
      <c r="B292" s="211">
        <v>20000000</v>
      </c>
      <c r="C292" s="210">
        <v>0</v>
      </c>
      <c r="D292" s="211">
        <v>20000000</v>
      </c>
      <c r="E292" s="211">
        <v>20000000</v>
      </c>
      <c r="F292" s="211">
        <v>20000000</v>
      </c>
      <c r="G292" s="210">
        <v>0</v>
      </c>
      <c r="I292" s="2">
        <f t="shared" si="15"/>
        <v>20000</v>
      </c>
      <c r="J292" s="2">
        <f t="shared" si="16"/>
        <v>20000</v>
      </c>
      <c r="K292">
        <f>VLOOKUP(A292,'[56]TB_31.12.2022'!A$9:K$464,11,0)</f>
        <v>0</v>
      </c>
    </row>
    <row r="293" spans="1:15" ht="12.6" hidden="1" customHeight="1">
      <c r="A293" s="501" t="s">
        <v>273</v>
      </c>
      <c r="B293" s="211">
        <v>20100000</v>
      </c>
      <c r="C293" s="210">
        <v>0</v>
      </c>
      <c r="D293" s="211">
        <v>20000000</v>
      </c>
      <c r="E293" s="211">
        <v>20100000</v>
      </c>
      <c r="F293" s="211">
        <v>20000000</v>
      </c>
      <c r="G293" s="210">
        <v>0</v>
      </c>
      <c r="I293" s="2">
        <f t="shared" si="15"/>
        <v>20100</v>
      </c>
      <c r="J293" s="2">
        <f t="shared" si="16"/>
        <v>20000</v>
      </c>
      <c r="K293" t="str">
        <f>VLOOKUP(A293,'[56]TB_31.12.2022'!A$9:K$464,11,0)</f>
        <v>Прочие долгосрочные активы</v>
      </c>
    </row>
    <row r="294" spans="1:15" ht="12.6" hidden="1" customHeight="1">
      <c r="A294" s="501" t="s">
        <v>274</v>
      </c>
      <c r="B294" s="210">
        <v>0</v>
      </c>
      <c r="C294" s="211">
        <v>100000</v>
      </c>
      <c r="D294" s="210">
        <v>0</v>
      </c>
      <c r="E294" s="215">
        <v>-100000</v>
      </c>
      <c r="F294" s="210">
        <v>0</v>
      </c>
      <c r="G294" s="210">
        <v>0</v>
      </c>
      <c r="I294" s="2">
        <f t="shared" si="15"/>
        <v>-100</v>
      </c>
      <c r="J294" s="2">
        <f t="shared" si="16"/>
        <v>0</v>
      </c>
      <c r="K294" t="str">
        <f>VLOOKUP(A294,'[56]TB_31.12.2022'!A$9:K$464,11,0)</f>
        <v>Прочие долгосрочные активы</v>
      </c>
    </row>
    <row r="295" spans="1:15" ht="12.6" hidden="1" customHeight="1">
      <c r="A295" s="496" t="s">
        <v>275</v>
      </c>
      <c r="B295" s="498">
        <v>0</v>
      </c>
      <c r="C295" s="497">
        <v>16733006280.530001</v>
      </c>
      <c r="D295" s="497">
        <v>23399239549.830002</v>
      </c>
      <c r="E295" s="497">
        <v>12608504736.02</v>
      </c>
      <c r="F295" s="498">
        <v>0</v>
      </c>
      <c r="G295" s="497">
        <v>5942271466.7200003</v>
      </c>
      <c r="I295" s="2">
        <f t="shared" si="15"/>
        <v>-16733006.28053</v>
      </c>
      <c r="J295" s="2">
        <f t="shared" si="16"/>
        <v>-5942271.4667199999</v>
      </c>
      <c r="K295">
        <f>VLOOKUP(A295,'[56]TB_31.12.2022'!A$9:K$464,11,0)</f>
        <v>0</v>
      </c>
    </row>
    <row r="296" spans="1:15" ht="12.6" hidden="1" customHeight="1">
      <c r="A296" s="500" t="s">
        <v>276</v>
      </c>
      <c r="B296" s="210">
        <v>0</v>
      </c>
      <c r="C296" s="211">
        <v>220000000</v>
      </c>
      <c r="D296" s="211">
        <v>220000000</v>
      </c>
      <c r="E296" s="210">
        <v>0</v>
      </c>
      <c r="F296" s="210">
        <v>0</v>
      </c>
      <c r="G296" s="210">
        <v>0</v>
      </c>
      <c r="I296" s="2">
        <f t="shared" si="15"/>
        <v>-220000</v>
      </c>
      <c r="J296" s="2">
        <f t="shared" si="16"/>
        <v>0</v>
      </c>
      <c r="K296">
        <f>VLOOKUP(A296,'[56]TB_31.12.2022'!A$9:K$464,11,0)</f>
        <v>0</v>
      </c>
    </row>
    <row r="297" spans="1:15" ht="12.6" hidden="1" customHeight="1">
      <c r="A297" s="501" t="s">
        <v>277</v>
      </c>
      <c r="B297" s="210">
        <v>0</v>
      </c>
      <c r="C297" s="211">
        <v>220000000</v>
      </c>
      <c r="D297" s="211">
        <v>220000000</v>
      </c>
      <c r="E297" s="210">
        <v>0</v>
      </c>
      <c r="F297" s="210">
        <v>0</v>
      </c>
      <c r="G297" s="210">
        <v>0</v>
      </c>
      <c r="I297" s="2">
        <f t="shared" si="15"/>
        <v>-220000</v>
      </c>
      <c r="J297" s="2">
        <f t="shared" si="16"/>
        <v>0</v>
      </c>
      <c r="K297" t="str">
        <f>VLOOKUP(A297,'[56]TB_31.12.2022'!A$9:K$464,11,0)</f>
        <v>Краткосрочные займы и текущая часть долгосрочных займов</v>
      </c>
    </row>
    <row r="298" spans="1:15" ht="12.6" hidden="1" customHeight="1">
      <c r="A298" s="500" t="s">
        <v>278</v>
      </c>
      <c r="B298" s="210">
        <v>0</v>
      </c>
      <c r="C298" s="209">
        <v>1403138622.4200001</v>
      </c>
      <c r="D298" s="209">
        <v>4792323950.8199997</v>
      </c>
      <c r="E298" s="209">
        <v>4357832361.6400003</v>
      </c>
      <c r="F298" s="210">
        <v>0</v>
      </c>
      <c r="G298" s="209">
        <v>968647033.24000001</v>
      </c>
      <c r="I298" s="2">
        <f t="shared" si="15"/>
        <v>-1403138.6224200001</v>
      </c>
      <c r="J298" s="2">
        <f t="shared" si="16"/>
        <v>-968647.03324000002</v>
      </c>
      <c r="K298">
        <f>VLOOKUP(A298,'[56]TB_31.12.2022'!A$9:K$464,11,0)</f>
        <v>0</v>
      </c>
    </row>
    <row r="299" spans="1:15" ht="12.6" hidden="1" customHeight="1">
      <c r="A299" s="501" t="s">
        <v>279</v>
      </c>
      <c r="B299" s="210">
        <v>0</v>
      </c>
      <c r="C299" s="209">
        <v>1235972.17</v>
      </c>
      <c r="D299" s="209">
        <v>2083888.89</v>
      </c>
      <c r="E299" s="209">
        <v>847916.72</v>
      </c>
      <c r="F299" s="210">
        <v>0</v>
      </c>
      <c r="G299" s="210">
        <v>0</v>
      </c>
      <c r="I299" s="2">
        <f t="shared" si="15"/>
        <v>-1235.97217</v>
      </c>
      <c r="J299" s="2">
        <f t="shared" si="16"/>
        <v>0</v>
      </c>
      <c r="K299" t="str">
        <f>VLOOKUP(A299,'[56]TB_31.12.2022'!A$9:K$464,11,0)</f>
        <v>Краткосрочные займы и текущая часть долгосрочных займов</v>
      </c>
    </row>
    <row r="300" spans="1:15" ht="12.6" hidden="1" customHeight="1">
      <c r="A300" s="501" t="s">
        <v>280</v>
      </c>
      <c r="B300" s="210">
        <v>0</v>
      </c>
      <c r="C300" s="209">
        <v>628449013.01999998</v>
      </c>
      <c r="D300" s="209">
        <v>1841289218.54</v>
      </c>
      <c r="E300" s="209">
        <v>1522234755.3599999</v>
      </c>
      <c r="F300" s="210">
        <v>0</v>
      </c>
      <c r="G300" s="209">
        <v>309394549.83999997</v>
      </c>
      <c r="I300" s="2">
        <f t="shared" si="15"/>
        <v>-628449.01301999995</v>
      </c>
      <c r="J300" s="2">
        <f t="shared" si="16"/>
        <v>-309394.54983999999</v>
      </c>
      <c r="K300" t="str">
        <f>VLOOKUP(A300,'[56]TB_31.12.2022'!A$9:K$464,11,0)</f>
        <v>Краткосрочные займы и текущая часть долгосрочных займов</v>
      </c>
    </row>
    <row r="301" spans="1:15" ht="12.6" hidden="1" customHeight="1">
      <c r="A301" s="501" t="s">
        <v>281</v>
      </c>
      <c r="B301" s="210">
        <v>0</v>
      </c>
      <c r="C301" s="209">
        <v>773164684.75</v>
      </c>
      <c r="D301" s="211">
        <v>2946408615</v>
      </c>
      <c r="E301" s="209">
        <v>2832373817.6300001</v>
      </c>
      <c r="F301" s="210">
        <v>0</v>
      </c>
      <c r="G301" s="209">
        <v>659129887.38</v>
      </c>
      <c r="I301" s="2">
        <f t="shared" si="15"/>
        <v>-773164.68475000001</v>
      </c>
      <c r="J301" s="2">
        <f t="shared" si="16"/>
        <v>-659129.88737999997</v>
      </c>
      <c r="K301" t="str">
        <f>VLOOKUP(A301,'[56]TB_31.12.2022'!A$9:K$464,11,0)</f>
        <v>Краткосрочная часть облигаций</v>
      </c>
    </row>
    <row r="302" spans="1:15" ht="12.6" customHeight="1">
      <c r="A302" s="501" t="s">
        <v>282</v>
      </c>
      <c r="B302" s="210">
        <v>0</v>
      </c>
      <c r="C302" s="209">
        <v>288952.48</v>
      </c>
      <c r="D302" s="209">
        <v>2542228.39</v>
      </c>
      <c r="E302" s="209">
        <v>2375871.9300000002</v>
      </c>
      <c r="F302" s="210">
        <v>0</v>
      </c>
      <c r="G302" s="209">
        <v>122596.02</v>
      </c>
      <c r="I302" s="2">
        <f t="shared" si="15"/>
        <v>-288.95247999999998</v>
      </c>
      <c r="J302" s="2">
        <f t="shared" si="16"/>
        <v>-122.59602000000001</v>
      </c>
      <c r="K302" t="str">
        <f>VLOOKUP(A302,'[56]TB_31.12.2022'!A$9:K$464,11,0)</f>
        <v>Текущая часть обязательств по финансовой аренде</v>
      </c>
    </row>
    <row r="303" spans="1:15" ht="12.6" hidden="1" customHeight="1">
      <c r="A303" s="500" t="s">
        <v>283</v>
      </c>
      <c r="B303" s="210">
        <v>0</v>
      </c>
      <c r="C303" s="209">
        <v>15109867658.109999</v>
      </c>
      <c r="D303" s="209">
        <v>18386915599.010002</v>
      </c>
      <c r="E303" s="209">
        <v>8250672374.3800001</v>
      </c>
      <c r="F303" s="210">
        <v>0</v>
      </c>
      <c r="G303" s="209">
        <v>4973624433.4799995</v>
      </c>
      <c r="I303" s="2">
        <f t="shared" si="15"/>
        <v>-15109867.658109998</v>
      </c>
      <c r="J303" s="2">
        <f t="shared" si="16"/>
        <v>-4973624.4334799992</v>
      </c>
      <c r="K303">
        <f>VLOOKUP(A303,'[56]TB_31.12.2022'!A$9:K$464,11,0)</f>
        <v>0</v>
      </c>
    </row>
    <row r="304" spans="1:15" ht="12.6" hidden="1" customHeight="1">
      <c r="A304" s="501" t="s">
        <v>284</v>
      </c>
      <c r="B304" s="210">
        <v>0</v>
      </c>
      <c r="C304" s="209">
        <v>15109867658.109999</v>
      </c>
      <c r="D304" s="209">
        <v>18386915599.010002</v>
      </c>
      <c r="E304" s="209">
        <v>8250672374.3800001</v>
      </c>
      <c r="F304" s="210">
        <v>0</v>
      </c>
      <c r="G304" s="209">
        <v>4973624433.4799995</v>
      </c>
      <c r="I304" s="2">
        <f t="shared" si="15"/>
        <v>-15109867.658109998</v>
      </c>
      <c r="J304" s="2">
        <f t="shared" si="16"/>
        <v>-4973624.4334799992</v>
      </c>
      <c r="K304" t="str">
        <f>VLOOKUP(A304,'[56]TB_31.12.2022'!A$9:K$464,11,0)</f>
        <v>Краткосрочные займы и текущая часть долгосрочных займов</v>
      </c>
    </row>
    <row r="305" spans="1:11" ht="12.6" hidden="1" customHeight="1">
      <c r="A305" s="496" t="s">
        <v>285</v>
      </c>
      <c r="B305" s="498">
        <v>0</v>
      </c>
      <c r="C305" s="497">
        <v>608700389.16999996</v>
      </c>
      <c r="D305" s="499">
        <v>8121023685.1999989</v>
      </c>
      <c r="E305" s="497">
        <v>9216743241.9099998</v>
      </c>
      <c r="F305" s="498">
        <v>0</v>
      </c>
      <c r="G305" s="497">
        <v>1704419945.8800001</v>
      </c>
      <c r="I305" s="2">
        <f t="shared" si="15"/>
        <v>-608700.38916999998</v>
      </c>
      <c r="J305" s="2">
        <f t="shared" si="16"/>
        <v>-1704419.94588</v>
      </c>
      <c r="K305">
        <f>VLOOKUP(A305,'[56]TB_31.12.2022'!A$9:K$464,11,0)</f>
        <v>0</v>
      </c>
    </row>
    <row r="306" spans="1:11" ht="12.6" hidden="1" customHeight="1">
      <c r="A306" s="500" t="s">
        <v>286</v>
      </c>
      <c r="B306" s="210">
        <v>0</v>
      </c>
      <c r="C306" s="209">
        <v>256534487.50999999</v>
      </c>
      <c r="D306" s="209">
        <v>690272236.94000006</v>
      </c>
      <c r="E306" s="209">
        <v>1594418658.48</v>
      </c>
      <c r="F306" s="210">
        <v>0</v>
      </c>
      <c r="G306" s="209">
        <v>1160680909.05</v>
      </c>
      <c r="I306" s="2">
        <f t="shared" si="15"/>
        <v>-256534.48750999998</v>
      </c>
      <c r="J306" s="2">
        <f t="shared" si="16"/>
        <v>-1160680.9090499999</v>
      </c>
      <c r="K306">
        <f>VLOOKUP(A306,'[56]TB_31.12.2022'!A$9:K$464,11,0)</f>
        <v>0</v>
      </c>
    </row>
    <row r="307" spans="1:11" ht="12.6" hidden="1" customHeight="1">
      <c r="A307" s="501" t="s">
        <v>287</v>
      </c>
      <c r="B307" s="210">
        <v>0</v>
      </c>
      <c r="C307" s="211">
        <v>255942755</v>
      </c>
      <c r="D307" s="209">
        <v>671114754.94000006</v>
      </c>
      <c r="E307" s="209">
        <v>1574676092.99</v>
      </c>
      <c r="F307" s="210">
        <v>0</v>
      </c>
      <c r="G307" s="209">
        <v>1159504093.05</v>
      </c>
      <c r="I307" s="2">
        <f t="shared" si="15"/>
        <v>-255942.755</v>
      </c>
      <c r="J307" s="2">
        <f t="shared" si="16"/>
        <v>-1159504.09305</v>
      </c>
      <c r="K307" t="str">
        <f>VLOOKUP(A307,'[56]TB_31.12.2022'!A$9:K$464,11,0)</f>
        <v>Налоги к уплате и прочие обязательные платежи</v>
      </c>
    </row>
    <row r="308" spans="1:11" ht="12.6" hidden="1" customHeight="1">
      <c r="A308" s="501" t="s">
        <v>288</v>
      </c>
      <c r="B308" s="210">
        <v>0</v>
      </c>
      <c r="C308" s="209">
        <v>591732.51</v>
      </c>
      <c r="D308" s="211">
        <v>19157482</v>
      </c>
      <c r="E308" s="209">
        <v>19742565.489999998</v>
      </c>
      <c r="F308" s="210">
        <v>0</v>
      </c>
      <c r="G308" s="211">
        <v>1176816</v>
      </c>
      <c r="I308" s="2">
        <f t="shared" si="15"/>
        <v>-591.73251000000005</v>
      </c>
      <c r="J308" s="2">
        <f t="shared" si="16"/>
        <v>-1176.816</v>
      </c>
      <c r="K308" t="str">
        <f>VLOOKUP(A308,'[56]TB_31.12.2022'!A$9:K$464,11,0)</f>
        <v>Налоги к уплате и прочие обязательные платежи</v>
      </c>
    </row>
    <row r="309" spans="1:11" ht="12.6" hidden="1" customHeight="1">
      <c r="A309" s="500" t="s">
        <v>289</v>
      </c>
      <c r="B309" s="210">
        <v>0</v>
      </c>
      <c r="C309" s="209">
        <v>106511149.52</v>
      </c>
      <c r="D309" s="209">
        <v>548336939.65999997</v>
      </c>
      <c r="E309" s="212">
        <v>534032708.19999999</v>
      </c>
      <c r="F309" s="210">
        <v>0</v>
      </c>
      <c r="G309" s="209">
        <v>92206918.060000002</v>
      </c>
      <c r="I309" s="2">
        <f t="shared" si="15"/>
        <v>-106511.14951999999</v>
      </c>
      <c r="J309" s="2">
        <f t="shared" si="16"/>
        <v>-92206.918059999996</v>
      </c>
      <c r="K309">
        <f>VLOOKUP(A309,'[56]TB_31.12.2022'!A$9:K$464,11,0)</f>
        <v>0</v>
      </c>
    </row>
    <row r="310" spans="1:11" ht="12.6" hidden="1" customHeight="1">
      <c r="A310" s="501" t="s">
        <v>290</v>
      </c>
      <c r="B310" s="210">
        <v>0</v>
      </c>
      <c r="C310" s="209">
        <v>95201564.920000002</v>
      </c>
      <c r="D310" s="209">
        <v>489360189.62</v>
      </c>
      <c r="E310" s="209">
        <v>476674568.50999999</v>
      </c>
      <c r="F310" s="210">
        <v>0</v>
      </c>
      <c r="G310" s="209">
        <v>82515943.810000002</v>
      </c>
      <c r="I310" s="2">
        <f t="shared" si="15"/>
        <v>-95201.564920000004</v>
      </c>
      <c r="J310" s="2">
        <f t="shared" si="16"/>
        <v>-82515.943809999997</v>
      </c>
      <c r="K310" t="str">
        <f>VLOOKUP(A310,'[56]TB_31.12.2022'!A$9:K$464,11,0)</f>
        <v>Налоги к уплате и прочие обязательные платежи</v>
      </c>
    </row>
    <row r="311" spans="1:11" ht="12.6" hidden="1" customHeight="1">
      <c r="A311" s="501" t="s">
        <v>291</v>
      </c>
      <c r="B311" s="210">
        <v>0</v>
      </c>
      <c r="C311" s="212">
        <v>435274.5</v>
      </c>
      <c r="D311" s="209">
        <v>45766068.950000003</v>
      </c>
      <c r="E311" s="209">
        <v>49638611.409999996</v>
      </c>
      <c r="F311" s="210">
        <v>0</v>
      </c>
      <c r="G311" s="209">
        <v>4307816.96</v>
      </c>
      <c r="I311" s="2">
        <f t="shared" si="15"/>
        <v>-435.27449999999999</v>
      </c>
      <c r="J311" s="2">
        <f t="shared" si="16"/>
        <v>-4307.8169600000001</v>
      </c>
      <c r="K311" t="str">
        <f>VLOOKUP(A311,'[56]TB_31.12.2022'!A$9:K$464,11,0)</f>
        <v>Налоги к уплате и прочие обязательные платежи</v>
      </c>
    </row>
    <row r="312" spans="1:11" ht="12.6" hidden="1" customHeight="1">
      <c r="A312" s="501" t="s">
        <v>292</v>
      </c>
      <c r="B312" s="210">
        <v>0</v>
      </c>
      <c r="C312" s="212">
        <v>10874310.1</v>
      </c>
      <c r="D312" s="209">
        <v>13210681.09</v>
      </c>
      <c r="E312" s="209">
        <v>7719528.2800000003</v>
      </c>
      <c r="F312" s="210">
        <v>0</v>
      </c>
      <c r="G312" s="209">
        <v>5383157.29</v>
      </c>
      <c r="I312" s="2">
        <f t="shared" si="15"/>
        <v>-10874.310099999999</v>
      </c>
      <c r="J312" s="2">
        <f t="shared" si="16"/>
        <v>-5383.1572900000001</v>
      </c>
      <c r="K312" t="str">
        <f>VLOOKUP(A312,'[56]TB_31.12.2022'!A$9:K$464,11,0)</f>
        <v>Налоги к уплате и прочие обязательные платежи</v>
      </c>
    </row>
    <row r="313" spans="1:11" ht="12.6" hidden="1" customHeight="1">
      <c r="A313" s="500" t="s">
        <v>1346</v>
      </c>
      <c r="B313" s="210">
        <v>0</v>
      </c>
      <c r="C313" s="210">
        <v>0</v>
      </c>
      <c r="D313" s="209">
        <v>156553.60999999999</v>
      </c>
      <c r="E313" s="209">
        <v>156553.60999999999</v>
      </c>
      <c r="F313" s="210">
        <v>0</v>
      </c>
      <c r="G313" s="210">
        <v>0</v>
      </c>
      <c r="I313" s="2">
        <f t="shared" si="15"/>
        <v>0</v>
      </c>
      <c r="J313" s="2">
        <f t="shared" si="16"/>
        <v>0</v>
      </c>
      <c r="K313">
        <f>VLOOKUP(A313,'[56]TB_31.12.2022'!A$9:K$464,11,0)</f>
        <v>0</v>
      </c>
    </row>
    <row r="314" spans="1:11" ht="12.6" hidden="1" customHeight="1">
      <c r="A314" s="501" t="s">
        <v>1347</v>
      </c>
      <c r="B314" s="210">
        <v>0</v>
      </c>
      <c r="C314" s="210">
        <v>0</v>
      </c>
      <c r="D314" s="209">
        <v>156553.60999999999</v>
      </c>
      <c r="E314" s="209">
        <v>156553.60999999999</v>
      </c>
      <c r="F314" s="210">
        <v>0</v>
      </c>
      <c r="G314" s="210">
        <v>0</v>
      </c>
      <c r="I314" s="2">
        <f t="shared" si="15"/>
        <v>0</v>
      </c>
      <c r="J314" s="2">
        <f t="shared" si="16"/>
        <v>0</v>
      </c>
      <c r="K314" t="str">
        <f>VLOOKUP(A314,'[56]TB_31.12.2022'!A$9:K$464,11,0)</f>
        <v>Налоги к уплате и прочие обязательные платежи</v>
      </c>
    </row>
    <row r="315" spans="1:11" ht="12.6" hidden="1" customHeight="1">
      <c r="A315" s="500" t="s">
        <v>293</v>
      </c>
      <c r="B315" s="210">
        <v>0</v>
      </c>
      <c r="C315" s="211">
        <v>158187167</v>
      </c>
      <c r="D315" s="209">
        <v>6207714588.1599998</v>
      </c>
      <c r="E315" s="209">
        <v>6353491634.2599993</v>
      </c>
      <c r="F315" s="210">
        <v>0</v>
      </c>
      <c r="G315" s="212">
        <v>303964213.10000002</v>
      </c>
      <c r="I315" s="2">
        <f t="shared" si="15"/>
        <v>-158187.16699999999</v>
      </c>
      <c r="J315" s="2">
        <f t="shared" si="16"/>
        <v>-303964.21310000005</v>
      </c>
      <c r="K315">
        <f>VLOOKUP(A315,'[56]TB_31.12.2022'!A$9:K$464,11,0)</f>
        <v>0</v>
      </c>
    </row>
    <row r="316" spans="1:11" ht="12.6" hidden="1" customHeight="1">
      <c r="A316" s="501" t="s">
        <v>294</v>
      </c>
      <c r="B316" s="210">
        <v>0</v>
      </c>
      <c r="C316" s="210">
        <v>0</v>
      </c>
      <c r="D316" s="209">
        <v>5933250871.4200001</v>
      </c>
      <c r="E316" s="209">
        <v>6069718134.9700003</v>
      </c>
      <c r="F316" s="210">
        <v>0</v>
      </c>
      <c r="G316" s="209">
        <v>136467263.55000001</v>
      </c>
      <c r="I316" s="2">
        <f t="shared" si="15"/>
        <v>0</v>
      </c>
      <c r="J316" s="2">
        <f t="shared" si="16"/>
        <v>-136467.26355</v>
      </c>
      <c r="K316">
        <f>VLOOKUP(A316,'[56]TB_31.12.2022'!A$9:K$464,11,0)</f>
        <v>0</v>
      </c>
    </row>
    <row r="317" spans="1:11" ht="12.6" hidden="1" customHeight="1">
      <c r="A317" s="502" t="s">
        <v>295</v>
      </c>
      <c r="B317" s="210">
        <v>0</v>
      </c>
      <c r="C317" s="210">
        <v>0</v>
      </c>
      <c r="D317" s="209">
        <v>5860762601.3299999</v>
      </c>
      <c r="E317" s="209">
        <v>5997229864.8800001</v>
      </c>
      <c r="F317" s="210">
        <v>0</v>
      </c>
      <c r="G317" s="209">
        <v>136467263.55000001</v>
      </c>
      <c r="I317" s="2">
        <f t="shared" si="15"/>
        <v>0</v>
      </c>
      <c r="J317" s="2">
        <f t="shared" si="16"/>
        <v>-136467.26355</v>
      </c>
      <c r="K317" t="str">
        <f>VLOOKUP(A317,'[56]TB_31.12.2022'!A$9:K$464,11,0)</f>
        <v>Налоги к уплате и прочие обязательные платежи</v>
      </c>
    </row>
    <row r="318" spans="1:11" ht="12.6" hidden="1" customHeight="1">
      <c r="A318" s="502" t="s">
        <v>296</v>
      </c>
      <c r="B318" s="210">
        <v>0</v>
      </c>
      <c r="C318" s="210">
        <v>0</v>
      </c>
      <c r="D318" s="209">
        <v>4479765.79</v>
      </c>
      <c r="E318" s="209">
        <v>4479765.79</v>
      </c>
      <c r="F318" s="210">
        <v>0</v>
      </c>
      <c r="G318" s="210">
        <v>0</v>
      </c>
      <c r="I318" s="2">
        <f t="shared" si="15"/>
        <v>0</v>
      </c>
      <c r="J318" s="2">
        <f t="shared" si="16"/>
        <v>0</v>
      </c>
      <c r="K318" t="str">
        <f>VLOOKUP(A318,'[56]TB_31.12.2022'!A$9:K$464,11,0)</f>
        <v>Налоги к уплате и прочие обязательные платежи</v>
      </c>
    </row>
    <row r="319" spans="1:11" ht="12.6" hidden="1" customHeight="1">
      <c r="A319" s="502" t="s">
        <v>297</v>
      </c>
      <c r="B319" s="210">
        <v>0</v>
      </c>
      <c r="C319" s="210">
        <v>0</v>
      </c>
      <c r="D319" s="212">
        <v>68008504.299999997</v>
      </c>
      <c r="E319" s="212">
        <v>68008504.299999997</v>
      </c>
      <c r="F319" s="210">
        <v>0</v>
      </c>
      <c r="G319" s="210">
        <v>0</v>
      </c>
      <c r="I319" s="2">
        <f t="shared" si="15"/>
        <v>0</v>
      </c>
      <c r="J319" s="2">
        <f t="shared" si="16"/>
        <v>0</v>
      </c>
      <c r="K319" t="str">
        <f>VLOOKUP(A319,'[56]TB_31.12.2022'!A$9:K$464,11,0)</f>
        <v>Налоги к уплате и прочие обязательные платежи</v>
      </c>
    </row>
    <row r="320" spans="1:11" ht="12.6" hidden="1" customHeight="1">
      <c r="A320" s="501" t="s">
        <v>298</v>
      </c>
      <c r="B320" s="210">
        <v>0</v>
      </c>
      <c r="C320" s="211">
        <v>158187167</v>
      </c>
      <c r="D320" s="209">
        <v>182147716.74000001</v>
      </c>
      <c r="E320" s="209">
        <v>191457499.28999999</v>
      </c>
      <c r="F320" s="210">
        <v>0</v>
      </c>
      <c r="G320" s="209">
        <v>167496949.55000001</v>
      </c>
      <c r="I320" s="2">
        <f t="shared" si="15"/>
        <v>-158187.16699999999</v>
      </c>
      <c r="J320" s="2">
        <f t="shared" si="16"/>
        <v>-167496.94955000002</v>
      </c>
      <c r="K320" t="str">
        <f>VLOOKUP(A320,'[56]TB_31.12.2022'!A$9:K$464,11,0)</f>
        <v>Налоги к уплате и прочие обязательные платежи</v>
      </c>
    </row>
    <row r="321" spans="1:11" ht="12.6" hidden="1" customHeight="1">
      <c r="A321" s="501" t="s">
        <v>1348</v>
      </c>
      <c r="B321" s="210">
        <v>0</v>
      </c>
      <c r="C321" s="210">
        <v>0</v>
      </c>
      <c r="D321" s="211">
        <v>92316000</v>
      </c>
      <c r="E321" s="211">
        <v>92316000</v>
      </c>
      <c r="F321" s="210">
        <v>0</v>
      </c>
      <c r="G321" s="210">
        <v>0</v>
      </c>
      <c r="I321" s="2">
        <f t="shared" si="15"/>
        <v>0</v>
      </c>
      <c r="J321" s="2">
        <f t="shared" si="16"/>
        <v>0</v>
      </c>
      <c r="K321" t="str">
        <f>VLOOKUP(A321,'[56]TB_31.12.2022'!A$9:K$464,11,0)</f>
        <v>Налоги к уплате и прочие обязательные платежи</v>
      </c>
    </row>
    <row r="322" spans="1:11" ht="12.6" hidden="1" customHeight="1">
      <c r="A322" s="500" t="s">
        <v>299</v>
      </c>
      <c r="B322" s="210">
        <v>0</v>
      </c>
      <c r="C322" s="209">
        <v>2388325.58</v>
      </c>
      <c r="D322" s="210">
        <v>0</v>
      </c>
      <c r="E322" s="209">
        <v>78579089.989999995</v>
      </c>
      <c r="F322" s="210">
        <v>0</v>
      </c>
      <c r="G322" s="209">
        <v>80967415.569999993</v>
      </c>
      <c r="I322" s="2">
        <f t="shared" si="15"/>
        <v>-2388.3255800000002</v>
      </c>
      <c r="J322" s="2">
        <f t="shared" si="16"/>
        <v>-80967.415569999997</v>
      </c>
      <c r="K322">
        <f>VLOOKUP(A322,'[56]TB_31.12.2022'!A$9:K$464,11,0)</f>
        <v>0</v>
      </c>
    </row>
    <row r="323" spans="1:11" ht="12.6" hidden="1" customHeight="1">
      <c r="A323" s="501" t="s">
        <v>300</v>
      </c>
      <c r="B323" s="210">
        <v>0</v>
      </c>
      <c r="C323" s="209">
        <v>2388325.58</v>
      </c>
      <c r="D323" s="210">
        <v>0</v>
      </c>
      <c r="E323" s="209">
        <v>78579089.989999995</v>
      </c>
      <c r="F323" s="210">
        <v>0</v>
      </c>
      <c r="G323" s="209">
        <v>80967415.569999993</v>
      </c>
      <c r="I323" s="2">
        <f t="shared" si="15"/>
        <v>-2388.3255800000002</v>
      </c>
      <c r="J323" s="2">
        <f t="shared" si="16"/>
        <v>-80967.415569999997</v>
      </c>
      <c r="K323" t="str">
        <f>VLOOKUP(A323,'[56]TB_31.12.2022'!A$9:K$464,11,0)</f>
        <v>Налоги к уплате и прочие обязательные платежи</v>
      </c>
    </row>
    <row r="324" spans="1:11" ht="12.6" hidden="1" customHeight="1">
      <c r="A324" s="500" t="s">
        <v>301</v>
      </c>
      <c r="B324" s="210">
        <v>0</v>
      </c>
      <c r="C324" s="209">
        <v>76495716.560000002</v>
      </c>
      <c r="D324" s="209">
        <v>388791524.31999999</v>
      </c>
      <c r="E324" s="209">
        <v>378644665.04000002</v>
      </c>
      <c r="F324" s="210">
        <v>0</v>
      </c>
      <c r="G324" s="209">
        <v>66348857.280000001</v>
      </c>
      <c r="I324" s="2">
        <f t="shared" ref="I324:I387" si="19">(B324-C324)/1000</f>
        <v>-76495.716560000001</v>
      </c>
      <c r="J324" s="2">
        <f t="shared" ref="J324:J387" si="20">(F324-G324)/1000</f>
        <v>-66348.857279999997</v>
      </c>
      <c r="K324">
        <f>VLOOKUP(A324,'[56]TB_31.12.2022'!A$9:K$464,11,0)</f>
        <v>0</v>
      </c>
    </row>
    <row r="325" spans="1:11" ht="12.6" hidden="1" customHeight="1">
      <c r="A325" s="501" t="s">
        <v>302</v>
      </c>
      <c r="B325" s="210">
        <v>0</v>
      </c>
      <c r="C325" s="209">
        <v>76495716.560000002</v>
      </c>
      <c r="D325" s="209">
        <v>388791524.31999999</v>
      </c>
      <c r="E325" s="209">
        <v>378644665.04000002</v>
      </c>
      <c r="F325" s="210">
        <v>0</v>
      </c>
      <c r="G325" s="209">
        <v>66348857.280000001</v>
      </c>
      <c r="I325" s="2">
        <f t="shared" si="19"/>
        <v>-76495.716560000001</v>
      </c>
      <c r="J325" s="2">
        <f t="shared" si="20"/>
        <v>-66348.857279999997</v>
      </c>
      <c r="K325" t="str">
        <f>VLOOKUP(A325,'[56]TB_31.12.2022'!A$9:K$464,11,0)</f>
        <v>Налоги к уплате и прочие обязательные платежи</v>
      </c>
    </row>
    <row r="326" spans="1:11" ht="12.6" hidden="1" customHeight="1">
      <c r="A326" s="500" t="s">
        <v>303</v>
      </c>
      <c r="B326" s="210">
        <v>0</v>
      </c>
      <c r="C326" s="210">
        <v>0</v>
      </c>
      <c r="D326" s="209">
        <v>117900.25</v>
      </c>
      <c r="E326" s="209">
        <v>119335.07</v>
      </c>
      <c r="F326" s="210">
        <v>0</v>
      </c>
      <c r="G326" s="209">
        <v>1434.82</v>
      </c>
      <c r="I326" s="2">
        <f t="shared" si="19"/>
        <v>0</v>
      </c>
      <c r="J326" s="2">
        <f t="shared" si="20"/>
        <v>-1.43482</v>
      </c>
      <c r="K326">
        <f>VLOOKUP(A326,'[56]TB_31.12.2022'!A$9:K$464,11,0)</f>
        <v>0</v>
      </c>
    </row>
    <row r="327" spans="1:11" ht="12.6" hidden="1" customHeight="1">
      <c r="A327" s="501" t="s">
        <v>304</v>
      </c>
      <c r="B327" s="210">
        <v>0</v>
      </c>
      <c r="C327" s="210">
        <v>0</v>
      </c>
      <c r="D327" s="209">
        <v>117900.25</v>
      </c>
      <c r="E327" s="209">
        <v>119335.07</v>
      </c>
      <c r="F327" s="210">
        <v>0</v>
      </c>
      <c r="G327" s="209">
        <v>1434.82</v>
      </c>
      <c r="I327" s="2">
        <f t="shared" si="19"/>
        <v>0</v>
      </c>
      <c r="J327" s="2">
        <f t="shared" si="20"/>
        <v>-1.43482</v>
      </c>
      <c r="K327" t="str">
        <f>VLOOKUP(A327,'[56]TB_31.12.2022'!A$9:K$464,11,0)</f>
        <v>Налоги к уплате и прочие обязательные платежи</v>
      </c>
    </row>
    <row r="328" spans="1:11" ht="12.6" hidden="1" customHeight="1">
      <c r="A328" s="500" t="s">
        <v>305</v>
      </c>
      <c r="B328" s="210">
        <v>0</v>
      </c>
      <c r="C328" s="210">
        <v>0</v>
      </c>
      <c r="D328" s="211">
        <v>480818</v>
      </c>
      <c r="E328" s="211">
        <v>480818</v>
      </c>
      <c r="F328" s="210">
        <v>0</v>
      </c>
      <c r="G328" s="210">
        <v>0</v>
      </c>
      <c r="I328" s="2">
        <f t="shared" si="19"/>
        <v>0</v>
      </c>
      <c r="J328" s="2">
        <f t="shared" si="20"/>
        <v>0</v>
      </c>
      <c r="K328" t="str">
        <f>VLOOKUP(A328,'[56]TB_31.12.2022'!A$9:K$464,11,0)</f>
        <v>Налоги к уплате и прочие обязательные платежи</v>
      </c>
    </row>
    <row r="329" spans="1:11" ht="12.6" hidden="1" customHeight="1">
      <c r="A329" s="501" t="s">
        <v>306</v>
      </c>
      <c r="B329" s="210">
        <v>0</v>
      </c>
      <c r="C329" s="210">
        <v>0</v>
      </c>
      <c r="D329" s="211">
        <v>480818</v>
      </c>
      <c r="E329" s="211">
        <v>480818</v>
      </c>
      <c r="F329" s="210">
        <v>0</v>
      </c>
      <c r="G329" s="210">
        <v>0</v>
      </c>
      <c r="I329" s="2">
        <f t="shared" si="19"/>
        <v>0</v>
      </c>
      <c r="J329" s="2">
        <f t="shared" si="20"/>
        <v>0</v>
      </c>
      <c r="K329">
        <f>VLOOKUP(A329,'[56]TB_31.12.2022'!A$9:K$464,11,0)</f>
        <v>0</v>
      </c>
    </row>
    <row r="330" spans="1:11" ht="12.6" hidden="1" customHeight="1">
      <c r="A330" s="500" t="s">
        <v>307</v>
      </c>
      <c r="B330" s="210">
        <v>0</v>
      </c>
      <c r="C330" s="211">
        <v>502202</v>
      </c>
      <c r="D330" s="211">
        <v>4805015</v>
      </c>
      <c r="E330" s="211">
        <v>4553011</v>
      </c>
      <c r="F330" s="210">
        <v>0</v>
      </c>
      <c r="G330" s="211">
        <v>250198</v>
      </c>
      <c r="I330" s="2">
        <f t="shared" si="19"/>
        <v>-502.202</v>
      </c>
      <c r="J330" s="2">
        <f t="shared" si="20"/>
        <v>-250.19800000000001</v>
      </c>
      <c r="K330" t="str">
        <f>VLOOKUP(A330,'[56]TB_31.12.2022'!A$9:K$464,11,0)</f>
        <v>Налоги к уплате и прочие обязательные платежи</v>
      </c>
    </row>
    <row r="331" spans="1:11" ht="12.6" hidden="1" customHeight="1">
      <c r="A331" s="501" t="s">
        <v>308</v>
      </c>
      <c r="B331" s="210">
        <v>0</v>
      </c>
      <c r="C331" s="211">
        <v>502202</v>
      </c>
      <c r="D331" s="211">
        <v>4805015</v>
      </c>
      <c r="E331" s="211">
        <v>4553011</v>
      </c>
      <c r="F331" s="210">
        <v>0</v>
      </c>
      <c r="G331" s="211">
        <v>250198</v>
      </c>
      <c r="I331" s="2">
        <f t="shared" si="19"/>
        <v>-502.202</v>
      </c>
      <c r="J331" s="2">
        <f t="shared" si="20"/>
        <v>-250.19800000000001</v>
      </c>
      <c r="K331">
        <f>VLOOKUP(A331,'[56]TB_31.12.2022'!A$9:K$464,11,0)</f>
        <v>0</v>
      </c>
    </row>
    <row r="332" spans="1:11" ht="12.6" hidden="1" customHeight="1">
      <c r="A332" s="500" t="s">
        <v>309</v>
      </c>
      <c r="B332" s="210">
        <v>0</v>
      </c>
      <c r="C332" s="210">
        <v>0</v>
      </c>
      <c r="D332" s="211">
        <v>9200</v>
      </c>
      <c r="E332" s="211">
        <v>9200</v>
      </c>
      <c r="F332" s="210">
        <v>0</v>
      </c>
      <c r="G332" s="210">
        <v>0</v>
      </c>
      <c r="I332" s="2">
        <f t="shared" si="19"/>
        <v>0</v>
      </c>
      <c r="J332" s="2">
        <f t="shared" si="20"/>
        <v>0</v>
      </c>
      <c r="K332">
        <f>VLOOKUP(A332,'[56]TB_31.12.2022'!A$9:K$464,11,0)</f>
        <v>0</v>
      </c>
    </row>
    <row r="333" spans="1:11" ht="12.6" hidden="1" customHeight="1">
      <c r="A333" s="501" t="s">
        <v>310</v>
      </c>
      <c r="B333" s="210">
        <v>0</v>
      </c>
      <c r="C333" s="210">
        <v>0</v>
      </c>
      <c r="D333" s="211">
        <v>9200</v>
      </c>
      <c r="E333" s="211">
        <v>9200</v>
      </c>
      <c r="F333" s="210">
        <v>0</v>
      </c>
      <c r="G333" s="210">
        <v>0</v>
      </c>
      <c r="I333" s="2">
        <f t="shared" si="19"/>
        <v>0</v>
      </c>
      <c r="J333" s="2">
        <f t="shared" si="20"/>
        <v>0</v>
      </c>
      <c r="K333">
        <f>VLOOKUP(A333,'[56]TB_31.12.2022'!A$9:K$464,11,0)</f>
        <v>0</v>
      </c>
    </row>
    <row r="334" spans="1:11" ht="12.6" hidden="1" customHeight="1">
      <c r="A334" s="500" t="s">
        <v>311</v>
      </c>
      <c r="B334" s="210">
        <v>0</v>
      </c>
      <c r="C334" s="211">
        <v>8081341</v>
      </c>
      <c r="D334" s="209">
        <v>279693155.29000002</v>
      </c>
      <c r="E334" s="209">
        <v>271611814.29000002</v>
      </c>
      <c r="F334" s="210">
        <v>0</v>
      </c>
      <c r="G334" s="210">
        <v>0</v>
      </c>
      <c r="I334" s="2">
        <f t="shared" si="19"/>
        <v>-8081.3410000000003</v>
      </c>
      <c r="J334" s="2">
        <f t="shared" si="20"/>
        <v>0</v>
      </c>
      <c r="K334">
        <f>VLOOKUP(A334,'[56]TB_31.12.2022'!A$9:K$464,11,0)</f>
        <v>0</v>
      </c>
    </row>
    <row r="335" spans="1:11" ht="12.6" hidden="1" customHeight="1">
      <c r="A335" s="501" t="s">
        <v>312</v>
      </c>
      <c r="B335" s="210">
        <v>0</v>
      </c>
      <c r="C335" s="211">
        <v>8081341</v>
      </c>
      <c r="D335" s="209">
        <v>279693155.29000002</v>
      </c>
      <c r="E335" s="209">
        <v>271611814.29000002</v>
      </c>
      <c r="F335" s="210">
        <v>0</v>
      </c>
      <c r="G335" s="210">
        <v>0</v>
      </c>
      <c r="I335" s="2">
        <f t="shared" si="19"/>
        <v>-8081.3410000000003</v>
      </c>
      <c r="J335" s="2">
        <f t="shared" si="20"/>
        <v>0</v>
      </c>
      <c r="K335" t="str">
        <f>VLOOKUP(A335,'[56]TB_31.12.2022'!A$9:K$464,11,0)</f>
        <v>Налоги к уплате и прочие обязательные платежи</v>
      </c>
    </row>
    <row r="336" spans="1:11" ht="12.6" hidden="1" customHeight="1">
      <c r="A336" s="500" t="s">
        <v>313</v>
      </c>
      <c r="B336" s="210">
        <v>0</v>
      </c>
      <c r="C336" s="210">
        <v>0</v>
      </c>
      <c r="D336" s="209">
        <v>645753.97</v>
      </c>
      <c r="E336" s="209">
        <v>645753.97</v>
      </c>
      <c r="F336" s="210">
        <v>0</v>
      </c>
      <c r="G336" s="210">
        <v>0</v>
      </c>
      <c r="I336" s="2">
        <f t="shared" si="19"/>
        <v>0</v>
      </c>
      <c r="J336" s="2">
        <f t="shared" si="20"/>
        <v>0</v>
      </c>
      <c r="K336">
        <f>VLOOKUP(A336,'[56]TB_31.12.2022'!A$9:K$464,11,0)</f>
        <v>0</v>
      </c>
    </row>
    <row r="337" spans="1:11" ht="12.6" hidden="1" customHeight="1">
      <c r="A337" s="501" t="s">
        <v>314</v>
      </c>
      <c r="B337" s="210">
        <v>0</v>
      </c>
      <c r="C337" s="210">
        <v>0</v>
      </c>
      <c r="D337" s="209">
        <v>645753.97</v>
      </c>
      <c r="E337" s="209">
        <v>645753.97</v>
      </c>
      <c r="F337" s="210">
        <v>0</v>
      </c>
      <c r="G337" s="210">
        <v>0</v>
      </c>
      <c r="I337" s="2">
        <f t="shared" si="19"/>
        <v>0</v>
      </c>
      <c r="J337" s="2">
        <f t="shared" si="20"/>
        <v>0</v>
      </c>
      <c r="K337" t="str">
        <f>VLOOKUP(A337,'[56]TB_31.12.2022'!A$9:K$464,11,0)</f>
        <v>Налоги к уплате и прочие обязательные платежи</v>
      </c>
    </row>
    <row r="338" spans="1:11" ht="12.6" hidden="1" customHeight="1">
      <c r="A338" s="496" t="s">
        <v>315</v>
      </c>
      <c r="B338" s="498">
        <v>0</v>
      </c>
      <c r="C338" s="504">
        <v>211084123</v>
      </c>
      <c r="D338" s="497">
        <v>1494585207.4899998</v>
      </c>
      <c r="E338" s="497">
        <v>1474015073.6600001</v>
      </c>
      <c r="F338" s="498">
        <v>0</v>
      </c>
      <c r="G338" s="497">
        <v>190513989.16999999</v>
      </c>
      <c r="I338" s="2">
        <f t="shared" si="19"/>
        <v>-211084.12299999999</v>
      </c>
      <c r="J338" s="2">
        <f t="shared" si="20"/>
        <v>-190513.98916999999</v>
      </c>
      <c r="K338">
        <f>VLOOKUP(A338,'[56]TB_31.12.2022'!A$9:K$464,11,0)</f>
        <v>0</v>
      </c>
    </row>
    <row r="339" spans="1:11" ht="12.6" hidden="1" customHeight="1">
      <c r="A339" s="500" t="s">
        <v>316</v>
      </c>
      <c r="B339" s="210">
        <v>0</v>
      </c>
      <c r="C339" s="209">
        <v>81680405.680000007</v>
      </c>
      <c r="D339" s="209">
        <v>476557337.25999999</v>
      </c>
      <c r="E339" s="209">
        <v>471484490.04000002</v>
      </c>
      <c r="F339" s="210">
        <v>0</v>
      </c>
      <c r="G339" s="209">
        <v>76607558.459999993</v>
      </c>
      <c r="I339" s="2">
        <f t="shared" si="19"/>
        <v>-81680.405680000011</v>
      </c>
      <c r="J339" s="2">
        <f t="shared" si="20"/>
        <v>-76607.55846</v>
      </c>
      <c r="K339">
        <f>VLOOKUP(A339,'[56]TB_31.12.2022'!A$9:K$464,11,0)</f>
        <v>0</v>
      </c>
    </row>
    <row r="340" spans="1:11" ht="12.6" hidden="1" customHeight="1">
      <c r="A340" s="501" t="s">
        <v>317</v>
      </c>
      <c r="B340" s="210">
        <v>0</v>
      </c>
      <c r="C340" s="209">
        <v>30461430.550000001</v>
      </c>
      <c r="D340" s="209">
        <v>178808539.49000001</v>
      </c>
      <c r="E340" s="209">
        <v>176870351.27000001</v>
      </c>
      <c r="F340" s="210">
        <v>0</v>
      </c>
      <c r="G340" s="209">
        <v>28523242.329999998</v>
      </c>
      <c r="I340" s="2">
        <f t="shared" si="19"/>
        <v>-30461.430550000001</v>
      </c>
      <c r="J340" s="2">
        <f t="shared" si="20"/>
        <v>-28523.242329999997</v>
      </c>
      <c r="K340" t="str">
        <f>VLOOKUP(A340,'[56]TB_31.12.2022'!A$9:K$464,11,0)</f>
        <v>Налоги к уплате и прочие обязательные платежи</v>
      </c>
    </row>
    <row r="341" spans="1:11" ht="12.6" hidden="1" customHeight="1">
      <c r="A341" s="501" t="s">
        <v>318</v>
      </c>
      <c r="B341" s="210">
        <v>0</v>
      </c>
      <c r="C341" s="209">
        <v>30110623.739999998</v>
      </c>
      <c r="D341" s="211">
        <v>175167941</v>
      </c>
      <c r="E341" s="211">
        <v>173477730</v>
      </c>
      <c r="F341" s="210">
        <v>0</v>
      </c>
      <c r="G341" s="209">
        <v>28420412.739999998</v>
      </c>
      <c r="I341" s="2">
        <f t="shared" si="19"/>
        <v>-30110.623739999999</v>
      </c>
      <c r="J341" s="2">
        <f t="shared" si="20"/>
        <v>-28420.41274</v>
      </c>
      <c r="K341" t="str">
        <f>VLOOKUP(A341,'[56]TB_31.12.2022'!A$9:K$464,11,0)</f>
        <v>Налоги к уплате и прочие обязательные платежи</v>
      </c>
    </row>
    <row r="342" spans="1:11" ht="12.6" hidden="1" customHeight="1">
      <c r="A342" s="501" t="s">
        <v>319</v>
      </c>
      <c r="B342" s="210">
        <v>0</v>
      </c>
      <c r="C342" s="209">
        <v>20064862.390000001</v>
      </c>
      <c r="D342" s="209">
        <v>117772534.77</v>
      </c>
      <c r="E342" s="209">
        <v>116639755.77</v>
      </c>
      <c r="F342" s="210">
        <v>0</v>
      </c>
      <c r="G342" s="209">
        <v>18932083.390000001</v>
      </c>
      <c r="I342" s="2">
        <f t="shared" si="19"/>
        <v>-20064.862390000002</v>
      </c>
      <c r="J342" s="2">
        <f t="shared" si="20"/>
        <v>-18932.08339</v>
      </c>
      <c r="K342" t="str">
        <f>VLOOKUP(A342,'[56]TB_31.12.2022'!A$9:K$464,11,0)</f>
        <v>Налоги к уплате и прочие обязательные платежи</v>
      </c>
    </row>
    <row r="343" spans="1:11" ht="12.6" hidden="1" customHeight="1">
      <c r="A343" s="501" t="s">
        <v>320</v>
      </c>
      <c r="B343" s="210">
        <v>0</v>
      </c>
      <c r="C343" s="211">
        <v>1043489</v>
      </c>
      <c r="D343" s="211">
        <v>4808322</v>
      </c>
      <c r="E343" s="211">
        <v>4496653</v>
      </c>
      <c r="F343" s="210">
        <v>0</v>
      </c>
      <c r="G343" s="211">
        <v>731820</v>
      </c>
      <c r="I343" s="2">
        <f t="shared" si="19"/>
        <v>-1043.489</v>
      </c>
      <c r="J343" s="2">
        <f t="shared" si="20"/>
        <v>-731.82</v>
      </c>
      <c r="K343" t="str">
        <f>VLOOKUP(A343,'[56]TB_31.12.2022'!A$9:K$464,11,0)</f>
        <v>Налоги к уплате и прочие обязательные платежи</v>
      </c>
    </row>
    <row r="344" spans="1:11" ht="12.6" hidden="1" customHeight="1">
      <c r="A344" s="500" t="s">
        <v>321</v>
      </c>
      <c r="B344" s="210">
        <v>0</v>
      </c>
      <c r="C344" s="211">
        <v>1186</v>
      </c>
      <c r="D344" s="211">
        <v>1250</v>
      </c>
      <c r="E344" s="211">
        <v>1250</v>
      </c>
      <c r="F344" s="210">
        <v>0</v>
      </c>
      <c r="G344" s="211">
        <v>1186</v>
      </c>
      <c r="I344" s="2">
        <f t="shared" si="19"/>
        <v>-1.1859999999999999</v>
      </c>
      <c r="J344" s="2">
        <f t="shared" si="20"/>
        <v>-1.1859999999999999</v>
      </c>
      <c r="K344">
        <f>VLOOKUP(A344,'[56]TB_31.12.2022'!A$9:K$464,11,0)</f>
        <v>0</v>
      </c>
    </row>
    <row r="345" spans="1:11" ht="12.6" hidden="1" customHeight="1">
      <c r="A345" s="501" t="s">
        <v>1349</v>
      </c>
      <c r="B345" s="210">
        <v>0</v>
      </c>
      <c r="C345" s="210">
        <v>0</v>
      </c>
      <c r="D345" s="213">
        <v>100</v>
      </c>
      <c r="E345" s="213">
        <v>100</v>
      </c>
      <c r="F345" s="210">
        <v>0</v>
      </c>
      <c r="G345" s="210">
        <v>0</v>
      </c>
      <c r="I345" s="2">
        <f t="shared" si="19"/>
        <v>0</v>
      </c>
      <c r="J345" s="2">
        <f t="shared" si="20"/>
        <v>0</v>
      </c>
      <c r="K345" t="str">
        <f>VLOOKUP(A345,'[56]TB_31.12.2022'!A$9:K$464,11,0)</f>
        <v>Налоги к уплате и прочие обязательные платежи</v>
      </c>
    </row>
    <row r="346" spans="1:11" ht="12.6" hidden="1" customHeight="1">
      <c r="A346" s="501" t="s">
        <v>322</v>
      </c>
      <c r="B346" s="210">
        <v>0</v>
      </c>
      <c r="C346" s="211">
        <v>1186</v>
      </c>
      <c r="D346" s="213">
        <v>850</v>
      </c>
      <c r="E346" s="213">
        <v>850</v>
      </c>
      <c r="F346" s="210">
        <v>0</v>
      </c>
      <c r="G346" s="211">
        <v>1186</v>
      </c>
      <c r="I346" s="2">
        <f t="shared" si="19"/>
        <v>-1.1859999999999999</v>
      </c>
      <c r="J346" s="2">
        <f t="shared" si="20"/>
        <v>-1.1859999999999999</v>
      </c>
      <c r="K346" t="str">
        <f>VLOOKUP(A346,'[56]TB_31.12.2022'!A$9:K$464,11,0)</f>
        <v>Налоги к уплате и прочие обязательные платежи</v>
      </c>
    </row>
    <row r="347" spans="1:11" ht="12.6" hidden="1" customHeight="1">
      <c r="A347" s="501" t="s">
        <v>323</v>
      </c>
      <c r="B347" s="210">
        <v>0</v>
      </c>
      <c r="C347" s="210">
        <v>0</v>
      </c>
      <c r="D347" s="213">
        <v>300</v>
      </c>
      <c r="E347" s="213">
        <v>300</v>
      </c>
      <c r="F347" s="210">
        <v>0</v>
      </c>
      <c r="G347" s="210">
        <v>0</v>
      </c>
      <c r="I347" s="2">
        <f t="shared" si="19"/>
        <v>0</v>
      </c>
      <c r="J347" s="2">
        <f t="shared" si="20"/>
        <v>0</v>
      </c>
      <c r="K347" t="str">
        <f>VLOOKUP(A347,'[56]TB_31.12.2022'!A$9:K$464,11,0)</f>
        <v>Налоги к уплате и прочие обязательные платежи</v>
      </c>
    </row>
    <row r="348" spans="1:11" ht="12.6" hidden="1" customHeight="1">
      <c r="A348" s="500" t="s">
        <v>324</v>
      </c>
      <c r="B348" s="210">
        <v>0</v>
      </c>
      <c r="C348" s="212">
        <v>128763124.2</v>
      </c>
      <c r="D348" s="209">
        <v>710158551.37</v>
      </c>
      <c r="E348" s="209">
        <v>694679794.85000002</v>
      </c>
      <c r="F348" s="210">
        <v>0</v>
      </c>
      <c r="G348" s="209">
        <v>113284367.68000001</v>
      </c>
      <c r="I348" s="2">
        <f t="shared" si="19"/>
        <v>-128763.12420000001</v>
      </c>
      <c r="J348" s="2">
        <f t="shared" si="20"/>
        <v>-113284.36768000001</v>
      </c>
      <c r="K348">
        <f>VLOOKUP(A348,'[56]TB_31.12.2022'!A$9:K$464,11,0)</f>
        <v>0</v>
      </c>
    </row>
    <row r="349" spans="1:11" ht="12.6" hidden="1" customHeight="1">
      <c r="A349" s="501" t="s">
        <v>325</v>
      </c>
      <c r="B349" s="210">
        <v>0</v>
      </c>
      <c r="C349" s="212">
        <v>128763124.2</v>
      </c>
      <c r="D349" s="209">
        <v>710158551.37</v>
      </c>
      <c r="E349" s="209">
        <v>694679794.85000002</v>
      </c>
      <c r="F349" s="210">
        <v>0</v>
      </c>
      <c r="G349" s="209">
        <v>113284367.68000001</v>
      </c>
      <c r="I349" s="2">
        <f t="shared" si="19"/>
        <v>-128763.12420000001</v>
      </c>
      <c r="J349" s="2">
        <f t="shared" si="20"/>
        <v>-113284.36768000001</v>
      </c>
      <c r="K349" t="str">
        <f>VLOOKUP(A349,'[56]TB_31.12.2022'!A$9:K$464,11,0)</f>
        <v>Налоги к уплате и прочие обязательные платежи</v>
      </c>
    </row>
    <row r="350" spans="1:11" ht="12.6" hidden="1" customHeight="1">
      <c r="A350" s="500" t="s">
        <v>1350</v>
      </c>
      <c r="B350" s="210">
        <v>0</v>
      </c>
      <c r="C350" s="210">
        <v>0</v>
      </c>
      <c r="D350" s="210">
        <v>709.64</v>
      </c>
      <c r="E350" s="210">
        <v>709.64</v>
      </c>
      <c r="F350" s="210">
        <v>0</v>
      </c>
      <c r="G350" s="210">
        <v>0</v>
      </c>
      <c r="I350" s="2">
        <f t="shared" si="19"/>
        <v>0</v>
      </c>
      <c r="J350" s="2">
        <f t="shared" si="20"/>
        <v>0</v>
      </c>
      <c r="K350" t="str">
        <f>VLOOKUP(A350,'[56]TB_31.12.2022'!A$9:K$464,11,0)</f>
        <v>Налоги к уплате и прочие обязательные платежи</v>
      </c>
    </row>
    <row r="351" spans="1:11" ht="12.6" hidden="1" customHeight="1">
      <c r="A351" s="501" t="s">
        <v>1351</v>
      </c>
      <c r="B351" s="210">
        <v>0</v>
      </c>
      <c r="C351" s="210">
        <v>0</v>
      </c>
      <c r="D351" s="210">
        <v>709.64</v>
      </c>
      <c r="E351" s="210">
        <v>709.64</v>
      </c>
      <c r="F351" s="210">
        <v>0</v>
      </c>
      <c r="G351" s="210">
        <v>0</v>
      </c>
      <c r="I351" s="2">
        <f t="shared" si="19"/>
        <v>0</v>
      </c>
      <c r="J351" s="2">
        <f t="shared" si="20"/>
        <v>0</v>
      </c>
      <c r="K351">
        <f>VLOOKUP(A351,'[56]TB_31.12.2022'!A$9:K$464,11,0)</f>
        <v>0</v>
      </c>
    </row>
    <row r="352" spans="1:11" ht="12.6" hidden="1" customHeight="1">
      <c r="A352" s="500" t="s">
        <v>326</v>
      </c>
      <c r="B352" s="210">
        <v>0</v>
      </c>
      <c r="C352" s="209">
        <v>639407.12</v>
      </c>
      <c r="D352" s="209">
        <v>307866559.22000003</v>
      </c>
      <c r="E352" s="209">
        <v>307848029.13</v>
      </c>
      <c r="F352" s="210">
        <v>0</v>
      </c>
      <c r="G352" s="209">
        <v>620877.03</v>
      </c>
      <c r="I352" s="2">
        <f t="shared" si="19"/>
        <v>-639.40711999999996</v>
      </c>
      <c r="J352" s="2">
        <f t="shared" si="20"/>
        <v>-620.87702999999999</v>
      </c>
      <c r="K352">
        <f>VLOOKUP(A352,'[56]TB_31.12.2022'!A$9:K$464,11,0)</f>
        <v>0</v>
      </c>
    </row>
    <row r="353" spans="1:11" ht="12.6" hidden="1" customHeight="1">
      <c r="A353" s="501" t="s">
        <v>1352</v>
      </c>
      <c r="B353" s="210">
        <v>0</v>
      </c>
      <c r="C353" s="210">
        <v>0</v>
      </c>
      <c r="D353" s="212">
        <v>30535.5</v>
      </c>
      <c r="E353" s="212">
        <v>30535.5</v>
      </c>
      <c r="F353" s="210">
        <v>0</v>
      </c>
      <c r="G353" s="210">
        <v>0</v>
      </c>
      <c r="I353" s="2">
        <f t="shared" si="19"/>
        <v>0</v>
      </c>
      <c r="J353" s="2">
        <f t="shared" si="20"/>
        <v>0</v>
      </c>
      <c r="K353">
        <f>VLOOKUP(A353,'[56]TB_31.12.2022'!A$9:K$464,11,0)</f>
        <v>0</v>
      </c>
    </row>
    <row r="354" spans="1:11" ht="12.6" hidden="1" customHeight="1">
      <c r="A354" s="501" t="s">
        <v>327</v>
      </c>
      <c r="B354" s="210">
        <v>0</v>
      </c>
      <c r="C354" s="210">
        <v>0</v>
      </c>
      <c r="D354" s="212">
        <v>4524852.8</v>
      </c>
      <c r="E354" s="212">
        <v>4524852.8</v>
      </c>
      <c r="F354" s="210">
        <v>0</v>
      </c>
      <c r="G354" s="210">
        <v>0</v>
      </c>
      <c r="I354" s="2">
        <f t="shared" si="19"/>
        <v>0</v>
      </c>
      <c r="J354" s="2">
        <f t="shared" si="20"/>
        <v>0</v>
      </c>
      <c r="K354" t="str">
        <f>VLOOKUP(A354,'[56]TB_31.12.2022'!A$9:K$464,11,0)</f>
        <v>Налоги к уплате и прочие обязательные платежи</v>
      </c>
    </row>
    <row r="355" spans="1:11" ht="12.6" hidden="1" customHeight="1">
      <c r="A355" s="501" t="s">
        <v>328</v>
      </c>
      <c r="B355" s="210">
        <v>0</v>
      </c>
      <c r="C355" s="209">
        <v>639407.12</v>
      </c>
      <c r="D355" s="209">
        <v>1884568.87</v>
      </c>
      <c r="E355" s="209">
        <v>1866038.78</v>
      </c>
      <c r="F355" s="210">
        <v>0</v>
      </c>
      <c r="G355" s="209">
        <v>620877.03</v>
      </c>
      <c r="I355" s="2">
        <f t="shared" si="19"/>
        <v>-639.40711999999996</v>
      </c>
      <c r="J355" s="2">
        <f t="shared" si="20"/>
        <v>-620.87702999999999</v>
      </c>
      <c r="K355" t="str">
        <f>VLOOKUP(A355,'[56]TB_31.12.2022'!A$9:K$464,11,0)</f>
        <v>Налоги к уплате и прочие обязательные платежи</v>
      </c>
    </row>
    <row r="356" spans="1:11" ht="12.6" hidden="1" customHeight="1">
      <c r="A356" s="501" t="s">
        <v>329</v>
      </c>
      <c r="B356" s="210">
        <v>0</v>
      </c>
      <c r="C356" s="210">
        <v>0</v>
      </c>
      <c r="D356" s="212">
        <v>22906562.5</v>
      </c>
      <c r="E356" s="212">
        <v>22906562.5</v>
      </c>
      <c r="F356" s="210">
        <v>0</v>
      </c>
      <c r="G356" s="210">
        <v>0</v>
      </c>
      <c r="I356" s="2">
        <f t="shared" si="19"/>
        <v>0</v>
      </c>
      <c r="J356" s="2">
        <f t="shared" si="20"/>
        <v>0</v>
      </c>
      <c r="K356" t="str">
        <f>VLOOKUP(A356,'[56]TB_31.12.2022'!A$9:K$464,11,0)</f>
        <v>Налоги к уплате и прочие обязательные платежи</v>
      </c>
    </row>
    <row r="357" spans="1:11" ht="12.6" hidden="1" customHeight="1">
      <c r="A357" s="501" t="s">
        <v>330</v>
      </c>
      <c r="B357" s="210">
        <v>0</v>
      </c>
      <c r="C357" s="210">
        <v>0</v>
      </c>
      <c r="D357" s="211">
        <v>270370152</v>
      </c>
      <c r="E357" s="211">
        <v>270370152</v>
      </c>
      <c r="F357" s="210">
        <v>0</v>
      </c>
      <c r="G357" s="210">
        <v>0</v>
      </c>
      <c r="I357" s="2">
        <f t="shared" si="19"/>
        <v>0</v>
      </c>
      <c r="J357" s="2">
        <f t="shared" si="20"/>
        <v>0</v>
      </c>
      <c r="K357">
        <f>VLOOKUP(A357,'[56]TB_31.12.2022'!A$9:K$464,11,0)</f>
        <v>0</v>
      </c>
    </row>
    <row r="358" spans="1:11" ht="12.6" hidden="1" customHeight="1">
      <c r="A358" s="501" t="s">
        <v>331</v>
      </c>
      <c r="B358" s="210">
        <v>0</v>
      </c>
      <c r="C358" s="210">
        <v>0</v>
      </c>
      <c r="D358" s="209">
        <v>8149887.5499999998</v>
      </c>
      <c r="E358" s="209">
        <v>8149887.5499999998</v>
      </c>
      <c r="F358" s="210">
        <v>0</v>
      </c>
      <c r="G358" s="210">
        <v>0</v>
      </c>
      <c r="I358" s="2">
        <f t="shared" si="19"/>
        <v>0</v>
      </c>
      <c r="J358" s="2">
        <f t="shared" si="20"/>
        <v>0</v>
      </c>
      <c r="K358">
        <f>VLOOKUP(A358,'[56]TB_31.12.2022'!A$9:K$464,11,0)</f>
        <v>0</v>
      </c>
    </row>
    <row r="359" spans="1:11" ht="12.6" hidden="1" customHeight="1">
      <c r="A359" s="500" t="s">
        <v>1353</v>
      </c>
      <c r="B359" s="210">
        <v>0</v>
      </c>
      <c r="C359" s="210">
        <v>0</v>
      </c>
      <c r="D359" s="213">
        <v>800</v>
      </c>
      <c r="E359" s="213">
        <v>800</v>
      </c>
      <c r="F359" s="210">
        <v>0</v>
      </c>
      <c r="G359" s="210">
        <v>0</v>
      </c>
      <c r="I359" s="2">
        <f t="shared" si="19"/>
        <v>0</v>
      </c>
      <c r="J359" s="2">
        <f t="shared" si="20"/>
        <v>0</v>
      </c>
      <c r="K359" t="str">
        <f>VLOOKUP(A359,'[56]TB_31.12.2022'!A$9:K$464,11,0)</f>
        <v>Налоги к уплате и прочие обязательные платежи</v>
      </c>
    </row>
    <row r="360" spans="1:11" ht="12.6" hidden="1" customHeight="1">
      <c r="A360" s="501" t="s">
        <v>1354</v>
      </c>
      <c r="B360" s="210">
        <v>0</v>
      </c>
      <c r="C360" s="210">
        <v>0</v>
      </c>
      <c r="D360" s="213">
        <v>800</v>
      </c>
      <c r="E360" s="213">
        <v>800</v>
      </c>
      <c r="F360" s="210">
        <v>0</v>
      </c>
      <c r="G360" s="210">
        <v>0</v>
      </c>
      <c r="I360" s="2">
        <f t="shared" si="19"/>
        <v>0</v>
      </c>
      <c r="J360" s="2">
        <f t="shared" si="20"/>
        <v>0</v>
      </c>
      <c r="K360">
        <f>VLOOKUP(A360,'[56]TB_31.12.2022'!A$9:K$464,11,0)</f>
        <v>0</v>
      </c>
    </row>
    <row r="361" spans="1:11" ht="12.6" hidden="1" customHeight="1">
      <c r="A361" s="496" t="s">
        <v>332</v>
      </c>
      <c r="B361" s="498">
        <v>0</v>
      </c>
      <c r="C361" s="497">
        <v>88143537732.630005</v>
      </c>
      <c r="D361" s="497">
        <v>46787924999.68</v>
      </c>
      <c r="E361" s="497">
        <v>47700134836.859993</v>
      </c>
      <c r="F361" s="498">
        <v>0</v>
      </c>
      <c r="G361" s="497">
        <v>89055747569.809998</v>
      </c>
      <c r="I361" s="2">
        <f t="shared" si="19"/>
        <v>-88143537.73263</v>
      </c>
      <c r="J361" s="2">
        <f t="shared" si="20"/>
        <v>-89055747.569810003</v>
      </c>
      <c r="K361">
        <f>VLOOKUP(A361,'[56]TB_31.12.2022'!A$9:K$464,11,0)</f>
        <v>0</v>
      </c>
    </row>
    <row r="362" spans="1:11" ht="12.6" hidden="1" customHeight="1">
      <c r="A362" s="500" t="s">
        <v>333</v>
      </c>
      <c r="B362" s="210">
        <v>0</v>
      </c>
      <c r="C362" s="209">
        <v>86311537331.160004</v>
      </c>
      <c r="D362" s="212">
        <v>37289285315.699997</v>
      </c>
      <c r="E362" s="209">
        <v>38209643565.739998</v>
      </c>
      <c r="F362" s="210">
        <v>0</v>
      </c>
      <c r="G362" s="212">
        <v>87231895581.200012</v>
      </c>
      <c r="I362" s="2">
        <f t="shared" si="19"/>
        <v>-86311537.331160009</v>
      </c>
      <c r="J362" s="2">
        <f t="shared" si="20"/>
        <v>-87231895.581200019</v>
      </c>
      <c r="K362">
        <f>VLOOKUP(A362,'[56]TB_31.12.2022'!A$9:K$464,11,0)</f>
        <v>0</v>
      </c>
    </row>
    <row r="363" spans="1:11" ht="12.6" hidden="1" customHeight="1">
      <c r="A363" s="501" t="s">
        <v>334</v>
      </c>
      <c r="B363" s="210">
        <v>0</v>
      </c>
      <c r="C363" s="209">
        <v>1259029616.7299998</v>
      </c>
      <c r="D363" s="209">
        <v>2605111036.6500001</v>
      </c>
      <c r="E363" s="209">
        <v>2037888198.6300001</v>
      </c>
      <c r="F363" s="210">
        <v>0</v>
      </c>
      <c r="G363" s="209">
        <v>691806778.71000004</v>
      </c>
      <c r="I363" s="2">
        <f t="shared" si="19"/>
        <v>-1259029.6167299999</v>
      </c>
      <c r="J363" s="2">
        <f t="shared" si="20"/>
        <v>-691806.77870999998</v>
      </c>
      <c r="K363">
        <f>VLOOKUP(A363,'[56]TB_31.12.2022'!A$9:K$464,11,0)</f>
        <v>0</v>
      </c>
    </row>
    <row r="364" spans="1:11" ht="12.6" hidden="1" customHeight="1">
      <c r="A364" s="502" t="s">
        <v>335</v>
      </c>
      <c r="B364" s="210">
        <v>0</v>
      </c>
      <c r="C364" s="209">
        <v>1200162515.77</v>
      </c>
      <c r="D364" s="209">
        <v>2006700468.5100002</v>
      </c>
      <c r="E364" s="209">
        <v>1277573772.2499998</v>
      </c>
      <c r="F364" s="210">
        <v>0</v>
      </c>
      <c r="G364" s="209">
        <v>471035819.50999999</v>
      </c>
      <c r="I364" s="2">
        <f t="shared" si="19"/>
        <v>-1200162.5157699999</v>
      </c>
      <c r="J364" s="2">
        <f t="shared" si="20"/>
        <v>-471035.81951</v>
      </c>
      <c r="K364" t="str">
        <f>VLOOKUP(A364,'[56]TB_31.12.2022'!A$9:K$464,11,0)</f>
        <v xml:space="preserve">Краткосрочная торговая кредиторская задолженность </v>
      </c>
    </row>
    <row r="365" spans="1:11" ht="12.6" hidden="1" customHeight="1">
      <c r="A365" s="502" t="s">
        <v>336</v>
      </c>
      <c r="B365" s="210">
        <v>0</v>
      </c>
      <c r="C365" s="209">
        <v>58867100.960000001</v>
      </c>
      <c r="D365" s="209">
        <v>598410568.13999999</v>
      </c>
      <c r="E365" s="209">
        <v>760314426.38</v>
      </c>
      <c r="F365" s="210">
        <v>0</v>
      </c>
      <c r="G365" s="212">
        <v>220770959.19999999</v>
      </c>
      <c r="I365" s="2">
        <f t="shared" si="19"/>
        <v>-58867.100960000003</v>
      </c>
      <c r="J365" s="2">
        <f t="shared" si="20"/>
        <v>-220770.95919999998</v>
      </c>
      <c r="K365" t="str">
        <f>VLOOKUP(A365,'[56]TB_31.12.2022'!A$9:K$464,11,0)</f>
        <v xml:space="preserve">Краткосрочная торговая кредиторская задолженность </v>
      </c>
    </row>
    <row r="366" spans="1:11" ht="12.6" hidden="1" customHeight="1">
      <c r="A366" s="501" t="s">
        <v>337</v>
      </c>
      <c r="B366" s="210">
        <v>0</v>
      </c>
      <c r="C366" s="209">
        <v>72480030279.039993</v>
      </c>
      <c r="D366" s="212">
        <v>15036571373.699999</v>
      </c>
      <c r="E366" s="209">
        <v>16919281051.029999</v>
      </c>
      <c r="F366" s="210">
        <v>0</v>
      </c>
      <c r="G366" s="209">
        <v>74362739956.369995</v>
      </c>
      <c r="I366" s="2">
        <f t="shared" si="19"/>
        <v>-72480030.279039994</v>
      </c>
      <c r="J366" s="2">
        <f t="shared" si="20"/>
        <v>-74362739.956369996</v>
      </c>
      <c r="K366">
        <f>VLOOKUP(A366,'[56]TB_31.12.2022'!A$9:K$464,11,0)</f>
        <v>0</v>
      </c>
    </row>
    <row r="367" spans="1:11" ht="12.6" hidden="1" customHeight="1">
      <c r="A367" s="502" t="s">
        <v>338</v>
      </c>
      <c r="B367" s="210">
        <v>0</v>
      </c>
      <c r="C367" s="209">
        <v>72473600279.039993</v>
      </c>
      <c r="D367" s="209">
        <v>14894712164.290001</v>
      </c>
      <c r="E367" s="209">
        <v>16783851841.619999</v>
      </c>
      <c r="F367" s="210">
        <v>0</v>
      </c>
      <c r="G367" s="209">
        <v>74362739956.369995</v>
      </c>
      <c r="I367" s="2">
        <f t="shared" si="19"/>
        <v>-72473600.279039994</v>
      </c>
      <c r="J367" s="2">
        <f t="shared" si="20"/>
        <v>-74362739.956369996</v>
      </c>
      <c r="K367" t="str">
        <f>VLOOKUP(A367,'[56]TB_31.12.2022'!A$9:K$464,11,0)</f>
        <v xml:space="preserve">Краткосрочная торговая кредиторская задолженность </v>
      </c>
    </row>
    <row r="368" spans="1:11" ht="12.6" hidden="1" customHeight="1">
      <c r="A368" s="502" t="s">
        <v>339</v>
      </c>
      <c r="B368" s="210">
        <v>0</v>
      </c>
      <c r="C368" s="211">
        <v>6430000</v>
      </c>
      <c r="D368" s="209">
        <v>141859209.41</v>
      </c>
      <c r="E368" s="209">
        <v>135429209.41</v>
      </c>
      <c r="F368" s="210">
        <v>0</v>
      </c>
      <c r="G368" s="210">
        <v>0</v>
      </c>
      <c r="I368" s="2">
        <f t="shared" si="19"/>
        <v>-6430</v>
      </c>
      <c r="J368" s="2">
        <f t="shared" si="20"/>
        <v>0</v>
      </c>
      <c r="K368" t="str">
        <f>VLOOKUP(A368,'[56]TB_31.12.2022'!A$9:K$464,11,0)</f>
        <v xml:space="preserve">Краткосрочная торговая кредиторская задолженность </v>
      </c>
    </row>
    <row r="369" spans="1:11" ht="12.6" hidden="1" customHeight="1">
      <c r="A369" s="501" t="s">
        <v>340</v>
      </c>
      <c r="B369" s="210">
        <v>0</v>
      </c>
      <c r="C369" s="209">
        <v>12572477435.390001</v>
      </c>
      <c r="D369" s="209">
        <v>19647602905.350002</v>
      </c>
      <c r="E369" s="209">
        <v>19252474316.080002</v>
      </c>
      <c r="F369" s="210">
        <v>0</v>
      </c>
      <c r="G369" s="209">
        <v>12177348846.120001</v>
      </c>
      <c r="I369" s="2">
        <f t="shared" si="19"/>
        <v>-12572477.435390001</v>
      </c>
      <c r="J369" s="2">
        <f t="shared" si="20"/>
        <v>-12177348.846120002</v>
      </c>
      <c r="K369">
        <f>VLOOKUP(A369,'[56]TB_31.12.2022'!A$9:K$464,11,0)</f>
        <v>0</v>
      </c>
    </row>
    <row r="370" spans="1:11" ht="12.6" hidden="1" customHeight="1">
      <c r="A370" s="502" t="s">
        <v>341</v>
      </c>
      <c r="B370" s="210">
        <v>0</v>
      </c>
      <c r="C370" s="209">
        <v>10881362448.49</v>
      </c>
      <c r="D370" s="209">
        <v>17597882990.25</v>
      </c>
      <c r="E370" s="209">
        <v>16960057980.080002</v>
      </c>
      <c r="F370" s="210">
        <v>0</v>
      </c>
      <c r="G370" s="209">
        <v>10243537438.320002</v>
      </c>
      <c r="I370" s="2">
        <f t="shared" si="19"/>
        <v>-10881362.448489999</v>
      </c>
      <c r="J370" s="2">
        <f t="shared" si="20"/>
        <v>-10243537.438320002</v>
      </c>
      <c r="K370" t="str">
        <f>VLOOKUP(A370,'[56]TB_31.12.2022'!A$9:K$464,11,0)</f>
        <v xml:space="preserve">Краткосрочная торговая кредиторская задолженность </v>
      </c>
    </row>
    <row r="371" spans="1:11" ht="12.6" hidden="1" customHeight="1">
      <c r="A371" s="502" t="s">
        <v>342</v>
      </c>
      <c r="B371" s="210">
        <v>0</v>
      </c>
      <c r="C371" s="209">
        <v>1685007487.4200001</v>
      </c>
      <c r="D371" s="209">
        <v>1732789444.0300002</v>
      </c>
      <c r="E371" s="209">
        <v>1917879701.5500002</v>
      </c>
      <c r="F371" s="210">
        <v>0</v>
      </c>
      <c r="G371" s="209">
        <v>1870097744.9400001</v>
      </c>
      <c r="I371" s="2">
        <f t="shared" si="19"/>
        <v>-1685007.4874200001</v>
      </c>
      <c r="J371" s="2">
        <f t="shared" si="20"/>
        <v>-1870097.7449400001</v>
      </c>
      <c r="K371" t="str">
        <f>VLOOKUP(A371,'[56]TB_31.12.2022'!A$9:K$464,11,0)</f>
        <v xml:space="preserve">Краткосрочная торговая кредиторская задолженность </v>
      </c>
    </row>
    <row r="372" spans="1:11" ht="12.6" hidden="1" customHeight="1">
      <c r="A372" s="502" t="s">
        <v>343</v>
      </c>
      <c r="B372" s="210">
        <v>0</v>
      </c>
      <c r="C372" s="209">
        <v>6107499.4800000004</v>
      </c>
      <c r="D372" s="209">
        <v>316930471.06999999</v>
      </c>
      <c r="E372" s="209">
        <v>374536634.44999999</v>
      </c>
      <c r="F372" s="210">
        <v>0</v>
      </c>
      <c r="G372" s="209">
        <v>63713662.859999999</v>
      </c>
      <c r="I372" s="2">
        <f t="shared" si="19"/>
        <v>-6107.4994800000004</v>
      </c>
      <c r="J372" s="2">
        <f t="shared" si="20"/>
        <v>-63713.662859999997</v>
      </c>
      <c r="K372" t="str">
        <f>VLOOKUP(A372,'[56]TB_31.12.2022'!A$9:K$464,11,0)</f>
        <v xml:space="preserve">Краткосрочная торговая кредиторская задолженность </v>
      </c>
    </row>
    <row r="373" spans="1:11" ht="12.6" hidden="1" customHeight="1">
      <c r="A373" s="500" t="s">
        <v>344</v>
      </c>
      <c r="B373" s="210">
        <v>0</v>
      </c>
      <c r="C373" s="209">
        <v>29964673.109999999</v>
      </c>
      <c r="D373" s="212">
        <v>200229637.59999999</v>
      </c>
      <c r="E373" s="209">
        <v>246391050.88</v>
      </c>
      <c r="F373" s="210">
        <v>0</v>
      </c>
      <c r="G373" s="209">
        <v>76126086.390000001</v>
      </c>
      <c r="I373" s="2">
        <f t="shared" si="19"/>
        <v>-29964.67311</v>
      </c>
      <c r="J373" s="2">
        <f t="shared" si="20"/>
        <v>-76126.086389999997</v>
      </c>
      <c r="K373">
        <f>VLOOKUP(A373,'[56]TB_31.12.2022'!A$9:K$464,11,0)</f>
        <v>0</v>
      </c>
    </row>
    <row r="374" spans="1:11" ht="12.6" hidden="1" customHeight="1">
      <c r="A374" s="501" t="s">
        <v>345</v>
      </c>
      <c r="B374" s="210">
        <v>0</v>
      </c>
      <c r="C374" s="209">
        <v>21239958.670000002</v>
      </c>
      <c r="D374" s="209">
        <v>155021869.78</v>
      </c>
      <c r="E374" s="209">
        <v>201950715.94999999</v>
      </c>
      <c r="F374" s="210">
        <v>0</v>
      </c>
      <c r="G374" s="209">
        <v>68168804.840000004</v>
      </c>
      <c r="I374" s="2">
        <f t="shared" si="19"/>
        <v>-21239.95867</v>
      </c>
      <c r="J374" s="2">
        <f t="shared" si="20"/>
        <v>-68168.804839999997</v>
      </c>
      <c r="K374" t="str">
        <f>VLOOKUP(A374,'[56]TB_31.12.2022'!A$9:K$464,11,0)</f>
        <v xml:space="preserve">Краткосрочная торговая кредиторская задолженность </v>
      </c>
    </row>
    <row r="375" spans="1:11" ht="12.6" hidden="1" customHeight="1">
      <c r="A375" s="501" t="s">
        <v>346</v>
      </c>
      <c r="B375" s="210">
        <v>0</v>
      </c>
      <c r="C375" s="209">
        <v>8724714.4399999995</v>
      </c>
      <c r="D375" s="209">
        <v>45207767.82</v>
      </c>
      <c r="E375" s="209">
        <v>44440334.93</v>
      </c>
      <c r="F375" s="210">
        <v>0</v>
      </c>
      <c r="G375" s="209">
        <v>7957281.5499999998</v>
      </c>
      <c r="I375" s="2">
        <f t="shared" si="19"/>
        <v>-8724.7144399999997</v>
      </c>
      <c r="J375" s="2">
        <f t="shared" si="20"/>
        <v>-7957.2815499999997</v>
      </c>
      <c r="K375" t="str">
        <f>VLOOKUP(A375,'[56]TB_31.12.2022'!A$9:K$464,11,0)</f>
        <v xml:space="preserve">Краткосрочная торговая кредиторская задолженность </v>
      </c>
    </row>
    <row r="376" spans="1:11" ht="12.6" hidden="1" customHeight="1">
      <c r="A376" s="500" t="s">
        <v>347</v>
      </c>
      <c r="B376" s="210">
        <v>0</v>
      </c>
      <c r="C376" s="209">
        <v>77689801.439999998</v>
      </c>
      <c r="D376" s="212">
        <v>6226855888.8999996</v>
      </c>
      <c r="E376" s="209">
        <v>6904838544.3699999</v>
      </c>
      <c r="F376" s="210">
        <v>0</v>
      </c>
      <c r="G376" s="209">
        <v>755672456.90999997</v>
      </c>
      <c r="I376" s="2">
        <f t="shared" si="19"/>
        <v>-77689.801439999996</v>
      </c>
      <c r="J376" s="2">
        <f t="shared" si="20"/>
        <v>-755672.45690999995</v>
      </c>
      <c r="K376">
        <f>VLOOKUP(A376,'[56]TB_31.12.2022'!A$9:K$464,11,0)</f>
        <v>0</v>
      </c>
    </row>
    <row r="377" spans="1:11" ht="12.6" hidden="1" customHeight="1">
      <c r="A377" s="501" t="s">
        <v>348</v>
      </c>
      <c r="B377" s="210">
        <v>0</v>
      </c>
      <c r="C377" s="209">
        <v>77540079.969999999</v>
      </c>
      <c r="D377" s="209">
        <v>6226831008.5199995</v>
      </c>
      <c r="E377" s="209">
        <v>6904813663.9900007</v>
      </c>
      <c r="F377" s="210">
        <v>0</v>
      </c>
      <c r="G377" s="209">
        <v>755522735.44000006</v>
      </c>
      <c r="I377" s="535">
        <f t="shared" si="19"/>
        <v>-77540.079969999992</v>
      </c>
      <c r="J377" s="535">
        <f t="shared" si="20"/>
        <v>-755522.73544000008</v>
      </c>
      <c r="K377" t="str">
        <f>VLOOKUP(A377,'[56]TB_31.12.2022'!A$9:K$464,11,0)</f>
        <v xml:space="preserve">Прочие текущие обязательства </v>
      </c>
    </row>
    <row r="378" spans="1:11" ht="12.6" hidden="1" customHeight="1">
      <c r="A378" s="501" t="s">
        <v>349</v>
      </c>
      <c r="B378" s="210">
        <v>0</v>
      </c>
      <c r="C378" s="209">
        <v>149721.47</v>
      </c>
      <c r="D378" s="209">
        <v>24880.38</v>
      </c>
      <c r="E378" s="209">
        <v>24880.38</v>
      </c>
      <c r="F378" s="210">
        <v>0</v>
      </c>
      <c r="G378" s="209">
        <v>149721.47</v>
      </c>
      <c r="I378" s="535">
        <f t="shared" si="19"/>
        <v>-149.72147000000001</v>
      </c>
      <c r="J378" s="535">
        <f t="shared" si="20"/>
        <v>-149.72147000000001</v>
      </c>
      <c r="K378" t="str">
        <f>VLOOKUP(A378,'[56]TB_31.12.2022'!A$9:K$464,11,0)</f>
        <v xml:space="preserve">Прочие текущие обязательства </v>
      </c>
    </row>
    <row r="379" spans="1:11" ht="12.6" hidden="1" customHeight="1">
      <c r="A379" s="500" t="s">
        <v>350</v>
      </c>
      <c r="B379" s="210">
        <v>0</v>
      </c>
      <c r="C379" s="209">
        <v>651546149.38</v>
      </c>
      <c r="D379" s="209">
        <v>1351871077.1900001</v>
      </c>
      <c r="E379" s="209">
        <v>1068308497.8099999</v>
      </c>
      <c r="F379" s="210">
        <v>0</v>
      </c>
      <c r="G379" s="211">
        <v>367983570</v>
      </c>
      <c r="I379" s="2">
        <f t="shared" si="19"/>
        <v>-651546.14937999996</v>
      </c>
      <c r="J379" s="2">
        <f t="shared" si="20"/>
        <v>-367983.57</v>
      </c>
      <c r="K379">
        <f>VLOOKUP(A379,'[56]TB_31.12.2022'!A$9:K$464,11,0)</f>
        <v>0</v>
      </c>
    </row>
    <row r="380" spans="1:11" ht="12.6" hidden="1" customHeight="1">
      <c r="A380" s="501" t="s">
        <v>351</v>
      </c>
      <c r="B380" s="210">
        <v>0</v>
      </c>
      <c r="C380" s="209">
        <v>216143764.47999999</v>
      </c>
      <c r="D380" s="209">
        <v>953412930.66999996</v>
      </c>
      <c r="E380" s="212">
        <v>864906136.60000002</v>
      </c>
      <c r="F380" s="210">
        <v>0</v>
      </c>
      <c r="G380" s="209">
        <v>127636970.41</v>
      </c>
      <c r="I380" s="535">
        <f t="shared" si="19"/>
        <v>-216143.76447999998</v>
      </c>
      <c r="J380" s="535">
        <f t="shared" si="20"/>
        <v>-127636.97040999999</v>
      </c>
      <c r="K380" t="str">
        <f>VLOOKUP(A380,'[56]TB_31.12.2022'!A$9:K$464,11,0)</f>
        <v xml:space="preserve">Прочие текущие обязательства </v>
      </c>
    </row>
    <row r="381" spans="1:11" ht="12.6" hidden="1" customHeight="1">
      <c r="A381" s="502" t="s">
        <v>351</v>
      </c>
      <c r="B381" s="210">
        <v>0</v>
      </c>
      <c r="C381" s="209">
        <v>216143764.47999999</v>
      </c>
      <c r="D381" s="209">
        <v>953396413.23000002</v>
      </c>
      <c r="E381" s="209">
        <v>863080485.95000005</v>
      </c>
      <c r="F381" s="210">
        <v>0</v>
      </c>
      <c r="G381" s="212">
        <v>125827837.2</v>
      </c>
      <c r="I381" s="2">
        <f t="shared" si="19"/>
        <v>-216143.76447999998</v>
      </c>
      <c r="J381" s="2">
        <f t="shared" si="20"/>
        <v>-125827.83720000001</v>
      </c>
    </row>
    <row r="382" spans="1:11" ht="12.6" hidden="1" customHeight="1">
      <c r="A382" s="502" t="s">
        <v>1355</v>
      </c>
      <c r="B382" s="210">
        <v>0</v>
      </c>
      <c r="C382" s="210">
        <v>0</v>
      </c>
      <c r="D382" s="209">
        <v>16517.439999999999</v>
      </c>
      <c r="E382" s="209">
        <v>1825650.65</v>
      </c>
      <c r="F382" s="210">
        <v>0</v>
      </c>
      <c r="G382" s="209">
        <v>1809133.21</v>
      </c>
      <c r="I382" s="2">
        <f t="shared" si="19"/>
        <v>0</v>
      </c>
      <c r="J382" s="2">
        <f t="shared" si="20"/>
        <v>-1809.13321</v>
      </c>
      <c r="K382">
        <f>VLOOKUP(A382,'[56]TB_31.12.2022'!A$9:K$464,11,0)</f>
        <v>0</v>
      </c>
    </row>
    <row r="383" spans="1:11" ht="12.6" customHeight="1">
      <c r="A383" s="727" t="s">
        <v>352</v>
      </c>
      <c r="B383" s="728">
        <v>0</v>
      </c>
      <c r="C383" s="212">
        <v>435402384.89999998</v>
      </c>
      <c r="D383" s="209">
        <v>398458146.51999998</v>
      </c>
      <c r="E383" s="209">
        <v>203402361.21000001</v>
      </c>
      <c r="F383" s="210">
        <v>0</v>
      </c>
      <c r="G383" s="209">
        <v>240346599.59</v>
      </c>
      <c r="I383" s="2">
        <f t="shared" si="19"/>
        <v>-435402.3849</v>
      </c>
      <c r="J383" s="2">
        <f t="shared" si="20"/>
        <v>-240346.59959</v>
      </c>
      <c r="K383" t="str">
        <f>VLOOKUP(A383,'[56]TB_31.12.2022'!A$9:K$464,11,0)</f>
        <v>Текущая часть обязательств по финансовой аренде</v>
      </c>
    </row>
    <row r="384" spans="1:11" ht="12.6" hidden="1" customHeight="1">
      <c r="A384" s="500" t="s">
        <v>353</v>
      </c>
      <c r="B384" s="210">
        <v>0</v>
      </c>
      <c r="C384" s="209">
        <v>1072799777.54</v>
      </c>
      <c r="D384" s="209">
        <v>1719683080.29</v>
      </c>
      <c r="E384" s="209">
        <v>1270953178.0599999</v>
      </c>
      <c r="F384" s="210">
        <v>0</v>
      </c>
      <c r="G384" s="209">
        <v>624069875.30999994</v>
      </c>
      <c r="I384" s="2">
        <f t="shared" si="19"/>
        <v>-1072799.7775399999</v>
      </c>
      <c r="J384" s="2">
        <f t="shared" si="20"/>
        <v>-624069.87530999992</v>
      </c>
      <c r="K384">
        <f>VLOOKUP(A384,'[56]TB_31.12.2022'!A$9:K$464,11,0)</f>
        <v>0</v>
      </c>
    </row>
    <row r="385" spans="1:11" ht="12.6" hidden="1" customHeight="1">
      <c r="A385" s="501" t="s">
        <v>354</v>
      </c>
      <c r="B385" s="210">
        <v>0</v>
      </c>
      <c r="C385" s="209">
        <v>1050090.51</v>
      </c>
      <c r="D385" s="209">
        <v>20474097.449999999</v>
      </c>
      <c r="E385" s="209">
        <v>23449045.68</v>
      </c>
      <c r="F385" s="210">
        <v>0</v>
      </c>
      <c r="G385" s="209">
        <v>4025038.74</v>
      </c>
      <c r="I385" s="2">
        <f t="shared" si="19"/>
        <v>-1050.09051</v>
      </c>
      <c r="J385" s="2">
        <f t="shared" si="20"/>
        <v>-4025.0387400000004</v>
      </c>
      <c r="K385" t="str">
        <f>VLOOKUP(A385,'[56]TB_31.12.2022'!A$9:K$464,11,0)</f>
        <v xml:space="preserve">Прочие текущие обязательства </v>
      </c>
    </row>
    <row r="386" spans="1:11" ht="12.6" hidden="1" customHeight="1">
      <c r="A386" s="501" t="s">
        <v>355</v>
      </c>
      <c r="B386" s="210">
        <v>0</v>
      </c>
      <c r="C386" s="209">
        <v>34612.97</v>
      </c>
      <c r="D386" s="209">
        <v>37921711.329999998</v>
      </c>
      <c r="E386" s="209">
        <v>46557366.609999999</v>
      </c>
      <c r="F386" s="210">
        <v>0</v>
      </c>
      <c r="G386" s="209">
        <v>8670268.25</v>
      </c>
      <c r="I386" s="2">
        <f t="shared" si="19"/>
        <v>-34.612970000000004</v>
      </c>
      <c r="J386" s="2">
        <f t="shared" si="20"/>
        <v>-8670.2682499999992</v>
      </c>
      <c r="K386">
        <f>VLOOKUP(A386,'[56]TB_31.12.2022'!A$9:K$464,11,0)</f>
        <v>0</v>
      </c>
    </row>
    <row r="387" spans="1:11" ht="12.6" hidden="1" customHeight="1">
      <c r="A387" s="502" t="s">
        <v>356</v>
      </c>
      <c r="B387" s="210">
        <v>0</v>
      </c>
      <c r="C387" s="209">
        <v>34612.97</v>
      </c>
      <c r="D387" s="209">
        <v>37921711.329999998</v>
      </c>
      <c r="E387" s="209">
        <v>46557366.609999999</v>
      </c>
      <c r="F387" s="210">
        <v>0</v>
      </c>
      <c r="G387" s="209">
        <v>8670268.25</v>
      </c>
      <c r="I387" s="2">
        <f t="shared" si="19"/>
        <v>-34.612970000000004</v>
      </c>
      <c r="J387" s="2">
        <f t="shared" si="20"/>
        <v>-8670.2682499999992</v>
      </c>
      <c r="K387" t="str">
        <f>VLOOKUP(A387,'[56]TB_31.12.2022'!A$9:K$464,11,0)</f>
        <v xml:space="preserve">Прочие текущие обязательства </v>
      </c>
    </row>
    <row r="388" spans="1:11" ht="12.6" hidden="1" customHeight="1">
      <c r="A388" s="501" t="s">
        <v>357</v>
      </c>
      <c r="B388" s="210">
        <v>0</v>
      </c>
      <c r="C388" s="209">
        <v>7266771.3799999999</v>
      </c>
      <c r="D388" s="209">
        <v>78250361.930000007</v>
      </c>
      <c r="E388" s="209">
        <v>84835649.810000002</v>
      </c>
      <c r="F388" s="210">
        <v>0</v>
      </c>
      <c r="G388" s="209">
        <v>13852059.26</v>
      </c>
      <c r="I388" s="2">
        <f t="shared" ref="I388:I418" si="21">(B388-C388)/1000</f>
        <v>-7266.7713800000001</v>
      </c>
      <c r="J388" s="2">
        <f t="shared" ref="J388:J418" si="22">(F388-G388)/1000</f>
        <v>-13852.05926</v>
      </c>
      <c r="K388" t="str">
        <f>VLOOKUP(A388,'[56]TB_31.12.2022'!A$9:K$464,11,0)</f>
        <v xml:space="preserve">Прочие текущие обязательства </v>
      </c>
    </row>
    <row r="389" spans="1:11" ht="12.6" hidden="1" customHeight="1">
      <c r="A389" s="501" t="s">
        <v>358</v>
      </c>
      <c r="B389" s="210">
        <v>0</v>
      </c>
      <c r="C389" s="209">
        <v>2103992.33</v>
      </c>
      <c r="D389" s="209">
        <v>25533531.239999998</v>
      </c>
      <c r="E389" s="209">
        <v>24860064.16</v>
      </c>
      <c r="F389" s="210">
        <v>0</v>
      </c>
      <c r="G389" s="209">
        <v>1430525.25</v>
      </c>
      <c r="I389" s="2">
        <f t="shared" si="21"/>
        <v>-2103.99233</v>
      </c>
      <c r="J389" s="2">
        <f t="shared" si="22"/>
        <v>-1430.5252499999999</v>
      </c>
      <c r="K389">
        <f>VLOOKUP(A389,'[56]TB_31.12.2022'!A$9:K$464,11,0)</f>
        <v>0</v>
      </c>
    </row>
    <row r="390" spans="1:11" ht="12.6" hidden="1" customHeight="1">
      <c r="A390" s="502" t="s">
        <v>359</v>
      </c>
      <c r="B390" s="210">
        <v>0</v>
      </c>
      <c r="C390" s="212">
        <v>835549.1</v>
      </c>
      <c r="D390" s="209">
        <v>17052834.780000001</v>
      </c>
      <c r="E390" s="209">
        <v>16689491.279999999</v>
      </c>
      <c r="F390" s="210">
        <v>0</v>
      </c>
      <c r="G390" s="212">
        <v>472205.6</v>
      </c>
      <c r="I390" s="2">
        <f t="shared" si="21"/>
        <v>-835.54909999999995</v>
      </c>
      <c r="J390" s="2">
        <f t="shared" si="22"/>
        <v>-472.2056</v>
      </c>
      <c r="K390" t="str">
        <f>VLOOKUP(A390,'[56]TB_31.12.2022'!A$9:K$464,11,0)</f>
        <v xml:space="preserve">Прочие текущие обязательства </v>
      </c>
    </row>
    <row r="391" spans="1:11" ht="12.6" hidden="1" customHeight="1">
      <c r="A391" s="502" t="s">
        <v>360</v>
      </c>
      <c r="B391" s="210">
        <v>0</v>
      </c>
      <c r="C391" s="209">
        <v>1268443.23</v>
      </c>
      <c r="D391" s="209">
        <v>8480696.4600000009</v>
      </c>
      <c r="E391" s="209">
        <v>8170572.8799999999</v>
      </c>
      <c r="F391" s="210">
        <v>0</v>
      </c>
      <c r="G391" s="209">
        <v>958319.65</v>
      </c>
      <c r="I391" s="2">
        <f t="shared" si="21"/>
        <v>-1268.4432300000001</v>
      </c>
      <c r="J391" s="2">
        <f t="shared" si="22"/>
        <v>-958.31965000000002</v>
      </c>
      <c r="K391" t="str">
        <f>VLOOKUP(A391,'[56]TB_31.12.2022'!A$9:K$464,11,0)</f>
        <v xml:space="preserve">Прочие текущие обязательства </v>
      </c>
    </row>
    <row r="392" spans="1:11" ht="12.6" hidden="1" customHeight="1">
      <c r="A392" s="501" t="s">
        <v>361</v>
      </c>
      <c r="B392" s="210">
        <v>0</v>
      </c>
      <c r="C392" s="209">
        <v>1062344085.35</v>
      </c>
      <c r="D392" s="209">
        <v>1557503384.3399999</v>
      </c>
      <c r="E392" s="212">
        <v>1091251051.8</v>
      </c>
      <c r="F392" s="210">
        <v>0</v>
      </c>
      <c r="G392" s="209">
        <v>596091752.80999994</v>
      </c>
      <c r="I392" s="2">
        <f t="shared" si="21"/>
        <v>-1062344.0853500001</v>
      </c>
      <c r="J392" s="2">
        <f t="shared" si="22"/>
        <v>-596091.75280999998</v>
      </c>
      <c r="K392" t="str">
        <f>VLOOKUP(A392,'[56]TB_31.12.2022'!A$9:K$464,11,0)</f>
        <v xml:space="preserve">Прочие текущие обязательства </v>
      </c>
    </row>
    <row r="393" spans="1:11" ht="12.6" hidden="1" customHeight="1">
      <c r="A393" s="501" t="s">
        <v>362</v>
      </c>
      <c r="B393" s="210">
        <v>0</v>
      </c>
      <c r="C393" s="213">
        <v>225</v>
      </c>
      <c r="D393" s="505">
        <v>-6</v>
      </c>
      <c r="E393" s="210">
        <v>0</v>
      </c>
      <c r="F393" s="210">
        <v>0</v>
      </c>
      <c r="G393" s="213">
        <v>231</v>
      </c>
      <c r="I393" s="2">
        <f t="shared" si="21"/>
        <v>-0.22500000000000001</v>
      </c>
      <c r="J393" s="2">
        <f t="shared" si="22"/>
        <v>-0.23100000000000001</v>
      </c>
      <c r="K393">
        <f>VLOOKUP(A393,'[56]TB_31.12.2022'!A$9:K$464,11,0)</f>
        <v>0</v>
      </c>
    </row>
    <row r="394" spans="1:11" ht="12.6" hidden="1" customHeight="1">
      <c r="A394" s="496" t="s">
        <v>363</v>
      </c>
      <c r="B394" s="498">
        <v>0</v>
      </c>
      <c r="C394" s="497">
        <v>81236945.219999999</v>
      </c>
      <c r="D394" s="498">
        <v>0</v>
      </c>
      <c r="E394" s="498">
        <v>0</v>
      </c>
      <c r="F394" s="498">
        <v>0</v>
      </c>
      <c r="G394" s="497">
        <v>81236945.219999999</v>
      </c>
      <c r="I394" s="2">
        <f t="shared" si="21"/>
        <v>-81236.945219999994</v>
      </c>
      <c r="J394" s="2">
        <f t="shared" si="22"/>
        <v>-81236.945219999994</v>
      </c>
      <c r="K394">
        <f>VLOOKUP(A394,'[56]TB_31.12.2022'!A$9:K$464,11,0)</f>
        <v>0</v>
      </c>
    </row>
    <row r="395" spans="1:11" ht="12.6" hidden="1" customHeight="1">
      <c r="A395" s="500" t="s">
        <v>364</v>
      </c>
      <c r="B395" s="210">
        <v>0</v>
      </c>
      <c r="C395" s="209">
        <v>81236945.219999999</v>
      </c>
      <c r="D395" s="210">
        <v>0</v>
      </c>
      <c r="E395" s="210">
        <v>0</v>
      </c>
      <c r="F395" s="210">
        <v>0</v>
      </c>
      <c r="G395" s="209">
        <v>81236945.219999999</v>
      </c>
      <c r="I395" s="2">
        <f t="shared" si="21"/>
        <v>-81236.945219999994</v>
      </c>
      <c r="J395" s="2">
        <f t="shared" si="22"/>
        <v>-81236.945219999994</v>
      </c>
      <c r="K395">
        <f>VLOOKUP(A395,'[56]TB_31.12.2022'!A$9:K$464,11,0)</f>
        <v>0</v>
      </c>
    </row>
    <row r="396" spans="1:11" ht="12.6" hidden="1" customHeight="1">
      <c r="A396" s="501" t="s">
        <v>365</v>
      </c>
      <c r="B396" s="210">
        <v>0</v>
      </c>
      <c r="C396" s="209">
        <v>81236945.219999999</v>
      </c>
      <c r="D396" s="210">
        <v>0</v>
      </c>
      <c r="E396" s="210">
        <v>0</v>
      </c>
      <c r="F396" s="210">
        <v>0</v>
      </c>
      <c r="G396" s="209">
        <v>81236945.219999999</v>
      </c>
      <c r="I396" s="2">
        <f t="shared" si="21"/>
        <v>-81236.945219999994</v>
      </c>
      <c r="J396" s="2">
        <f t="shared" si="22"/>
        <v>-81236.945219999994</v>
      </c>
      <c r="K396" t="str">
        <f>VLOOKUP(A396,'[56]TB_31.12.2022'!A$9:K$464,11,0)</f>
        <v xml:space="preserve">Прочие текущие обязательства </v>
      </c>
    </row>
    <row r="397" spans="1:11" ht="12.6" hidden="1" customHeight="1">
      <c r="A397" s="496" t="s">
        <v>366</v>
      </c>
      <c r="B397" s="498">
        <v>0</v>
      </c>
      <c r="C397" s="497">
        <v>8989221437.7699986</v>
      </c>
      <c r="D397" s="497">
        <v>4269659316.2599998</v>
      </c>
      <c r="E397" s="497">
        <v>3528402865.75</v>
      </c>
      <c r="F397" s="498">
        <v>0</v>
      </c>
      <c r="G397" s="497">
        <v>8247964987.2600002</v>
      </c>
      <c r="I397" s="2">
        <f t="shared" si="21"/>
        <v>-8989221.4377699979</v>
      </c>
      <c r="J397" s="2">
        <f t="shared" si="22"/>
        <v>-8247964.9872599998</v>
      </c>
      <c r="K397">
        <f>VLOOKUP(A397,'[56]TB_31.12.2022'!A$9:K$464,11,0)</f>
        <v>0</v>
      </c>
    </row>
    <row r="398" spans="1:11" ht="12.6" hidden="1" customHeight="1">
      <c r="A398" s="500" t="s">
        <v>367</v>
      </c>
      <c r="B398" s="210">
        <v>0</v>
      </c>
      <c r="C398" s="209">
        <v>8809930916.8799992</v>
      </c>
      <c r="D398" s="209">
        <v>4269659316.2599998</v>
      </c>
      <c r="E398" s="209">
        <v>3528402865.75</v>
      </c>
      <c r="F398" s="210">
        <v>0</v>
      </c>
      <c r="G398" s="209">
        <v>8068674466.3699999</v>
      </c>
      <c r="I398" s="2">
        <f t="shared" si="21"/>
        <v>-8809930.9168799985</v>
      </c>
      <c r="J398" s="2">
        <f t="shared" si="22"/>
        <v>-8068674.4663699996</v>
      </c>
      <c r="K398">
        <f>VLOOKUP(A398,'[56]TB_31.12.2022'!A$9:K$464,11,0)</f>
        <v>0</v>
      </c>
    </row>
    <row r="399" spans="1:11" ht="12.6" hidden="1" customHeight="1">
      <c r="A399" s="501" t="s">
        <v>368</v>
      </c>
      <c r="B399" s="210">
        <v>0</v>
      </c>
      <c r="C399" s="209">
        <v>2315369.73</v>
      </c>
      <c r="D399" s="209">
        <v>6448522.3099999996</v>
      </c>
      <c r="E399" s="209">
        <v>5597129.3099999996</v>
      </c>
      <c r="F399" s="210">
        <v>0</v>
      </c>
      <c r="G399" s="209">
        <v>1463976.73</v>
      </c>
      <c r="I399" s="2">
        <f t="shared" si="21"/>
        <v>-2315.3697299999999</v>
      </c>
      <c r="J399" s="2">
        <f t="shared" si="22"/>
        <v>-1463.9767300000001</v>
      </c>
      <c r="K399">
        <f>VLOOKUP(A399,'[56]TB_31.12.2022'!A$9:K$464,11,0)</f>
        <v>0</v>
      </c>
    </row>
    <row r="400" spans="1:11" ht="12.6" hidden="1" customHeight="1">
      <c r="A400" s="502" t="s">
        <v>369</v>
      </c>
      <c r="B400" s="210">
        <v>0</v>
      </c>
      <c r="C400" s="209">
        <v>2315369.73</v>
      </c>
      <c r="D400" s="211">
        <v>6434156</v>
      </c>
      <c r="E400" s="211">
        <v>5582763</v>
      </c>
      <c r="F400" s="210">
        <v>0</v>
      </c>
      <c r="G400" s="209">
        <v>1463976.73</v>
      </c>
      <c r="I400" s="2">
        <f t="shared" si="21"/>
        <v>-2315.3697299999999</v>
      </c>
      <c r="J400" s="2">
        <f t="shared" si="22"/>
        <v>-1463.9767300000001</v>
      </c>
      <c r="K400" t="str">
        <f>VLOOKUP(A400,'[56]TB_31.12.2022'!A$9:K$464,11,0)</f>
        <v>Обязательства по договорам с покупателями</v>
      </c>
    </row>
    <row r="401" spans="1:11" ht="12.6" hidden="1" customHeight="1">
      <c r="A401" s="502" t="s">
        <v>370</v>
      </c>
      <c r="B401" s="210">
        <v>0</v>
      </c>
      <c r="C401" s="210">
        <v>0</v>
      </c>
      <c r="D401" s="209">
        <v>14366.31</v>
      </c>
      <c r="E401" s="209">
        <v>14366.31</v>
      </c>
      <c r="F401" s="210">
        <v>0</v>
      </c>
      <c r="G401" s="210">
        <v>0</v>
      </c>
      <c r="I401" s="2">
        <f t="shared" si="21"/>
        <v>0</v>
      </c>
      <c r="J401" s="2">
        <f t="shared" si="22"/>
        <v>0</v>
      </c>
      <c r="K401" t="e">
        <f>VLOOKUP(A401,'[56]TB_31.12.2022'!A$9:K$464,11,0)</f>
        <v>#N/A</v>
      </c>
    </row>
    <row r="402" spans="1:11" ht="12.6" hidden="1" customHeight="1">
      <c r="A402" s="501" t="s">
        <v>371</v>
      </c>
      <c r="B402" s="210">
        <v>0</v>
      </c>
      <c r="C402" s="209">
        <v>8807615547.1499996</v>
      </c>
      <c r="D402" s="209">
        <v>4263210793.9500003</v>
      </c>
      <c r="E402" s="209">
        <v>3522805736.4400001</v>
      </c>
      <c r="F402" s="210">
        <v>0</v>
      </c>
      <c r="G402" s="209">
        <v>8067210489.6399994</v>
      </c>
      <c r="I402" s="2">
        <f t="shared" si="21"/>
        <v>-8807615.5471499991</v>
      </c>
      <c r="J402" s="2">
        <f t="shared" si="22"/>
        <v>-8067210.4896399993</v>
      </c>
      <c r="K402">
        <f>VLOOKUP(A402,'[56]TB_31.12.2022'!A$9:K$464,11,0)</f>
        <v>0</v>
      </c>
    </row>
    <row r="403" spans="1:11" ht="12.6" hidden="1" customHeight="1">
      <c r="A403" s="502" t="s">
        <v>372</v>
      </c>
      <c r="B403" s="210">
        <v>0</v>
      </c>
      <c r="C403" s="209">
        <v>8596782533.8099995</v>
      </c>
      <c r="D403" s="212">
        <v>4068913500.3000002</v>
      </c>
      <c r="E403" s="209">
        <v>3307677449.1800003</v>
      </c>
      <c r="F403" s="210">
        <v>0</v>
      </c>
      <c r="G403" s="209">
        <v>7835546482.6899996</v>
      </c>
      <c r="I403" s="2">
        <f t="shared" si="21"/>
        <v>-8596782.533809999</v>
      </c>
      <c r="J403" s="2">
        <f t="shared" si="22"/>
        <v>-7835546.48269</v>
      </c>
      <c r="K403" t="str">
        <f>VLOOKUP(A403,'[56]TB_31.12.2022'!A$9:K$464,11,0)</f>
        <v>Обязательства по договорам с покупателями</v>
      </c>
    </row>
    <row r="404" spans="1:11" ht="12.6" hidden="1" customHeight="1">
      <c r="A404" s="502" t="s">
        <v>373</v>
      </c>
      <c r="B404" s="210">
        <v>0</v>
      </c>
      <c r="C404" s="209">
        <v>210833013.34</v>
      </c>
      <c r="D404" s="209">
        <v>194297293.65000001</v>
      </c>
      <c r="E404" s="209">
        <v>215128287.25999999</v>
      </c>
      <c r="F404" s="210">
        <v>0</v>
      </c>
      <c r="G404" s="209">
        <v>231664006.94999999</v>
      </c>
      <c r="I404" s="2">
        <f t="shared" si="21"/>
        <v>-210833.01334</v>
      </c>
      <c r="J404" s="2">
        <f t="shared" si="22"/>
        <v>-231664.00694999998</v>
      </c>
      <c r="K404" t="str">
        <f>VLOOKUP(A404,'[56]TB_31.12.2022'!A$9:K$464,11,0)</f>
        <v>Обязательства по договорам с покупателями</v>
      </c>
    </row>
    <row r="405" spans="1:11" ht="12.6" hidden="1" customHeight="1">
      <c r="A405" s="500" t="s">
        <v>374</v>
      </c>
      <c r="B405" s="210">
        <v>0</v>
      </c>
      <c r="C405" s="209">
        <v>179290520.88999999</v>
      </c>
      <c r="D405" s="210">
        <v>0</v>
      </c>
      <c r="E405" s="210">
        <v>0</v>
      </c>
      <c r="F405" s="210">
        <v>0</v>
      </c>
      <c r="G405" s="209">
        <v>179290520.88999999</v>
      </c>
      <c r="I405" s="2">
        <f t="shared" si="21"/>
        <v>-179290.52088999999</v>
      </c>
      <c r="J405" s="2">
        <f t="shared" si="22"/>
        <v>-179290.52088999999</v>
      </c>
      <c r="K405">
        <f>VLOOKUP(A405,'[56]TB_31.12.2022'!A$9:K$464,11,0)</f>
        <v>0</v>
      </c>
    </row>
    <row r="406" spans="1:11" ht="12.6" hidden="1" customHeight="1">
      <c r="A406" s="501" t="s">
        <v>375</v>
      </c>
      <c r="B406" s="210">
        <v>0</v>
      </c>
      <c r="C406" s="209">
        <v>179290520.88999999</v>
      </c>
      <c r="D406" s="210">
        <v>0</v>
      </c>
      <c r="E406" s="210">
        <v>0</v>
      </c>
      <c r="F406" s="210">
        <v>0</v>
      </c>
      <c r="G406" s="209">
        <v>179290520.88999999</v>
      </c>
      <c r="I406" s="535">
        <f t="shared" si="21"/>
        <v>-179290.52088999999</v>
      </c>
      <c r="J406" s="535">
        <f t="shared" si="22"/>
        <v>-179290.52088999999</v>
      </c>
      <c r="K406" t="str">
        <f>VLOOKUP(A406,'[56]TB_31.12.2022'!A$9:K$464,11,0)</f>
        <v xml:space="preserve">Прочие текущие обязательства </v>
      </c>
    </row>
    <row r="407" spans="1:11" ht="12.6" hidden="1" customHeight="1">
      <c r="A407" s="496" t="s">
        <v>376</v>
      </c>
      <c r="B407" s="498">
        <v>0</v>
      </c>
      <c r="C407" s="497">
        <v>45397455453.82</v>
      </c>
      <c r="D407" s="497">
        <v>12072058667.790001</v>
      </c>
      <c r="E407" s="497">
        <v>2173351343.4899998</v>
      </c>
      <c r="F407" s="498">
        <v>0</v>
      </c>
      <c r="G407" s="497">
        <v>35498748129.520004</v>
      </c>
      <c r="I407" s="2">
        <f t="shared" si="21"/>
        <v>-45397455.453819998</v>
      </c>
      <c r="J407" s="2">
        <f t="shared" si="22"/>
        <v>-35498748.129520006</v>
      </c>
      <c r="K407">
        <f>VLOOKUP(A407,'[56]TB_31.12.2022'!A$9:K$464,11,0)</f>
        <v>0</v>
      </c>
    </row>
    <row r="408" spans="1:11" ht="12.6" hidden="1" customHeight="1">
      <c r="A408" s="500" t="s">
        <v>377</v>
      </c>
      <c r="B408" s="210">
        <v>0</v>
      </c>
      <c r="C408" s="209">
        <v>21264754669.040001</v>
      </c>
      <c r="D408" s="209">
        <v>7957058667.79</v>
      </c>
      <c r="E408" s="214">
        <v>-6368460.1399999997</v>
      </c>
      <c r="F408" s="210">
        <v>0</v>
      </c>
      <c r="G408" s="209">
        <v>13301327541.109999</v>
      </c>
      <c r="I408" s="2">
        <f t="shared" si="21"/>
        <v>-21264754.669040002</v>
      </c>
      <c r="J408" s="2">
        <f t="shared" si="22"/>
        <v>-13301327.541109998</v>
      </c>
      <c r="K408">
        <f>VLOOKUP(A408,'[56]TB_31.12.2022'!A$9:K$464,11,0)</f>
        <v>0</v>
      </c>
    </row>
    <row r="409" spans="1:11" ht="12.6" hidden="1" customHeight="1">
      <c r="A409" s="501" t="s">
        <v>378</v>
      </c>
      <c r="B409" s="210">
        <v>0</v>
      </c>
      <c r="C409" s="209">
        <v>21264754669.040001</v>
      </c>
      <c r="D409" s="209">
        <v>7957058667.79</v>
      </c>
      <c r="E409" s="214">
        <v>-6368460.1399999997</v>
      </c>
      <c r="F409" s="210">
        <v>0</v>
      </c>
      <c r="G409" s="209">
        <v>13301327541.109999</v>
      </c>
      <c r="I409" s="2">
        <f t="shared" si="21"/>
        <v>-21264754.669040002</v>
      </c>
      <c r="J409" s="2">
        <f t="shared" si="22"/>
        <v>-13301327.541109998</v>
      </c>
      <c r="K409" t="str">
        <f>VLOOKUP(A409,'[56]TB_31.12.2022'!A$9:K$464,11,0)</f>
        <v xml:space="preserve">Долгосрочные займы </v>
      </c>
    </row>
    <row r="410" spans="1:11" ht="12.6" hidden="1" customHeight="1">
      <c r="A410" s="500" t="s">
        <v>379</v>
      </c>
      <c r="B410" s="210">
        <v>0</v>
      </c>
      <c r="C410" s="209">
        <v>24132700784.780003</v>
      </c>
      <c r="D410" s="211">
        <v>4115000000</v>
      </c>
      <c r="E410" s="209">
        <v>2179719803.6300001</v>
      </c>
      <c r="F410" s="210">
        <v>0</v>
      </c>
      <c r="G410" s="209">
        <v>22197420588.410004</v>
      </c>
      <c r="I410" s="2">
        <f t="shared" si="21"/>
        <v>-24132700.784780003</v>
      </c>
      <c r="J410" s="2">
        <f t="shared" si="22"/>
        <v>-22197420.588410005</v>
      </c>
      <c r="K410">
        <f>VLOOKUP(A410,'[56]TB_31.12.2022'!A$9:K$464,11,0)</f>
        <v>0</v>
      </c>
    </row>
    <row r="411" spans="1:11" ht="12.6" hidden="1" customHeight="1">
      <c r="A411" s="501" t="s">
        <v>380</v>
      </c>
      <c r="B411" s="210">
        <v>0</v>
      </c>
      <c r="C411" s="209">
        <v>24132700784.780003</v>
      </c>
      <c r="D411" s="211">
        <v>4115000000</v>
      </c>
      <c r="E411" s="209">
        <v>2179719803.6300001</v>
      </c>
      <c r="F411" s="210">
        <v>0</v>
      </c>
      <c r="G411" s="209">
        <v>22197420588.410004</v>
      </c>
      <c r="I411" s="2">
        <f t="shared" si="21"/>
        <v>-24132700.784780003</v>
      </c>
      <c r="J411" s="2">
        <f t="shared" si="22"/>
        <v>-22197420.588410005</v>
      </c>
      <c r="K411" t="str">
        <f>VLOOKUP(A411,'[56]TB_31.12.2022'!A$9:K$464,11,0)</f>
        <v>Долгосрочная часть облигаций</v>
      </c>
    </row>
    <row r="412" spans="1:11" ht="12.6" hidden="1" customHeight="1">
      <c r="A412" s="496" t="s">
        <v>381</v>
      </c>
      <c r="B412" s="498">
        <v>0</v>
      </c>
      <c r="C412" s="497">
        <v>31246952404.969997</v>
      </c>
      <c r="D412" s="497">
        <v>22614695297.57</v>
      </c>
      <c r="E412" s="497">
        <v>9086232193.5599995</v>
      </c>
      <c r="F412" s="498">
        <v>0</v>
      </c>
      <c r="G412" s="497">
        <v>17718489300.959999</v>
      </c>
      <c r="I412" s="2">
        <f t="shared" si="21"/>
        <v>-31246952.404969998</v>
      </c>
      <c r="J412" s="2">
        <f t="shared" si="22"/>
        <v>-17718489.300960001</v>
      </c>
      <c r="K412">
        <f>VLOOKUP(A412,'[56]TB_31.12.2022'!A$9:K$464,11,0)</f>
        <v>0</v>
      </c>
    </row>
    <row r="413" spans="1:11" ht="12.6" hidden="1" customHeight="1">
      <c r="A413" s="500" t="s">
        <v>382</v>
      </c>
      <c r="B413" s="210">
        <v>0</v>
      </c>
      <c r="C413" s="209">
        <v>30333286680.880001</v>
      </c>
      <c r="D413" s="209">
        <v>22429403845.040001</v>
      </c>
      <c r="E413" s="209">
        <v>9317796560.1300011</v>
      </c>
      <c r="F413" s="210">
        <v>0</v>
      </c>
      <c r="G413" s="209">
        <v>17221679395.970001</v>
      </c>
      <c r="I413" s="2">
        <f t="shared" si="21"/>
        <v>-30333286.680880003</v>
      </c>
      <c r="J413" s="2">
        <f t="shared" si="22"/>
        <v>-17221679.395970002</v>
      </c>
      <c r="K413">
        <f>VLOOKUP(A413,'[56]TB_31.12.2022'!A$9:K$464,11,0)</f>
        <v>0</v>
      </c>
    </row>
    <row r="414" spans="1:11" ht="12.6" hidden="1" customHeight="1">
      <c r="A414" s="501" t="s">
        <v>383</v>
      </c>
      <c r="B414" s="210">
        <v>0</v>
      </c>
      <c r="C414" s="209">
        <v>30333286680.880001</v>
      </c>
      <c r="D414" s="209">
        <v>22429403845.040001</v>
      </c>
      <c r="E414" s="209">
        <v>9317796560.1300011</v>
      </c>
      <c r="F414" s="210">
        <v>0</v>
      </c>
      <c r="G414" s="209">
        <v>17221679395.970001</v>
      </c>
      <c r="I414" s="2">
        <f t="shared" si="21"/>
        <v>-30333286.680880003</v>
      </c>
      <c r="J414" s="2">
        <f t="shared" si="22"/>
        <v>-17221679.395970002</v>
      </c>
      <c r="K414" t="str">
        <f>VLOOKUP(A414,'[56]TB_31.12.2022'!A$9:K$464,11,0)</f>
        <v xml:space="preserve">Долгосрочная торговая кредиторская задолженность </v>
      </c>
    </row>
    <row r="415" spans="1:11" ht="12.6" hidden="1" customHeight="1">
      <c r="A415" s="500" t="s">
        <v>384</v>
      </c>
      <c r="B415" s="210">
        <v>0</v>
      </c>
      <c r="C415" s="209">
        <v>913665724.09000003</v>
      </c>
      <c r="D415" s="209">
        <v>185291452.53</v>
      </c>
      <c r="E415" s="214">
        <v>-231564366.56999999</v>
      </c>
      <c r="F415" s="210">
        <v>0</v>
      </c>
      <c r="G415" s="209">
        <v>496809904.99000001</v>
      </c>
      <c r="I415" s="2">
        <f t="shared" si="21"/>
        <v>-913665.72409000003</v>
      </c>
      <c r="J415" s="2">
        <f t="shared" si="22"/>
        <v>-496809.90499000001</v>
      </c>
      <c r="K415">
        <f>VLOOKUP(A415,'[56]TB_31.12.2022'!A$9:K$464,11,0)</f>
        <v>0</v>
      </c>
    </row>
    <row r="416" spans="1:11" ht="12.6" customHeight="1">
      <c r="A416" s="501" t="s">
        <v>385</v>
      </c>
      <c r="B416" s="210">
        <v>0</v>
      </c>
      <c r="C416" s="209">
        <v>913665724.09000003</v>
      </c>
      <c r="D416" s="209">
        <v>185291452.53</v>
      </c>
      <c r="E416" s="214">
        <v>-231564366.56999999</v>
      </c>
      <c r="F416" s="210">
        <v>0</v>
      </c>
      <c r="G416" s="209">
        <v>496809904.99000001</v>
      </c>
      <c r="I416" s="2">
        <f t="shared" si="21"/>
        <v>-913665.72409000003</v>
      </c>
      <c r="J416" s="2">
        <f t="shared" si="22"/>
        <v>-496809.90499000001</v>
      </c>
      <c r="K416" t="str">
        <f>VLOOKUP(A416,'[56]TB_31.12.2022'!A$9:K$464,11,0)</f>
        <v>Долгосрочная часть обязательств по финансовой аренде</v>
      </c>
    </row>
    <row r="417" spans="1:11" ht="12.6" hidden="1" customHeight="1">
      <c r="A417" s="496" t="s">
        <v>386</v>
      </c>
      <c r="B417" s="498">
        <v>0</v>
      </c>
      <c r="C417" s="497">
        <v>626978012.77999997</v>
      </c>
      <c r="D417" s="498">
        <v>0</v>
      </c>
      <c r="E417" s="498">
        <v>0</v>
      </c>
      <c r="F417" s="498">
        <v>0</v>
      </c>
      <c r="G417" s="497">
        <v>626978012.77999997</v>
      </c>
      <c r="I417" s="2">
        <f t="shared" si="21"/>
        <v>-626978.01277999999</v>
      </c>
      <c r="J417" s="2">
        <f t="shared" si="22"/>
        <v>-626978.01277999999</v>
      </c>
      <c r="K417">
        <f>VLOOKUP(A417,'[56]TB_31.12.2022'!A$9:K$464,11,0)</f>
        <v>0</v>
      </c>
    </row>
    <row r="418" spans="1:11" ht="12.6" hidden="1" customHeight="1">
      <c r="A418" s="500" t="s">
        <v>387</v>
      </c>
      <c r="B418" s="210">
        <v>0</v>
      </c>
      <c r="C418" s="209">
        <v>626978012.77999997</v>
      </c>
      <c r="D418" s="210">
        <v>0</v>
      </c>
      <c r="E418" s="210">
        <v>0</v>
      </c>
      <c r="F418" s="210">
        <v>0</v>
      </c>
      <c r="G418" s="209">
        <v>626978012.77999997</v>
      </c>
      <c r="I418" s="2">
        <f t="shared" si="21"/>
        <v>-626978.01277999999</v>
      </c>
      <c r="J418" s="2">
        <f t="shared" si="22"/>
        <v>-626978.01277999999</v>
      </c>
      <c r="K418">
        <f>VLOOKUP(A418,'[56]TB_31.12.2022'!A$9:K$464,11,0)</f>
        <v>0</v>
      </c>
    </row>
    <row r="419" spans="1:11" hidden="1">
      <c r="A419" s="501" t="s">
        <v>388</v>
      </c>
      <c r="B419" s="210">
        <v>0</v>
      </c>
      <c r="C419" s="209">
        <v>626978012.77999997</v>
      </c>
      <c r="D419" s="210">
        <v>0</v>
      </c>
      <c r="E419" s="210">
        <v>0</v>
      </c>
      <c r="F419" s="210">
        <v>0</v>
      </c>
      <c r="G419" s="209">
        <v>626978012.77999997</v>
      </c>
      <c r="I419" s="2">
        <f t="shared" ref="I419:I436" si="23">(B419-C419)/1000</f>
        <v>-626978.01277999999</v>
      </c>
      <c r="J419" s="2">
        <f t="shared" ref="J419:J425" si="24">(F419-G419)/1000</f>
        <v>-626978.01277999999</v>
      </c>
      <c r="K419" t="str">
        <f>VLOOKUP(A419,'[56]TB_31.12.2022'!A$9:K$464,11,0)</f>
        <v>Пенсионные обязательства</v>
      </c>
    </row>
    <row r="420" spans="1:11" hidden="1">
      <c r="A420" s="496" t="s">
        <v>389</v>
      </c>
      <c r="B420" s="498">
        <v>0</v>
      </c>
      <c r="C420" s="497">
        <v>4373857612.0199995</v>
      </c>
      <c r="D420" s="498">
        <v>0</v>
      </c>
      <c r="E420" s="504">
        <v>1872568000</v>
      </c>
      <c r="F420" s="498">
        <v>0</v>
      </c>
      <c r="G420" s="497">
        <v>6246425612.0199995</v>
      </c>
      <c r="I420" s="2">
        <f t="shared" si="23"/>
        <v>-4373857.6120199999</v>
      </c>
      <c r="J420" s="2">
        <f t="shared" si="24"/>
        <v>-6246425.6120199999</v>
      </c>
      <c r="K420">
        <f>VLOOKUP(A420,'[56]TB_31.12.2022'!A$9:K$464,11,0)</f>
        <v>0</v>
      </c>
    </row>
    <row r="421" spans="1:11" ht="22.5" hidden="1">
      <c r="A421" s="500" t="s">
        <v>390</v>
      </c>
      <c r="B421" s="210">
        <v>0</v>
      </c>
      <c r="C421" s="209">
        <v>4373857612.0199995</v>
      </c>
      <c r="D421" s="210">
        <v>0</v>
      </c>
      <c r="E421" s="211">
        <v>1872568000</v>
      </c>
      <c r="F421" s="210">
        <v>0</v>
      </c>
      <c r="G421" s="209">
        <v>6246425612.0199995</v>
      </c>
      <c r="I421" s="2">
        <f t="shared" si="23"/>
        <v>-4373857.6120199999</v>
      </c>
      <c r="J421" s="2">
        <f t="shared" si="24"/>
        <v>-6246425.6120199999</v>
      </c>
      <c r="K421">
        <f>VLOOKUP(A421,'[56]TB_31.12.2022'!A$9:K$464,11,0)</f>
        <v>0</v>
      </c>
    </row>
    <row r="422" spans="1:11" ht="22.5" hidden="1">
      <c r="A422" s="501" t="s">
        <v>391</v>
      </c>
      <c r="B422" s="210">
        <v>0</v>
      </c>
      <c r="C422" s="209">
        <v>4373857612.0199995</v>
      </c>
      <c r="D422" s="210">
        <v>0</v>
      </c>
      <c r="E422" s="211">
        <v>1872568000</v>
      </c>
      <c r="F422" s="210">
        <v>0</v>
      </c>
      <c r="G422" s="209">
        <v>6246425612.0199995</v>
      </c>
      <c r="I422" s="2">
        <f t="shared" si="23"/>
        <v>-4373857.6120199999</v>
      </c>
      <c r="J422" s="2">
        <f t="shared" si="24"/>
        <v>-6246425.6120199999</v>
      </c>
      <c r="K422" t="str">
        <f>VLOOKUP(A422,'[56]TB_31.12.2022'!A$9:K$464,11,0)</f>
        <v>Обязательства по отложенному подоходному налогу</v>
      </c>
    </row>
    <row r="423" spans="1:11" hidden="1">
      <c r="A423" s="496" t="s">
        <v>392</v>
      </c>
      <c r="B423" s="498">
        <v>0</v>
      </c>
      <c r="C423" s="497">
        <v>1157331358.2700002</v>
      </c>
      <c r="D423" s="497">
        <v>96866610.739999995</v>
      </c>
      <c r="E423" s="497">
        <v>38729008.689999998</v>
      </c>
      <c r="F423" s="498">
        <v>0</v>
      </c>
      <c r="G423" s="497">
        <v>1099193756.22</v>
      </c>
      <c r="I423" s="2">
        <f t="shared" si="23"/>
        <v>-1157331.3582700002</v>
      </c>
      <c r="J423" s="2">
        <f t="shared" si="24"/>
        <v>-1099193.7562200001</v>
      </c>
      <c r="K423">
        <f>VLOOKUP(A423,'[56]TB_31.12.2022'!A$9:K$464,11,0)</f>
        <v>0</v>
      </c>
    </row>
    <row r="424" spans="1:11" hidden="1">
      <c r="A424" s="500" t="s">
        <v>393</v>
      </c>
      <c r="B424" s="210">
        <v>0</v>
      </c>
      <c r="C424" s="209">
        <v>1157331358.2700002</v>
      </c>
      <c r="D424" s="209">
        <v>96866610.739999995</v>
      </c>
      <c r="E424" s="209">
        <v>38729008.689999998</v>
      </c>
      <c r="F424" s="210">
        <v>0</v>
      </c>
      <c r="G424" s="209">
        <v>1099193756.22</v>
      </c>
      <c r="I424" s="2">
        <f t="shared" si="23"/>
        <v>-1157331.3582700002</v>
      </c>
      <c r="J424" s="2">
        <f t="shared" si="24"/>
        <v>-1099193.7562200001</v>
      </c>
      <c r="K424">
        <f>VLOOKUP(A424,'[56]TB_31.12.2022'!A$9:K$464,11,0)</f>
        <v>0</v>
      </c>
    </row>
    <row r="425" spans="1:11" hidden="1">
      <c r="A425" s="501" t="s">
        <v>394</v>
      </c>
      <c r="B425" s="210">
        <v>0</v>
      </c>
      <c r="C425" s="209">
        <v>1157331358.2700002</v>
      </c>
      <c r="D425" s="209">
        <v>96866610.739999995</v>
      </c>
      <c r="E425" s="209">
        <v>38729008.689999998</v>
      </c>
      <c r="F425" s="210">
        <v>0</v>
      </c>
      <c r="G425" s="209">
        <v>1099193756.22</v>
      </c>
      <c r="I425" s="2">
        <f t="shared" si="23"/>
        <v>-1157331.3582700002</v>
      </c>
      <c r="J425" s="2">
        <f t="shared" si="24"/>
        <v>-1099193.7562200001</v>
      </c>
      <c r="K425" t="str">
        <f>VLOOKUP(A425,'[56]TB_31.12.2022'!A$9:K$464,11,0)</f>
        <v>Долгосрочные обязательства по договорам с покупателями</v>
      </c>
    </row>
    <row r="426" spans="1:11" hidden="1">
      <c r="A426" s="496" t="s">
        <v>395</v>
      </c>
      <c r="B426" s="498">
        <v>0</v>
      </c>
      <c r="C426" s="504">
        <v>13081089000</v>
      </c>
      <c r="D426" s="497">
        <v>59410945966.959999</v>
      </c>
      <c r="E426" s="497">
        <v>59410945966.959999</v>
      </c>
      <c r="F426" s="498">
        <v>0</v>
      </c>
      <c r="G426" s="504">
        <v>13081089000</v>
      </c>
      <c r="I426" s="2">
        <f t="shared" si="23"/>
        <v>-13081089</v>
      </c>
      <c r="J426" s="2">
        <f t="shared" ref="J426:J436" si="25">(F426-G426)/1000</f>
        <v>-13081089</v>
      </c>
      <c r="K426">
        <f>VLOOKUP(A426,'[56]TB_31.12.2022'!A$9:K$464,11,0)</f>
        <v>0</v>
      </c>
    </row>
    <row r="427" spans="1:11" hidden="1">
      <c r="A427" s="500" t="s">
        <v>396</v>
      </c>
      <c r="B427" s="210">
        <v>0</v>
      </c>
      <c r="C427" s="211">
        <v>13081089000</v>
      </c>
      <c r="D427" s="210">
        <v>0</v>
      </c>
      <c r="E427" s="210">
        <v>0</v>
      </c>
      <c r="F427" s="210">
        <v>0</v>
      </c>
      <c r="G427" s="211">
        <v>13081089000</v>
      </c>
      <c r="I427" s="2">
        <f t="shared" si="23"/>
        <v>-13081089</v>
      </c>
      <c r="J427" s="2">
        <f t="shared" si="25"/>
        <v>-13081089</v>
      </c>
      <c r="K427">
        <f>VLOOKUP(A427,'[56]TB_31.12.2022'!A$9:K$464,11,0)</f>
        <v>0</v>
      </c>
    </row>
    <row r="428" spans="1:11" hidden="1">
      <c r="A428" s="501" t="s">
        <v>397</v>
      </c>
      <c r="B428" s="210">
        <v>0</v>
      </c>
      <c r="C428" s="211">
        <v>13081089000</v>
      </c>
      <c r="D428" s="210">
        <v>0</v>
      </c>
      <c r="E428" s="210">
        <v>0</v>
      </c>
      <c r="F428" s="210">
        <v>0</v>
      </c>
      <c r="G428" s="211">
        <v>13081089000</v>
      </c>
      <c r="I428" s="2">
        <f t="shared" si="23"/>
        <v>-13081089</v>
      </c>
      <c r="J428" s="2">
        <f t="shared" si="25"/>
        <v>-13081089</v>
      </c>
      <c r="K428" t="str">
        <f>VLOOKUP(A428,'[56]TB_31.12.2022'!A$9:K$464,11,0)</f>
        <v xml:space="preserve">Акционерный капитал </v>
      </c>
    </row>
    <row r="429" spans="1:11" hidden="1">
      <c r="A429" s="500" t="s">
        <v>398</v>
      </c>
      <c r="B429" s="210">
        <v>0</v>
      </c>
      <c r="C429" s="210">
        <v>0</v>
      </c>
      <c r="D429" s="209">
        <v>59410945966.959999</v>
      </c>
      <c r="E429" s="209">
        <v>59410945966.959999</v>
      </c>
      <c r="F429" s="210">
        <v>0</v>
      </c>
      <c r="G429" s="210">
        <v>0</v>
      </c>
      <c r="I429" s="2">
        <f t="shared" si="23"/>
        <v>0</v>
      </c>
      <c r="J429" s="2">
        <f t="shared" si="25"/>
        <v>0</v>
      </c>
      <c r="K429">
        <f>VLOOKUP(A429,'[56]TB_31.12.2022'!A$9:K$464,11,0)</f>
        <v>0</v>
      </c>
    </row>
    <row r="430" spans="1:11" hidden="1">
      <c r="A430" s="496" t="s">
        <v>399</v>
      </c>
      <c r="B430" s="498">
        <v>0</v>
      </c>
      <c r="C430" s="506">
        <v>-839602000</v>
      </c>
      <c r="D430" s="498">
        <v>0</v>
      </c>
      <c r="E430" s="498">
        <v>0</v>
      </c>
      <c r="F430" s="498">
        <v>0</v>
      </c>
      <c r="G430" s="506">
        <v>-839602000</v>
      </c>
      <c r="I430" s="2">
        <f t="shared" si="23"/>
        <v>839602</v>
      </c>
      <c r="J430" s="2">
        <f t="shared" si="25"/>
        <v>839602</v>
      </c>
      <c r="K430">
        <f>VLOOKUP(A430,'[56]TB_31.12.2022'!A$9:K$464,11,0)</f>
        <v>0</v>
      </c>
    </row>
    <row r="431" spans="1:11" hidden="1">
      <c r="A431" s="500" t="s">
        <v>400</v>
      </c>
      <c r="B431" s="210">
        <v>0</v>
      </c>
      <c r="C431" s="215">
        <v>-839602000</v>
      </c>
      <c r="D431" s="210">
        <v>0</v>
      </c>
      <c r="E431" s="210">
        <v>0</v>
      </c>
      <c r="F431" s="210">
        <v>0</v>
      </c>
      <c r="G431" s="215">
        <v>-839602000</v>
      </c>
      <c r="I431" s="2">
        <f t="shared" si="23"/>
        <v>839602</v>
      </c>
      <c r="J431" s="2">
        <f t="shared" si="25"/>
        <v>839602</v>
      </c>
      <c r="K431">
        <f>VLOOKUP(A431,'[56]TB_31.12.2022'!A$9:K$464,11,0)</f>
        <v>0</v>
      </c>
    </row>
    <row r="432" spans="1:11" hidden="1">
      <c r="A432" s="501" t="s">
        <v>401</v>
      </c>
      <c r="B432" s="210">
        <v>0</v>
      </c>
      <c r="C432" s="215">
        <v>-839602000</v>
      </c>
      <c r="D432" s="210">
        <v>0</v>
      </c>
      <c r="E432" s="210">
        <v>0</v>
      </c>
      <c r="F432" s="210">
        <v>0</v>
      </c>
      <c r="G432" s="215">
        <v>-839602000</v>
      </c>
      <c r="I432" s="2">
        <f t="shared" si="23"/>
        <v>839602</v>
      </c>
      <c r="J432" s="2">
        <f t="shared" si="25"/>
        <v>839602</v>
      </c>
      <c r="K432" t="str">
        <f>VLOOKUP(A432,'[56]TB_31.12.2022'!A$9:K$464,11,0)</f>
        <v xml:space="preserve">Акционерный капитал </v>
      </c>
    </row>
    <row r="433" spans="1:11" hidden="1">
      <c r="A433" s="496" t="s">
        <v>402</v>
      </c>
      <c r="B433" s="498">
        <v>0</v>
      </c>
      <c r="C433" s="497">
        <v>12525167097.34</v>
      </c>
      <c r="D433" s="498">
        <v>0</v>
      </c>
      <c r="E433" s="497">
        <v>7214621609.2299995</v>
      </c>
      <c r="F433" s="498">
        <v>0</v>
      </c>
      <c r="G433" s="497">
        <v>19739788706.57</v>
      </c>
      <c r="I433" s="2">
        <f t="shared" si="23"/>
        <v>-12525167.097340001</v>
      </c>
      <c r="J433" s="2">
        <f t="shared" si="25"/>
        <v>-19739788.706569999</v>
      </c>
      <c r="K433">
        <f>VLOOKUP(A433,'[56]TB_31.12.2022'!A$9:K$464,11,0)</f>
        <v>0</v>
      </c>
    </row>
    <row r="434" spans="1:11" hidden="1">
      <c r="A434" s="500" t="s">
        <v>403</v>
      </c>
      <c r="B434" s="210">
        <v>0</v>
      </c>
      <c r="C434" s="210">
        <v>0</v>
      </c>
      <c r="D434" s="210">
        <v>0</v>
      </c>
      <c r="E434" s="209">
        <v>7214621609.2299995</v>
      </c>
      <c r="F434" s="210">
        <v>0</v>
      </c>
      <c r="G434" s="209">
        <v>7214621609.2299995</v>
      </c>
      <c r="I434" s="2">
        <f t="shared" si="23"/>
        <v>0</v>
      </c>
      <c r="J434" s="2">
        <f t="shared" si="25"/>
        <v>-7214621.6092299996</v>
      </c>
      <c r="K434" t="str">
        <f>VLOOKUP(A434,'[56]TB_31.12.2022'!A$9:K$464,11,0)</f>
        <v>Нераспределенная прибыль отчетного года</v>
      </c>
    </row>
    <row r="435" spans="1:11" hidden="1">
      <c r="A435" s="500" t="s">
        <v>404</v>
      </c>
      <c r="B435" s="210">
        <v>0</v>
      </c>
      <c r="C435" s="209">
        <v>12525167097.34</v>
      </c>
      <c r="D435" s="210">
        <v>0</v>
      </c>
      <c r="E435" s="210">
        <v>0</v>
      </c>
      <c r="F435" s="210">
        <v>0</v>
      </c>
      <c r="G435" s="209">
        <v>12525167097.34</v>
      </c>
      <c r="I435" s="2">
        <f t="shared" si="23"/>
        <v>-12525167.097340001</v>
      </c>
      <c r="J435" s="2">
        <f t="shared" si="25"/>
        <v>-12525167.097340001</v>
      </c>
      <c r="K435">
        <f>VLOOKUP(A435,'[56]TB_31.12.2022'!A$9:K$464,11,0)</f>
        <v>0</v>
      </c>
    </row>
    <row r="436" spans="1:11" hidden="1">
      <c r="A436" s="501" t="s">
        <v>405</v>
      </c>
      <c r="B436" s="210">
        <v>0</v>
      </c>
      <c r="C436" s="209">
        <v>12525167097.34</v>
      </c>
      <c r="D436" s="210">
        <v>0</v>
      </c>
      <c r="E436" s="210">
        <v>0</v>
      </c>
      <c r="F436" s="210">
        <v>0</v>
      </c>
      <c r="G436" s="209">
        <v>12525167097.34</v>
      </c>
      <c r="I436" s="2">
        <f t="shared" si="23"/>
        <v>-12525167.097340001</v>
      </c>
      <c r="J436" s="2">
        <f t="shared" si="25"/>
        <v>-12525167.097340001</v>
      </c>
      <c r="K436" t="str">
        <f>VLOOKUP(A436,'[56]TB_31.12.2022'!A$9:K$464,11,0)</f>
        <v xml:space="preserve">Нераспределенная прибыль прошлых лет </v>
      </c>
    </row>
    <row r="437" spans="1:11" hidden="1">
      <c r="A437" s="496" t="s">
        <v>1356</v>
      </c>
      <c r="B437" s="498">
        <v>0</v>
      </c>
      <c r="C437" s="498">
        <v>0</v>
      </c>
      <c r="D437" s="497">
        <v>39243286787.559998</v>
      </c>
      <c r="E437" s="497">
        <v>39243286787.559998</v>
      </c>
      <c r="F437" s="498">
        <v>0</v>
      </c>
      <c r="G437" s="498">
        <v>0</v>
      </c>
    </row>
    <row r="438" spans="1:11" hidden="1">
      <c r="A438" s="500" t="s">
        <v>1357</v>
      </c>
      <c r="B438" s="210">
        <v>0</v>
      </c>
      <c r="C438" s="210">
        <v>0</v>
      </c>
      <c r="D438" s="209">
        <v>39190216815.140007</v>
      </c>
      <c r="E438" s="209">
        <v>39190216815.140007</v>
      </c>
      <c r="F438" s="210">
        <v>0</v>
      </c>
      <c r="G438" s="210">
        <v>0</v>
      </c>
    </row>
    <row r="439" spans="1:11" ht="22.5" hidden="1">
      <c r="A439" s="501" t="s">
        <v>1358</v>
      </c>
      <c r="B439" s="210">
        <v>0</v>
      </c>
      <c r="C439" s="210">
        <v>0</v>
      </c>
      <c r="D439" s="209">
        <v>11606913222.760002</v>
      </c>
      <c r="E439" s="209">
        <v>11606913222.760002</v>
      </c>
      <c r="F439" s="210">
        <v>0</v>
      </c>
      <c r="G439" s="210">
        <v>0</v>
      </c>
    </row>
    <row r="440" spans="1:11" ht="22.5" hidden="1">
      <c r="A440" s="501" t="s">
        <v>1359</v>
      </c>
      <c r="B440" s="210">
        <v>0</v>
      </c>
      <c r="C440" s="210">
        <v>0</v>
      </c>
      <c r="D440" s="209">
        <v>3673053305.73</v>
      </c>
      <c r="E440" s="209">
        <v>3673053305.73</v>
      </c>
      <c r="F440" s="210">
        <v>0</v>
      </c>
      <c r="G440" s="210">
        <v>0</v>
      </c>
    </row>
    <row r="441" spans="1:11" ht="22.5" hidden="1">
      <c r="A441" s="501" t="s">
        <v>1360</v>
      </c>
      <c r="B441" s="210">
        <v>0</v>
      </c>
      <c r="C441" s="210">
        <v>0</v>
      </c>
      <c r="D441" s="209">
        <v>23910250286.649998</v>
      </c>
      <c r="E441" s="209">
        <v>23910250286.649998</v>
      </c>
      <c r="F441" s="210">
        <v>0</v>
      </c>
      <c r="G441" s="210">
        <v>0</v>
      </c>
    </row>
    <row r="442" spans="1:11" hidden="1">
      <c r="A442" s="500" t="s">
        <v>1361</v>
      </c>
      <c r="B442" s="210">
        <v>0</v>
      </c>
      <c r="C442" s="210">
        <v>0</v>
      </c>
      <c r="D442" s="209">
        <v>53069972.420000002</v>
      </c>
      <c r="E442" s="209">
        <v>53069972.420000002</v>
      </c>
      <c r="F442" s="210">
        <v>0</v>
      </c>
      <c r="G442" s="210">
        <v>0</v>
      </c>
    </row>
    <row r="443" spans="1:11" hidden="1">
      <c r="A443" s="501" t="s">
        <v>1362</v>
      </c>
      <c r="B443" s="210">
        <v>0</v>
      </c>
      <c r="C443" s="210">
        <v>0</v>
      </c>
      <c r="D443" s="209">
        <v>53069972.420000002</v>
      </c>
      <c r="E443" s="209">
        <v>53069972.420000002</v>
      </c>
      <c r="F443" s="210">
        <v>0</v>
      </c>
      <c r="G443" s="210">
        <v>0</v>
      </c>
    </row>
    <row r="444" spans="1:11" hidden="1">
      <c r="A444" s="496" t="s">
        <v>1363</v>
      </c>
      <c r="B444" s="498">
        <v>0</v>
      </c>
      <c r="C444" s="498">
        <v>0</v>
      </c>
      <c r="D444" s="497">
        <v>522436889.88999999</v>
      </c>
      <c r="E444" s="497">
        <v>522436889.88999999</v>
      </c>
      <c r="F444" s="498">
        <v>0</v>
      </c>
      <c r="G444" s="498">
        <v>0</v>
      </c>
    </row>
    <row r="445" spans="1:11" hidden="1">
      <c r="A445" s="500" t="s">
        <v>1364</v>
      </c>
      <c r="B445" s="210">
        <v>0</v>
      </c>
      <c r="C445" s="210">
        <v>0</v>
      </c>
      <c r="D445" s="209">
        <v>446110666.04000002</v>
      </c>
      <c r="E445" s="209">
        <v>446110666.04000002</v>
      </c>
      <c r="F445" s="210">
        <v>0</v>
      </c>
      <c r="G445" s="210">
        <v>0</v>
      </c>
    </row>
    <row r="446" spans="1:11" ht="22.5" hidden="1">
      <c r="A446" s="501" t="s">
        <v>1365</v>
      </c>
      <c r="B446" s="210">
        <v>0</v>
      </c>
      <c r="C446" s="210">
        <v>0</v>
      </c>
      <c r="D446" s="209">
        <v>258708526.34999999</v>
      </c>
      <c r="E446" s="209">
        <v>258708526.34999999</v>
      </c>
      <c r="F446" s="210">
        <v>0</v>
      </c>
      <c r="G446" s="210">
        <v>0</v>
      </c>
    </row>
    <row r="447" spans="1:11" hidden="1">
      <c r="A447" s="501" t="s">
        <v>1366</v>
      </c>
      <c r="B447" s="210">
        <v>0</v>
      </c>
      <c r="C447" s="210">
        <v>0</v>
      </c>
      <c r="D447" s="209">
        <v>191828.64</v>
      </c>
      <c r="E447" s="209">
        <v>191828.64</v>
      </c>
      <c r="F447" s="210">
        <v>0</v>
      </c>
      <c r="G447" s="210">
        <v>0</v>
      </c>
    </row>
    <row r="448" spans="1:11" hidden="1">
      <c r="A448" s="501" t="s">
        <v>1367</v>
      </c>
      <c r="B448" s="210">
        <v>0</v>
      </c>
      <c r="C448" s="210">
        <v>0</v>
      </c>
      <c r="D448" s="209">
        <v>180595739.11000001</v>
      </c>
      <c r="E448" s="209">
        <v>180595739.11000001</v>
      </c>
      <c r="F448" s="210">
        <v>0</v>
      </c>
      <c r="G448" s="210">
        <v>0</v>
      </c>
    </row>
    <row r="449" spans="1:7" ht="22.5" hidden="1">
      <c r="A449" s="501" t="s">
        <v>1368</v>
      </c>
      <c r="B449" s="210">
        <v>0</v>
      </c>
      <c r="C449" s="210">
        <v>0</v>
      </c>
      <c r="D449" s="209">
        <v>191008.54</v>
      </c>
      <c r="E449" s="209">
        <v>191008.54</v>
      </c>
      <c r="F449" s="210">
        <v>0</v>
      </c>
      <c r="G449" s="210">
        <v>0</v>
      </c>
    </row>
    <row r="450" spans="1:7" hidden="1">
      <c r="A450" s="501" t="s">
        <v>1369</v>
      </c>
      <c r="B450" s="210">
        <v>0</v>
      </c>
      <c r="C450" s="210">
        <v>0</v>
      </c>
      <c r="D450" s="212">
        <v>6423563.4000000004</v>
      </c>
      <c r="E450" s="212">
        <v>6423563.4000000004</v>
      </c>
      <c r="F450" s="210">
        <v>0</v>
      </c>
      <c r="G450" s="210">
        <v>0</v>
      </c>
    </row>
    <row r="451" spans="1:7" hidden="1">
      <c r="A451" s="500" t="s">
        <v>1370</v>
      </c>
      <c r="B451" s="210">
        <v>0</v>
      </c>
      <c r="C451" s="210">
        <v>0</v>
      </c>
      <c r="D451" s="209">
        <v>76326223.849999994</v>
      </c>
      <c r="E451" s="209">
        <v>76326223.849999994</v>
      </c>
      <c r="F451" s="210">
        <v>0</v>
      </c>
      <c r="G451" s="210">
        <v>0</v>
      </c>
    </row>
    <row r="452" spans="1:7" hidden="1">
      <c r="A452" s="501" t="s">
        <v>1371</v>
      </c>
      <c r="B452" s="210">
        <v>0</v>
      </c>
      <c r="C452" s="210">
        <v>0</v>
      </c>
      <c r="D452" s="209">
        <v>76326223.849999994</v>
      </c>
      <c r="E452" s="209">
        <v>76326223.849999994</v>
      </c>
      <c r="F452" s="210">
        <v>0</v>
      </c>
      <c r="G452" s="210">
        <v>0</v>
      </c>
    </row>
    <row r="453" spans="1:7" hidden="1">
      <c r="A453" s="496" t="s">
        <v>1372</v>
      </c>
      <c r="B453" s="498">
        <v>0</v>
      </c>
      <c r="C453" s="498">
        <v>0</v>
      </c>
      <c r="D453" s="497">
        <v>19645222289.510002</v>
      </c>
      <c r="E453" s="497">
        <v>19645222289.510002</v>
      </c>
      <c r="F453" s="498">
        <v>0</v>
      </c>
      <c r="G453" s="498">
        <v>0</v>
      </c>
    </row>
    <row r="454" spans="1:7" hidden="1">
      <c r="A454" s="500" t="s">
        <v>1373</v>
      </c>
      <c r="B454" s="210">
        <v>0</v>
      </c>
      <c r="C454" s="210">
        <v>0</v>
      </c>
      <c r="D454" s="209">
        <v>3208980.36</v>
      </c>
      <c r="E454" s="209">
        <v>3208980.36</v>
      </c>
      <c r="F454" s="210">
        <v>0</v>
      </c>
      <c r="G454" s="210">
        <v>0</v>
      </c>
    </row>
    <row r="455" spans="1:7" hidden="1">
      <c r="A455" s="501" t="s">
        <v>406</v>
      </c>
      <c r="B455" s="210">
        <v>0</v>
      </c>
      <c r="C455" s="210">
        <v>0</v>
      </c>
      <c r="D455" s="209">
        <v>3208980.36</v>
      </c>
      <c r="E455" s="209">
        <v>3208980.36</v>
      </c>
      <c r="F455" s="210">
        <v>0</v>
      </c>
      <c r="G455" s="210">
        <v>0</v>
      </c>
    </row>
    <row r="456" spans="1:7" hidden="1">
      <c r="A456" s="500" t="s">
        <v>1374</v>
      </c>
      <c r="B456" s="210">
        <v>0</v>
      </c>
      <c r="C456" s="210">
        <v>0</v>
      </c>
      <c r="D456" s="209">
        <v>18799641452.980003</v>
      </c>
      <c r="E456" s="209">
        <v>18799641452.980003</v>
      </c>
      <c r="F456" s="210">
        <v>0</v>
      </c>
      <c r="G456" s="210">
        <v>0</v>
      </c>
    </row>
    <row r="457" spans="1:7" hidden="1">
      <c r="A457" s="501" t="s">
        <v>1375</v>
      </c>
      <c r="B457" s="210">
        <v>0</v>
      </c>
      <c r="C457" s="210">
        <v>0</v>
      </c>
      <c r="D457" s="209">
        <v>18758063931.27</v>
      </c>
      <c r="E457" s="209">
        <v>18758063931.27</v>
      </c>
      <c r="F457" s="210">
        <v>0</v>
      </c>
      <c r="G457" s="210">
        <v>0</v>
      </c>
    </row>
    <row r="458" spans="1:7" ht="22.5" hidden="1">
      <c r="A458" s="501" t="s">
        <v>1376</v>
      </c>
      <c r="B458" s="210">
        <v>0</v>
      </c>
      <c r="C458" s="210">
        <v>0</v>
      </c>
      <c r="D458" s="209">
        <v>41266358.420000002</v>
      </c>
      <c r="E458" s="209">
        <v>41266358.420000002</v>
      </c>
      <c r="F458" s="210">
        <v>0</v>
      </c>
      <c r="G458" s="210">
        <v>0</v>
      </c>
    </row>
    <row r="459" spans="1:7" hidden="1">
      <c r="A459" s="501" t="s">
        <v>1377</v>
      </c>
      <c r="B459" s="210">
        <v>0</v>
      </c>
      <c r="C459" s="210">
        <v>0</v>
      </c>
      <c r="D459" s="209">
        <v>311163.28999999998</v>
      </c>
      <c r="E459" s="209">
        <v>311163.28999999998</v>
      </c>
      <c r="F459" s="210">
        <v>0</v>
      </c>
      <c r="G459" s="210">
        <v>0</v>
      </c>
    </row>
    <row r="460" spans="1:7" hidden="1">
      <c r="A460" s="500" t="s">
        <v>1378</v>
      </c>
      <c r="B460" s="210">
        <v>0</v>
      </c>
      <c r="C460" s="210">
        <v>0</v>
      </c>
      <c r="D460" s="209">
        <v>842371856.16999996</v>
      </c>
      <c r="E460" s="209">
        <v>842371856.16999996</v>
      </c>
      <c r="F460" s="210">
        <v>0</v>
      </c>
      <c r="G460" s="210">
        <v>0</v>
      </c>
    </row>
    <row r="461" spans="1:7" hidden="1">
      <c r="A461" s="501" t="s">
        <v>1379</v>
      </c>
      <c r="B461" s="210">
        <v>0</v>
      </c>
      <c r="C461" s="210">
        <v>0</v>
      </c>
      <c r="D461" s="213">
        <v>632</v>
      </c>
      <c r="E461" s="213">
        <v>632</v>
      </c>
      <c r="F461" s="210">
        <v>0</v>
      </c>
      <c r="G461" s="210">
        <v>0</v>
      </c>
    </row>
    <row r="462" spans="1:7" hidden="1">
      <c r="A462" s="501" t="s">
        <v>1380</v>
      </c>
      <c r="B462" s="210">
        <v>0</v>
      </c>
      <c r="C462" s="210">
        <v>0</v>
      </c>
      <c r="D462" s="212">
        <v>45712598.600000001</v>
      </c>
      <c r="E462" s="212">
        <v>45712598.600000001</v>
      </c>
      <c r="F462" s="210">
        <v>0</v>
      </c>
      <c r="G462" s="210">
        <v>0</v>
      </c>
    </row>
    <row r="463" spans="1:7" hidden="1">
      <c r="A463" s="501" t="s">
        <v>1381</v>
      </c>
      <c r="B463" s="210">
        <v>0</v>
      </c>
      <c r="C463" s="210">
        <v>0</v>
      </c>
      <c r="D463" s="209">
        <v>796658625.57000005</v>
      </c>
      <c r="E463" s="209">
        <v>796658625.57000005</v>
      </c>
      <c r="F463" s="210">
        <v>0</v>
      </c>
      <c r="G463" s="210">
        <v>0</v>
      </c>
    </row>
    <row r="464" spans="1:7" hidden="1">
      <c r="A464" s="496" t="s">
        <v>1382</v>
      </c>
      <c r="B464" s="498">
        <v>0</v>
      </c>
      <c r="C464" s="498">
        <v>0</v>
      </c>
      <c r="D464" s="497">
        <v>29746550689.240002</v>
      </c>
      <c r="E464" s="497">
        <v>29746550689.240002</v>
      </c>
      <c r="F464" s="498">
        <v>0</v>
      </c>
      <c r="G464" s="498">
        <v>0</v>
      </c>
    </row>
    <row r="465" spans="1:7" ht="22.5" hidden="1">
      <c r="A465" s="500" t="s">
        <v>1383</v>
      </c>
      <c r="B465" s="210">
        <v>0</v>
      </c>
      <c r="C465" s="210">
        <v>0</v>
      </c>
      <c r="D465" s="209">
        <v>29699690039.260002</v>
      </c>
      <c r="E465" s="209">
        <v>29699690039.260002</v>
      </c>
      <c r="F465" s="210">
        <v>0</v>
      </c>
      <c r="G465" s="210">
        <v>0</v>
      </c>
    </row>
    <row r="466" spans="1:7" ht="22.5" hidden="1">
      <c r="A466" s="501" t="s">
        <v>1384</v>
      </c>
      <c r="B466" s="210">
        <v>0</v>
      </c>
      <c r="C466" s="210">
        <v>0</v>
      </c>
      <c r="D466" s="212">
        <v>9164170479.3000011</v>
      </c>
      <c r="E466" s="212">
        <v>9164170479.3000011</v>
      </c>
      <c r="F466" s="210">
        <v>0</v>
      </c>
      <c r="G466" s="210">
        <v>0</v>
      </c>
    </row>
    <row r="467" spans="1:7" ht="22.5" hidden="1">
      <c r="A467" s="501" t="s">
        <v>1385</v>
      </c>
      <c r="B467" s="210">
        <v>0</v>
      </c>
      <c r="C467" s="210">
        <v>0</v>
      </c>
      <c r="D467" s="212">
        <v>4058397857.1000004</v>
      </c>
      <c r="E467" s="212">
        <v>4058397857.1000004</v>
      </c>
      <c r="F467" s="210">
        <v>0</v>
      </c>
      <c r="G467" s="210">
        <v>0</v>
      </c>
    </row>
    <row r="468" spans="1:7" ht="22.5" hidden="1">
      <c r="A468" s="501" t="s">
        <v>1386</v>
      </c>
      <c r="B468" s="210">
        <v>0</v>
      </c>
      <c r="C468" s="210">
        <v>0</v>
      </c>
      <c r="D468" s="209">
        <v>16477121702.860001</v>
      </c>
      <c r="E468" s="209">
        <v>16477121702.860001</v>
      </c>
      <c r="F468" s="210">
        <v>0</v>
      </c>
      <c r="G468" s="210">
        <v>0</v>
      </c>
    </row>
    <row r="469" spans="1:7" hidden="1">
      <c r="A469" s="500" t="s">
        <v>1387</v>
      </c>
      <c r="B469" s="210">
        <v>0</v>
      </c>
      <c r="C469" s="210">
        <v>0</v>
      </c>
      <c r="D469" s="209">
        <v>46860649.979999997</v>
      </c>
      <c r="E469" s="209">
        <v>46860649.979999997</v>
      </c>
      <c r="F469" s="210">
        <v>0</v>
      </c>
      <c r="G469" s="210">
        <v>0</v>
      </c>
    </row>
    <row r="470" spans="1:7" hidden="1">
      <c r="A470" s="501" t="s">
        <v>1388</v>
      </c>
      <c r="B470" s="210">
        <v>0</v>
      </c>
      <c r="C470" s="210">
        <v>0</v>
      </c>
      <c r="D470" s="209">
        <v>46860649.979999997</v>
      </c>
      <c r="E470" s="209">
        <v>46860649.979999997</v>
      </c>
      <c r="F470" s="210">
        <v>0</v>
      </c>
      <c r="G470" s="210">
        <v>0</v>
      </c>
    </row>
    <row r="471" spans="1:7" hidden="1">
      <c r="A471" s="496" t="s">
        <v>1389</v>
      </c>
      <c r="B471" s="498">
        <v>0</v>
      </c>
      <c r="C471" s="498">
        <v>0</v>
      </c>
      <c r="D471" s="497">
        <v>2737722396.4499998</v>
      </c>
      <c r="E471" s="497">
        <v>2737722396.4499998</v>
      </c>
      <c r="F471" s="498">
        <v>0</v>
      </c>
      <c r="G471" s="498">
        <v>0</v>
      </c>
    </row>
    <row r="472" spans="1:7" hidden="1">
      <c r="A472" s="500" t="s">
        <v>1390</v>
      </c>
      <c r="B472" s="210">
        <v>0</v>
      </c>
      <c r="C472" s="210">
        <v>0</v>
      </c>
      <c r="D472" s="209">
        <v>2737722396.4499998</v>
      </c>
      <c r="E472" s="209">
        <v>2737722396.4499998</v>
      </c>
      <c r="F472" s="210">
        <v>0</v>
      </c>
      <c r="G472" s="210">
        <v>0</v>
      </c>
    </row>
    <row r="473" spans="1:7" hidden="1">
      <c r="A473" s="501" t="s">
        <v>1391</v>
      </c>
      <c r="B473" s="210">
        <v>0</v>
      </c>
      <c r="C473" s="210">
        <v>0</v>
      </c>
      <c r="D473" s="209">
        <v>1911619646.52</v>
      </c>
      <c r="E473" s="209">
        <v>1911619646.52</v>
      </c>
      <c r="F473" s="210">
        <v>0</v>
      </c>
      <c r="G473" s="210">
        <v>0</v>
      </c>
    </row>
    <row r="474" spans="1:7" hidden="1">
      <c r="A474" s="501" t="s">
        <v>1392</v>
      </c>
      <c r="B474" s="210">
        <v>0</v>
      </c>
      <c r="C474" s="210">
        <v>0</v>
      </c>
      <c r="D474" s="209">
        <v>503305339.35000002</v>
      </c>
      <c r="E474" s="209">
        <v>503305339.35000002</v>
      </c>
      <c r="F474" s="210">
        <v>0</v>
      </c>
      <c r="G474" s="210">
        <v>0</v>
      </c>
    </row>
    <row r="475" spans="1:7" hidden="1">
      <c r="A475" s="501" t="s">
        <v>1393</v>
      </c>
      <c r="B475" s="210">
        <v>0</v>
      </c>
      <c r="C475" s="210">
        <v>0</v>
      </c>
      <c r="D475" s="212">
        <v>180352532.40000001</v>
      </c>
      <c r="E475" s="212">
        <v>180352532.40000001</v>
      </c>
      <c r="F475" s="210">
        <v>0</v>
      </c>
      <c r="G475" s="210">
        <v>0</v>
      </c>
    </row>
    <row r="476" spans="1:7" hidden="1">
      <c r="A476" s="501" t="s">
        <v>1394</v>
      </c>
      <c r="B476" s="210">
        <v>0</v>
      </c>
      <c r="C476" s="210">
        <v>0</v>
      </c>
      <c r="D476" s="209">
        <v>142444878.18000001</v>
      </c>
      <c r="E476" s="209">
        <v>142444878.18000001</v>
      </c>
      <c r="F476" s="210">
        <v>0</v>
      </c>
      <c r="G476" s="210">
        <v>0</v>
      </c>
    </row>
    <row r="477" spans="1:7" hidden="1">
      <c r="A477" s="496" t="s">
        <v>1395</v>
      </c>
      <c r="B477" s="498">
        <v>0</v>
      </c>
      <c r="C477" s="498">
        <v>0</v>
      </c>
      <c r="D477" s="499">
        <v>5495443428.3000002</v>
      </c>
      <c r="E477" s="499">
        <v>5495443428.3000002</v>
      </c>
      <c r="F477" s="498">
        <v>0</v>
      </c>
      <c r="G477" s="498">
        <v>0</v>
      </c>
    </row>
    <row r="478" spans="1:7" hidden="1">
      <c r="A478" s="500" t="s">
        <v>1396</v>
      </c>
      <c r="B478" s="210">
        <v>0</v>
      </c>
      <c r="C478" s="210">
        <v>0</v>
      </c>
      <c r="D478" s="212">
        <v>3052881624.8999996</v>
      </c>
      <c r="E478" s="212">
        <v>3052881624.8999996</v>
      </c>
      <c r="F478" s="210">
        <v>0</v>
      </c>
      <c r="G478" s="210">
        <v>0</v>
      </c>
    </row>
    <row r="479" spans="1:7" hidden="1">
      <c r="A479" s="501" t="s">
        <v>1397</v>
      </c>
      <c r="B479" s="210">
        <v>0</v>
      </c>
      <c r="C479" s="210">
        <v>0</v>
      </c>
      <c r="D479" s="209">
        <v>1552147628.6400001</v>
      </c>
      <c r="E479" s="209">
        <v>1552147628.6400001</v>
      </c>
      <c r="F479" s="210">
        <v>0</v>
      </c>
      <c r="G479" s="210">
        <v>0</v>
      </c>
    </row>
    <row r="480" spans="1:7" hidden="1">
      <c r="A480" s="501" t="s">
        <v>1398</v>
      </c>
      <c r="B480" s="210">
        <v>0</v>
      </c>
      <c r="C480" s="210">
        <v>0</v>
      </c>
      <c r="D480" s="209">
        <v>1500733996.26</v>
      </c>
      <c r="E480" s="209">
        <v>1500733996.26</v>
      </c>
      <c r="F480" s="210">
        <v>0</v>
      </c>
      <c r="G480" s="210">
        <v>0</v>
      </c>
    </row>
    <row r="481" spans="1:7" hidden="1">
      <c r="A481" s="500" t="s">
        <v>1399</v>
      </c>
      <c r="B481" s="210">
        <v>0</v>
      </c>
      <c r="C481" s="210">
        <v>0</v>
      </c>
      <c r="D481" s="209">
        <v>48786342.469999999</v>
      </c>
      <c r="E481" s="209">
        <v>48786342.469999999</v>
      </c>
      <c r="F481" s="210">
        <v>0</v>
      </c>
      <c r="G481" s="210">
        <v>0</v>
      </c>
    </row>
    <row r="482" spans="1:7" hidden="1">
      <c r="A482" s="501" t="s">
        <v>1400</v>
      </c>
      <c r="B482" s="210">
        <v>0</v>
      </c>
      <c r="C482" s="210">
        <v>0</v>
      </c>
      <c r="D482" s="209">
        <v>48786342.469999999</v>
      </c>
      <c r="E482" s="209">
        <v>48786342.469999999</v>
      </c>
      <c r="F482" s="210">
        <v>0</v>
      </c>
      <c r="G482" s="210">
        <v>0</v>
      </c>
    </row>
    <row r="483" spans="1:7" hidden="1">
      <c r="A483" s="500" t="s">
        <v>1401</v>
      </c>
      <c r="B483" s="210">
        <v>0</v>
      </c>
      <c r="C483" s="210">
        <v>0</v>
      </c>
      <c r="D483" s="209">
        <v>2393775460.9299998</v>
      </c>
      <c r="E483" s="209">
        <v>2393775460.9299998</v>
      </c>
      <c r="F483" s="210">
        <v>0</v>
      </c>
      <c r="G483" s="210">
        <v>0</v>
      </c>
    </row>
    <row r="484" spans="1:7" hidden="1">
      <c r="A484" s="501" t="s">
        <v>1402</v>
      </c>
      <c r="B484" s="210">
        <v>0</v>
      </c>
      <c r="C484" s="210">
        <v>0</v>
      </c>
      <c r="D484" s="209">
        <v>2393775460.9299998</v>
      </c>
      <c r="E484" s="209">
        <v>2393775460.9299998</v>
      </c>
      <c r="F484" s="210">
        <v>0</v>
      </c>
      <c r="G484" s="210">
        <v>0</v>
      </c>
    </row>
    <row r="485" spans="1:7" hidden="1">
      <c r="A485" s="496" t="s">
        <v>1403</v>
      </c>
      <c r="B485" s="498">
        <v>0</v>
      </c>
      <c r="C485" s="498">
        <v>0</v>
      </c>
      <c r="D485" s="497">
        <v>37672159887.240005</v>
      </c>
      <c r="E485" s="497">
        <v>37672159887.240005</v>
      </c>
      <c r="F485" s="498">
        <v>0</v>
      </c>
      <c r="G485" s="498">
        <v>0</v>
      </c>
    </row>
    <row r="486" spans="1:7" hidden="1">
      <c r="A486" s="500" t="s">
        <v>1404</v>
      </c>
      <c r="B486" s="210">
        <v>0</v>
      </c>
      <c r="C486" s="210">
        <v>0</v>
      </c>
      <c r="D486" s="214">
        <v>-36118881.729999997</v>
      </c>
      <c r="E486" s="214">
        <v>-36118881.729999997</v>
      </c>
      <c r="F486" s="210">
        <v>0</v>
      </c>
      <c r="G486" s="210">
        <v>0</v>
      </c>
    </row>
    <row r="487" spans="1:7" hidden="1">
      <c r="A487" s="501" t="s">
        <v>1405</v>
      </c>
      <c r="B487" s="210">
        <v>0</v>
      </c>
      <c r="C487" s="210">
        <v>0</v>
      </c>
      <c r="D487" s="214">
        <v>-4472.55</v>
      </c>
      <c r="E487" s="214">
        <v>-4472.55</v>
      </c>
      <c r="F487" s="210">
        <v>0</v>
      </c>
      <c r="G487" s="210">
        <v>0</v>
      </c>
    </row>
    <row r="488" spans="1:7" hidden="1">
      <c r="A488" s="501" t="s">
        <v>1406</v>
      </c>
      <c r="B488" s="210">
        <v>0</v>
      </c>
      <c r="C488" s="210">
        <v>0</v>
      </c>
      <c r="D488" s="209">
        <v>59096.79</v>
      </c>
      <c r="E488" s="209">
        <v>59096.79</v>
      </c>
      <c r="F488" s="210">
        <v>0</v>
      </c>
      <c r="G488" s="210">
        <v>0</v>
      </c>
    </row>
    <row r="489" spans="1:7" hidden="1">
      <c r="A489" s="501" t="s">
        <v>1407</v>
      </c>
      <c r="B489" s="210">
        <v>0</v>
      </c>
      <c r="C489" s="210">
        <v>0</v>
      </c>
      <c r="D489" s="214">
        <v>-36073505.969999999</v>
      </c>
      <c r="E489" s="214">
        <v>-36073505.969999999</v>
      </c>
      <c r="F489" s="210">
        <v>0</v>
      </c>
      <c r="G489" s="210">
        <v>0</v>
      </c>
    </row>
    <row r="490" spans="1:7" ht="22.5" hidden="1">
      <c r="A490" s="501" t="s">
        <v>1408</v>
      </c>
      <c r="B490" s="210">
        <v>0</v>
      </c>
      <c r="C490" s="210">
        <v>0</v>
      </c>
      <c r="D490" s="215">
        <v>-100000</v>
      </c>
      <c r="E490" s="215">
        <v>-100000</v>
      </c>
      <c r="F490" s="210">
        <v>0</v>
      </c>
      <c r="G490" s="210">
        <v>0</v>
      </c>
    </row>
    <row r="491" spans="1:7" hidden="1">
      <c r="A491" s="500" t="s">
        <v>1409</v>
      </c>
      <c r="B491" s="210">
        <v>0</v>
      </c>
      <c r="C491" s="210">
        <v>0</v>
      </c>
      <c r="D491" s="209">
        <v>5764123526.71</v>
      </c>
      <c r="E491" s="209">
        <v>5764123526.71</v>
      </c>
      <c r="F491" s="210">
        <v>0</v>
      </c>
      <c r="G491" s="210">
        <v>0</v>
      </c>
    </row>
    <row r="492" spans="1:7" hidden="1">
      <c r="A492" s="501" t="s">
        <v>1410</v>
      </c>
      <c r="B492" s="210">
        <v>0</v>
      </c>
      <c r="C492" s="210">
        <v>0</v>
      </c>
      <c r="D492" s="209">
        <v>5751293411.4700003</v>
      </c>
      <c r="E492" s="209">
        <v>5751293411.4700003</v>
      </c>
      <c r="F492" s="210">
        <v>0</v>
      </c>
      <c r="G492" s="210">
        <v>0</v>
      </c>
    </row>
    <row r="493" spans="1:7" ht="22.5" hidden="1">
      <c r="A493" s="501" t="s">
        <v>1411</v>
      </c>
      <c r="B493" s="210">
        <v>0</v>
      </c>
      <c r="C493" s="210">
        <v>0</v>
      </c>
      <c r="D493" s="209">
        <v>12830115.24</v>
      </c>
      <c r="E493" s="209">
        <v>12830115.24</v>
      </c>
      <c r="F493" s="210">
        <v>0</v>
      </c>
      <c r="G493" s="210">
        <v>0</v>
      </c>
    </row>
    <row r="494" spans="1:7" hidden="1">
      <c r="A494" s="500" t="s">
        <v>1412</v>
      </c>
      <c r="B494" s="210">
        <v>0</v>
      </c>
      <c r="C494" s="210">
        <v>0</v>
      </c>
      <c r="D494" s="209">
        <v>31944155242.229996</v>
      </c>
      <c r="E494" s="209">
        <v>31944155242.229996</v>
      </c>
      <c r="F494" s="210">
        <v>0</v>
      </c>
      <c r="G494" s="210">
        <v>0</v>
      </c>
    </row>
    <row r="495" spans="1:7" ht="22.5" hidden="1">
      <c r="A495" s="501" t="s">
        <v>1413</v>
      </c>
      <c r="B495" s="210">
        <v>0</v>
      </c>
      <c r="C495" s="210">
        <v>0</v>
      </c>
      <c r="D495" s="209">
        <v>30860139712.449997</v>
      </c>
      <c r="E495" s="209">
        <v>30860139712.449997</v>
      </c>
      <c r="F495" s="210">
        <v>0</v>
      </c>
      <c r="G495" s="210">
        <v>0</v>
      </c>
    </row>
    <row r="496" spans="1:7" hidden="1">
      <c r="A496" s="501" t="s">
        <v>1414</v>
      </c>
      <c r="B496" s="210">
        <v>0</v>
      </c>
      <c r="C496" s="210">
        <v>0</v>
      </c>
      <c r="D496" s="215">
        <v>-2000000</v>
      </c>
      <c r="E496" s="215">
        <v>-2000000</v>
      </c>
      <c r="F496" s="210">
        <v>0</v>
      </c>
      <c r="G496" s="210">
        <v>0</v>
      </c>
    </row>
    <row r="497" spans="1:7" ht="22.5" hidden="1">
      <c r="A497" s="501" t="s">
        <v>1415</v>
      </c>
      <c r="B497" s="210">
        <v>0</v>
      </c>
      <c r="C497" s="210">
        <v>0</v>
      </c>
      <c r="D497" s="209">
        <v>13757232.52</v>
      </c>
      <c r="E497" s="209">
        <v>13757232.52</v>
      </c>
      <c r="F497" s="210">
        <v>0</v>
      </c>
      <c r="G497" s="210">
        <v>0</v>
      </c>
    </row>
    <row r="498" spans="1:7" hidden="1">
      <c r="A498" s="501" t="s">
        <v>1416</v>
      </c>
      <c r="B498" s="210">
        <v>0</v>
      </c>
      <c r="C498" s="210">
        <v>0</v>
      </c>
      <c r="D498" s="209">
        <v>1072258297.26</v>
      </c>
      <c r="E498" s="209">
        <v>1072258297.26</v>
      </c>
      <c r="F498" s="210">
        <v>0</v>
      </c>
      <c r="G498" s="210">
        <v>0</v>
      </c>
    </row>
    <row r="499" spans="1:7" hidden="1">
      <c r="A499" s="500" t="s">
        <v>1417</v>
      </c>
      <c r="B499" s="210">
        <v>0</v>
      </c>
      <c r="C499" s="210">
        <v>0</v>
      </c>
      <c r="D499" s="210">
        <v>0.03</v>
      </c>
      <c r="E499" s="210">
        <v>0.03</v>
      </c>
      <c r="F499" s="210">
        <v>0</v>
      </c>
      <c r="G499" s="210">
        <v>0</v>
      </c>
    </row>
    <row r="500" spans="1:7" hidden="1">
      <c r="A500" s="501" t="s">
        <v>1418</v>
      </c>
      <c r="B500" s="210">
        <v>0</v>
      </c>
      <c r="C500" s="210">
        <v>0</v>
      </c>
      <c r="D500" s="210">
        <v>0.03</v>
      </c>
      <c r="E500" s="210">
        <v>0.03</v>
      </c>
      <c r="F500" s="210">
        <v>0</v>
      </c>
      <c r="G500" s="210">
        <v>0</v>
      </c>
    </row>
    <row r="501" spans="1:7" hidden="1">
      <c r="A501" s="496" t="s">
        <v>1419</v>
      </c>
      <c r="B501" s="498">
        <v>0</v>
      </c>
      <c r="C501" s="498">
        <v>0</v>
      </c>
      <c r="D501" s="504">
        <v>3136692737</v>
      </c>
      <c r="E501" s="504">
        <v>3136692737</v>
      </c>
      <c r="F501" s="498">
        <v>0</v>
      </c>
      <c r="G501" s="498">
        <v>0</v>
      </c>
    </row>
    <row r="502" spans="1:7" hidden="1">
      <c r="A502" s="500" t="s">
        <v>1420</v>
      </c>
      <c r="B502" s="210">
        <v>0</v>
      </c>
      <c r="C502" s="210">
        <v>0</v>
      </c>
      <c r="D502" s="211">
        <v>3136692737</v>
      </c>
      <c r="E502" s="211">
        <v>3136692737</v>
      </c>
      <c r="F502" s="210">
        <v>0</v>
      </c>
      <c r="G502" s="210">
        <v>0</v>
      </c>
    </row>
    <row r="503" spans="1:7" hidden="1">
      <c r="A503" s="501" t="s">
        <v>1421</v>
      </c>
      <c r="B503" s="210">
        <v>0</v>
      </c>
      <c r="C503" s="210">
        <v>0</v>
      </c>
      <c r="D503" s="211">
        <v>1264124737</v>
      </c>
      <c r="E503" s="211">
        <v>1264124737</v>
      </c>
      <c r="F503" s="210">
        <v>0</v>
      </c>
      <c r="G503" s="210">
        <v>0</v>
      </c>
    </row>
    <row r="504" spans="1:7" hidden="1">
      <c r="A504" s="501" t="s">
        <v>1422</v>
      </c>
      <c r="B504" s="210">
        <v>0</v>
      </c>
      <c r="C504" s="210">
        <v>0</v>
      </c>
      <c r="D504" s="211">
        <v>1872568000</v>
      </c>
      <c r="E504" s="211">
        <v>1872568000</v>
      </c>
      <c r="F504" s="210">
        <v>0</v>
      </c>
      <c r="G504" s="210">
        <v>0</v>
      </c>
    </row>
    <row r="505" spans="1:7" hidden="1">
      <c r="A505" s="496" t="s">
        <v>1423</v>
      </c>
      <c r="B505" s="498">
        <v>0</v>
      </c>
      <c r="C505" s="498">
        <v>0</v>
      </c>
      <c r="D505" s="497">
        <v>51705192431.120003</v>
      </c>
      <c r="E505" s="497">
        <v>51705192431.120003</v>
      </c>
      <c r="F505" s="498">
        <v>0</v>
      </c>
      <c r="G505" s="498">
        <v>0</v>
      </c>
    </row>
    <row r="506" spans="1:7" hidden="1">
      <c r="A506" s="500" t="s">
        <v>1424</v>
      </c>
      <c r="B506" s="210">
        <v>0</v>
      </c>
      <c r="C506" s="210">
        <v>0</v>
      </c>
      <c r="D506" s="209">
        <v>29699690039.260002</v>
      </c>
      <c r="E506" s="209">
        <v>29699690039.260002</v>
      </c>
      <c r="F506" s="210">
        <v>0</v>
      </c>
      <c r="G506" s="210">
        <v>0</v>
      </c>
    </row>
    <row r="507" spans="1:7" ht="22.5" hidden="1">
      <c r="A507" s="501" t="s">
        <v>1425</v>
      </c>
      <c r="B507" s="210">
        <v>0</v>
      </c>
      <c r="C507" s="210">
        <v>0</v>
      </c>
      <c r="D507" s="209">
        <v>5800567760.4799995</v>
      </c>
      <c r="E507" s="209">
        <v>5800567760.4799995</v>
      </c>
      <c r="F507" s="210">
        <v>0</v>
      </c>
      <c r="G507" s="210">
        <v>0</v>
      </c>
    </row>
    <row r="508" spans="1:7" ht="22.5" hidden="1">
      <c r="A508" s="501" t="s">
        <v>1426</v>
      </c>
      <c r="B508" s="210">
        <v>0</v>
      </c>
      <c r="C508" s="210">
        <v>0</v>
      </c>
      <c r="D508" s="209">
        <v>19374678.879999999</v>
      </c>
      <c r="E508" s="209">
        <v>19374678.879999999</v>
      </c>
      <c r="F508" s="210">
        <v>0</v>
      </c>
      <c r="G508" s="210">
        <v>0</v>
      </c>
    </row>
    <row r="509" spans="1:7" ht="22.5" hidden="1">
      <c r="A509" s="501" t="s">
        <v>1427</v>
      </c>
      <c r="B509" s="210">
        <v>0</v>
      </c>
      <c r="C509" s="210">
        <v>0</v>
      </c>
      <c r="D509" s="209">
        <v>79223428.030000001</v>
      </c>
      <c r="E509" s="209">
        <v>79223428.030000001</v>
      </c>
      <c r="F509" s="210">
        <v>0</v>
      </c>
      <c r="G509" s="210">
        <v>0</v>
      </c>
    </row>
    <row r="510" spans="1:7" ht="22.5" hidden="1">
      <c r="A510" s="501" t="s">
        <v>1428</v>
      </c>
      <c r="B510" s="210">
        <v>0</v>
      </c>
      <c r="C510" s="210">
        <v>0</v>
      </c>
      <c r="D510" s="209">
        <v>3265004611.9100003</v>
      </c>
      <c r="E510" s="209">
        <v>3265004611.9100003</v>
      </c>
      <c r="F510" s="210">
        <v>0</v>
      </c>
      <c r="G510" s="210">
        <v>0</v>
      </c>
    </row>
    <row r="511" spans="1:7" ht="22.5" hidden="1">
      <c r="A511" s="501" t="s">
        <v>1429</v>
      </c>
      <c r="B511" s="210">
        <v>0</v>
      </c>
      <c r="C511" s="210">
        <v>0</v>
      </c>
      <c r="D511" s="209">
        <v>2016518134.7299998</v>
      </c>
      <c r="E511" s="209">
        <v>2016518134.7299998</v>
      </c>
      <c r="F511" s="210">
        <v>0</v>
      </c>
      <c r="G511" s="210">
        <v>0</v>
      </c>
    </row>
    <row r="512" spans="1:7" hidden="1">
      <c r="A512" s="501" t="s">
        <v>1430</v>
      </c>
      <c r="B512" s="210">
        <v>0</v>
      </c>
      <c r="C512" s="210">
        <v>0</v>
      </c>
      <c r="D512" s="209">
        <v>2041879722.3699999</v>
      </c>
      <c r="E512" s="209">
        <v>2041879722.3699999</v>
      </c>
      <c r="F512" s="210">
        <v>0</v>
      </c>
      <c r="G512" s="210">
        <v>0</v>
      </c>
    </row>
    <row r="513" spans="1:7" hidden="1">
      <c r="A513" s="501" t="s">
        <v>1431</v>
      </c>
      <c r="B513" s="210">
        <v>0</v>
      </c>
      <c r="C513" s="210">
        <v>0</v>
      </c>
      <c r="D513" s="209">
        <v>5863498454.3299999</v>
      </c>
      <c r="E513" s="209">
        <v>5863498454.3299999</v>
      </c>
      <c r="F513" s="210">
        <v>0</v>
      </c>
      <c r="G513" s="210">
        <v>0</v>
      </c>
    </row>
    <row r="514" spans="1:7" hidden="1">
      <c r="A514" s="501" t="s">
        <v>1432</v>
      </c>
      <c r="B514" s="210">
        <v>0</v>
      </c>
      <c r="C514" s="210">
        <v>0</v>
      </c>
      <c r="D514" s="209">
        <v>140842273.97</v>
      </c>
      <c r="E514" s="209">
        <v>140842273.97</v>
      </c>
      <c r="F514" s="210">
        <v>0</v>
      </c>
      <c r="G514" s="210">
        <v>0</v>
      </c>
    </row>
    <row r="515" spans="1:7" hidden="1">
      <c r="A515" s="501" t="s">
        <v>1433</v>
      </c>
      <c r="B515" s="210">
        <v>0</v>
      </c>
      <c r="C515" s="210">
        <v>0</v>
      </c>
      <c r="D515" s="209">
        <v>10472780974.560001</v>
      </c>
      <c r="E515" s="209">
        <v>10472780974.560001</v>
      </c>
      <c r="F515" s="210">
        <v>0</v>
      </c>
      <c r="G515" s="210">
        <v>0</v>
      </c>
    </row>
    <row r="516" spans="1:7" hidden="1">
      <c r="A516" s="500" t="s">
        <v>1434</v>
      </c>
      <c r="B516" s="210">
        <v>0</v>
      </c>
      <c r="C516" s="210">
        <v>0</v>
      </c>
      <c r="D516" s="209">
        <v>22005502391.860001</v>
      </c>
      <c r="E516" s="209">
        <v>22005502391.860001</v>
      </c>
      <c r="F516" s="210">
        <v>0</v>
      </c>
      <c r="G516" s="210">
        <v>0</v>
      </c>
    </row>
    <row r="517" spans="1:7" hidden="1">
      <c r="A517" s="501" t="s">
        <v>1435</v>
      </c>
      <c r="B517" s="210">
        <v>0</v>
      </c>
      <c r="C517" s="210">
        <v>0</v>
      </c>
      <c r="D517" s="209">
        <v>1534005986.28</v>
      </c>
      <c r="E517" s="209">
        <v>1534005986.28</v>
      </c>
      <c r="F517" s="210">
        <v>0</v>
      </c>
      <c r="G517" s="210">
        <v>0</v>
      </c>
    </row>
    <row r="518" spans="1:7" ht="22.5" hidden="1">
      <c r="A518" s="501" t="s">
        <v>1436</v>
      </c>
      <c r="B518" s="210">
        <v>0</v>
      </c>
      <c r="C518" s="210">
        <v>0</v>
      </c>
      <c r="D518" s="209">
        <v>79205612.239999995</v>
      </c>
      <c r="E518" s="209">
        <v>79205612.239999995</v>
      </c>
      <c r="F518" s="210">
        <v>0</v>
      </c>
      <c r="G518" s="210">
        <v>0</v>
      </c>
    </row>
    <row r="519" spans="1:7" hidden="1">
      <c r="A519" s="501" t="s">
        <v>1437</v>
      </c>
      <c r="B519" s="210">
        <v>0</v>
      </c>
      <c r="C519" s="210">
        <v>0</v>
      </c>
      <c r="D519" s="209">
        <v>3260107311.6099997</v>
      </c>
      <c r="E519" s="209">
        <v>3260107311.6099997</v>
      </c>
      <c r="F519" s="210">
        <v>0</v>
      </c>
      <c r="G519" s="210">
        <v>0</v>
      </c>
    </row>
    <row r="520" spans="1:7" ht="22.5" hidden="1">
      <c r="A520" s="501" t="s">
        <v>1438</v>
      </c>
      <c r="B520" s="210">
        <v>0</v>
      </c>
      <c r="C520" s="210">
        <v>0</v>
      </c>
      <c r="D520" s="212">
        <v>533284153.30000001</v>
      </c>
      <c r="E520" s="212">
        <v>533284153.30000001</v>
      </c>
      <c r="F520" s="210">
        <v>0</v>
      </c>
      <c r="G520" s="210">
        <v>0</v>
      </c>
    </row>
    <row r="521" spans="1:7" hidden="1">
      <c r="A521" s="501" t="s">
        <v>1439</v>
      </c>
      <c r="B521" s="210">
        <v>0</v>
      </c>
      <c r="C521" s="210">
        <v>0</v>
      </c>
      <c r="D521" s="209">
        <v>971825470.75</v>
      </c>
      <c r="E521" s="209">
        <v>971825470.75</v>
      </c>
      <c r="F521" s="210">
        <v>0</v>
      </c>
      <c r="G521" s="210">
        <v>0</v>
      </c>
    </row>
    <row r="522" spans="1:7" hidden="1">
      <c r="A522" s="501" t="s">
        <v>1440</v>
      </c>
      <c r="B522" s="210">
        <v>0</v>
      </c>
      <c r="C522" s="210">
        <v>0</v>
      </c>
      <c r="D522" s="209">
        <v>1550648478.5500002</v>
      </c>
      <c r="E522" s="209">
        <v>1550648478.5500002</v>
      </c>
      <c r="F522" s="210">
        <v>0</v>
      </c>
      <c r="G522" s="210">
        <v>0</v>
      </c>
    </row>
    <row r="523" spans="1:7" hidden="1">
      <c r="A523" s="501" t="s">
        <v>1441</v>
      </c>
      <c r="B523" s="210">
        <v>0</v>
      </c>
      <c r="C523" s="210">
        <v>0</v>
      </c>
      <c r="D523" s="211">
        <v>10458486761</v>
      </c>
      <c r="E523" s="211">
        <v>10458486761</v>
      </c>
      <c r="F523" s="210">
        <v>0</v>
      </c>
      <c r="G523" s="210">
        <v>0</v>
      </c>
    </row>
    <row r="524" spans="1:7" ht="22.5" hidden="1">
      <c r="A524" s="501" t="s">
        <v>1442</v>
      </c>
      <c r="B524" s="210">
        <v>0</v>
      </c>
      <c r="C524" s="210">
        <v>0</v>
      </c>
      <c r="D524" s="209">
        <v>3617938618.1299996</v>
      </c>
      <c r="E524" s="209">
        <v>3617938618.1299996</v>
      </c>
      <c r="F524" s="210">
        <v>0</v>
      </c>
      <c r="G524" s="210">
        <v>0</v>
      </c>
    </row>
    <row r="525" spans="1:7" hidden="1">
      <c r="A525" s="496" t="s">
        <v>1443</v>
      </c>
      <c r="B525" s="498">
        <v>0</v>
      </c>
      <c r="C525" s="498">
        <v>0</v>
      </c>
      <c r="D525" s="497">
        <v>11312126265.529999</v>
      </c>
      <c r="E525" s="497">
        <v>11312126265.529999</v>
      </c>
      <c r="F525" s="498">
        <v>0</v>
      </c>
      <c r="G525" s="498">
        <v>0</v>
      </c>
    </row>
    <row r="526" spans="1:7" ht="22.5" hidden="1">
      <c r="A526" s="500" t="s">
        <v>1444</v>
      </c>
      <c r="B526" s="210">
        <v>0</v>
      </c>
      <c r="C526" s="210">
        <v>0</v>
      </c>
      <c r="D526" s="212">
        <v>4266561774.1999998</v>
      </c>
      <c r="E526" s="212">
        <v>4266561774.1999998</v>
      </c>
      <c r="F526" s="210">
        <v>0</v>
      </c>
      <c r="G526" s="210">
        <v>0</v>
      </c>
    </row>
    <row r="527" spans="1:7" ht="22.5" hidden="1">
      <c r="A527" s="500" t="s">
        <v>1445</v>
      </c>
      <c r="B527" s="210">
        <v>0</v>
      </c>
      <c r="C527" s="210">
        <v>0</v>
      </c>
      <c r="D527" s="209">
        <v>19374678.879999999</v>
      </c>
      <c r="E527" s="209">
        <v>19374678.879999999</v>
      </c>
      <c r="F527" s="210">
        <v>0</v>
      </c>
      <c r="G527" s="210">
        <v>0</v>
      </c>
    </row>
    <row r="528" spans="1:7" ht="22.5" hidden="1">
      <c r="A528" s="500" t="s">
        <v>1446</v>
      </c>
      <c r="B528" s="210">
        <v>0</v>
      </c>
      <c r="C528" s="210">
        <v>0</v>
      </c>
      <c r="D528" s="209">
        <v>17815.79</v>
      </c>
      <c r="E528" s="209">
        <v>17815.79</v>
      </c>
      <c r="F528" s="210">
        <v>0</v>
      </c>
      <c r="G528" s="210">
        <v>0</v>
      </c>
    </row>
    <row r="529" spans="1:7" ht="22.5" hidden="1">
      <c r="A529" s="500" t="s">
        <v>1447</v>
      </c>
      <c r="B529" s="210">
        <v>0</v>
      </c>
      <c r="C529" s="210">
        <v>0</v>
      </c>
      <c r="D529" s="212">
        <v>4897300.3</v>
      </c>
      <c r="E529" s="212">
        <v>4897300.3</v>
      </c>
      <c r="F529" s="210">
        <v>0</v>
      </c>
      <c r="G529" s="210">
        <v>0</v>
      </c>
    </row>
    <row r="530" spans="1:7" hidden="1">
      <c r="A530" s="500" t="s">
        <v>1448</v>
      </c>
      <c r="B530" s="210">
        <v>0</v>
      </c>
      <c r="C530" s="210">
        <v>0</v>
      </c>
      <c r="D530" s="209">
        <v>1483233981.4300001</v>
      </c>
      <c r="E530" s="209">
        <v>1483233981.4300001</v>
      </c>
      <c r="F530" s="210">
        <v>0</v>
      </c>
      <c r="G530" s="210">
        <v>0</v>
      </c>
    </row>
    <row r="531" spans="1:7" hidden="1">
      <c r="A531" s="500" t="s">
        <v>1449</v>
      </c>
      <c r="B531" s="210">
        <v>0</v>
      </c>
      <c r="C531" s="210">
        <v>0</v>
      </c>
      <c r="D531" s="209">
        <v>1070054251.62</v>
      </c>
      <c r="E531" s="209">
        <v>1070054251.62</v>
      </c>
      <c r="F531" s="210">
        <v>0</v>
      </c>
      <c r="G531" s="210">
        <v>0</v>
      </c>
    </row>
    <row r="532" spans="1:7" hidden="1">
      <c r="A532" s="500" t="s">
        <v>1450</v>
      </c>
      <c r="B532" s="210">
        <v>0</v>
      </c>
      <c r="C532" s="210">
        <v>0</v>
      </c>
      <c r="D532" s="209">
        <v>4312849975.7799997</v>
      </c>
      <c r="E532" s="209">
        <v>4312849975.7799997</v>
      </c>
      <c r="F532" s="210">
        <v>0</v>
      </c>
      <c r="G532" s="210">
        <v>0</v>
      </c>
    </row>
    <row r="533" spans="1:7" hidden="1">
      <c r="A533" s="500" t="s">
        <v>1451</v>
      </c>
      <c r="B533" s="210">
        <v>0</v>
      </c>
      <c r="C533" s="210">
        <v>0</v>
      </c>
      <c r="D533" s="209">
        <v>140842273.97</v>
      </c>
      <c r="E533" s="209">
        <v>140842273.97</v>
      </c>
      <c r="F533" s="210">
        <v>0</v>
      </c>
      <c r="G533" s="210">
        <v>0</v>
      </c>
    </row>
    <row r="534" spans="1:7" hidden="1">
      <c r="A534" s="500" t="s">
        <v>1452</v>
      </c>
      <c r="B534" s="210">
        <v>0</v>
      </c>
      <c r="C534" s="210">
        <v>0</v>
      </c>
      <c r="D534" s="209">
        <v>14294213.560000001</v>
      </c>
      <c r="E534" s="209">
        <v>14294213.560000001</v>
      </c>
      <c r="F534" s="210">
        <v>0</v>
      </c>
      <c r="G534" s="210">
        <v>0</v>
      </c>
    </row>
    <row r="535" spans="1:7" hidden="1">
      <c r="A535" s="496" t="s">
        <v>1453</v>
      </c>
      <c r="B535" s="498">
        <v>0</v>
      </c>
      <c r="C535" s="498">
        <v>0</v>
      </c>
      <c r="D535" s="497">
        <v>11312126265.529999</v>
      </c>
      <c r="E535" s="497">
        <v>11312126265.529999</v>
      </c>
      <c r="F535" s="498">
        <v>0</v>
      </c>
      <c r="G535" s="498">
        <v>0</v>
      </c>
    </row>
    <row r="536" spans="1:7" hidden="1">
      <c r="A536" s="500" t="s">
        <v>1454</v>
      </c>
      <c r="B536" s="210">
        <v>0</v>
      </c>
      <c r="C536" s="210">
        <v>0</v>
      </c>
      <c r="D536" s="209">
        <v>11312126265.529999</v>
      </c>
      <c r="E536" s="209">
        <v>11312126265.529999</v>
      </c>
      <c r="F536" s="210">
        <v>0</v>
      </c>
      <c r="G536" s="210">
        <v>0</v>
      </c>
    </row>
    <row r="537" spans="1:7" ht="22.5" hidden="1">
      <c r="A537" s="501" t="s">
        <v>1455</v>
      </c>
      <c r="B537" s="210">
        <v>0</v>
      </c>
      <c r="C537" s="210">
        <v>0</v>
      </c>
      <c r="D537" s="209">
        <v>418310.63</v>
      </c>
      <c r="E537" s="209">
        <v>418310.63</v>
      </c>
      <c r="F537" s="210">
        <v>0</v>
      </c>
      <c r="G537" s="210">
        <v>0</v>
      </c>
    </row>
    <row r="538" spans="1:7" ht="22.5" hidden="1">
      <c r="A538" s="501" t="s">
        <v>1456</v>
      </c>
      <c r="B538" s="210">
        <v>0</v>
      </c>
      <c r="C538" s="210">
        <v>0</v>
      </c>
      <c r="D538" s="209">
        <v>17815.79</v>
      </c>
      <c r="E538" s="209">
        <v>17815.79</v>
      </c>
      <c r="F538" s="210">
        <v>0</v>
      </c>
      <c r="G538" s="210">
        <v>0</v>
      </c>
    </row>
    <row r="539" spans="1:7" ht="22.5" hidden="1">
      <c r="A539" s="501" t="s">
        <v>1457</v>
      </c>
      <c r="B539" s="210">
        <v>0</v>
      </c>
      <c r="C539" s="210">
        <v>0</v>
      </c>
      <c r="D539" s="209">
        <v>1336507.21</v>
      </c>
      <c r="E539" s="209">
        <v>1336507.21</v>
      </c>
      <c r="F539" s="210">
        <v>0</v>
      </c>
      <c r="G539" s="210">
        <v>0</v>
      </c>
    </row>
    <row r="540" spans="1:7" hidden="1">
      <c r="A540" s="501" t="s">
        <v>1458</v>
      </c>
      <c r="B540" s="210">
        <v>0</v>
      </c>
      <c r="C540" s="210">
        <v>0</v>
      </c>
      <c r="D540" s="209">
        <v>1070054251.62</v>
      </c>
      <c r="E540" s="209">
        <v>1070054251.62</v>
      </c>
      <c r="F540" s="210">
        <v>0</v>
      </c>
      <c r="G540" s="210">
        <v>0</v>
      </c>
    </row>
    <row r="541" spans="1:7" hidden="1">
      <c r="A541" s="501" t="s">
        <v>1459</v>
      </c>
      <c r="B541" s="210">
        <v>0</v>
      </c>
      <c r="C541" s="210">
        <v>0</v>
      </c>
      <c r="D541" s="209">
        <v>140842273.97</v>
      </c>
      <c r="E541" s="209">
        <v>140842273.97</v>
      </c>
      <c r="F541" s="210">
        <v>0</v>
      </c>
      <c r="G541" s="210">
        <v>0</v>
      </c>
    </row>
    <row r="542" spans="1:7" hidden="1">
      <c r="A542" s="501" t="s">
        <v>1460</v>
      </c>
      <c r="B542" s="210">
        <v>0</v>
      </c>
      <c r="C542" s="210">
        <v>0</v>
      </c>
      <c r="D542" s="209">
        <v>13919955.48</v>
      </c>
      <c r="E542" s="209">
        <v>13919955.48</v>
      </c>
      <c r="F542" s="210">
        <v>0</v>
      </c>
      <c r="G542" s="210">
        <v>0</v>
      </c>
    </row>
    <row r="543" spans="1:7" ht="22.5" hidden="1">
      <c r="A543" s="501" t="s">
        <v>1461</v>
      </c>
      <c r="B543" s="210">
        <v>0</v>
      </c>
      <c r="C543" s="210">
        <v>0</v>
      </c>
      <c r="D543" s="209">
        <v>7182981240.1099997</v>
      </c>
      <c r="E543" s="209">
        <v>7182981240.1099997</v>
      </c>
      <c r="F543" s="210">
        <v>0</v>
      </c>
      <c r="G543" s="210">
        <v>0</v>
      </c>
    </row>
    <row r="544" spans="1:7" ht="22.5" hidden="1">
      <c r="A544" s="501" t="s">
        <v>1462</v>
      </c>
      <c r="B544" s="210">
        <v>0</v>
      </c>
      <c r="C544" s="210">
        <v>0</v>
      </c>
      <c r="D544" s="209">
        <v>18956368.25</v>
      </c>
      <c r="E544" s="209">
        <v>18956368.25</v>
      </c>
      <c r="F544" s="210">
        <v>0</v>
      </c>
      <c r="G544" s="210">
        <v>0</v>
      </c>
    </row>
    <row r="545" spans="1:7" ht="22.5" hidden="1">
      <c r="A545" s="501" t="s">
        <v>1463</v>
      </c>
      <c r="B545" s="210">
        <v>0</v>
      </c>
      <c r="C545" s="210">
        <v>0</v>
      </c>
      <c r="D545" s="209">
        <v>2883599542.4700003</v>
      </c>
      <c r="E545" s="209">
        <v>2883599542.4700003</v>
      </c>
      <c r="F545" s="210">
        <v>0</v>
      </c>
      <c r="G545" s="210">
        <v>0</v>
      </c>
    </row>
    <row r="546" spans="1:7" hidden="1">
      <c r="A546" s="507" t="s">
        <v>1464</v>
      </c>
      <c r="B546" s="508">
        <v>222336015847.52002</v>
      </c>
      <c r="C546" s="508">
        <v>222336015847.52002</v>
      </c>
      <c r="D546" s="508">
        <v>1477542672340.22</v>
      </c>
      <c r="E546" s="508">
        <v>1477542672340.22</v>
      </c>
      <c r="F546" s="508">
        <v>198393265422.12997</v>
      </c>
      <c r="G546" s="508">
        <v>198393265422.12997</v>
      </c>
    </row>
    <row r="549" spans="1:7">
      <c r="A549" s="510" t="s">
        <v>570</v>
      </c>
      <c r="B549" s="510" t="s">
        <v>571</v>
      </c>
      <c r="C549" s="510" t="s">
        <v>572</v>
      </c>
      <c r="D549" s="510" t="s">
        <v>573</v>
      </c>
    </row>
    <row r="550" spans="1:7">
      <c r="A550" s="511" t="s">
        <v>1466</v>
      </c>
      <c r="B550" s="512" t="s">
        <v>574</v>
      </c>
      <c r="C550" s="513">
        <v>0</v>
      </c>
      <c r="D550" s="513">
        <v>0</v>
      </c>
      <c r="E550" s="519">
        <f>(D550-C550)/1000</f>
        <v>0</v>
      </c>
      <c r="F550">
        <f>VLOOKUP(B550,[60]TB!$B$434:$F$500,5,0)</f>
        <v>0</v>
      </c>
    </row>
    <row r="551" spans="1:7">
      <c r="A551" s="514"/>
      <c r="B551" s="515" t="s">
        <v>1467</v>
      </c>
      <c r="C551" s="209">
        <v>7214621609.2299995</v>
      </c>
      <c r="D551" s="210">
        <v>0</v>
      </c>
      <c r="E551" s="519">
        <f t="shared" ref="E551:E614" si="26">(D551-C551)/1000</f>
        <v>-7214621.6092299996</v>
      </c>
      <c r="F551">
        <f>VLOOKUP(B551,[60]TB!$B$434:$F$500,5,0)</f>
        <v>0</v>
      </c>
    </row>
    <row r="552" spans="1:7">
      <c r="A552" s="516"/>
      <c r="B552" s="515" t="s">
        <v>1468</v>
      </c>
      <c r="C552" s="209">
        <v>7214621609.2299995</v>
      </c>
      <c r="D552" s="210">
        <v>0</v>
      </c>
      <c r="E552" s="519">
        <f t="shared" si="26"/>
        <v>-7214621.6092299996</v>
      </c>
      <c r="F552">
        <f>VLOOKUP(B552,[60]TB!$B$434:$F$500,5,0)</f>
        <v>0</v>
      </c>
    </row>
    <row r="553" spans="1:7">
      <c r="A553" s="514"/>
      <c r="B553" s="515" t="s">
        <v>1469</v>
      </c>
      <c r="C553" s="210">
        <v>0</v>
      </c>
      <c r="D553" s="209">
        <v>39243286787.559998</v>
      </c>
      <c r="E553" s="519">
        <f t="shared" si="26"/>
        <v>39243286.787560001</v>
      </c>
      <c r="F553">
        <f>VLOOKUP(B553,[60]TB!$B$434:$F$500,5,0)</f>
        <v>0</v>
      </c>
    </row>
    <row r="554" spans="1:7">
      <c r="A554" s="516"/>
      <c r="B554" s="515" t="s">
        <v>1470</v>
      </c>
      <c r="C554" s="210">
        <v>0</v>
      </c>
      <c r="D554" s="209">
        <v>39190216815.140007</v>
      </c>
      <c r="E554" s="519">
        <f t="shared" si="26"/>
        <v>39190216.815140009</v>
      </c>
      <c r="F554">
        <f>VLOOKUP(B554,[60]TB!$B$434:$F$500,5,0)</f>
        <v>0</v>
      </c>
    </row>
    <row r="555" spans="1:7">
      <c r="A555" s="517"/>
      <c r="B555" s="515" t="s">
        <v>1471</v>
      </c>
      <c r="C555" s="210">
        <v>0</v>
      </c>
      <c r="D555" s="209">
        <v>11606913222.760002</v>
      </c>
      <c r="E555" s="519">
        <f t="shared" si="26"/>
        <v>11606913.222760003</v>
      </c>
      <c r="F555" t="str">
        <f>VLOOKUP(B555,[60]TB!$B$434:$F$500,5,0)</f>
        <v>Доход от оказания услуг</v>
      </c>
    </row>
    <row r="556" spans="1:7">
      <c r="A556" s="517"/>
      <c r="B556" s="515" t="s">
        <v>1472</v>
      </c>
      <c r="C556" s="210">
        <v>0</v>
      </c>
      <c r="D556" s="209">
        <v>3673053305.73</v>
      </c>
      <c r="E556" s="519">
        <f t="shared" si="26"/>
        <v>3673053.3057300001</v>
      </c>
      <c r="F556" t="str">
        <f>VLOOKUP(B556,[60]TB!$B$434:$F$500,5,0)</f>
        <v>Доход от оказания услуг</v>
      </c>
    </row>
    <row r="557" spans="1:7">
      <c r="A557" s="517"/>
      <c r="B557" s="515" t="s">
        <v>1473</v>
      </c>
      <c r="C557" s="210">
        <v>0</v>
      </c>
      <c r="D557" s="209">
        <v>23910250286.649998</v>
      </c>
      <c r="E557" s="519">
        <f t="shared" si="26"/>
        <v>23910250.286649998</v>
      </c>
      <c r="F557" t="str">
        <f>VLOOKUP(B557,[60]TB!$B$434:$F$500,5,0)</f>
        <v>Доход от оказания услуг</v>
      </c>
    </row>
    <row r="558" spans="1:7">
      <c r="A558" s="516"/>
      <c r="B558" s="515" t="s">
        <v>1474</v>
      </c>
      <c r="C558" s="210">
        <v>0</v>
      </c>
      <c r="D558" s="209">
        <v>53069972.420000002</v>
      </c>
      <c r="E558" s="519">
        <f t="shared" si="26"/>
        <v>53069.972419999998</v>
      </c>
      <c r="F558" t="str">
        <f>VLOOKUP(B558,[60]TB!$B$434:$F$500,5,0)</f>
        <v>Доход от оказания услуг</v>
      </c>
    </row>
    <row r="559" spans="1:7">
      <c r="A559" s="517"/>
      <c r="B559" s="515" t="s">
        <v>1475</v>
      </c>
      <c r="C559" s="210">
        <v>0</v>
      </c>
      <c r="D559" s="209">
        <v>53069972.420000002</v>
      </c>
      <c r="E559" s="519">
        <f t="shared" si="26"/>
        <v>53069.972419999998</v>
      </c>
      <c r="F559">
        <f>VLOOKUP(B559,[60]TB!$B$434:$F$500,5,0)</f>
        <v>0</v>
      </c>
    </row>
    <row r="560" spans="1:7">
      <c r="A560" s="514"/>
      <c r="B560" s="515" t="s">
        <v>1476</v>
      </c>
      <c r="C560" s="210">
        <v>0</v>
      </c>
      <c r="D560" s="209">
        <v>522436889.88999999</v>
      </c>
      <c r="E560" s="519">
        <f t="shared" si="26"/>
        <v>522436.88988999999</v>
      </c>
      <c r="F560">
        <f>VLOOKUP(B560,[60]TB!$B$434:$F$500,5,0)</f>
        <v>0</v>
      </c>
    </row>
    <row r="561" spans="1:6">
      <c r="A561" s="516"/>
      <c r="B561" s="515" t="s">
        <v>1477</v>
      </c>
      <c r="C561" s="210">
        <v>0</v>
      </c>
      <c r="D561" s="209">
        <v>446110666.04000002</v>
      </c>
      <c r="E561" s="519">
        <f t="shared" si="26"/>
        <v>446110.66604000004</v>
      </c>
      <c r="F561">
        <f>VLOOKUP(B561,[60]TB!$B$434:$F$500,5,0)</f>
        <v>0</v>
      </c>
    </row>
    <row r="562" spans="1:6">
      <c r="A562" s="517"/>
      <c r="B562" s="515" t="s">
        <v>1478</v>
      </c>
      <c r="C562" s="210">
        <v>0</v>
      </c>
      <c r="D562" s="209">
        <v>258708526.34999999</v>
      </c>
      <c r="E562" s="519">
        <f t="shared" si="26"/>
        <v>258708.52635</v>
      </c>
      <c r="F562" t="str">
        <f>VLOOKUP(B562,[60]TB!$B$434:$F$500,5,0)</f>
        <v>Финансовые доходы</v>
      </c>
    </row>
    <row r="563" spans="1:6">
      <c r="A563" s="517"/>
      <c r="B563" s="515" t="s">
        <v>1479</v>
      </c>
      <c r="C563" s="210">
        <v>0</v>
      </c>
      <c r="D563" s="209">
        <v>191828.64</v>
      </c>
      <c r="E563" s="519">
        <f t="shared" si="26"/>
        <v>191.82864000000001</v>
      </c>
      <c r="F563" t="str">
        <f>VLOOKUP(B563,[60]TB!$B$434:$F$500,5,0)</f>
        <v>Финансовые доходы</v>
      </c>
    </row>
    <row r="564" spans="1:6">
      <c r="A564" s="517"/>
      <c r="B564" s="515" t="s">
        <v>1480</v>
      </c>
      <c r="C564" s="210">
        <v>0</v>
      </c>
      <c r="D564" s="209">
        <v>180595739.11000001</v>
      </c>
      <c r="E564" s="519">
        <f t="shared" si="26"/>
        <v>180595.73911000002</v>
      </c>
      <c r="F564" t="str">
        <f>VLOOKUP(B564,[60]TB!$B$434:$F$500,5,0)</f>
        <v>Финансовые доходы</v>
      </c>
    </row>
    <row r="565" spans="1:6">
      <c r="A565" s="517"/>
      <c r="B565" s="515" t="s">
        <v>1481</v>
      </c>
      <c r="C565" s="210">
        <v>0</v>
      </c>
      <c r="D565" s="209">
        <v>191008.54</v>
      </c>
      <c r="E565" s="519">
        <f t="shared" si="26"/>
        <v>191.00854000000001</v>
      </c>
      <c r="F565" t="str">
        <f>VLOOKUP(B565,[60]TB!$B$434:$F$500,5,0)</f>
        <v>Финансовые доходы</v>
      </c>
    </row>
    <row r="566" spans="1:6">
      <c r="A566" s="517"/>
      <c r="B566" s="515" t="s">
        <v>1482</v>
      </c>
      <c r="C566" s="210">
        <v>0</v>
      </c>
      <c r="D566" s="212">
        <v>6423563.4000000004</v>
      </c>
      <c r="E566" s="519">
        <f t="shared" si="26"/>
        <v>6423.5634</v>
      </c>
      <c r="F566" t="str">
        <f>VLOOKUP(B566,[60]TB!$B$434:$F$500,5,0)</f>
        <v>Финансовые доходы</v>
      </c>
    </row>
    <row r="567" spans="1:6">
      <c r="A567" s="516"/>
      <c r="B567" s="515" t="s">
        <v>1483</v>
      </c>
      <c r="C567" s="210">
        <v>0</v>
      </c>
      <c r="D567" s="209">
        <v>76326223.849999994</v>
      </c>
      <c r="E567" s="519">
        <f t="shared" si="26"/>
        <v>76326.223849999995</v>
      </c>
      <c r="F567">
        <f>VLOOKUP(B567,[60]TB!$B$434:$F$500,5,0)</f>
        <v>0</v>
      </c>
    </row>
    <row r="568" spans="1:6">
      <c r="A568" s="517"/>
      <c r="B568" s="515" t="s">
        <v>575</v>
      </c>
      <c r="C568" s="210">
        <v>0</v>
      </c>
      <c r="D568" s="209">
        <v>76326223.849999994</v>
      </c>
      <c r="E568" s="519">
        <f t="shared" si="26"/>
        <v>76326.223849999995</v>
      </c>
      <c r="F568" t="str">
        <f>VLOOKUP(B568,[60]TB!$B$434:$F$500,5,0)</f>
        <v>Финансовые доходы</v>
      </c>
    </row>
    <row r="569" spans="1:6">
      <c r="A569" s="514"/>
      <c r="B569" s="515" t="s">
        <v>1484</v>
      </c>
      <c r="C569" s="210">
        <v>0</v>
      </c>
      <c r="D569" s="209">
        <v>19645222289.510002</v>
      </c>
      <c r="E569" s="519">
        <f t="shared" si="26"/>
        <v>19645222.28951</v>
      </c>
      <c r="F569">
        <f>VLOOKUP(B569,[60]TB!$B$434:$F$500,5,0)</f>
        <v>0</v>
      </c>
    </row>
    <row r="570" spans="1:6">
      <c r="A570" s="516"/>
      <c r="B570" s="515" t="s">
        <v>1485</v>
      </c>
      <c r="C570" s="210">
        <v>0</v>
      </c>
      <c r="D570" s="209">
        <v>3208980.36</v>
      </c>
      <c r="E570" s="519">
        <f t="shared" si="26"/>
        <v>3208.98036</v>
      </c>
      <c r="F570">
        <f>VLOOKUP(B570,[60]TB!$B$434:$F$500,5,0)</f>
        <v>0</v>
      </c>
    </row>
    <row r="571" spans="1:6">
      <c r="A571" s="517"/>
      <c r="B571" s="515" t="s">
        <v>1486</v>
      </c>
      <c r="C571" s="210">
        <v>0</v>
      </c>
      <c r="D571" s="209">
        <v>3208980.36</v>
      </c>
      <c r="E571" s="519">
        <f t="shared" si="26"/>
        <v>3208.98036</v>
      </c>
      <c r="F571" t="str">
        <f>VLOOKUP(B571,[60]TB!$B$434:$F$500,5,0)</f>
        <v>Прочие доходы</v>
      </c>
    </row>
    <row r="572" spans="1:6">
      <c r="A572" s="516"/>
      <c r="B572" s="515" t="s">
        <v>576</v>
      </c>
      <c r="C572" s="210">
        <v>0</v>
      </c>
      <c r="D572" s="209">
        <v>18799641452.980003</v>
      </c>
      <c r="E572" s="519">
        <f t="shared" si="26"/>
        <v>18799641.452980004</v>
      </c>
      <c r="F572">
        <f>VLOOKUP(B572,[60]TB!$B$434:$F$500,5,0)</f>
        <v>0</v>
      </c>
    </row>
    <row r="573" spans="1:6">
      <c r="A573" s="517"/>
      <c r="B573" s="515" t="s">
        <v>577</v>
      </c>
      <c r="C573" s="210">
        <v>0</v>
      </c>
      <c r="D573" s="209">
        <v>18758063931.27</v>
      </c>
      <c r="E573" s="519">
        <f t="shared" si="26"/>
        <v>18758063.93127</v>
      </c>
      <c r="F573" t="str">
        <f>VLOOKUP(B573,[60]TB!$B$434:$F$500,5,0)</f>
        <v>Прибыль/(убыток) от курсовой разницы</v>
      </c>
    </row>
    <row r="574" spans="1:6">
      <c r="A574" s="517"/>
      <c r="B574" s="515" t="s">
        <v>1487</v>
      </c>
      <c r="C574" s="210">
        <v>0</v>
      </c>
      <c r="D574" s="209">
        <v>41266358.420000002</v>
      </c>
      <c r="E574" s="519">
        <f t="shared" si="26"/>
        <v>41266.358420000004</v>
      </c>
      <c r="F574" t="str">
        <f>VLOOKUP(B574,[60]TB!$B$434:$F$500,5,0)</f>
        <v>Прибыль/(убыток) от курсовой разницы</v>
      </c>
    </row>
    <row r="575" spans="1:6">
      <c r="A575" s="517"/>
      <c r="B575" s="515" t="s">
        <v>1488</v>
      </c>
      <c r="C575" s="210">
        <v>0</v>
      </c>
      <c r="D575" s="209">
        <v>311163.28999999998</v>
      </c>
      <c r="E575" s="519">
        <f t="shared" si="26"/>
        <v>311.16328999999996</v>
      </c>
      <c r="F575" t="str">
        <f>VLOOKUP(B575,[60]TB!$B$434:$F$500,5,0)</f>
        <v>Прибыль/(убыток) от курсовой разницы</v>
      </c>
    </row>
    <row r="576" spans="1:6">
      <c r="A576" s="516"/>
      <c r="B576" s="515" t="s">
        <v>1489</v>
      </c>
      <c r="C576" s="210">
        <v>0</v>
      </c>
      <c r="D576" s="209">
        <v>842371856.16999996</v>
      </c>
      <c r="E576" s="519">
        <f t="shared" si="26"/>
        <v>842371.85616999993</v>
      </c>
      <c r="F576">
        <f>VLOOKUP(B576,[60]TB!$B$434:$F$500,5,0)</f>
        <v>0</v>
      </c>
    </row>
    <row r="577" spans="1:6">
      <c r="A577" s="517"/>
      <c r="B577" s="515" t="s">
        <v>1490</v>
      </c>
      <c r="C577" s="210">
        <v>0</v>
      </c>
      <c r="D577" s="213">
        <v>632</v>
      </c>
      <c r="E577" s="519">
        <f t="shared" si="26"/>
        <v>0.63200000000000001</v>
      </c>
      <c r="F577" t="str">
        <f>VLOOKUP(B577,[60]TB!$B$434:$F$500,5,0)</f>
        <v>Прочие доходы</v>
      </c>
    </row>
    <row r="578" spans="1:6">
      <c r="A578" s="517"/>
      <c r="B578" s="515" t="s">
        <v>578</v>
      </c>
      <c r="C578" s="210">
        <v>0</v>
      </c>
      <c r="D578" s="212">
        <v>45712598.600000001</v>
      </c>
      <c r="E578" s="519">
        <f t="shared" si="26"/>
        <v>45712.598600000005</v>
      </c>
      <c r="F578" t="str">
        <f>VLOOKUP(B578,[60]TB!$B$434:$F$500,5,0)</f>
        <v>Прочие доходы</v>
      </c>
    </row>
    <row r="579" spans="1:6">
      <c r="A579" s="517"/>
      <c r="B579" s="515" t="s">
        <v>579</v>
      </c>
      <c r="C579" s="210">
        <v>0</v>
      </c>
      <c r="D579" s="209">
        <v>796658625.57000005</v>
      </c>
      <c r="E579" s="519">
        <f t="shared" si="26"/>
        <v>796658.62557000003</v>
      </c>
      <c r="F579" t="str">
        <f>VLOOKUP(B579,[60]TB!$B$434:$F$500,5,0)</f>
        <v>Прочие доходы</v>
      </c>
    </row>
    <row r="580" spans="1:6">
      <c r="A580" s="514"/>
      <c r="B580" s="515" t="s">
        <v>580</v>
      </c>
      <c r="C580" s="209">
        <v>29746550689.240002</v>
      </c>
      <c r="D580" s="210">
        <v>0</v>
      </c>
      <c r="E580" s="519">
        <f t="shared" si="26"/>
        <v>-29746550.689240001</v>
      </c>
      <c r="F580">
        <f>VLOOKUP(B580,[60]TB!$B$434:$F$500,5,0)</f>
        <v>0</v>
      </c>
    </row>
    <row r="581" spans="1:6">
      <c r="A581" s="516"/>
      <c r="B581" s="515" t="s">
        <v>1491</v>
      </c>
      <c r="C581" s="209">
        <v>29699690039.260002</v>
      </c>
      <c r="D581" s="210">
        <v>0</v>
      </c>
      <c r="E581" s="519">
        <f t="shared" si="26"/>
        <v>-29699690.039260004</v>
      </c>
      <c r="F581">
        <f>VLOOKUP(B581,[60]TB!$B$434:$F$500,5,0)</f>
        <v>0</v>
      </c>
    </row>
    <row r="582" spans="1:6">
      <c r="A582" s="517"/>
      <c r="B582" s="515" t="s">
        <v>1492</v>
      </c>
      <c r="C582" s="212">
        <v>9164170479.3000011</v>
      </c>
      <c r="D582" s="210">
        <v>0</v>
      </c>
      <c r="E582" s="519">
        <f t="shared" si="26"/>
        <v>-9164170.4793000016</v>
      </c>
      <c r="F582" t="str">
        <f>VLOOKUP(B582,[60]TB!$B$434:$F$500,5,0)</f>
        <v>Себестоимость оказанных услуг</v>
      </c>
    </row>
    <row r="583" spans="1:6">
      <c r="A583" s="517"/>
      <c r="B583" s="515" t="s">
        <v>1493</v>
      </c>
      <c r="C583" s="212">
        <v>4058397857.1000004</v>
      </c>
      <c r="D583" s="210">
        <v>0</v>
      </c>
      <c r="E583" s="519">
        <f t="shared" si="26"/>
        <v>-4058397.8571000006</v>
      </c>
      <c r="F583" t="str">
        <f>VLOOKUP(B583,[60]TB!$B$434:$F$500,5,0)</f>
        <v>Себестоимость оказанных услуг</v>
      </c>
    </row>
    <row r="584" spans="1:6">
      <c r="A584" s="517"/>
      <c r="B584" s="515" t="s">
        <v>1494</v>
      </c>
      <c r="C584" s="209">
        <v>16477121702.860001</v>
      </c>
      <c r="D584" s="210">
        <v>0</v>
      </c>
      <c r="E584" s="519">
        <f t="shared" si="26"/>
        <v>-16477121.702860001</v>
      </c>
      <c r="F584" t="str">
        <f>VLOOKUP(B584,[60]TB!$B$434:$F$500,5,0)</f>
        <v>Себестоимость оказанных услуг</v>
      </c>
    </row>
    <row r="585" spans="1:6">
      <c r="A585" s="516"/>
      <c r="B585" s="515" t="s">
        <v>1495</v>
      </c>
      <c r="C585" s="209">
        <v>46860649.979999997</v>
      </c>
      <c r="D585" s="210">
        <v>0</v>
      </c>
      <c r="E585" s="519">
        <f t="shared" si="26"/>
        <v>-46860.649979999995</v>
      </c>
      <c r="F585">
        <f>VLOOKUP(B585,[60]TB!$B$434:$F$500,5,0)</f>
        <v>0</v>
      </c>
    </row>
    <row r="586" spans="1:6">
      <c r="A586" s="517"/>
      <c r="B586" s="515" t="s">
        <v>1496</v>
      </c>
      <c r="C586" s="209">
        <v>46860649.979999997</v>
      </c>
      <c r="D586" s="210">
        <v>0</v>
      </c>
      <c r="E586" s="519">
        <f t="shared" si="26"/>
        <v>-46860.649979999995</v>
      </c>
      <c r="F586" t="str">
        <f>VLOOKUP(B586,[60]TB!$B$434:$F$500,5,0)</f>
        <v>Себестоимость оказанных услуг</v>
      </c>
    </row>
    <row r="587" spans="1:6">
      <c r="A587" s="514"/>
      <c r="B587" s="515" t="s">
        <v>581</v>
      </c>
      <c r="C587" s="209">
        <v>2737722396.4499998</v>
      </c>
      <c r="D587" s="210">
        <v>0</v>
      </c>
      <c r="E587" s="519">
        <f t="shared" si="26"/>
        <v>-2737722.3964499999</v>
      </c>
      <c r="F587">
        <f>VLOOKUP(B587,[60]TB!$B$434:$F$500,5,0)</f>
        <v>0</v>
      </c>
    </row>
    <row r="588" spans="1:6">
      <c r="A588" s="516"/>
      <c r="B588" s="515" t="s">
        <v>582</v>
      </c>
      <c r="C588" s="209">
        <v>2737722396.4499998</v>
      </c>
      <c r="D588" s="210">
        <v>0</v>
      </c>
      <c r="E588" s="519">
        <f t="shared" si="26"/>
        <v>-2737722.3964499999</v>
      </c>
      <c r="F588">
        <f>VLOOKUP(B588,[60]TB!$B$434:$F$500,5,0)</f>
        <v>0</v>
      </c>
    </row>
    <row r="589" spans="1:6">
      <c r="A589" s="517"/>
      <c r="B589" s="515" t="s">
        <v>1497</v>
      </c>
      <c r="C589" s="209">
        <v>1911619646.52</v>
      </c>
      <c r="D589" s="210">
        <v>0</v>
      </c>
      <c r="E589" s="519">
        <f t="shared" si="26"/>
        <v>-1911619.64652</v>
      </c>
      <c r="F589" t="str">
        <f>VLOOKUP(B589,[60]TB!$B$434:$F$500,5,0)</f>
        <v>Общие и административные расходы</v>
      </c>
    </row>
    <row r="590" spans="1:6">
      <c r="A590" s="517"/>
      <c r="B590" s="515" t="s">
        <v>583</v>
      </c>
      <c r="C590" s="209">
        <v>503305339.35000002</v>
      </c>
      <c r="D590" s="210">
        <v>0</v>
      </c>
      <c r="E590" s="519">
        <f t="shared" si="26"/>
        <v>-503305.33935000002</v>
      </c>
      <c r="F590" t="str">
        <f>VLOOKUP(B590,[60]TB!$B$434:$F$500,5,0)</f>
        <v>Общие и административные расходы</v>
      </c>
    </row>
    <row r="591" spans="1:6">
      <c r="A591" s="517"/>
      <c r="B591" s="515" t="s">
        <v>1498</v>
      </c>
      <c r="C591" s="212">
        <v>180352532.40000001</v>
      </c>
      <c r="D591" s="210">
        <v>0</v>
      </c>
      <c r="E591" s="519">
        <f t="shared" si="26"/>
        <v>-180352.5324</v>
      </c>
      <c r="F591" t="str">
        <f>VLOOKUP(B591,[60]TB!$B$434:$F$500,5,0)</f>
        <v>Общие и административные расходы</v>
      </c>
    </row>
    <row r="592" spans="1:6">
      <c r="A592" s="517"/>
      <c r="B592" s="515" t="s">
        <v>584</v>
      </c>
      <c r="C592" s="209">
        <v>142444878.18000001</v>
      </c>
      <c r="D592" s="210">
        <v>0</v>
      </c>
      <c r="E592" s="519">
        <f t="shared" si="26"/>
        <v>-142444.87818</v>
      </c>
      <c r="F592" t="str">
        <f>VLOOKUP(B592,[60]TB!$B$434:$F$500,5,0)</f>
        <v>Общие и административные расходы</v>
      </c>
    </row>
    <row r="593" spans="1:6">
      <c r="A593" s="514"/>
      <c r="B593" s="515" t="s">
        <v>1499</v>
      </c>
      <c r="C593" s="212">
        <v>5495443428.3000002</v>
      </c>
      <c r="D593" s="210">
        <v>0</v>
      </c>
      <c r="E593" s="519">
        <f t="shared" si="26"/>
        <v>-5495443.4282999998</v>
      </c>
      <c r="F593">
        <f>VLOOKUP(B593,[60]TB!$B$434:$F$500,5,0)</f>
        <v>0</v>
      </c>
    </row>
    <row r="594" spans="1:6">
      <c r="A594" s="516"/>
      <c r="B594" s="515" t="s">
        <v>1500</v>
      </c>
      <c r="C594" s="212">
        <v>3052881624.8999996</v>
      </c>
      <c r="D594" s="210">
        <v>0</v>
      </c>
      <c r="E594" s="519">
        <f t="shared" si="26"/>
        <v>-3052881.6248999997</v>
      </c>
      <c r="F594">
        <f>VLOOKUP(B594,[60]TB!$B$434:$F$500,5,0)</f>
        <v>0</v>
      </c>
    </row>
    <row r="595" spans="1:6">
      <c r="A595" s="517"/>
      <c r="B595" s="515" t="s">
        <v>585</v>
      </c>
      <c r="C595" s="209">
        <v>1552147628.6400001</v>
      </c>
      <c r="D595" s="210">
        <v>0</v>
      </c>
      <c r="E595" s="519">
        <f t="shared" si="26"/>
        <v>-1552147.62864</v>
      </c>
      <c r="F595" t="str">
        <f>VLOOKUP(B595,[60]TB!$B$434:$F$500,5,0)</f>
        <v>Финансовые расходы</v>
      </c>
    </row>
    <row r="596" spans="1:6">
      <c r="A596" s="517"/>
      <c r="B596" s="515" t="s">
        <v>586</v>
      </c>
      <c r="C596" s="209">
        <v>1500733996.26</v>
      </c>
      <c r="D596" s="210">
        <v>0</v>
      </c>
      <c r="E596" s="519">
        <f t="shared" si="26"/>
        <v>-1500733.9962599999</v>
      </c>
      <c r="F596" t="str">
        <f>VLOOKUP(B596,[60]TB!$B$434:$F$500,5,0)</f>
        <v>Финансовые расходы</v>
      </c>
    </row>
    <row r="597" spans="1:6">
      <c r="A597" s="516"/>
      <c r="B597" s="515" t="s">
        <v>1501</v>
      </c>
      <c r="C597" s="209">
        <v>48786342.469999999</v>
      </c>
      <c r="D597" s="210">
        <v>0</v>
      </c>
      <c r="E597" s="519">
        <f t="shared" si="26"/>
        <v>-48786.342469999996</v>
      </c>
      <c r="F597">
        <f>VLOOKUP(B597,[60]TB!$B$434:$F$500,5,0)</f>
        <v>0</v>
      </c>
    </row>
    <row r="598" spans="1:6">
      <c r="A598" s="517"/>
      <c r="B598" s="515" t="s">
        <v>587</v>
      </c>
      <c r="C598" s="209">
        <v>48786342.469999999</v>
      </c>
      <c r="D598" s="210">
        <v>0</v>
      </c>
      <c r="E598" s="519">
        <f t="shared" si="26"/>
        <v>-48786.342469999996</v>
      </c>
      <c r="F598" t="str">
        <f>VLOOKUP(B598,[60]TB!$B$434:$F$500,5,0)</f>
        <v>Финансовые расходы</v>
      </c>
    </row>
    <row r="599" spans="1:6">
      <c r="A599" s="516"/>
      <c r="B599" s="515" t="s">
        <v>588</v>
      </c>
      <c r="C599" s="209">
        <v>2393775460.9299998</v>
      </c>
      <c r="D599" s="210">
        <v>0</v>
      </c>
      <c r="E599" s="519">
        <f t="shared" si="26"/>
        <v>-2393775.4609300001</v>
      </c>
      <c r="F599">
        <f>VLOOKUP(B599,[60]TB!$B$434:$F$500,5,0)</f>
        <v>0</v>
      </c>
    </row>
    <row r="600" spans="1:6">
      <c r="A600" s="517"/>
      <c r="B600" s="515" t="s">
        <v>589</v>
      </c>
      <c r="C600" s="209">
        <v>2393775460.9299998</v>
      </c>
      <c r="D600" s="210">
        <v>0</v>
      </c>
      <c r="E600" s="519">
        <f t="shared" si="26"/>
        <v>-2393775.4609300001</v>
      </c>
      <c r="F600" t="str">
        <f>VLOOKUP(B600,[60]TB!$B$434:$F$500,5,0)</f>
        <v>Финансовые расходы</v>
      </c>
    </row>
    <row r="601" spans="1:6">
      <c r="A601" s="514"/>
      <c r="B601" s="515" t="s">
        <v>1502</v>
      </c>
      <c r="C601" s="209">
        <v>11079915106.739998</v>
      </c>
      <c r="D601" s="210">
        <v>0</v>
      </c>
      <c r="E601" s="519">
        <f t="shared" si="26"/>
        <v>-11079915.106739998</v>
      </c>
      <c r="F601">
        <f>VLOOKUP(B601,[60]TB!$B$434:$F$500,5,0)</f>
        <v>0</v>
      </c>
    </row>
    <row r="602" spans="1:6">
      <c r="A602" s="516"/>
      <c r="B602" s="515" t="s">
        <v>1503</v>
      </c>
      <c r="C602" s="214">
        <v>-36118881.729999997</v>
      </c>
      <c r="D602" s="210">
        <v>0</v>
      </c>
      <c r="E602" s="519">
        <f t="shared" si="26"/>
        <v>36118.881729999994</v>
      </c>
      <c r="F602">
        <f>VLOOKUP(B602,[60]TB!$B$434:$F$500,5,0)</f>
        <v>0</v>
      </c>
    </row>
    <row r="603" spans="1:6">
      <c r="A603" s="517"/>
      <c r="B603" s="515" t="s">
        <v>1504</v>
      </c>
      <c r="C603" s="214">
        <v>-4472.55</v>
      </c>
      <c r="D603" s="210">
        <v>0</v>
      </c>
      <c r="E603" s="519">
        <f t="shared" si="26"/>
        <v>4.47255</v>
      </c>
      <c r="F603" t="s">
        <v>535</v>
      </c>
    </row>
    <row r="604" spans="1:6">
      <c r="A604" s="517"/>
      <c r="B604" s="515" t="s">
        <v>1505</v>
      </c>
      <c r="C604" s="209">
        <v>59096.79</v>
      </c>
      <c r="D604" s="210">
        <v>0</v>
      </c>
      <c r="E604" s="519">
        <f t="shared" si="26"/>
        <v>-59.096789999999999</v>
      </c>
      <c r="F604" t="str">
        <f>VLOOKUP(B604,[60]TB!$B$434:$F$500,5,0)</f>
        <v>Общие и административные расходы</v>
      </c>
    </row>
    <row r="605" spans="1:6">
      <c r="A605" s="517"/>
      <c r="B605" s="515" t="s">
        <v>1506</v>
      </c>
      <c r="C605" s="214">
        <v>-36073505.969999999</v>
      </c>
      <c r="D605" s="210">
        <v>0</v>
      </c>
      <c r="E605" s="519">
        <f t="shared" si="26"/>
        <v>36073.505969999998</v>
      </c>
      <c r="F605" t="str">
        <f>VLOOKUP(B605,[60]TB!$B$434:$F$500,5,0)</f>
        <v>Общие и административные расходы</v>
      </c>
    </row>
    <row r="606" spans="1:6">
      <c r="A606" s="517"/>
      <c r="B606" s="515" t="s">
        <v>1507</v>
      </c>
      <c r="C606" s="215">
        <v>-100000</v>
      </c>
      <c r="D606" s="210">
        <v>0</v>
      </c>
      <c r="E606" s="519">
        <f t="shared" si="26"/>
        <v>100</v>
      </c>
      <c r="F606" t="s">
        <v>535</v>
      </c>
    </row>
    <row r="607" spans="1:6">
      <c r="A607" s="516"/>
      <c r="B607" s="515" t="s">
        <v>590</v>
      </c>
      <c r="C607" s="209">
        <v>5764123526.71</v>
      </c>
      <c r="D607" s="210">
        <v>0</v>
      </c>
      <c r="E607" s="519">
        <f t="shared" si="26"/>
        <v>-5764123.5267099999</v>
      </c>
      <c r="F607">
        <f>VLOOKUP(B607,[60]TB!$B$434:$F$500,5,0)</f>
        <v>0</v>
      </c>
    </row>
    <row r="608" spans="1:6">
      <c r="A608" s="517"/>
      <c r="B608" s="515" t="s">
        <v>591</v>
      </c>
      <c r="C608" s="209">
        <v>5751293411.4700003</v>
      </c>
      <c r="D608" s="210">
        <v>0</v>
      </c>
      <c r="E608" s="519">
        <f t="shared" si="26"/>
        <v>-5751293.4114700006</v>
      </c>
      <c r="F608" t="str">
        <f>VLOOKUP(B608,[60]TB!$B$434:$F$500,5,0)</f>
        <v>Прибыль/(убыток) от курсовой разницы</v>
      </c>
    </row>
    <row r="609" spans="1:6">
      <c r="A609" s="517"/>
      <c r="B609" s="515" t="s">
        <v>1508</v>
      </c>
      <c r="C609" s="209">
        <v>12830115.24</v>
      </c>
      <c r="D609" s="210">
        <v>0</v>
      </c>
      <c r="E609" s="519">
        <f t="shared" si="26"/>
        <v>-12830.115240000001</v>
      </c>
      <c r="F609" t="str">
        <f>VLOOKUP(B609,[60]TB!$B$434:$F$500,5,0)</f>
        <v>Прибыль/(убыток) от курсовой разницы</v>
      </c>
    </row>
    <row r="610" spans="1:6">
      <c r="A610" s="516"/>
      <c r="B610" s="515" t="s">
        <v>1509</v>
      </c>
      <c r="C610" s="209">
        <v>5351910461.7299995</v>
      </c>
      <c r="D610" s="210">
        <v>0</v>
      </c>
      <c r="E610" s="519">
        <f t="shared" si="26"/>
        <v>-5351910.4617299996</v>
      </c>
      <c r="F610">
        <f>VLOOKUP(B610,[60]TB!$B$434:$F$500,5,0)</f>
        <v>0</v>
      </c>
    </row>
    <row r="611" spans="1:6">
      <c r="A611" s="517"/>
      <c r="B611" s="515" t="s">
        <v>592</v>
      </c>
      <c r="C611" s="209">
        <v>4801632224.2599993</v>
      </c>
      <c r="D611" s="210">
        <v>0</v>
      </c>
      <c r="E611" s="519">
        <f t="shared" si="26"/>
        <v>-4801632.2242599996</v>
      </c>
      <c r="F611" t="str">
        <f>VLOOKUP(B611,[60]TB!$B$434:$F$500,5,0)</f>
        <v>Общие и административные расходы</v>
      </c>
    </row>
    <row r="612" spans="1:6">
      <c r="A612" s="517"/>
      <c r="B612" s="515" t="s">
        <v>1510</v>
      </c>
      <c r="C612" s="215">
        <v>-2000000</v>
      </c>
      <c r="D612" s="210">
        <v>0</v>
      </c>
      <c r="E612" s="519">
        <f t="shared" si="26"/>
        <v>2000</v>
      </c>
      <c r="F612" t="s">
        <v>535</v>
      </c>
    </row>
    <row r="613" spans="1:6">
      <c r="A613" s="517"/>
      <c r="B613" s="515" t="s">
        <v>1511</v>
      </c>
      <c r="C613" s="209">
        <v>12454093.810000001</v>
      </c>
      <c r="D613" s="210">
        <v>0</v>
      </c>
      <c r="E613" s="519">
        <f t="shared" si="26"/>
        <v>-12454.09381</v>
      </c>
      <c r="F613" t="str">
        <f>VLOOKUP(B613,[60]TB!$B$434:$F$500,5,0)</f>
        <v>Общие и административные расходы</v>
      </c>
    </row>
    <row r="614" spans="1:6">
      <c r="A614" s="517"/>
      <c r="B614" s="515" t="s">
        <v>1512</v>
      </c>
      <c r="C614" s="209">
        <v>539824143.65999997</v>
      </c>
      <c r="D614" s="210">
        <v>0</v>
      </c>
      <c r="E614" s="519">
        <f t="shared" si="26"/>
        <v>-539824.14365999994</v>
      </c>
      <c r="F614" t="str">
        <f>VLOOKUP(B614,[60]TB!$B$434:$F$500,5,0)</f>
        <v>Общие и административные расходы</v>
      </c>
    </row>
    <row r="615" spans="1:6">
      <c r="A615" s="516"/>
      <c r="B615" s="515" t="s">
        <v>1513</v>
      </c>
      <c r="C615" s="210">
        <v>0.03</v>
      </c>
      <c r="D615" s="210">
        <v>0</v>
      </c>
      <c r="E615" s="519">
        <f t="shared" ref="E615:E622" si="27">(D615-C615)/1000</f>
        <v>-2.9999999999999997E-5</v>
      </c>
      <c r="F615" t="e">
        <f>VLOOKUP(B615,[60]TB!$B$434:$F$500,5,0)</f>
        <v>#N/A</v>
      </c>
    </row>
    <row r="616" spans="1:6">
      <c r="A616" s="517"/>
      <c r="B616" s="515" t="s">
        <v>1514</v>
      </c>
      <c r="C616" s="210">
        <v>0.03</v>
      </c>
      <c r="D616" s="210">
        <v>0</v>
      </c>
      <c r="E616" s="519">
        <f t="shared" si="27"/>
        <v>-2.9999999999999997E-5</v>
      </c>
      <c r="F616" t="e">
        <f>VLOOKUP(B616,[60]TB!$B$434:$F$500,5,0)</f>
        <v>#N/A</v>
      </c>
    </row>
    <row r="617" spans="1:6">
      <c r="A617" s="514"/>
      <c r="B617" s="515" t="s">
        <v>1515</v>
      </c>
      <c r="C617" s="211">
        <v>3136692737</v>
      </c>
      <c r="D617" s="210">
        <v>0</v>
      </c>
      <c r="E617" s="519">
        <f t="shared" si="27"/>
        <v>-3136692.7370000002</v>
      </c>
      <c r="F617">
        <f>VLOOKUP(B617,[60]TB!$B$434:$F$500,5,0)</f>
        <v>0</v>
      </c>
    </row>
    <row r="618" spans="1:6">
      <c r="A618" s="516"/>
      <c r="B618" s="515" t="s">
        <v>1516</v>
      </c>
      <c r="C618" s="211">
        <v>3136692737</v>
      </c>
      <c r="D618" s="210">
        <v>0</v>
      </c>
      <c r="E618" s="519">
        <f t="shared" si="27"/>
        <v>-3136692.7370000002</v>
      </c>
      <c r="F618">
        <f>VLOOKUP(B618,[60]TB!$B$434:$F$500,5,0)</f>
        <v>0</v>
      </c>
    </row>
    <row r="619" spans="1:6">
      <c r="A619" s="517"/>
      <c r="B619" s="515" t="s">
        <v>593</v>
      </c>
      <c r="C619" s="211">
        <v>1264124737</v>
      </c>
      <c r="D619" s="210">
        <v>0</v>
      </c>
      <c r="E619" s="519">
        <f t="shared" si="27"/>
        <v>-1264124.737</v>
      </c>
      <c r="F619" t="str">
        <f>VLOOKUP(B619,[60]TB!$B$434:$F$500,5,0)</f>
        <v>(Расходы)/экономия по по подоходному налогу</v>
      </c>
    </row>
    <row r="620" spans="1:6">
      <c r="A620" s="517"/>
      <c r="B620" s="515" t="s">
        <v>1517</v>
      </c>
      <c r="C620" s="211">
        <v>1872568000</v>
      </c>
      <c r="D620" s="210">
        <v>0</v>
      </c>
      <c r="E620" s="519">
        <f t="shared" si="27"/>
        <v>-1872568</v>
      </c>
      <c r="F620" t="s">
        <v>556</v>
      </c>
    </row>
    <row r="621" spans="1:6">
      <c r="A621" s="511"/>
      <c r="B621" s="512" t="s">
        <v>594</v>
      </c>
      <c r="C621" s="518">
        <v>59410945966.959999</v>
      </c>
      <c r="D621" s="518">
        <v>59410945966.959999</v>
      </c>
      <c r="E621" s="519">
        <f t="shared" si="27"/>
        <v>0</v>
      </c>
      <c r="F621">
        <f>VLOOKUP(B621,[60]TB!$B$434:$F$500,5,0)</f>
        <v>0</v>
      </c>
    </row>
    <row r="622" spans="1:6">
      <c r="A622" s="511"/>
      <c r="B622" s="512" t="s">
        <v>595</v>
      </c>
      <c r="C622" s="513">
        <v>0</v>
      </c>
      <c r="D622" s="513">
        <v>0</v>
      </c>
      <c r="E622" s="519">
        <f t="shared" si="27"/>
        <v>0</v>
      </c>
      <c r="F622">
        <f>VLOOKUP(B622,[60]TB!$B$434:$F$500,5,0)</f>
        <v>0</v>
      </c>
    </row>
  </sheetData>
  <autoFilter ref="A2:K546">
    <filterColumn colId="10">
      <filters>
        <filter val="Долгосрочная часть обязательств по финансовой аренде"/>
        <filter val="Текущая часть обязательств по финансовой аренде"/>
        <filter val="Текущие арендные платежи по финансовой аренде"/>
      </filters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3"/>
    </sheetView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99"/>
  <sheetViews>
    <sheetView topLeftCell="A4" zoomScale="80" zoomScaleNormal="80" workbookViewId="0">
      <selection activeCell="I26" sqref="I26"/>
    </sheetView>
  </sheetViews>
  <sheetFormatPr defaultRowHeight="15"/>
  <cols>
    <col min="3" max="3" width="14.85546875" customWidth="1"/>
    <col min="4" max="4" width="14" customWidth="1"/>
    <col min="5" max="5" width="12.7109375" bestFit="1" customWidth="1"/>
    <col min="6" max="6" width="11.7109375" bestFit="1" customWidth="1"/>
  </cols>
  <sheetData>
    <row r="1" spans="1:5" ht="25.5">
      <c r="A1" s="647" t="s">
        <v>570</v>
      </c>
      <c r="B1" s="647" t="s">
        <v>571</v>
      </c>
      <c r="C1" s="647" t="s">
        <v>572</v>
      </c>
      <c r="D1" s="647" t="s">
        <v>573</v>
      </c>
    </row>
    <row r="2" spans="1:5" ht="22.5">
      <c r="A2" s="648" t="s">
        <v>1124</v>
      </c>
      <c r="B2" s="649" t="s">
        <v>574</v>
      </c>
      <c r="C2" s="366">
        <v>0</v>
      </c>
      <c r="D2" s="366">
        <v>30333286.680880003</v>
      </c>
    </row>
    <row r="3" spans="1:5">
      <c r="A3" s="650"/>
      <c r="B3" s="651" t="s">
        <v>1145</v>
      </c>
      <c r="C3" s="1">
        <v>2359905.1326299999</v>
      </c>
      <c r="D3" s="1">
        <v>2359905.1326299999</v>
      </c>
    </row>
    <row r="4" spans="1:5">
      <c r="A4" s="652"/>
      <c r="B4" s="651" t="s">
        <v>1185</v>
      </c>
      <c r="C4" s="1">
        <v>2359905.1326299999</v>
      </c>
      <c r="D4" s="1">
        <v>2359905.1326299999</v>
      </c>
    </row>
    <row r="5" spans="1:5">
      <c r="A5" s="650"/>
      <c r="B5" s="651" t="s">
        <v>1150</v>
      </c>
      <c r="C5" s="1">
        <v>0</v>
      </c>
      <c r="D5" s="1">
        <v>0</v>
      </c>
    </row>
    <row r="6" spans="1:5">
      <c r="A6" s="652"/>
      <c r="B6" s="651" t="s">
        <v>1575</v>
      </c>
      <c r="C6" s="1">
        <v>0</v>
      </c>
      <c r="D6" s="1">
        <v>0</v>
      </c>
    </row>
    <row r="7" spans="1:5">
      <c r="A7" s="653"/>
      <c r="B7" s="651" t="s">
        <v>1576</v>
      </c>
      <c r="C7" s="1">
        <v>0</v>
      </c>
      <c r="D7" s="1">
        <v>0</v>
      </c>
    </row>
    <row r="8" spans="1:5">
      <c r="A8" s="650"/>
      <c r="B8" s="654" t="s">
        <v>1153</v>
      </c>
      <c r="C8" s="655">
        <v>10932045.179989999</v>
      </c>
      <c r="D8" s="655">
        <v>3138074.5066099996</v>
      </c>
      <c r="E8" s="2">
        <f>D8-C8</f>
        <v>-7793970.6733799996</v>
      </c>
    </row>
    <row r="9" spans="1:5">
      <c r="A9" s="652"/>
      <c r="B9" s="654" t="s">
        <v>1154</v>
      </c>
      <c r="C9" s="655">
        <v>10932045.179989999</v>
      </c>
      <c r="D9" s="655">
        <v>3138074.5066099996</v>
      </c>
    </row>
    <row r="10" spans="1:5">
      <c r="A10" s="653"/>
      <c r="B10" s="654" t="s">
        <v>1084</v>
      </c>
      <c r="C10" s="655">
        <v>10932045.179989999</v>
      </c>
      <c r="D10" s="655">
        <v>3138074.5066099996</v>
      </c>
    </row>
    <row r="11" spans="1:5">
      <c r="A11" s="653"/>
      <c r="B11" s="654" t="s">
        <v>1156</v>
      </c>
      <c r="C11" s="655">
        <v>0</v>
      </c>
      <c r="D11" s="655">
        <v>0</v>
      </c>
    </row>
    <row r="12" spans="1:5">
      <c r="A12" s="650"/>
      <c r="B12" s="651" t="s">
        <v>1484</v>
      </c>
      <c r="C12" s="1">
        <v>9137453.5324200001</v>
      </c>
      <c r="D12" s="1">
        <v>0</v>
      </c>
    </row>
    <row r="13" spans="1:5">
      <c r="A13" s="652"/>
      <c r="B13" s="651" t="s">
        <v>576</v>
      </c>
      <c r="C13" s="1">
        <v>9137453.5324200001</v>
      </c>
      <c r="D13" s="1">
        <v>0</v>
      </c>
    </row>
    <row r="14" spans="1:5">
      <c r="A14" s="650"/>
      <c r="B14" s="651" t="s">
        <v>1502</v>
      </c>
      <c r="C14" s="1">
        <v>0</v>
      </c>
      <c r="D14" s="1">
        <v>3819816.9208899997</v>
      </c>
    </row>
    <row r="15" spans="1:5">
      <c r="A15" s="652"/>
      <c r="B15" s="651" t="s">
        <v>590</v>
      </c>
      <c r="C15" s="1">
        <v>0</v>
      </c>
      <c r="D15" s="1">
        <v>3819816.9208899997</v>
      </c>
    </row>
    <row r="16" spans="1:5">
      <c r="A16" s="648"/>
      <c r="B16" s="649" t="s">
        <v>594</v>
      </c>
      <c r="C16" s="366">
        <v>22429403.845040001</v>
      </c>
      <c r="D16" s="366">
        <v>9317796.560130002</v>
      </c>
    </row>
    <row r="17" spans="1:5" ht="22.5">
      <c r="A17" s="648"/>
      <c r="B17" s="649" t="s">
        <v>595</v>
      </c>
      <c r="C17" s="366">
        <v>0</v>
      </c>
      <c r="D17" s="366">
        <v>17221679.395970002</v>
      </c>
    </row>
    <row r="18" spans="1:5">
      <c r="C18" s="220">
        <v>0</v>
      </c>
      <c r="D18" s="220">
        <v>0</v>
      </c>
    </row>
    <row r="20" spans="1:5">
      <c r="A20" s="656" t="s">
        <v>566</v>
      </c>
      <c r="B20" s="657"/>
      <c r="C20" s="657"/>
      <c r="D20" s="657"/>
      <c r="E20" s="658"/>
    </row>
    <row r="21" spans="1:5">
      <c r="A21" s="656" t="s">
        <v>1586</v>
      </c>
      <c r="B21" s="657"/>
      <c r="C21" s="657"/>
      <c r="D21" s="657"/>
      <c r="E21" s="658"/>
    </row>
    <row r="22" spans="1:5">
      <c r="A22" s="657"/>
      <c r="B22" s="659" t="s">
        <v>1587</v>
      </c>
      <c r="C22" s="657"/>
      <c r="D22" s="657"/>
      <c r="E22" s="658"/>
    </row>
    <row r="23" spans="1:5">
      <c r="A23" s="657"/>
      <c r="B23" s="659" t="s">
        <v>567</v>
      </c>
      <c r="C23" s="657"/>
      <c r="D23" s="657"/>
      <c r="E23" s="658"/>
    </row>
    <row r="24" spans="1:5">
      <c r="A24" s="657" t="s">
        <v>568</v>
      </c>
      <c r="B24" s="657" t="s">
        <v>569</v>
      </c>
      <c r="C24" s="657"/>
      <c r="D24" s="657"/>
      <c r="E24" s="658"/>
    </row>
    <row r="25" spans="1:5">
      <c r="A25" s="660" t="s">
        <v>570</v>
      </c>
      <c r="B25" s="660" t="s">
        <v>571</v>
      </c>
      <c r="C25" s="660" t="s">
        <v>572</v>
      </c>
      <c r="D25" s="660" t="s">
        <v>573</v>
      </c>
      <c r="E25" s="661"/>
    </row>
    <row r="26" spans="1:5" ht="38.25">
      <c r="A26" s="662" t="s">
        <v>1154</v>
      </c>
      <c r="B26" s="663" t="s">
        <v>574</v>
      </c>
      <c r="C26" s="664">
        <v>0</v>
      </c>
      <c r="D26" s="664">
        <v>86311537.331160009</v>
      </c>
      <c r="E26" s="661"/>
    </row>
    <row r="27" spans="1:5">
      <c r="A27" s="673"/>
      <c r="B27" s="674" t="s">
        <v>1133</v>
      </c>
      <c r="C27" s="675">
        <v>19717037.26424</v>
      </c>
      <c r="D27" s="675">
        <v>120023.58506</v>
      </c>
      <c r="E27" s="661">
        <f>D27-C27</f>
        <v>-19597013.67918</v>
      </c>
    </row>
    <row r="28" spans="1:5">
      <c r="A28" s="668"/>
      <c r="B28" s="666" t="s">
        <v>1134</v>
      </c>
      <c r="C28" s="667">
        <v>48000.019890000003</v>
      </c>
      <c r="D28" s="667">
        <v>0</v>
      </c>
      <c r="E28" s="661">
        <f t="shared" ref="E28:E91" si="0">D28-C28</f>
        <v>-48000.019890000003</v>
      </c>
    </row>
    <row r="29" spans="1:5">
      <c r="A29" s="668"/>
      <c r="B29" s="666" t="s">
        <v>1136</v>
      </c>
      <c r="C29" s="667">
        <v>19669023.544349998</v>
      </c>
      <c r="D29" s="667">
        <v>120023.58506</v>
      </c>
      <c r="E29" s="661">
        <f t="shared" si="0"/>
        <v>-19548999.959289998</v>
      </c>
    </row>
    <row r="30" spans="1:5">
      <c r="A30" s="668"/>
      <c r="B30" s="666" t="s">
        <v>1555</v>
      </c>
      <c r="C30" s="667">
        <v>13.7</v>
      </c>
      <c r="D30" s="667">
        <v>0</v>
      </c>
      <c r="E30" s="661">
        <f t="shared" si="0"/>
        <v>-13.7</v>
      </c>
    </row>
    <row r="31" spans="1:5">
      <c r="A31" s="673"/>
      <c r="B31" s="674" t="s">
        <v>1145</v>
      </c>
      <c r="C31" s="675">
        <v>1949099.5075699999</v>
      </c>
      <c r="D31" s="675">
        <v>825726.89230999991</v>
      </c>
      <c r="E31" s="661">
        <f t="shared" si="0"/>
        <v>-1123372.6152599999</v>
      </c>
    </row>
    <row r="32" spans="1:5">
      <c r="A32" s="668"/>
      <c r="B32" s="666" t="s">
        <v>1146</v>
      </c>
      <c r="C32" s="667">
        <v>952664.36541999993</v>
      </c>
      <c r="D32" s="667">
        <v>0</v>
      </c>
      <c r="E32" s="661">
        <f t="shared" si="0"/>
        <v>-952664.36541999993</v>
      </c>
    </row>
    <row r="33" spans="1:5">
      <c r="A33" s="668"/>
      <c r="B33" s="666" t="s">
        <v>1185</v>
      </c>
      <c r="C33" s="667">
        <v>825725.89230999991</v>
      </c>
      <c r="D33" s="667">
        <v>825725.89230999991</v>
      </c>
      <c r="E33" s="661">
        <f t="shared" si="0"/>
        <v>0</v>
      </c>
    </row>
    <row r="34" spans="1:5">
      <c r="A34" s="668"/>
      <c r="B34" s="666" t="s">
        <v>1524</v>
      </c>
      <c r="C34" s="667">
        <v>87123.340519999998</v>
      </c>
      <c r="D34" s="667">
        <v>1</v>
      </c>
      <c r="E34" s="661">
        <f t="shared" si="0"/>
        <v>-87122.340519999998</v>
      </c>
    </row>
    <row r="35" spans="1:5">
      <c r="A35" s="668"/>
      <c r="B35" s="666" t="s">
        <v>1556</v>
      </c>
      <c r="C35" s="667">
        <v>264.14999999999998</v>
      </c>
      <c r="D35" s="667">
        <v>0</v>
      </c>
      <c r="E35" s="661">
        <f t="shared" si="0"/>
        <v>-264.14999999999998</v>
      </c>
    </row>
    <row r="36" spans="1:5">
      <c r="A36" s="668"/>
      <c r="B36" s="666" t="s">
        <v>1147</v>
      </c>
      <c r="C36" s="667">
        <v>83321.759319999997</v>
      </c>
      <c r="D36" s="667">
        <v>0</v>
      </c>
      <c r="E36" s="661">
        <f t="shared" si="0"/>
        <v>-83321.759319999997</v>
      </c>
    </row>
    <row r="37" spans="1:5">
      <c r="A37" s="673"/>
      <c r="B37" s="674" t="s">
        <v>1557</v>
      </c>
      <c r="C37" s="675">
        <v>0</v>
      </c>
      <c r="D37" s="675">
        <v>1643109.81831</v>
      </c>
      <c r="E37" s="661">
        <f t="shared" si="0"/>
        <v>1643109.81831</v>
      </c>
    </row>
    <row r="38" spans="1:5">
      <c r="A38" s="668"/>
      <c r="B38" s="666" t="s">
        <v>1558</v>
      </c>
      <c r="C38" s="667">
        <v>0</v>
      </c>
      <c r="D38" s="667">
        <v>1643109.81831</v>
      </c>
      <c r="E38" s="661">
        <f t="shared" si="0"/>
        <v>1643109.81831</v>
      </c>
    </row>
    <row r="39" spans="1:5">
      <c r="A39" s="669"/>
      <c r="B39" s="666" t="s">
        <v>1559</v>
      </c>
      <c r="C39" s="667">
        <v>0</v>
      </c>
      <c r="D39" s="667">
        <v>4534.0892999999996</v>
      </c>
      <c r="E39" s="661">
        <f t="shared" si="0"/>
        <v>4534.0892999999996</v>
      </c>
    </row>
    <row r="40" spans="1:5">
      <c r="A40" s="669"/>
      <c r="B40" s="666" t="s">
        <v>1560</v>
      </c>
      <c r="C40" s="667">
        <v>0</v>
      </c>
      <c r="D40" s="667">
        <v>47637.01197</v>
      </c>
      <c r="E40" s="661">
        <f t="shared" si="0"/>
        <v>47637.01197</v>
      </c>
    </row>
    <row r="41" spans="1:5">
      <c r="A41" s="669"/>
      <c r="B41" s="666" t="s">
        <v>1561</v>
      </c>
      <c r="C41" s="667">
        <v>0</v>
      </c>
      <c r="D41" s="667">
        <v>116012.88562</v>
      </c>
      <c r="E41" s="661">
        <f t="shared" si="0"/>
        <v>116012.88562</v>
      </c>
    </row>
    <row r="42" spans="1:5">
      <c r="A42" s="669"/>
      <c r="B42" s="666" t="s">
        <v>1562</v>
      </c>
      <c r="C42" s="667">
        <v>0</v>
      </c>
      <c r="D42" s="667">
        <v>161360.26580000002</v>
      </c>
      <c r="E42" s="661">
        <f t="shared" si="0"/>
        <v>161360.26580000002</v>
      </c>
    </row>
    <row r="43" spans="1:5">
      <c r="A43" s="669"/>
      <c r="B43" s="666" t="s">
        <v>1563</v>
      </c>
      <c r="C43" s="667">
        <v>0</v>
      </c>
      <c r="D43" s="667">
        <v>593.5</v>
      </c>
      <c r="E43" s="661">
        <f t="shared" si="0"/>
        <v>593.5</v>
      </c>
    </row>
    <row r="44" spans="1:5">
      <c r="A44" s="669"/>
      <c r="B44" s="666" t="s">
        <v>1564</v>
      </c>
      <c r="C44" s="667">
        <v>0</v>
      </c>
      <c r="D44" s="667">
        <v>132222.73808000001</v>
      </c>
      <c r="E44" s="661">
        <f t="shared" si="0"/>
        <v>132222.73808000001</v>
      </c>
    </row>
    <row r="45" spans="1:5">
      <c r="A45" s="669"/>
      <c r="B45" s="666" t="s">
        <v>1565</v>
      </c>
      <c r="C45" s="667">
        <v>0</v>
      </c>
      <c r="D45" s="667">
        <v>396260.77402999997</v>
      </c>
      <c r="E45" s="661">
        <f t="shared" si="0"/>
        <v>396260.77402999997</v>
      </c>
    </row>
    <row r="46" spans="1:5">
      <c r="A46" s="669"/>
      <c r="B46" s="666" t="s">
        <v>1566</v>
      </c>
      <c r="C46" s="667">
        <v>0</v>
      </c>
      <c r="D46" s="667">
        <v>771283.83258000005</v>
      </c>
      <c r="E46" s="661">
        <f t="shared" si="0"/>
        <v>771283.83258000005</v>
      </c>
    </row>
    <row r="47" spans="1:5">
      <c r="A47" s="669"/>
      <c r="B47" s="666" t="s">
        <v>1567</v>
      </c>
      <c r="C47" s="667">
        <v>0</v>
      </c>
      <c r="D47" s="667">
        <v>5211.0124299999998</v>
      </c>
      <c r="E47" s="661">
        <f t="shared" si="0"/>
        <v>5211.0124299999998</v>
      </c>
    </row>
    <row r="48" spans="1:5">
      <c r="A48" s="669"/>
      <c r="B48" s="666" t="s">
        <v>1568</v>
      </c>
      <c r="C48" s="667">
        <v>0</v>
      </c>
      <c r="D48" s="667">
        <v>7993.7084999999997</v>
      </c>
      <c r="E48" s="661">
        <f t="shared" si="0"/>
        <v>7993.7084999999997</v>
      </c>
    </row>
    <row r="49" spans="1:5">
      <c r="A49" s="673"/>
      <c r="B49" s="674" t="s">
        <v>1569</v>
      </c>
      <c r="C49" s="675">
        <v>0</v>
      </c>
      <c r="D49" s="675">
        <v>1820081.4806400002</v>
      </c>
      <c r="E49" s="661">
        <f t="shared" si="0"/>
        <v>1820081.4806400002</v>
      </c>
    </row>
    <row r="50" spans="1:5">
      <c r="A50" s="668"/>
      <c r="B50" s="666" t="s">
        <v>1570</v>
      </c>
      <c r="C50" s="667">
        <v>0</v>
      </c>
      <c r="D50" s="667">
        <v>1410411.96355</v>
      </c>
      <c r="E50" s="661">
        <f t="shared" si="0"/>
        <v>1410411.96355</v>
      </c>
    </row>
    <row r="51" spans="1:5">
      <c r="A51" s="669"/>
      <c r="B51" s="666" t="s">
        <v>1571</v>
      </c>
      <c r="C51" s="667">
        <v>0</v>
      </c>
      <c r="D51" s="667">
        <v>1410411.96355</v>
      </c>
      <c r="E51" s="661">
        <f t="shared" si="0"/>
        <v>1410411.96355</v>
      </c>
    </row>
    <row r="52" spans="1:5">
      <c r="A52" s="668"/>
      <c r="B52" s="666" t="s">
        <v>1572</v>
      </c>
      <c r="C52" s="667">
        <v>0</v>
      </c>
      <c r="D52" s="667">
        <v>41361.81667</v>
      </c>
      <c r="E52" s="661">
        <f t="shared" si="0"/>
        <v>41361.81667</v>
      </c>
    </row>
    <row r="53" spans="1:5">
      <c r="A53" s="673"/>
      <c r="B53" s="674">
        <v>1700</v>
      </c>
      <c r="C53" s="675">
        <v>2240144.2239200003</v>
      </c>
      <c r="D53" s="675">
        <v>1074059.96043</v>
      </c>
      <c r="E53" s="661">
        <f t="shared" si="0"/>
        <v>-1166084.2634900003</v>
      </c>
    </row>
    <row r="54" spans="1:5">
      <c r="A54" s="668"/>
      <c r="B54" s="666" t="s">
        <v>1573</v>
      </c>
      <c r="C54" s="667">
        <v>2239955.3039199999</v>
      </c>
      <c r="D54" s="667">
        <v>21315.211789999998</v>
      </c>
      <c r="E54" s="661">
        <f t="shared" si="0"/>
        <v>-2218640.0921299998</v>
      </c>
    </row>
    <row r="55" spans="1:5">
      <c r="A55" s="668"/>
      <c r="B55" s="666" t="s">
        <v>1574</v>
      </c>
      <c r="C55" s="667">
        <v>188.92</v>
      </c>
      <c r="D55" s="667">
        <v>1052744.7486399999</v>
      </c>
      <c r="E55" s="661">
        <f t="shared" si="0"/>
        <v>1052555.82864</v>
      </c>
    </row>
    <row r="56" spans="1:5">
      <c r="A56" s="669"/>
      <c r="B56" s="666" t="s">
        <v>609</v>
      </c>
      <c r="C56" s="667">
        <v>188.92</v>
      </c>
      <c r="D56" s="667">
        <v>676909.41569000005</v>
      </c>
      <c r="E56" s="661">
        <f t="shared" si="0"/>
        <v>676720.49569000001</v>
      </c>
    </row>
    <row r="57" spans="1:5">
      <c r="A57" s="673"/>
      <c r="B57" s="674" t="s">
        <v>1150</v>
      </c>
      <c r="C57" s="675">
        <v>557026.79975999997</v>
      </c>
      <c r="D57" s="675">
        <v>4007624.73006</v>
      </c>
      <c r="E57" s="661">
        <f t="shared" si="0"/>
        <v>3450597.9303000001</v>
      </c>
    </row>
    <row r="58" spans="1:5">
      <c r="A58" s="668"/>
      <c r="B58" s="666" t="s">
        <v>1151</v>
      </c>
      <c r="C58" s="667">
        <v>449053.43137000001</v>
      </c>
      <c r="D58" s="667">
        <v>12.585000000000001</v>
      </c>
      <c r="E58" s="661">
        <f t="shared" si="0"/>
        <v>-449040.84636999998</v>
      </c>
    </row>
    <row r="59" spans="1:5">
      <c r="A59" s="669"/>
      <c r="B59" s="666" t="s">
        <v>1152</v>
      </c>
      <c r="C59" s="667">
        <v>449053.43137000001</v>
      </c>
      <c r="D59" s="667">
        <v>12.585000000000001</v>
      </c>
      <c r="E59" s="661">
        <f t="shared" si="0"/>
        <v>-449040.84636999998</v>
      </c>
    </row>
    <row r="60" spans="1:5">
      <c r="A60" s="668"/>
      <c r="B60" s="666" t="s">
        <v>1575</v>
      </c>
      <c r="C60" s="667">
        <v>0</v>
      </c>
      <c r="D60" s="667">
        <v>1328483.2690000001</v>
      </c>
      <c r="E60" s="661">
        <f t="shared" si="0"/>
        <v>1328483.2690000001</v>
      </c>
    </row>
    <row r="61" spans="1:5">
      <c r="A61" s="669"/>
      <c r="B61" s="666" t="s">
        <v>1576</v>
      </c>
      <c r="C61" s="667">
        <v>0</v>
      </c>
      <c r="D61" s="667">
        <v>1328483.2690000001</v>
      </c>
      <c r="E61" s="661">
        <f t="shared" si="0"/>
        <v>1328483.2690000001</v>
      </c>
    </row>
    <row r="62" spans="1:5">
      <c r="A62" s="668"/>
      <c r="B62" s="666" t="s">
        <v>1577</v>
      </c>
      <c r="C62" s="667">
        <v>107973.36839</v>
      </c>
      <c r="D62" s="667">
        <v>2679128.8760600002</v>
      </c>
      <c r="E62" s="661">
        <f t="shared" si="0"/>
        <v>2571155.5076700002</v>
      </c>
    </row>
    <row r="63" spans="1:5">
      <c r="A63" s="669"/>
      <c r="B63" s="666" t="s">
        <v>1109</v>
      </c>
      <c r="C63" s="667">
        <v>107973.36839</v>
      </c>
      <c r="D63" s="667">
        <v>2013438.55</v>
      </c>
      <c r="E63" s="661">
        <f t="shared" si="0"/>
        <v>1905465.1816100001</v>
      </c>
    </row>
    <row r="64" spans="1:5">
      <c r="A64" s="669"/>
      <c r="B64" s="666" t="s">
        <v>1112</v>
      </c>
      <c r="C64" s="667">
        <v>0</v>
      </c>
      <c r="D64" s="667">
        <v>665690.32605999999</v>
      </c>
      <c r="E64" s="661">
        <f t="shared" si="0"/>
        <v>665690.32605999999</v>
      </c>
    </row>
    <row r="65" spans="1:5">
      <c r="A65" s="673"/>
      <c r="B65" s="674" t="s">
        <v>1578</v>
      </c>
      <c r="C65" s="675">
        <v>54474.044569999998</v>
      </c>
      <c r="D65" s="675">
        <v>0.6</v>
      </c>
      <c r="E65" s="661">
        <f t="shared" si="0"/>
        <v>-54473.44457</v>
      </c>
    </row>
    <row r="66" spans="1:5">
      <c r="A66" s="668"/>
      <c r="B66" s="666" t="s">
        <v>1072</v>
      </c>
      <c r="C66" s="667">
        <v>12524.321</v>
      </c>
      <c r="D66" s="667">
        <v>0</v>
      </c>
      <c r="E66" s="661">
        <f t="shared" si="0"/>
        <v>-12524.321</v>
      </c>
    </row>
    <row r="67" spans="1:5">
      <c r="A67" s="668"/>
      <c r="B67" s="666" t="s">
        <v>1579</v>
      </c>
      <c r="C67" s="667">
        <v>41949.723570000002</v>
      </c>
      <c r="D67" s="667">
        <v>0.6</v>
      </c>
      <c r="E67" s="661">
        <f t="shared" si="0"/>
        <v>-41949.123570000003</v>
      </c>
    </row>
    <row r="68" spans="1:5">
      <c r="A68" s="665"/>
      <c r="B68" s="666" t="s">
        <v>1580</v>
      </c>
      <c r="C68" s="667">
        <v>43706.719969999998</v>
      </c>
      <c r="D68" s="667">
        <v>1</v>
      </c>
      <c r="E68" s="661">
        <f t="shared" si="0"/>
        <v>-43705.719969999998</v>
      </c>
    </row>
    <row r="69" spans="1:5">
      <c r="A69" s="668"/>
      <c r="B69" s="666" t="s">
        <v>1581</v>
      </c>
      <c r="C69" s="667">
        <v>4380.3999999999996</v>
      </c>
      <c r="D69" s="667">
        <v>1</v>
      </c>
      <c r="E69" s="661">
        <f t="shared" si="0"/>
        <v>-4379.3999999999996</v>
      </c>
    </row>
    <row r="70" spans="1:5">
      <c r="A70" s="668"/>
      <c r="B70" s="666" t="s">
        <v>1582</v>
      </c>
      <c r="C70" s="667">
        <v>39326.319969999997</v>
      </c>
      <c r="D70" s="667">
        <v>0</v>
      </c>
      <c r="E70" s="661">
        <f t="shared" si="0"/>
        <v>-39326.319969999997</v>
      </c>
    </row>
    <row r="71" spans="1:5">
      <c r="A71" s="673"/>
      <c r="B71" s="674" t="s">
        <v>1153</v>
      </c>
      <c r="C71" s="675">
        <v>348223.04045999999</v>
      </c>
      <c r="D71" s="675">
        <v>288381.59058999998</v>
      </c>
      <c r="E71" s="661">
        <f t="shared" si="0"/>
        <v>-59841.449870000011</v>
      </c>
    </row>
    <row r="72" spans="1:5">
      <c r="A72" s="668"/>
      <c r="B72" s="666" t="s">
        <v>1154</v>
      </c>
      <c r="C72" s="667">
        <v>282778.42397</v>
      </c>
      <c r="D72" s="667">
        <v>282778.42397</v>
      </c>
      <c r="E72" s="661">
        <f t="shared" si="0"/>
        <v>0</v>
      </c>
    </row>
    <row r="73" spans="1:5">
      <c r="A73" s="669"/>
      <c r="B73" s="666" t="s">
        <v>1155</v>
      </c>
      <c r="C73" s="667">
        <v>8344.6158400000004</v>
      </c>
      <c r="D73" s="667">
        <v>48897.06237</v>
      </c>
      <c r="E73" s="661">
        <f t="shared" si="0"/>
        <v>40552.446530000001</v>
      </c>
    </row>
    <row r="74" spans="1:5">
      <c r="A74" s="669"/>
      <c r="B74" s="666" t="s">
        <v>1084</v>
      </c>
      <c r="C74" s="667">
        <v>199942.94988999999</v>
      </c>
      <c r="D74" s="667">
        <v>203197.51136</v>
      </c>
      <c r="E74" s="661">
        <f t="shared" si="0"/>
        <v>3254.5614700000151</v>
      </c>
    </row>
    <row r="75" spans="1:5">
      <c r="A75" s="669"/>
      <c r="B75" s="666" t="s">
        <v>1156</v>
      </c>
      <c r="C75" s="667">
        <v>74490.858240000001</v>
      </c>
      <c r="D75" s="667">
        <v>30683.85024</v>
      </c>
      <c r="E75" s="661">
        <f t="shared" si="0"/>
        <v>-43807.008000000002</v>
      </c>
    </row>
    <row r="76" spans="1:5">
      <c r="A76" s="668"/>
      <c r="B76" s="666" t="s">
        <v>1157</v>
      </c>
      <c r="C76" s="667">
        <v>0</v>
      </c>
      <c r="D76" s="667">
        <v>49.1</v>
      </c>
      <c r="E76" s="661">
        <f t="shared" si="0"/>
        <v>49.1</v>
      </c>
    </row>
    <row r="77" spans="1:5">
      <c r="A77" s="668"/>
      <c r="B77" s="666" t="s">
        <v>1158</v>
      </c>
      <c r="C77" s="667">
        <v>65444.61649</v>
      </c>
      <c r="D77" s="667">
        <v>5554.0666200000005</v>
      </c>
      <c r="E77" s="661">
        <f t="shared" si="0"/>
        <v>-59890.549870000003</v>
      </c>
    </row>
    <row r="78" spans="1:5">
      <c r="A78" s="665"/>
      <c r="B78" s="666" t="s">
        <v>1583</v>
      </c>
      <c r="C78" s="667">
        <v>15.18</v>
      </c>
      <c r="D78" s="667">
        <v>8</v>
      </c>
      <c r="E78" s="661">
        <f t="shared" si="0"/>
        <v>-7.18</v>
      </c>
    </row>
    <row r="79" spans="1:5">
      <c r="A79" s="668"/>
      <c r="B79" s="666" t="s">
        <v>1584</v>
      </c>
      <c r="C79" s="667">
        <v>15.18</v>
      </c>
      <c r="D79" s="667">
        <v>8</v>
      </c>
      <c r="E79" s="661">
        <f t="shared" si="0"/>
        <v>-7.18</v>
      </c>
    </row>
    <row r="80" spans="1:5">
      <c r="A80" s="669"/>
      <c r="B80" s="666" t="s">
        <v>1585</v>
      </c>
      <c r="C80" s="667">
        <v>15.18</v>
      </c>
      <c r="D80" s="667">
        <v>8</v>
      </c>
      <c r="E80" s="661">
        <f t="shared" si="0"/>
        <v>-7.18</v>
      </c>
    </row>
    <row r="81" spans="1:6">
      <c r="A81" s="676"/>
      <c r="B81" s="720" t="s">
        <v>1160</v>
      </c>
      <c r="C81" s="721">
        <v>3138074.50661</v>
      </c>
      <c r="D81" s="721">
        <v>10932045.179989999</v>
      </c>
      <c r="E81" s="722">
        <f t="shared" si="0"/>
        <v>7793970.6733799987</v>
      </c>
    </row>
    <row r="82" spans="1:6">
      <c r="A82" s="677"/>
      <c r="B82" s="720" t="s">
        <v>1130</v>
      </c>
      <c r="C82" s="721">
        <v>3138074.50661</v>
      </c>
      <c r="D82" s="721">
        <v>10932045.179989999</v>
      </c>
      <c r="E82" s="722">
        <f t="shared" si="0"/>
        <v>7793970.6733799987</v>
      </c>
    </row>
    <row r="83" spans="1:6">
      <c r="A83" s="665"/>
      <c r="B83" s="720" t="s">
        <v>1469</v>
      </c>
      <c r="C83" s="721">
        <v>1.0000000000000001E-5</v>
      </c>
      <c r="D83" s="721">
        <v>0</v>
      </c>
      <c r="E83" s="722">
        <f t="shared" si="0"/>
        <v>-1.0000000000000001E-5</v>
      </c>
    </row>
    <row r="84" spans="1:6">
      <c r="A84" s="668"/>
      <c r="B84" s="720" t="s">
        <v>1470</v>
      </c>
      <c r="C84" s="721">
        <v>1.0000000000000001E-5</v>
      </c>
      <c r="D84" s="721">
        <v>0</v>
      </c>
      <c r="E84" s="722">
        <f t="shared" si="0"/>
        <v>-1.0000000000000001E-5</v>
      </c>
    </row>
    <row r="85" spans="1:6">
      <c r="A85" s="665"/>
      <c r="B85" s="666" t="s">
        <v>1484</v>
      </c>
      <c r="C85" s="667">
        <v>9241484.0285899993</v>
      </c>
      <c r="D85" s="667">
        <v>0</v>
      </c>
      <c r="E85" s="661">
        <f t="shared" si="0"/>
        <v>-9241484.0285899993</v>
      </c>
    </row>
    <row r="86" spans="1:6">
      <c r="A86" s="668"/>
      <c r="B86" s="666" t="s">
        <v>576</v>
      </c>
      <c r="C86" s="667">
        <v>9241346.1877299994</v>
      </c>
      <c r="D86" s="667">
        <v>0</v>
      </c>
      <c r="E86" s="661">
        <f t="shared" si="0"/>
        <v>-9241346.1877299994</v>
      </c>
    </row>
    <row r="87" spans="1:6">
      <c r="A87" s="668"/>
      <c r="B87" s="666" t="s">
        <v>1489</v>
      </c>
      <c r="C87" s="667">
        <v>137.84085999999999</v>
      </c>
      <c r="D87" s="667">
        <v>0</v>
      </c>
      <c r="E87" s="661">
        <f t="shared" si="0"/>
        <v>-137.84085999999999</v>
      </c>
    </row>
    <row r="88" spans="1:6">
      <c r="A88" s="665"/>
      <c r="B88" s="666" t="s">
        <v>581</v>
      </c>
      <c r="C88" s="667">
        <v>0</v>
      </c>
      <c r="D88" s="667">
        <v>412845.91725</v>
      </c>
      <c r="E88" s="661">
        <f t="shared" si="0"/>
        <v>412845.91725</v>
      </c>
    </row>
    <row r="89" spans="1:6">
      <c r="A89" s="668"/>
      <c r="B89" s="666" t="s">
        <v>582</v>
      </c>
      <c r="C89" s="667">
        <v>0</v>
      </c>
      <c r="D89" s="667">
        <v>412845.91725</v>
      </c>
      <c r="E89" s="661">
        <f t="shared" si="0"/>
        <v>412845.91725</v>
      </c>
    </row>
    <row r="90" spans="1:6">
      <c r="A90" s="665"/>
      <c r="B90" s="720" t="s">
        <v>1499</v>
      </c>
      <c r="C90" s="721">
        <v>0</v>
      </c>
      <c r="D90" s="721">
        <v>2343603.0655200002</v>
      </c>
      <c r="E90" s="722">
        <f t="shared" si="0"/>
        <v>2343603.0655200002</v>
      </c>
    </row>
    <row r="91" spans="1:6">
      <c r="A91" s="668"/>
      <c r="B91" s="720" t="s">
        <v>588</v>
      </c>
      <c r="C91" s="721">
        <v>0</v>
      </c>
      <c r="D91" s="721">
        <v>2343603.0655200002</v>
      </c>
      <c r="E91" s="722">
        <f t="shared" si="0"/>
        <v>2343603.0655200002</v>
      </c>
    </row>
    <row r="92" spans="1:6">
      <c r="A92" s="665"/>
      <c r="B92" s="666" t="s">
        <v>1502</v>
      </c>
      <c r="C92" s="667">
        <v>0</v>
      </c>
      <c r="D92" s="667">
        <v>1470193.8629700001</v>
      </c>
      <c r="E92" s="661">
        <f t="shared" ref="E92:E99" si="1">D92-C92</f>
        <v>1470193.8629700001</v>
      </c>
    </row>
    <row r="93" spans="1:6">
      <c r="A93" s="668"/>
      <c r="B93" s="666" t="s">
        <v>590</v>
      </c>
      <c r="C93" s="667">
        <v>0</v>
      </c>
      <c r="D93" s="667">
        <v>1470193.8629700001</v>
      </c>
      <c r="E93" s="661">
        <f t="shared" si="1"/>
        <v>1470193.8629700001</v>
      </c>
    </row>
    <row r="94" spans="1:6">
      <c r="A94" s="665"/>
      <c r="B94" s="666" t="s">
        <v>1194</v>
      </c>
      <c r="C94" s="667">
        <v>0</v>
      </c>
      <c r="D94" s="667">
        <v>11565988.955700001</v>
      </c>
      <c r="E94" s="661">
        <f t="shared" si="1"/>
        <v>11565988.955700001</v>
      </c>
    </row>
    <row r="95" spans="1:6">
      <c r="A95" s="668"/>
      <c r="B95" s="666" t="s">
        <v>1195</v>
      </c>
      <c r="C95" s="667">
        <v>0</v>
      </c>
      <c r="D95" s="667">
        <v>11565988.955700001</v>
      </c>
      <c r="E95" s="661">
        <f t="shared" si="1"/>
        <v>11565988.955700001</v>
      </c>
      <c r="F95" s="2">
        <f>E86+E93</f>
        <v>-7771152.3247599993</v>
      </c>
    </row>
    <row r="96" spans="1:6">
      <c r="A96" s="665"/>
      <c r="B96" s="666" t="s">
        <v>1196</v>
      </c>
      <c r="C96" s="667">
        <v>0</v>
      </c>
      <c r="D96" s="667">
        <v>1705948.9269100002</v>
      </c>
      <c r="E96" s="661">
        <f t="shared" si="1"/>
        <v>1705948.9269100002</v>
      </c>
    </row>
    <row r="97" spans="1:5">
      <c r="A97" s="668"/>
      <c r="B97" s="666" t="s">
        <v>1197</v>
      </c>
      <c r="C97" s="667">
        <v>0</v>
      </c>
      <c r="D97" s="667">
        <v>1705948.9269100002</v>
      </c>
      <c r="E97" s="661">
        <f t="shared" si="1"/>
        <v>1705948.9269100002</v>
      </c>
    </row>
    <row r="98" spans="1:5">
      <c r="A98" s="662"/>
      <c r="B98" s="663" t="s">
        <v>594</v>
      </c>
      <c r="C98" s="664">
        <v>37289285.315699995</v>
      </c>
      <c r="D98" s="664">
        <v>38209643.565739997</v>
      </c>
      <c r="E98" s="661">
        <f t="shared" si="1"/>
        <v>920358.25004000217</v>
      </c>
    </row>
    <row r="99" spans="1:5" ht="38.25">
      <c r="A99" s="662"/>
      <c r="B99" s="663" t="s">
        <v>595</v>
      </c>
      <c r="C99" s="664">
        <v>0</v>
      </c>
      <c r="D99" s="664">
        <v>87231895.581200004</v>
      </c>
      <c r="E99" s="661">
        <f t="shared" si="1"/>
        <v>87231895.581200004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zoomScale="80" zoomScaleNormal="80" workbookViewId="0">
      <selection activeCell="D14" sqref="D14"/>
    </sheetView>
  </sheetViews>
  <sheetFormatPr defaultRowHeight="15"/>
  <cols>
    <col min="2" max="2" width="51.42578125" customWidth="1"/>
    <col min="3" max="3" width="15.85546875" customWidth="1"/>
    <col min="4" max="4" width="17.28515625" customWidth="1"/>
    <col min="5" max="5" width="16" customWidth="1"/>
    <col min="6" max="6" width="17.5703125" customWidth="1"/>
  </cols>
  <sheetData>
    <row r="2" spans="2:8">
      <c r="B2" s="259" t="s">
        <v>543</v>
      </c>
      <c r="C2" s="222"/>
      <c r="D2" s="222"/>
    </row>
    <row r="3" spans="2:8">
      <c r="B3" s="222"/>
      <c r="C3" s="222"/>
      <c r="D3" s="222"/>
    </row>
    <row r="4" spans="2:8">
      <c r="B4" s="222"/>
      <c r="C4" s="222"/>
      <c r="D4" s="222"/>
    </row>
    <row r="5" spans="2:8">
      <c r="B5" s="222"/>
      <c r="C5" s="374" t="s">
        <v>1550</v>
      </c>
      <c r="D5" s="620"/>
    </row>
    <row r="6" spans="2:8">
      <c r="B6" s="222" t="s">
        <v>1166</v>
      </c>
      <c r="C6" s="246">
        <f>E29</f>
        <v>60712.12</v>
      </c>
      <c r="D6" s="248"/>
    </row>
    <row r="7" spans="2:8">
      <c r="B7" s="222" t="s">
        <v>1167</v>
      </c>
      <c r="C7" s="251">
        <f>E18+E20+E21</f>
        <v>439495.27400000003</v>
      </c>
      <c r="D7" s="621"/>
    </row>
    <row r="8" spans="2:8">
      <c r="B8" s="222" t="s">
        <v>1168</v>
      </c>
      <c r="C8" s="251">
        <v>0</v>
      </c>
      <c r="D8" s="621" t="s">
        <v>1551</v>
      </c>
    </row>
    <row r="9" spans="2:8">
      <c r="B9" s="222" t="s">
        <v>1169</v>
      </c>
      <c r="C9" s="247">
        <f>C12-C7-C6</f>
        <v>22229.605999999963</v>
      </c>
      <c r="D9" s="621"/>
    </row>
    <row r="10" spans="2:8">
      <c r="B10" s="222" t="s">
        <v>1170</v>
      </c>
      <c r="C10" s="246">
        <v>0</v>
      </c>
      <c r="D10" s="621"/>
    </row>
    <row r="11" spans="2:8" ht="15.75" thickBot="1">
      <c r="B11" s="245"/>
      <c r="C11" s="375">
        <f>SUM(C6:C10)</f>
        <v>522437</v>
      </c>
      <c r="D11" s="622"/>
    </row>
    <row r="12" spans="2:8">
      <c r="B12" s="259" t="s">
        <v>1171</v>
      </c>
      <c r="C12" s="246">
        <f>'A1.100 - TS'!T71</f>
        <v>522437</v>
      </c>
      <c r="D12" s="621"/>
    </row>
    <row r="13" spans="2:8">
      <c r="B13" s="376" t="s">
        <v>520</v>
      </c>
      <c r="C13" s="226">
        <f>C11-C12</f>
        <v>0</v>
      </c>
      <c r="D13" s="623"/>
    </row>
    <row r="16" spans="2:8">
      <c r="B16" s="624" t="s">
        <v>1363</v>
      </c>
      <c r="C16" s="626">
        <v>0</v>
      </c>
      <c r="D16" s="626">
        <v>0</v>
      </c>
      <c r="E16" s="626">
        <v>522436.88988999999</v>
      </c>
      <c r="F16" s="626">
        <v>522436.88988999999</v>
      </c>
      <c r="G16" s="626">
        <v>0</v>
      </c>
      <c r="H16" s="626">
        <v>0</v>
      </c>
    </row>
    <row r="17" spans="2:8">
      <c r="B17" s="625" t="s">
        <v>1364</v>
      </c>
      <c r="C17" s="1">
        <v>0</v>
      </c>
      <c r="D17" s="1">
        <v>0</v>
      </c>
      <c r="E17" s="1">
        <v>446110.66604000004</v>
      </c>
      <c r="F17" s="1">
        <v>446110.66604000004</v>
      </c>
      <c r="G17" s="1">
        <v>0</v>
      </c>
      <c r="H17" s="1">
        <v>0</v>
      </c>
    </row>
    <row r="18" spans="2:8" ht="22.5">
      <c r="B18" s="627" t="s">
        <v>1365</v>
      </c>
      <c r="C18" s="628">
        <v>0</v>
      </c>
      <c r="D18" s="628">
        <v>0</v>
      </c>
      <c r="E18" s="628">
        <v>258708.52635</v>
      </c>
      <c r="F18" s="1">
        <v>258708.52635</v>
      </c>
      <c r="G18" s="1">
        <v>0</v>
      </c>
      <c r="H18" s="1">
        <v>0</v>
      </c>
    </row>
    <row r="19" spans="2:8">
      <c r="B19" s="382" t="s">
        <v>1366</v>
      </c>
      <c r="C19" s="1">
        <v>0</v>
      </c>
      <c r="D19" s="1">
        <v>0</v>
      </c>
      <c r="E19" s="1">
        <v>191.82864000000001</v>
      </c>
      <c r="F19" s="1">
        <v>191.82864000000001</v>
      </c>
      <c r="G19" s="1">
        <v>0</v>
      </c>
      <c r="H19" s="1">
        <v>0</v>
      </c>
    </row>
    <row r="20" spans="2:8" ht="22.5">
      <c r="B20" s="627" t="s">
        <v>1367</v>
      </c>
      <c r="C20" s="628">
        <v>0</v>
      </c>
      <c r="D20" s="628">
        <v>0</v>
      </c>
      <c r="E20" s="628">
        <v>180595.73911000002</v>
      </c>
      <c r="F20" s="1">
        <v>180595.73911000002</v>
      </c>
      <c r="G20" s="1">
        <v>0</v>
      </c>
      <c r="H20" s="1">
        <v>0</v>
      </c>
    </row>
    <row r="21" spans="2:8" ht="22.5">
      <c r="B21" s="627" t="s">
        <v>1368</v>
      </c>
      <c r="C21" s="628">
        <v>0</v>
      </c>
      <c r="D21" s="628">
        <v>0</v>
      </c>
      <c r="E21" s="628">
        <v>191.00854000000001</v>
      </c>
      <c r="F21" s="1">
        <v>191.00854000000001</v>
      </c>
      <c r="G21" s="1">
        <v>0</v>
      </c>
      <c r="H21" s="1">
        <v>0</v>
      </c>
    </row>
    <row r="22" spans="2:8">
      <c r="B22" s="382" t="s">
        <v>1369</v>
      </c>
      <c r="C22" s="1">
        <v>0</v>
      </c>
      <c r="D22" s="1">
        <v>0</v>
      </c>
      <c r="E22" s="1">
        <v>6423.5634</v>
      </c>
      <c r="F22" s="1">
        <v>6423.5634</v>
      </c>
      <c r="G22" s="1">
        <v>0</v>
      </c>
      <c r="H22" s="1">
        <v>0</v>
      </c>
    </row>
    <row r="23" spans="2:8">
      <c r="B23" s="625" t="s">
        <v>1370</v>
      </c>
      <c r="C23" s="1">
        <v>0</v>
      </c>
      <c r="D23" s="1">
        <v>0</v>
      </c>
      <c r="E23" s="1">
        <v>76326.223849999995</v>
      </c>
      <c r="F23" s="1">
        <v>76326.223849999995</v>
      </c>
      <c r="G23" s="1">
        <v>0</v>
      </c>
      <c r="H23" s="1">
        <v>0</v>
      </c>
    </row>
    <row r="24" spans="2:8">
      <c r="B24" s="382" t="s">
        <v>1371</v>
      </c>
      <c r="C24" s="1">
        <v>0</v>
      </c>
      <c r="D24" s="1">
        <v>0</v>
      </c>
      <c r="E24" s="1">
        <v>76326.223849999995</v>
      </c>
      <c r="F24" s="1">
        <v>76326.223849999995</v>
      </c>
      <c r="G24" s="1">
        <v>0</v>
      </c>
      <c r="H24" s="1">
        <v>0</v>
      </c>
    </row>
    <row r="27" spans="2:8">
      <c r="B27" s="379" t="s">
        <v>575</v>
      </c>
      <c r="C27" s="380"/>
      <c r="D27" s="380"/>
      <c r="E27" s="381">
        <v>76326.22</v>
      </c>
      <c r="F27" s="381">
        <v>76326.22</v>
      </c>
    </row>
    <row r="28" spans="2:8">
      <c r="B28" s="382" t="s">
        <v>1005</v>
      </c>
      <c r="C28" s="383"/>
      <c r="D28" s="383"/>
      <c r="E28" s="384">
        <v>60712.12</v>
      </c>
      <c r="F28" s="384">
        <v>60712.12</v>
      </c>
    </row>
    <row r="29" spans="2:8" ht="22.5">
      <c r="B29" s="629" t="s">
        <v>1166</v>
      </c>
      <c r="C29" s="383"/>
      <c r="D29" s="383"/>
      <c r="E29" s="384">
        <v>60712.12</v>
      </c>
      <c r="F29" s="384">
        <v>60712.12</v>
      </c>
    </row>
    <row r="30" spans="2:8">
      <c r="B30" s="382" t="s">
        <v>1173</v>
      </c>
      <c r="C30" s="383"/>
      <c r="D30" s="383"/>
      <c r="E30" s="384">
        <v>15614.11</v>
      </c>
      <c r="F30" s="384">
        <v>15614.11</v>
      </c>
    </row>
    <row r="31" spans="2:8" ht="22.5">
      <c r="B31" s="629" t="s">
        <v>1552</v>
      </c>
      <c r="C31" s="383"/>
      <c r="D31" s="383"/>
      <c r="E31" s="384">
        <v>15614.11</v>
      </c>
      <c r="F31" s="384">
        <v>15614.11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4"/>
  <sheetViews>
    <sheetView zoomScale="80" zoomScaleNormal="80" workbookViewId="0">
      <selection activeCell="C5" sqref="C5"/>
    </sheetView>
  </sheetViews>
  <sheetFormatPr defaultRowHeight="15"/>
  <cols>
    <col min="2" max="2" width="62.28515625" customWidth="1"/>
    <col min="3" max="3" width="28.42578125" customWidth="1"/>
    <col min="5" max="5" width="17.5703125" customWidth="1"/>
    <col min="6" max="6" width="12.28515625" customWidth="1"/>
  </cols>
  <sheetData>
    <row r="3" spans="2:8">
      <c r="B3" s="222"/>
      <c r="C3" s="374" t="s">
        <v>1550</v>
      </c>
    </row>
    <row r="4" spans="2:8">
      <c r="B4" s="222" t="s">
        <v>1174</v>
      </c>
      <c r="C4" s="247">
        <f>loans!L36</f>
        <v>1563591.0200000003</v>
      </c>
    </row>
    <row r="5" spans="2:8">
      <c r="B5" s="223" t="s">
        <v>1175</v>
      </c>
      <c r="C5" s="244">
        <f>E14</f>
        <v>2343603.0655200002</v>
      </c>
    </row>
    <row r="6" spans="2:8">
      <c r="B6" s="223" t="s">
        <v>1176</v>
      </c>
      <c r="C6" s="244">
        <f>E20</f>
        <v>1500733.9962599999</v>
      </c>
      <c r="D6" t="s">
        <v>1553</v>
      </c>
    </row>
    <row r="7" spans="2:8">
      <c r="B7" s="223" t="s">
        <v>1177</v>
      </c>
      <c r="C7" s="244">
        <f>E21</f>
        <v>48786.342469999996</v>
      </c>
      <c r="D7" t="s">
        <v>1554</v>
      </c>
    </row>
    <row r="8" spans="2:8">
      <c r="B8" s="223" t="s">
        <v>604</v>
      </c>
      <c r="C8" s="251">
        <v>38729</v>
      </c>
    </row>
    <row r="9" spans="2:8" ht="15.75" thickBot="1">
      <c r="B9" s="641"/>
      <c r="C9" s="642">
        <f>C10-SUM(C4:C8)</f>
        <v>-0.42424999922513962</v>
      </c>
    </row>
    <row r="10" spans="2:8">
      <c r="C10">
        <f>-'A1.100 - TS'!T70</f>
        <v>5495443</v>
      </c>
    </row>
    <row r="11" spans="2:8">
      <c r="B11" s="630" t="s">
        <v>588</v>
      </c>
      <c r="C11" s="631">
        <v>0</v>
      </c>
      <c r="D11" s="631">
        <v>0</v>
      </c>
      <c r="E11" s="389">
        <v>2393775.4609300001</v>
      </c>
      <c r="F11" s="389">
        <v>2393775.4609300001</v>
      </c>
      <c r="G11" s="631">
        <v>0</v>
      </c>
      <c r="H11" s="631">
        <v>0</v>
      </c>
    </row>
    <row r="12" spans="2:8">
      <c r="B12" s="632" t="s">
        <v>887</v>
      </c>
      <c r="C12" s="633">
        <v>0</v>
      </c>
      <c r="D12" s="633">
        <v>0</v>
      </c>
      <c r="E12" s="1">
        <v>2393775.4609300001</v>
      </c>
      <c r="F12" s="1">
        <v>2393775.4609300001</v>
      </c>
      <c r="G12" s="633">
        <v>0</v>
      </c>
      <c r="H12" s="633">
        <v>0</v>
      </c>
    </row>
    <row r="13" spans="2:8">
      <c r="B13" s="634" t="s">
        <v>1180</v>
      </c>
      <c r="C13" s="633">
        <v>0</v>
      </c>
      <c r="D13" s="633">
        <v>0</v>
      </c>
      <c r="E13" s="1">
        <v>50172.395409999997</v>
      </c>
      <c r="F13" s="1">
        <v>50172.395409999997</v>
      </c>
      <c r="G13" s="633">
        <v>0</v>
      </c>
      <c r="H13" s="633">
        <v>0</v>
      </c>
    </row>
    <row r="14" spans="2:8">
      <c r="B14" s="634" t="s">
        <v>1181</v>
      </c>
      <c r="C14" s="633">
        <v>0</v>
      </c>
      <c r="D14" s="633">
        <v>0</v>
      </c>
      <c r="E14" s="1">
        <v>2343603.0655200002</v>
      </c>
      <c r="F14" s="1">
        <v>2343603.0655200002</v>
      </c>
      <c r="G14" s="633">
        <v>0</v>
      </c>
      <c r="H14" s="633">
        <v>0</v>
      </c>
    </row>
    <row r="17" spans="2:9">
      <c r="B17" s="635" t="s">
        <v>1395</v>
      </c>
      <c r="C17" s="636">
        <v>0</v>
      </c>
      <c r="D17" s="636">
        <v>0</v>
      </c>
      <c r="E17" s="626">
        <v>5495443.4282999998</v>
      </c>
      <c r="F17" s="626">
        <v>5495443.4282999998</v>
      </c>
      <c r="G17" s="636">
        <v>0</v>
      </c>
      <c r="H17" s="636">
        <v>0</v>
      </c>
    </row>
    <row r="18" spans="2:9">
      <c r="B18" s="637" t="s">
        <v>1396</v>
      </c>
      <c r="C18" s="633">
        <v>0</v>
      </c>
      <c r="D18" s="633">
        <v>0</v>
      </c>
      <c r="E18" s="1">
        <v>3052881.6248999997</v>
      </c>
      <c r="F18" s="1">
        <v>3052881.6248999997</v>
      </c>
      <c r="G18" s="633">
        <v>0</v>
      </c>
      <c r="H18" s="633">
        <v>0</v>
      </c>
    </row>
    <row r="19" spans="2:9">
      <c r="B19" s="639" t="s">
        <v>1397</v>
      </c>
      <c r="C19" s="640">
        <v>0</v>
      </c>
      <c r="D19" s="640">
        <v>0</v>
      </c>
      <c r="E19" s="628">
        <v>1552147.62864</v>
      </c>
      <c r="F19" s="628">
        <v>1552147.62864</v>
      </c>
      <c r="G19" s="640">
        <v>0</v>
      </c>
      <c r="H19" s="640">
        <v>0</v>
      </c>
      <c r="I19" s="638">
        <v>1000</v>
      </c>
    </row>
    <row r="20" spans="2:9">
      <c r="B20" s="639" t="s">
        <v>1398</v>
      </c>
      <c r="C20" s="640">
        <v>0</v>
      </c>
      <c r="D20" s="640">
        <v>0</v>
      </c>
      <c r="E20" s="628">
        <v>1500733.9962599999</v>
      </c>
      <c r="F20" s="628">
        <v>1500733.9962599999</v>
      </c>
      <c r="G20" s="640">
        <v>0</v>
      </c>
      <c r="H20" s="640">
        <v>0</v>
      </c>
    </row>
    <row r="21" spans="2:9">
      <c r="B21" s="637" t="s">
        <v>1399</v>
      </c>
      <c r="C21" s="633">
        <v>0</v>
      </c>
      <c r="D21" s="633">
        <v>0</v>
      </c>
      <c r="E21" s="1">
        <v>48786.342469999996</v>
      </c>
      <c r="F21" s="1">
        <v>48786.342469999996</v>
      </c>
      <c r="G21" s="633">
        <v>0</v>
      </c>
      <c r="H21" s="633">
        <v>0</v>
      </c>
    </row>
    <row r="22" spans="2:9">
      <c r="B22" s="632" t="s">
        <v>1400</v>
      </c>
      <c r="C22" s="633">
        <v>0</v>
      </c>
      <c r="D22" s="633">
        <v>0</v>
      </c>
      <c r="E22" s="1">
        <v>48786.342469999996</v>
      </c>
      <c r="F22" s="1">
        <v>48786.342469999996</v>
      </c>
      <c r="G22" s="633">
        <v>0</v>
      </c>
      <c r="H22" s="633">
        <v>0</v>
      </c>
    </row>
    <row r="23" spans="2:9">
      <c r="B23" s="637" t="s">
        <v>1401</v>
      </c>
      <c r="C23" s="633">
        <v>0</v>
      </c>
      <c r="D23" s="633">
        <v>0</v>
      </c>
      <c r="E23" s="1">
        <v>2393775.4609300001</v>
      </c>
      <c r="F23" s="1">
        <v>2393775.4609300001</v>
      </c>
      <c r="G23" s="633">
        <v>0</v>
      </c>
      <c r="H23" s="633">
        <v>0</v>
      </c>
    </row>
    <row r="24" spans="2:9">
      <c r="B24" s="632" t="s">
        <v>1402</v>
      </c>
      <c r="C24" s="633">
        <v>0</v>
      </c>
      <c r="D24" s="633">
        <v>0</v>
      </c>
      <c r="E24" s="1">
        <v>2393775.4609300001</v>
      </c>
      <c r="F24" s="1">
        <v>2393775.4609300001</v>
      </c>
      <c r="G24" s="633">
        <v>0</v>
      </c>
      <c r="H24" s="633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workbookViewId="0">
      <selection activeCell="D13" sqref="D13"/>
    </sheetView>
  </sheetViews>
  <sheetFormatPr defaultRowHeight="15"/>
  <cols>
    <col min="2" max="2" width="43.7109375" customWidth="1"/>
    <col min="4" max="4" width="26" customWidth="1"/>
    <col min="5" max="5" width="10.7109375" customWidth="1"/>
    <col min="6" max="6" width="12.28515625" customWidth="1"/>
    <col min="7" max="7" width="9.7109375" customWidth="1"/>
    <col min="8" max="8" width="18.28515625" customWidth="1"/>
    <col min="12" max="13" width="13.42578125" bestFit="1" customWidth="1"/>
  </cols>
  <sheetData>
    <row r="2" spans="2:13" ht="12.6" customHeight="1">
      <c r="B2" s="394" t="s">
        <v>570</v>
      </c>
      <c r="C2" s="747" t="s">
        <v>605</v>
      </c>
      <c r="D2" s="747"/>
      <c r="E2" s="747" t="s">
        <v>606</v>
      </c>
      <c r="F2" s="747"/>
      <c r="G2" s="747" t="s">
        <v>607</v>
      </c>
      <c r="H2" s="747"/>
    </row>
    <row r="3" spans="2:13" ht="12.6" customHeight="1">
      <c r="B3" s="748" t="s">
        <v>608</v>
      </c>
      <c r="C3" s="748" t="s">
        <v>572</v>
      </c>
      <c r="D3" s="748" t="s">
        <v>573</v>
      </c>
      <c r="E3" s="748" t="s">
        <v>572</v>
      </c>
      <c r="F3" s="748" t="s">
        <v>573</v>
      </c>
      <c r="G3" s="748" t="s">
        <v>572</v>
      </c>
      <c r="H3" s="748" t="s">
        <v>573</v>
      </c>
    </row>
    <row r="4" spans="2:13" ht="12.6" customHeight="1">
      <c r="B4" s="749"/>
      <c r="C4" s="749"/>
      <c r="D4" s="749"/>
      <c r="E4" s="749"/>
      <c r="F4" s="749"/>
      <c r="G4" s="749"/>
      <c r="H4" s="749"/>
    </row>
    <row r="5" spans="2:13" ht="12.6" customHeight="1">
      <c r="B5" s="475" t="s">
        <v>1123</v>
      </c>
      <c r="C5" s="476"/>
      <c r="D5" s="477">
        <v>435402384.89999998</v>
      </c>
      <c r="E5" s="477">
        <v>174544128.09999999</v>
      </c>
      <c r="F5" s="477">
        <v>98540085.879999995</v>
      </c>
      <c r="G5" s="476"/>
      <c r="H5" s="477">
        <v>359398342.68000001</v>
      </c>
    </row>
    <row r="6" spans="2:13" ht="12.6" customHeight="1">
      <c r="B6" s="478" t="s">
        <v>1311</v>
      </c>
      <c r="C6" s="479"/>
      <c r="D6" s="480">
        <v>290508.14</v>
      </c>
      <c r="E6" s="479"/>
      <c r="F6" s="479"/>
      <c r="G6" s="479"/>
      <c r="H6" s="480">
        <v>290508.14</v>
      </c>
    </row>
    <row r="7" spans="2:13" ht="12.6" customHeight="1">
      <c r="B7" s="478" t="s">
        <v>1312</v>
      </c>
      <c r="C7" s="479"/>
      <c r="D7" s="480">
        <v>477812.29</v>
      </c>
      <c r="E7" s="479"/>
      <c r="F7" s="479"/>
      <c r="G7" s="479"/>
      <c r="H7" s="480">
        <v>477812.29</v>
      </c>
    </row>
    <row r="8" spans="2:13" ht="12.6" customHeight="1">
      <c r="B8" s="478" t="s">
        <v>1313</v>
      </c>
      <c r="C8" s="479"/>
      <c r="D8" s="480">
        <v>296249107.61000001</v>
      </c>
      <c r="E8" s="480">
        <v>149644677.40000001</v>
      </c>
      <c r="F8" s="480">
        <v>73640635.180000007</v>
      </c>
      <c r="G8" s="479"/>
      <c r="H8" s="480">
        <v>220245065.38999999</v>
      </c>
      <c r="K8" t="s">
        <v>1325</v>
      </c>
      <c r="L8" s="470">
        <f>D8+D25</f>
        <v>917002665.81000006</v>
      </c>
      <c r="M8" s="470">
        <f>H8+H25</f>
        <v>604176124.91999996</v>
      </c>
    </row>
    <row r="9" spans="2:13" ht="12.6" customHeight="1">
      <c r="B9" s="478" t="s">
        <v>1314</v>
      </c>
      <c r="C9" s="479"/>
      <c r="D9" s="480">
        <v>39533527.009999998</v>
      </c>
      <c r="E9" s="479"/>
      <c r="F9" s="479"/>
      <c r="G9" s="479"/>
      <c r="H9" s="480">
        <v>39533527.009999998</v>
      </c>
      <c r="K9" t="s">
        <v>1326</v>
      </c>
      <c r="L9" s="470">
        <f>D9+D26+D38</f>
        <v>39656614.209999993</v>
      </c>
      <c r="M9" s="470">
        <f>H9+H26+H38</f>
        <v>39656614.209999993</v>
      </c>
    </row>
    <row r="10" spans="2:13" ht="12.6" customHeight="1">
      <c r="B10" s="478" t="s">
        <v>1315</v>
      </c>
      <c r="C10" s="479"/>
      <c r="D10" s="481">
        <v>0.01</v>
      </c>
      <c r="E10" s="479"/>
      <c r="F10" s="479"/>
      <c r="G10" s="479"/>
      <c r="H10" s="481">
        <v>0.01</v>
      </c>
      <c r="K10" t="s">
        <v>1327</v>
      </c>
      <c r="L10" s="470">
        <f>D35+D40+D19</f>
        <v>181109740.25999999</v>
      </c>
      <c r="M10" s="470">
        <f>H19+H35+H40</f>
        <v>157486730.68000001</v>
      </c>
    </row>
    <row r="11" spans="2:13" ht="12.6" customHeight="1">
      <c r="B11" s="478" t="s">
        <v>1316</v>
      </c>
      <c r="C11" s="479"/>
      <c r="D11" s="480">
        <v>74381.03</v>
      </c>
      <c r="E11" s="479"/>
      <c r="F11" s="479"/>
      <c r="G11" s="479"/>
      <c r="H11" s="480">
        <v>74381.03</v>
      </c>
    </row>
    <row r="12" spans="2:13" ht="12.6" customHeight="1">
      <c r="B12" s="478" t="s">
        <v>1317</v>
      </c>
      <c r="C12" s="479"/>
      <c r="D12" s="481">
        <v>839.71</v>
      </c>
      <c r="E12" s="479"/>
      <c r="F12" s="479"/>
      <c r="G12" s="479"/>
      <c r="H12" s="481">
        <v>839.71</v>
      </c>
    </row>
    <row r="13" spans="2:13" ht="12.6" customHeight="1">
      <c r="B13" s="478" t="s">
        <v>1318</v>
      </c>
      <c r="C13" s="479"/>
      <c r="D13" s="480">
        <v>235156.96</v>
      </c>
      <c r="E13" s="479"/>
      <c r="F13" s="479"/>
      <c r="G13" s="479"/>
      <c r="H13" s="480">
        <v>235156.96</v>
      </c>
    </row>
    <row r="14" spans="2:13" ht="12.6" customHeight="1">
      <c r="B14" s="478" t="s">
        <v>1319</v>
      </c>
      <c r="C14" s="479"/>
      <c r="D14" s="480">
        <v>132083.54999999999</v>
      </c>
      <c r="E14" s="479"/>
      <c r="F14" s="479"/>
      <c r="G14" s="479"/>
      <c r="H14" s="480">
        <v>132083.54999999999</v>
      </c>
    </row>
    <row r="15" spans="2:13" ht="12.6" customHeight="1">
      <c r="B15" s="478" t="s">
        <v>1320</v>
      </c>
      <c r="C15" s="479"/>
      <c r="D15" s="480">
        <v>360218.31</v>
      </c>
      <c r="E15" s="479"/>
      <c r="F15" s="479"/>
      <c r="G15" s="479"/>
      <c r="H15" s="480">
        <v>360218.31</v>
      </c>
    </row>
    <row r="16" spans="2:13" ht="12.6" customHeight="1">
      <c r="B16" s="478" t="s">
        <v>1321</v>
      </c>
      <c r="C16" s="479"/>
      <c r="D16" s="480">
        <v>1607765.2</v>
      </c>
      <c r="E16" s="479"/>
      <c r="F16" s="479"/>
      <c r="G16" s="479"/>
      <c r="H16" s="480">
        <v>1607765.2</v>
      </c>
    </row>
    <row r="17" spans="2:8" ht="12.6" customHeight="1">
      <c r="B17" s="478" t="s">
        <v>1322</v>
      </c>
      <c r="C17" s="479"/>
      <c r="D17" s="480">
        <v>1918791.3</v>
      </c>
      <c r="E17" s="479"/>
      <c r="F17" s="479"/>
      <c r="G17" s="479"/>
      <c r="H17" s="480">
        <v>1918791.3</v>
      </c>
    </row>
    <row r="18" spans="2:8" ht="12.6" customHeight="1">
      <c r="B18" s="478" t="s">
        <v>1323</v>
      </c>
      <c r="C18" s="479"/>
      <c r="D18" s="480">
        <v>116693.78</v>
      </c>
      <c r="E18" s="479"/>
      <c r="F18" s="479"/>
      <c r="G18" s="479"/>
      <c r="H18" s="480">
        <v>116693.78</v>
      </c>
    </row>
    <row r="19" spans="2:8" ht="12.6" customHeight="1">
      <c r="B19" s="478" t="s">
        <v>1324</v>
      </c>
      <c r="C19" s="479"/>
      <c r="D19" s="480">
        <v>94405500</v>
      </c>
      <c r="E19" s="480">
        <v>24899450.699999999</v>
      </c>
      <c r="F19" s="480">
        <v>24899450.699999999</v>
      </c>
      <c r="G19" s="479"/>
      <c r="H19" s="480">
        <v>94405500</v>
      </c>
    </row>
    <row r="22" spans="2:8">
      <c r="B22" s="475" t="s">
        <v>1207</v>
      </c>
      <c r="C22" s="476"/>
      <c r="D22" s="477">
        <v>913665724.09000003</v>
      </c>
      <c r="E22" s="477">
        <v>105453871</v>
      </c>
      <c r="F22" s="482">
        <v>-154970002.66999999</v>
      </c>
      <c r="G22" s="476"/>
      <c r="H22" s="477">
        <v>653241850.41999996</v>
      </c>
    </row>
    <row r="23" spans="2:8" ht="22.5">
      <c r="B23" s="478" t="s">
        <v>1311</v>
      </c>
      <c r="C23" s="479"/>
      <c r="D23" s="480">
        <v>18905360.93</v>
      </c>
      <c r="E23" s="479"/>
      <c r="F23" s="479"/>
      <c r="G23" s="479"/>
      <c r="H23" s="480">
        <v>18905360.93</v>
      </c>
    </row>
    <row r="24" spans="2:8">
      <c r="B24" s="478" t="s">
        <v>1312</v>
      </c>
      <c r="C24" s="479"/>
      <c r="D24" s="480">
        <v>31523170.390000001</v>
      </c>
      <c r="E24" s="479"/>
      <c r="F24" s="479"/>
      <c r="G24" s="479"/>
      <c r="H24" s="480">
        <v>31523170.390000001</v>
      </c>
    </row>
    <row r="25" spans="2:8">
      <c r="B25" s="478" t="s">
        <v>1313</v>
      </c>
      <c r="C25" s="479"/>
      <c r="D25" s="480">
        <v>620753558.20000005</v>
      </c>
      <c r="E25" s="480">
        <v>81852496</v>
      </c>
      <c r="F25" s="483">
        <v>-154970002.66999999</v>
      </c>
      <c r="G25" s="479"/>
      <c r="H25" s="480">
        <v>383931059.52999997</v>
      </c>
    </row>
    <row r="26" spans="2:8">
      <c r="B26" s="478" t="s">
        <v>1314</v>
      </c>
      <c r="C26" s="479"/>
      <c r="D26" s="481">
        <v>0.01</v>
      </c>
      <c r="E26" s="479"/>
      <c r="F26" s="479"/>
      <c r="G26" s="479"/>
      <c r="H26" s="481">
        <v>0.01</v>
      </c>
    </row>
    <row r="27" spans="2:8">
      <c r="B27" s="478" t="s">
        <v>1316</v>
      </c>
      <c r="C27" s="479"/>
      <c r="D27" s="480">
        <v>4907211.18</v>
      </c>
      <c r="E27" s="479"/>
      <c r="F27" s="479"/>
      <c r="G27" s="479"/>
      <c r="H27" s="480">
        <v>4907211.18</v>
      </c>
    </row>
    <row r="28" spans="2:8">
      <c r="B28" s="478" t="s">
        <v>1317</v>
      </c>
      <c r="C28" s="479"/>
      <c r="D28" s="480">
        <v>55398.69</v>
      </c>
      <c r="E28" s="479"/>
      <c r="F28" s="479"/>
      <c r="G28" s="479"/>
      <c r="H28" s="480">
        <v>55398.69</v>
      </c>
    </row>
    <row r="29" spans="2:8">
      <c r="B29" s="478" t="s">
        <v>1318</v>
      </c>
      <c r="C29" s="479"/>
      <c r="D29" s="480">
        <v>15514239.359999999</v>
      </c>
      <c r="E29" s="479"/>
      <c r="F29" s="479"/>
      <c r="G29" s="479"/>
      <c r="H29" s="480">
        <v>15514239.359999999</v>
      </c>
    </row>
    <row r="30" spans="2:8">
      <c r="B30" s="478" t="s">
        <v>1319</v>
      </c>
      <c r="C30" s="479"/>
      <c r="D30" s="480">
        <v>8714076.0999999996</v>
      </c>
      <c r="E30" s="479"/>
      <c r="F30" s="479"/>
      <c r="G30" s="479"/>
      <c r="H30" s="480">
        <v>8714076.0999999996</v>
      </c>
    </row>
    <row r="31" spans="2:8">
      <c r="B31" s="478" t="s">
        <v>1320</v>
      </c>
      <c r="C31" s="479"/>
      <c r="D31" s="480">
        <v>23765029.640000001</v>
      </c>
      <c r="E31" s="479"/>
      <c r="F31" s="479"/>
      <c r="G31" s="479"/>
      <c r="H31" s="480">
        <v>23765029.640000001</v>
      </c>
    </row>
    <row r="32" spans="2:8">
      <c r="B32" s="478" t="s">
        <v>1321</v>
      </c>
      <c r="C32" s="479"/>
      <c r="D32" s="483">
        <v>-31299716</v>
      </c>
      <c r="E32" s="479"/>
      <c r="F32" s="479"/>
      <c r="G32" s="479"/>
      <c r="H32" s="483">
        <v>-31299716</v>
      </c>
    </row>
    <row r="33" spans="2:8">
      <c r="B33" s="478" t="s">
        <v>1322</v>
      </c>
      <c r="C33" s="479"/>
      <c r="D33" s="480">
        <v>126590268.94</v>
      </c>
      <c r="E33" s="479"/>
      <c r="F33" s="479"/>
      <c r="G33" s="479"/>
      <c r="H33" s="480">
        <v>126590268.94</v>
      </c>
    </row>
    <row r="34" spans="2:8" ht="22.5">
      <c r="B34" s="478" t="s">
        <v>1323</v>
      </c>
      <c r="C34" s="479"/>
      <c r="D34" s="480">
        <v>7698751.6500000004</v>
      </c>
      <c r="E34" s="479"/>
      <c r="F34" s="479"/>
      <c r="G34" s="479"/>
      <c r="H34" s="480">
        <v>7698751.6500000004</v>
      </c>
    </row>
    <row r="35" spans="2:8">
      <c r="B35" s="478" t="s">
        <v>1324</v>
      </c>
      <c r="C35" s="479"/>
      <c r="D35" s="480">
        <v>86538375</v>
      </c>
      <c r="E35" s="480">
        <v>23601375</v>
      </c>
      <c r="F35" s="479"/>
      <c r="G35" s="479"/>
      <c r="H35" s="480">
        <v>62937000</v>
      </c>
    </row>
    <row r="37" spans="2:8">
      <c r="B37" s="475" t="s">
        <v>1115</v>
      </c>
      <c r="C37" s="476"/>
      <c r="D37" s="477">
        <v>288952.48</v>
      </c>
      <c r="E37" s="477">
        <v>1298075.7</v>
      </c>
      <c r="F37" s="477">
        <v>1276441.1200000001</v>
      </c>
      <c r="G37" s="476"/>
      <c r="H37" s="477">
        <v>267317.90000000002</v>
      </c>
    </row>
    <row r="38" spans="2:8">
      <c r="B38" s="478" t="s">
        <v>1314</v>
      </c>
      <c r="C38" s="479"/>
      <c r="D38" s="480">
        <v>123087.19</v>
      </c>
      <c r="E38" s="479"/>
      <c r="F38" s="479"/>
      <c r="G38" s="479"/>
      <c r="H38" s="480">
        <v>123087.19</v>
      </c>
    </row>
    <row r="39" spans="2:8">
      <c r="B39" s="478" t="s">
        <v>1315</v>
      </c>
      <c r="C39" s="479"/>
      <c r="D39" s="481">
        <v>0.03</v>
      </c>
      <c r="E39" s="479"/>
      <c r="F39" s="479"/>
      <c r="G39" s="479"/>
      <c r="H39" s="481">
        <v>0.03</v>
      </c>
    </row>
    <row r="40" spans="2:8">
      <c r="B40" s="478" t="s">
        <v>1324</v>
      </c>
      <c r="C40" s="479"/>
      <c r="D40" s="480">
        <v>165865.26</v>
      </c>
      <c r="E40" s="480">
        <v>1298075.7</v>
      </c>
      <c r="F40" s="480">
        <v>1276441.1200000001</v>
      </c>
      <c r="G40" s="479"/>
      <c r="H40" s="480">
        <v>144230.68</v>
      </c>
    </row>
  </sheetData>
  <mergeCells count="10">
    <mergeCell ref="C2:D2"/>
    <mergeCell ref="E2:F2"/>
    <mergeCell ref="G2:H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79"/>
  <sheetViews>
    <sheetView topLeftCell="A19" workbookViewId="0">
      <selection activeCell="B1" sqref="B1"/>
    </sheetView>
  </sheetViews>
  <sheetFormatPr defaultRowHeight="15"/>
  <cols>
    <col min="3" max="3" width="43.28515625" customWidth="1"/>
    <col min="8" max="9" width="14.28515625" bestFit="1" customWidth="1"/>
  </cols>
  <sheetData>
    <row r="6" spans="2:11" ht="12.6" customHeight="1">
      <c r="C6" s="750" t="s">
        <v>580</v>
      </c>
      <c r="D6" s="750"/>
      <c r="E6" s="750"/>
      <c r="F6" s="239"/>
      <c r="G6" s="239"/>
      <c r="H6" s="240">
        <v>17174669.128759999</v>
      </c>
      <c r="I6" s="240">
        <v>17174669.128759999</v>
      </c>
      <c r="J6" s="239"/>
      <c r="K6" s="239"/>
    </row>
    <row r="7" spans="2:11" ht="12.6" customHeight="1">
      <c r="C7" s="751" t="s">
        <v>887</v>
      </c>
      <c r="D7" s="751"/>
      <c r="E7" s="751"/>
      <c r="F7" s="235"/>
      <c r="G7" s="235"/>
      <c r="H7" s="236">
        <v>17174669.128759999</v>
      </c>
      <c r="I7" s="236">
        <v>17174669.128759999</v>
      </c>
      <c r="J7" s="235"/>
      <c r="K7" s="235"/>
    </row>
    <row r="8" spans="2:11" ht="12.6" customHeight="1">
      <c r="B8" t="e">
        <f>VLOOKUP(C8,#REF!,2,0)</f>
        <v>#REF!</v>
      </c>
      <c r="C8" s="233" t="s">
        <v>682</v>
      </c>
      <c r="D8" s="234"/>
      <c r="E8" s="232">
        <v>99413</v>
      </c>
      <c r="F8" s="230"/>
      <c r="G8" s="230"/>
      <c r="H8" s="237">
        <v>11044.55406</v>
      </c>
      <c r="I8" s="237">
        <v>11044.55406</v>
      </c>
      <c r="J8" s="230"/>
      <c r="K8" s="230"/>
    </row>
    <row r="9" spans="2:11" ht="12.6" customHeight="1">
      <c r="B9" t="e">
        <f>VLOOKUP(C9,#REF!,2,0)</f>
        <v>#REF!</v>
      </c>
      <c r="C9" s="233" t="s">
        <v>734</v>
      </c>
      <c r="D9" s="232">
        <v>11</v>
      </c>
      <c r="E9" s="231">
        <v>101</v>
      </c>
      <c r="F9" s="230"/>
      <c r="G9" s="230"/>
      <c r="H9" s="237">
        <v>6555.1587300000001</v>
      </c>
      <c r="I9" s="237">
        <v>6555.1587300000001</v>
      </c>
      <c r="J9" s="230"/>
      <c r="K9" s="230"/>
    </row>
    <row r="10" spans="2:11" ht="12.6" customHeight="1">
      <c r="B10" t="e">
        <f>VLOOKUP(C10,#REF!,2,0)</f>
        <v>#REF!</v>
      </c>
      <c r="C10" s="233" t="s">
        <v>691</v>
      </c>
      <c r="D10" s="232">
        <v>11</v>
      </c>
      <c r="E10" s="231">
        <v>101</v>
      </c>
      <c r="F10" s="230"/>
      <c r="G10" s="230"/>
      <c r="H10" s="237">
        <v>9304.3250900000003</v>
      </c>
      <c r="I10" s="237">
        <v>9304.3250900000003</v>
      </c>
      <c r="J10" s="230"/>
      <c r="K10" s="230"/>
    </row>
    <row r="11" spans="2:11" ht="12.6" customHeight="1">
      <c r="B11" t="e">
        <f>VLOOKUP(C11,#REF!,2,0)</f>
        <v>#REF!</v>
      </c>
      <c r="C11" s="233" t="s">
        <v>789</v>
      </c>
      <c r="D11" s="232">
        <v>11</v>
      </c>
      <c r="E11" s="231">
        <v>101</v>
      </c>
      <c r="F11" s="230"/>
      <c r="G11" s="230"/>
      <c r="H11" s="237">
        <v>1582.2480500000001</v>
      </c>
      <c r="I11" s="237">
        <v>1582.2480500000001</v>
      </c>
      <c r="J11" s="230"/>
      <c r="K11" s="230"/>
    </row>
    <row r="12" spans="2:11" ht="12.6" customHeight="1">
      <c r="B12" t="e">
        <f>VLOOKUP(C12,#REF!,2,0)</f>
        <v>#REF!</v>
      </c>
      <c r="C12" s="233" t="s">
        <v>783</v>
      </c>
      <c r="D12" s="232">
        <v>11</v>
      </c>
      <c r="E12" s="231">
        <v>101</v>
      </c>
      <c r="F12" s="230"/>
      <c r="G12" s="230"/>
      <c r="H12" s="237">
        <v>688.45319999999992</v>
      </c>
      <c r="I12" s="237">
        <v>688.45319999999992</v>
      </c>
      <c r="J12" s="230"/>
      <c r="K12" s="230"/>
    </row>
    <row r="13" spans="2:11" ht="12.6" customHeight="1">
      <c r="B13" t="e">
        <f>VLOOKUP(C13,#REF!,2,0)</f>
        <v>#REF!</v>
      </c>
      <c r="C13" s="233" t="s">
        <v>675</v>
      </c>
      <c r="D13" s="232">
        <v>11</v>
      </c>
      <c r="E13" s="231">
        <v>101</v>
      </c>
      <c r="F13" s="230"/>
      <c r="G13" s="230"/>
      <c r="H13" s="237">
        <v>13019.863670000001</v>
      </c>
      <c r="I13" s="237">
        <v>13019.863670000001</v>
      </c>
      <c r="J13" s="230"/>
      <c r="K13" s="230"/>
    </row>
    <row r="14" spans="2:11" ht="12.6" customHeight="1">
      <c r="B14" t="e">
        <f>VLOOKUP(C14,#REF!,2,0)</f>
        <v>#REF!</v>
      </c>
      <c r="C14" s="233" t="s">
        <v>647</v>
      </c>
      <c r="D14" s="232">
        <v>11</v>
      </c>
      <c r="E14" s="231">
        <v>101</v>
      </c>
      <c r="F14" s="230"/>
      <c r="G14" s="230"/>
      <c r="H14" s="237">
        <v>25396.899069999999</v>
      </c>
      <c r="I14" s="237">
        <v>25396.899069999999</v>
      </c>
      <c r="J14" s="230"/>
      <c r="K14" s="230"/>
    </row>
    <row r="15" spans="2:11" ht="12.6" customHeight="1">
      <c r="B15" t="e">
        <f>VLOOKUP(C15,#REF!,2,0)</f>
        <v>#REF!</v>
      </c>
      <c r="C15" s="233" t="s">
        <v>808</v>
      </c>
      <c r="D15" s="232">
        <v>11</v>
      </c>
      <c r="E15" s="231">
        <v>101</v>
      </c>
      <c r="F15" s="230"/>
      <c r="G15" s="230"/>
      <c r="H15" s="237">
        <v>300.97447999999997</v>
      </c>
      <c r="I15" s="237">
        <v>300.97447999999997</v>
      </c>
      <c r="J15" s="230"/>
      <c r="K15" s="230"/>
    </row>
    <row r="16" spans="2:11" ht="12.6" customHeight="1">
      <c r="B16" t="e">
        <f>VLOOKUP(C16,#REF!,2,0)</f>
        <v>#REF!</v>
      </c>
      <c r="C16" s="233" t="s">
        <v>756</v>
      </c>
      <c r="D16" s="232">
        <v>11</v>
      </c>
      <c r="E16" s="231">
        <v>101</v>
      </c>
      <c r="F16" s="230"/>
      <c r="G16" s="230"/>
      <c r="H16" s="237">
        <v>2885.2917200000002</v>
      </c>
      <c r="I16" s="237">
        <v>2885.2917200000002</v>
      </c>
      <c r="J16" s="230"/>
      <c r="K16" s="230"/>
    </row>
    <row r="17" spans="2:11" ht="12.6" customHeight="1">
      <c r="B17" t="e">
        <f>VLOOKUP(C17,#REF!,2,0)</f>
        <v>#REF!</v>
      </c>
      <c r="C17" s="233" t="s">
        <v>850</v>
      </c>
      <c r="D17" s="232">
        <v>11</v>
      </c>
      <c r="E17" s="231">
        <v>101</v>
      </c>
      <c r="F17" s="230"/>
      <c r="G17" s="230"/>
      <c r="H17" s="237">
        <v>421.97520000000003</v>
      </c>
      <c r="I17" s="237">
        <v>421.97520000000003</v>
      </c>
      <c r="J17" s="230"/>
      <c r="K17" s="230"/>
    </row>
    <row r="18" spans="2:11" ht="12.6" customHeight="1">
      <c r="B18" t="e">
        <f>VLOOKUP(C18,#REF!,2,0)</f>
        <v>#REF!</v>
      </c>
      <c r="C18" s="233" t="s">
        <v>770</v>
      </c>
      <c r="D18" s="232">
        <v>11</v>
      </c>
      <c r="E18" s="231">
        <v>101</v>
      </c>
      <c r="F18" s="230"/>
      <c r="G18" s="230"/>
      <c r="H18" s="237">
        <v>2851.5508799999998</v>
      </c>
      <c r="I18" s="237">
        <v>2851.5508799999998</v>
      </c>
      <c r="J18" s="230"/>
      <c r="K18" s="230"/>
    </row>
    <row r="19" spans="2:11" ht="12.6" customHeight="1">
      <c r="B19" t="e">
        <f>VLOOKUP(C19,#REF!,2,0)</f>
        <v>#REF!</v>
      </c>
      <c r="C19" s="233" t="s">
        <v>712</v>
      </c>
      <c r="D19" s="232">
        <v>11</v>
      </c>
      <c r="E19" s="231">
        <v>101</v>
      </c>
      <c r="F19" s="230"/>
      <c r="G19" s="230"/>
      <c r="H19" s="237">
        <v>3620.1855099999998</v>
      </c>
      <c r="I19" s="237">
        <v>3620.1855099999998</v>
      </c>
      <c r="J19" s="230"/>
      <c r="K19" s="230"/>
    </row>
    <row r="20" spans="2:11" ht="12.6" customHeight="1">
      <c r="B20" t="e">
        <f>VLOOKUP(C20,#REF!,2,0)</f>
        <v>#REF!</v>
      </c>
      <c r="C20" s="233" t="s">
        <v>715</v>
      </c>
      <c r="D20" s="232">
        <v>11</v>
      </c>
      <c r="E20" s="231">
        <v>101</v>
      </c>
      <c r="F20" s="230"/>
      <c r="G20" s="230"/>
      <c r="H20" s="237">
        <v>3432.3253799999998</v>
      </c>
      <c r="I20" s="237">
        <v>3432.3253799999998</v>
      </c>
      <c r="J20" s="230"/>
      <c r="K20" s="230"/>
    </row>
    <row r="21" spans="2:11" ht="12.6" customHeight="1">
      <c r="B21" t="e">
        <f>VLOOKUP(C21,#REF!,2,0)</f>
        <v>#REF!</v>
      </c>
      <c r="C21" s="233" t="s">
        <v>707</v>
      </c>
      <c r="D21" s="232">
        <v>11</v>
      </c>
      <c r="E21" s="231">
        <v>101</v>
      </c>
      <c r="F21" s="230"/>
      <c r="G21" s="230"/>
      <c r="H21" s="237">
        <v>10244.33892</v>
      </c>
      <c r="I21" s="237">
        <v>10244.33892</v>
      </c>
      <c r="J21" s="230"/>
      <c r="K21" s="230"/>
    </row>
    <row r="22" spans="2:11" ht="12.6" customHeight="1">
      <c r="B22" t="e">
        <f>VLOOKUP(C22,#REF!,2,0)</f>
        <v>#REF!</v>
      </c>
      <c r="C22" s="233" t="s">
        <v>699</v>
      </c>
      <c r="D22" s="232">
        <v>11</v>
      </c>
      <c r="E22" s="231">
        <v>101</v>
      </c>
      <c r="F22" s="230"/>
      <c r="G22" s="230"/>
      <c r="H22" s="237">
        <v>20364.975120000003</v>
      </c>
      <c r="I22" s="237">
        <v>20364.975120000003</v>
      </c>
      <c r="J22" s="230"/>
      <c r="K22" s="230"/>
    </row>
    <row r="23" spans="2:11" ht="12.6" customHeight="1">
      <c r="B23" t="e">
        <f>VLOOKUP(C23,#REF!,2,0)</f>
        <v>#REF!</v>
      </c>
      <c r="C23" s="233" t="s">
        <v>638</v>
      </c>
      <c r="D23" s="232">
        <v>11</v>
      </c>
      <c r="E23" s="231">
        <v>101</v>
      </c>
      <c r="F23" s="230"/>
      <c r="G23" s="230"/>
      <c r="H23" s="237">
        <v>452586.79901999998</v>
      </c>
      <c r="I23" s="237">
        <v>452586.79901999998</v>
      </c>
      <c r="J23" s="230"/>
      <c r="K23" s="230"/>
    </row>
    <row r="24" spans="2:11" ht="12.6" customHeight="1">
      <c r="B24" t="e">
        <f>VLOOKUP(C24,#REF!,2,0)</f>
        <v>#REF!</v>
      </c>
      <c r="C24" s="233" t="s">
        <v>615</v>
      </c>
      <c r="D24" s="232">
        <v>11</v>
      </c>
      <c r="E24" s="231">
        <v>102</v>
      </c>
      <c r="F24" s="230"/>
      <c r="G24" s="230"/>
      <c r="H24" s="237">
        <v>1238420.0587599999</v>
      </c>
      <c r="I24" s="237">
        <v>1238420.0587599999</v>
      </c>
      <c r="J24" s="230"/>
      <c r="K24" s="230"/>
    </row>
    <row r="25" spans="2:11" ht="12.6" customHeight="1">
      <c r="B25" t="e">
        <f>VLOOKUP(C25,#REF!,2,0)</f>
        <v>#REF!</v>
      </c>
      <c r="C25" s="233" t="s">
        <v>615</v>
      </c>
      <c r="D25" s="232">
        <v>11</v>
      </c>
      <c r="E25" s="231">
        <v>102</v>
      </c>
      <c r="F25" s="230"/>
      <c r="G25" s="230"/>
      <c r="H25" s="237">
        <v>473963.7573</v>
      </c>
      <c r="I25" s="237">
        <v>473963.7573</v>
      </c>
      <c r="J25" s="230"/>
      <c r="K25" s="230"/>
    </row>
    <row r="26" spans="2:11" ht="12.6" customHeight="1">
      <c r="B26" t="e">
        <f>VLOOKUP(C26,#REF!,2,0)</f>
        <v>#REF!</v>
      </c>
      <c r="C26" s="233" t="s">
        <v>687</v>
      </c>
      <c r="D26" s="232">
        <v>11</v>
      </c>
      <c r="E26" s="231">
        <v>102</v>
      </c>
      <c r="F26" s="230"/>
      <c r="G26" s="230"/>
      <c r="H26" s="237">
        <v>16699.72898</v>
      </c>
      <c r="I26" s="237">
        <v>16699.72898</v>
      </c>
      <c r="J26" s="230"/>
      <c r="K26" s="230"/>
    </row>
    <row r="27" spans="2:11" ht="12.6" customHeight="1">
      <c r="B27" t="e">
        <f>VLOOKUP(C27,#REF!,2,0)</f>
        <v>#REF!</v>
      </c>
      <c r="C27" s="233" t="s">
        <v>640</v>
      </c>
      <c r="D27" s="232">
        <v>11</v>
      </c>
      <c r="E27" s="231">
        <v>102</v>
      </c>
      <c r="F27" s="230"/>
      <c r="G27" s="230"/>
      <c r="H27" s="237">
        <v>124029.40917</v>
      </c>
      <c r="I27" s="237">
        <v>124029.40917</v>
      </c>
      <c r="J27" s="230"/>
      <c r="K27" s="230"/>
    </row>
    <row r="28" spans="2:11" ht="12.6" customHeight="1">
      <c r="B28" t="e">
        <f>VLOOKUP(C28,#REF!,2,0)</f>
        <v>#REF!</v>
      </c>
      <c r="C28" s="233" t="s">
        <v>662</v>
      </c>
      <c r="D28" s="232">
        <v>11</v>
      </c>
      <c r="E28" s="234" t="s">
        <v>886</v>
      </c>
      <c r="F28" s="230"/>
      <c r="G28" s="230"/>
      <c r="H28" s="237">
        <v>14344.3</v>
      </c>
      <c r="I28" s="237">
        <v>14344.3</v>
      </c>
      <c r="J28" s="230"/>
      <c r="K28" s="230"/>
    </row>
    <row r="29" spans="2:11" ht="12.6" customHeight="1">
      <c r="B29" t="e">
        <f>VLOOKUP(C29,#REF!,2,0)</f>
        <v>#REF!</v>
      </c>
      <c r="C29" s="233" t="s">
        <v>650</v>
      </c>
      <c r="D29" s="232">
        <v>11</v>
      </c>
      <c r="E29" s="231">
        <v>102</v>
      </c>
      <c r="F29" s="230"/>
      <c r="G29" s="230"/>
      <c r="H29" s="237">
        <v>24723.86</v>
      </c>
      <c r="I29" s="237">
        <v>24723.86</v>
      </c>
      <c r="J29" s="230"/>
      <c r="K29" s="230"/>
    </row>
    <row r="30" spans="2:11" ht="12.6" customHeight="1">
      <c r="B30" t="e">
        <f>VLOOKUP(C30,#REF!,2,0)</f>
        <v>#REF!</v>
      </c>
      <c r="C30" s="233" t="s">
        <v>723</v>
      </c>
      <c r="D30" s="232">
        <v>11</v>
      </c>
      <c r="E30" s="234" t="s">
        <v>886</v>
      </c>
      <c r="F30" s="230"/>
      <c r="G30" s="230"/>
      <c r="H30" s="237">
        <v>6338.5</v>
      </c>
      <c r="I30" s="237">
        <v>6338.5</v>
      </c>
      <c r="J30" s="230"/>
      <c r="K30" s="230"/>
    </row>
    <row r="31" spans="2:11" ht="12.6" customHeight="1">
      <c r="B31" t="e">
        <f>VLOOKUP(C31,#REF!,2,0)</f>
        <v>#REF!</v>
      </c>
      <c r="C31" s="233" t="s">
        <v>815</v>
      </c>
      <c r="D31" s="232">
        <v>11</v>
      </c>
      <c r="E31" s="234" t="s">
        <v>886</v>
      </c>
      <c r="F31" s="230"/>
      <c r="G31" s="230"/>
      <c r="H31" s="237">
        <v>208</v>
      </c>
      <c r="I31" s="237">
        <v>208</v>
      </c>
      <c r="J31" s="230"/>
      <c r="K31" s="230"/>
    </row>
    <row r="32" spans="2:11" ht="12.6" customHeight="1">
      <c r="B32" t="e">
        <f>VLOOKUP(C32,#REF!,2,0)</f>
        <v>#REF!</v>
      </c>
      <c r="C32" s="233" t="s">
        <v>795</v>
      </c>
      <c r="D32" s="232">
        <v>11</v>
      </c>
      <c r="E32" s="234" t="s">
        <v>886</v>
      </c>
      <c r="F32" s="230"/>
      <c r="G32" s="230"/>
      <c r="H32" s="237">
        <v>914.9</v>
      </c>
      <c r="I32" s="237">
        <v>914.9</v>
      </c>
      <c r="J32" s="230"/>
      <c r="K32" s="230"/>
    </row>
    <row r="33" spans="2:11" ht="12.6" customHeight="1">
      <c r="B33" t="e">
        <f>VLOOKUP(C33,#REF!,2,0)</f>
        <v>#REF!</v>
      </c>
      <c r="C33" s="233" t="s">
        <v>672</v>
      </c>
      <c r="D33" s="232">
        <v>11</v>
      </c>
      <c r="E33" s="231">
        <v>102</v>
      </c>
      <c r="F33" s="230"/>
      <c r="G33" s="230"/>
      <c r="H33" s="237">
        <v>32665.672999999999</v>
      </c>
      <c r="I33" s="237">
        <v>32665.672999999999</v>
      </c>
      <c r="J33" s="230"/>
      <c r="K33" s="230"/>
    </row>
    <row r="34" spans="2:11" ht="12.6" customHeight="1">
      <c r="B34" t="e">
        <f>VLOOKUP(C34,#REF!,2,0)</f>
        <v>#REF!</v>
      </c>
      <c r="C34" s="233" t="s">
        <v>843</v>
      </c>
      <c r="D34" s="232">
        <v>11</v>
      </c>
      <c r="E34" s="231">
        <v>156</v>
      </c>
      <c r="F34" s="230"/>
      <c r="G34" s="230"/>
      <c r="H34" s="237">
        <v>31.25</v>
      </c>
      <c r="I34" s="237">
        <v>31.25</v>
      </c>
      <c r="J34" s="230"/>
      <c r="K34" s="230"/>
    </row>
    <row r="35" spans="2:11" ht="12.6" customHeight="1">
      <c r="B35" t="e">
        <f>VLOOKUP(C35,#REF!,2,0)</f>
        <v>#REF!</v>
      </c>
      <c r="C35" s="233" t="s">
        <v>797</v>
      </c>
      <c r="D35" s="232">
        <v>11</v>
      </c>
      <c r="E35" s="231">
        <v>156</v>
      </c>
      <c r="F35" s="230"/>
      <c r="G35" s="230"/>
      <c r="H35" s="237">
        <v>67.5</v>
      </c>
      <c r="I35" s="237">
        <v>67.5</v>
      </c>
      <c r="J35" s="230"/>
      <c r="K35" s="230"/>
    </row>
    <row r="36" spans="2:11" ht="12.6" customHeight="1">
      <c r="B36" t="e">
        <f>VLOOKUP(C36,#REF!,2,0)</f>
        <v>#REF!</v>
      </c>
      <c r="C36" s="233" t="s">
        <v>723</v>
      </c>
      <c r="D36" s="232">
        <v>11</v>
      </c>
      <c r="E36" s="232">
        <v>2307</v>
      </c>
      <c r="F36" s="230"/>
      <c r="G36" s="230"/>
      <c r="H36" s="237">
        <v>3000.3</v>
      </c>
      <c r="I36" s="237">
        <v>3000.3</v>
      </c>
      <c r="J36" s="230"/>
      <c r="K36" s="230"/>
    </row>
    <row r="37" spans="2:11" ht="12.6" customHeight="1">
      <c r="B37" t="e">
        <f>VLOOKUP(C37,#REF!,2,0)</f>
        <v>#REF!</v>
      </c>
      <c r="C37" s="233" t="s">
        <v>647</v>
      </c>
      <c r="D37" s="232">
        <v>11</v>
      </c>
      <c r="E37" s="232">
        <v>2307</v>
      </c>
      <c r="F37" s="230"/>
      <c r="G37" s="230"/>
      <c r="H37" s="237">
        <v>31906.571039999999</v>
      </c>
      <c r="I37" s="237">
        <v>31906.571039999999</v>
      </c>
      <c r="J37" s="230"/>
      <c r="K37" s="230"/>
    </row>
    <row r="38" spans="2:11" ht="12.6" customHeight="1">
      <c r="B38" t="e">
        <f>VLOOKUP(C38,#REF!,2,0)</f>
        <v>#REF!</v>
      </c>
      <c r="C38" s="233" t="s">
        <v>694</v>
      </c>
      <c r="D38" s="232">
        <v>11</v>
      </c>
      <c r="E38" s="232">
        <v>2307</v>
      </c>
      <c r="F38" s="230"/>
      <c r="G38" s="230"/>
      <c r="H38" s="237">
        <v>1809.5</v>
      </c>
      <c r="I38" s="237">
        <v>1809.5</v>
      </c>
      <c r="J38" s="230"/>
      <c r="K38" s="230"/>
    </row>
    <row r="39" spans="2:11" ht="12.6" customHeight="1">
      <c r="B39" t="e">
        <f>VLOOKUP(C39,#REF!,2,0)</f>
        <v>#REF!</v>
      </c>
      <c r="C39" s="233" t="s">
        <v>672</v>
      </c>
      <c r="D39" s="232">
        <v>11</v>
      </c>
      <c r="E39" s="232">
        <v>2307</v>
      </c>
      <c r="F39" s="230"/>
      <c r="G39" s="230"/>
      <c r="H39" s="237">
        <v>20785.613000000001</v>
      </c>
      <c r="I39" s="237">
        <v>20785.613000000001</v>
      </c>
      <c r="J39" s="230"/>
      <c r="K39" s="230"/>
    </row>
    <row r="40" spans="2:11" ht="12.6" customHeight="1">
      <c r="B40" t="e">
        <f>VLOOKUP(C40,#REF!,2,0)</f>
        <v>#REF!</v>
      </c>
      <c r="C40" s="233" t="s">
        <v>745</v>
      </c>
      <c r="D40" s="232">
        <v>11</v>
      </c>
      <c r="E40" s="232">
        <v>2307</v>
      </c>
      <c r="F40" s="230"/>
      <c r="G40" s="230"/>
      <c r="H40" s="237">
        <v>3263.835</v>
      </c>
      <c r="I40" s="237">
        <v>3263.835</v>
      </c>
      <c r="J40" s="230"/>
      <c r="K40" s="230"/>
    </row>
    <row r="41" spans="2:11" ht="12.6" customHeight="1">
      <c r="B41" t="e">
        <f>VLOOKUP(C41,#REF!,2,0)</f>
        <v>#REF!</v>
      </c>
      <c r="C41" s="233" t="s">
        <v>708</v>
      </c>
      <c r="D41" s="232">
        <v>11</v>
      </c>
      <c r="E41" s="232">
        <v>2454</v>
      </c>
      <c r="F41" s="230"/>
      <c r="G41" s="230"/>
      <c r="H41" s="237">
        <v>11347.090039999999</v>
      </c>
      <c r="I41" s="237">
        <v>11347.090039999999</v>
      </c>
      <c r="J41" s="230"/>
      <c r="K41" s="230"/>
    </row>
    <row r="42" spans="2:11" ht="12.6" customHeight="1">
      <c r="B42" t="e">
        <f>VLOOKUP(C42,#REF!,2,0)</f>
        <v>#REF!</v>
      </c>
      <c r="C42" s="233" t="s">
        <v>646</v>
      </c>
      <c r="D42" s="232">
        <v>11</v>
      </c>
      <c r="E42" s="232">
        <v>2454</v>
      </c>
      <c r="F42" s="230"/>
      <c r="G42" s="230"/>
      <c r="H42" s="237">
        <v>122842.4096</v>
      </c>
      <c r="I42" s="237">
        <v>122842.4096</v>
      </c>
      <c r="J42" s="230"/>
      <c r="K42" s="230"/>
    </row>
    <row r="43" spans="2:11" ht="12.6" customHeight="1">
      <c r="B43" t="e">
        <f>VLOOKUP(C43,#REF!,2,0)</f>
        <v>#REF!</v>
      </c>
      <c r="C43" s="233" t="s">
        <v>814</v>
      </c>
      <c r="D43" s="232">
        <v>11</v>
      </c>
      <c r="E43" s="232">
        <v>2454</v>
      </c>
      <c r="F43" s="230"/>
      <c r="G43" s="230"/>
      <c r="H43" s="237">
        <v>1245.8333300000002</v>
      </c>
      <c r="I43" s="237">
        <v>1245.8333300000002</v>
      </c>
      <c r="J43" s="230"/>
      <c r="K43" s="230"/>
    </row>
    <row r="44" spans="2:11" ht="12.6" customHeight="1">
      <c r="B44" t="e">
        <f>VLOOKUP(C44,#REF!,2,0)</f>
        <v>#REF!</v>
      </c>
      <c r="C44" s="233" t="s">
        <v>637</v>
      </c>
      <c r="D44" s="232">
        <v>11</v>
      </c>
      <c r="E44" s="232">
        <v>2454</v>
      </c>
      <c r="F44" s="230"/>
      <c r="G44" s="230"/>
      <c r="H44" s="237">
        <v>107712.3636</v>
      </c>
      <c r="I44" s="237">
        <v>107712.3636</v>
      </c>
      <c r="J44" s="230"/>
      <c r="K44" s="230"/>
    </row>
    <row r="45" spans="2:11" ht="12.6" customHeight="1">
      <c r="B45" t="e">
        <f>VLOOKUP(C45,#REF!,2,0)</f>
        <v>#REF!</v>
      </c>
      <c r="C45" s="233" t="s">
        <v>639</v>
      </c>
      <c r="D45" s="232">
        <v>11</v>
      </c>
      <c r="E45" s="232">
        <v>2454</v>
      </c>
      <c r="F45" s="230"/>
      <c r="G45" s="230"/>
      <c r="H45" s="237">
        <v>106936.17005</v>
      </c>
      <c r="I45" s="237">
        <v>106936.17005</v>
      </c>
      <c r="J45" s="230"/>
      <c r="K45" s="230"/>
    </row>
    <row r="46" spans="2:11" ht="12.6" customHeight="1">
      <c r="B46" t="e">
        <f>VLOOKUP(C46,#REF!,2,0)</f>
        <v>#REF!</v>
      </c>
      <c r="C46" s="233" t="s">
        <v>661</v>
      </c>
      <c r="D46" s="232">
        <v>21</v>
      </c>
      <c r="E46" s="234" t="s">
        <v>885</v>
      </c>
      <c r="F46" s="230"/>
      <c r="G46" s="230"/>
      <c r="H46" s="237">
        <v>19970.509959999999</v>
      </c>
      <c r="I46" s="237">
        <v>19970.509959999999</v>
      </c>
      <c r="J46" s="230"/>
      <c r="K46" s="230"/>
    </row>
    <row r="47" spans="2:11" ht="12.6" customHeight="1">
      <c r="B47" t="e">
        <f>VLOOKUP(C47,#REF!,2,0)</f>
        <v>#REF!</v>
      </c>
      <c r="C47" s="233" t="s">
        <v>661</v>
      </c>
      <c r="D47" s="232">
        <v>21</v>
      </c>
      <c r="E47" s="234" t="s">
        <v>885</v>
      </c>
      <c r="F47" s="230"/>
      <c r="G47" s="230"/>
      <c r="H47" s="237">
        <v>39101.62558</v>
      </c>
      <c r="I47" s="237">
        <v>39101.62558</v>
      </c>
      <c r="J47" s="230"/>
      <c r="K47" s="230"/>
    </row>
    <row r="48" spans="2:11" ht="12.6" customHeight="1">
      <c r="B48" t="e">
        <f>VLOOKUP(C48,#REF!,2,0)</f>
        <v>#REF!</v>
      </c>
      <c r="C48" s="233" t="s">
        <v>817</v>
      </c>
      <c r="D48" s="232">
        <v>21</v>
      </c>
      <c r="E48" s="231">
        <v>103</v>
      </c>
      <c r="F48" s="230"/>
      <c r="G48" s="230"/>
      <c r="H48" s="237">
        <v>461.79038000000003</v>
      </c>
      <c r="I48" s="237">
        <v>461.79038000000003</v>
      </c>
      <c r="J48" s="230"/>
      <c r="K48" s="230"/>
    </row>
    <row r="49" spans="2:11" ht="12.6" customHeight="1">
      <c r="B49" t="e">
        <f>VLOOKUP(C49,#REF!,2,0)</f>
        <v>#REF!</v>
      </c>
      <c r="C49" s="233" t="s">
        <v>810</v>
      </c>
      <c r="D49" s="232">
        <v>21</v>
      </c>
      <c r="E49" s="234" t="s">
        <v>885</v>
      </c>
      <c r="F49" s="230"/>
      <c r="G49" s="230"/>
      <c r="H49" s="237">
        <v>623.41918999999996</v>
      </c>
      <c r="I49" s="237">
        <v>623.41918999999996</v>
      </c>
      <c r="J49" s="230"/>
      <c r="K49" s="230"/>
    </row>
    <row r="50" spans="2:11" ht="12.6" customHeight="1">
      <c r="B50" t="e">
        <f>VLOOKUP(C50,#REF!,2,0)</f>
        <v>#REF!</v>
      </c>
      <c r="C50" s="233" t="s">
        <v>777</v>
      </c>
      <c r="D50" s="232">
        <v>21</v>
      </c>
      <c r="E50" s="231">
        <v>103</v>
      </c>
      <c r="F50" s="230"/>
      <c r="G50" s="230"/>
      <c r="H50" s="237">
        <v>2083.1655099999998</v>
      </c>
      <c r="I50" s="237">
        <v>2083.1655099999998</v>
      </c>
      <c r="J50" s="230"/>
      <c r="K50" s="230"/>
    </row>
    <row r="51" spans="2:11" ht="12.6" customHeight="1">
      <c r="B51" t="e">
        <f>VLOOKUP(C51,#REF!,2,0)</f>
        <v>#REF!</v>
      </c>
      <c r="C51" s="233" t="s">
        <v>741</v>
      </c>
      <c r="D51" s="232">
        <v>21</v>
      </c>
      <c r="E51" s="231">
        <v>103</v>
      </c>
      <c r="F51" s="230"/>
      <c r="G51" s="230"/>
      <c r="H51" s="237">
        <v>4293.7430100000001</v>
      </c>
      <c r="I51" s="237">
        <v>4293.7430100000001</v>
      </c>
      <c r="J51" s="230"/>
      <c r="K51" s="230"/>
    </row>
    <row r="52" spans="2:11" ht="12.6" customHeight="1">
      <c r="B52" t="e">
        <f>VLOOKUP(C52,#REF!,2,0)</f>
        <v>#REF!</v>
      </c>
      <c r="C52" s="233" t="s">
        <v>834</v>
      </c>
      <c r="D52" s="232">
        <v>21</v>
      </c>
      <c r="E52" s="231">
        <v>103</v>
      </c>
      <c r="F52" s="230"/>
      <c r="G52" s="230"/>
      <c r="H52" s="237">
        <v>508.55259000000001</v>
      </c>
      <c r="I52" s="237">
        <v>508.55259000000001</v>
      </c>
      <c r="J52" s="230"/>
      <c r="K52" s="230"/>
    </row>
    <row r="53" spans="2:11" ht="12.6" customHeight="1">
      <c r="B53" t="e">
        <f>VLOOKUP(C53,#REF!,2,0)</f>
        <v>#REF!</v>
      </c>
      <c r="C53" s="233" t="s">
        <v>746</v>
      </c>
      <c r="D53" s="232">
        <v>21</v>
      </c>
      <c r="E53" s="231">
        <v>103</v>
      </c>
      <c r="F53" s="230"/>
      <c r="G53" s="230"/>
      <c r="H53" s="237">
        <v>4054.7621800000002</v>
      </c>
      <c r="I53" s="237">
        <v>4054.7621800000002</v>
      </c>
      <c r="J53" s="230"/>
      <c r="K53" s="230"/>
    </row>
    <row r="54" spans="2:11" ht="12.6" customHeight="1">
      <c r="B54" t="e">
        <f>VLOOKUP(C54,#REF!,2,0)</f>
        <v>#REF!</v>
      </c>
      <c r="C54" s="233" t="s">
        <v>754</v>
      </c>
      <c r="D54" s="232">
        <v>21</v>
      </c>
      <c r="E54" s="231">
        <v>103</v>
      </c>
      <c r="F54" s="230"/>
      <c r="G54" s="230"/>
      <c r="H54" s="237">
        <v>2446.2206499999998</v>
      </c>
      <c r="I54" s="237">
        <v>2446.2206499999998</v>
      </c>
      <c r="J54" s="230"/>
      <c r="K54" s="230"/>
    </row>
    <row r="55" spans="2:11" ht="12.6" customHeight="1">
      <c r="B55" t="e">
        <f>VLOOKUP(C55,#REF!,2,0)</f>
        <v>#REF!</v>
      </c>
      <c r="C55" s="233" t="s">
        <v>824</v>
      </c>
      <c r="D55" s="232">
        <v>21</v>
      </c>
      <c r="E55" s="231">
        <v>103</v>
      </c>
      <c r="F55" s="230"/>
      <c r="G55" s="230"/>
      <c r="H55" s="237">
        <v>1434.68508</v>
      </c>
      <c r="I55" s="237">
        <v>1434.68508</v>
      </c>
      <c r="J55" s="230"/>
      <c r="K55" s="230"/>
    </row>
    <row r="56" spans="2:11" ht="12.6" customHeight="1">
      <c r="B56" t="e">
        <f>VLOOKUP(C56,#REF!,2,0)</f>
        <v>#REF!</v>
      </c>
      <c r="C56" s="233" t="s">
        <v>660</v>
      </c>
      <c r="D56" s="232">
        <v>21</v>
      </c>
      <c r="E56" s="234" t="s">
        <v>885</v>
      </c>
      <c r="F56" s="230"/>
      <c r="G56" s="230"/>
      <c r="H56" s="237">
        <v>39475.422259999999</v>
      </c>
      <c r="I56" s="237">
        <v>39475.422259999999</v>
      </c>
      <c r="J56" s="230"/>
      <c r="K56" s="230"/>
    </row>
    <row r="57" spans="2:11" ht="12.6" customHeight="1">
      <c r="B57" t="e">
        <f>VLOOKUP(C57,#REF!,2,0)</f>
        <v>#REF!</v>
      </c>
      <c r="C57" s="233" t="s">
        <v>686</v>
      </c>
      <c r="D57" s="232">
        <v>21</v>
      </c>
      <c r="E57" s="234" t="s">
        <v>885</v>
      </c>
      <c r="F57" s="230"/>
      <c r="G57" s="230"/>
      <c r="H57" s="237">
        <v>20401.882659999999</v>
      </c>
      <c r="I57" s="237">
        <v>20401.882659999999</v>
      </c>
      <c r="J57" s="230"/>
      <c r="K57" s="230"/>
    </row>
    <row r="58" spans="2:11" ht="12.6" customHeight="1">
      <c r="B58" t="e">
        <f>VLOOKUP(C58,#REF!,2,0)</f>
        <v>#REF!</v>
      </c>
      <c r="C58" s="233" t="s">
        <v>818</v>
      </c>
      <c r="D58" s="232">
        <v>21</v>
      </c>
      <c r="E58" s="231">
        <v>103</v>
      </c>
      <c r="F58" s="230"/>
      <c r="G58" s="230"/>
      <c r="H58" s="237">
        <v>446.22608000000002</v>
      </c>
      <c r="I58" s="237">
        <v>446.22608000000002</v>
      </c>
      <c r="J58" s="230"/>
      <c r="K58" s="230"/>
    </row>
    <row r="59" spans="2:11" ht="12.6" customHeight="1">
      <c r="B59" t="e">
        <f>VLOOKUP(C59,#REF!,2,0)</f>
        <v>#REF!</v>
      </c>
      <c r="C59" s="233" t="s">
        <v>813</v>
      </c>
      <c r="D59" s="232">
        <v>21</v>
      </c>
      <c r="E59" s="234" t="s">
        <v>885</v>
      </c>
      <c r="F59" s="230"/>
      <c r="G59" s="230"/>
      <c r="H59" s="237">
        <v>594.90148999999997</v>
      </c>
      <c r="I59" s="237">
        <v>594.90148999999997</v>
      </c>
      <c r="J59" s="230"/>
      <c r="K59" s="230"/>
    </row>
    <row r="60" spans="2:11" ht="12.6" customHeight="1">
      <c r="B60" t="e">
        <f>VLOOKUP(C60,#REF!,2,0)</f>
        <v>#REF!</v>
      </c>
      <c r="C60" s="233" t="s">
        <v>784</v>
      </c>
      <c r="D60" s="232">
        <v>21</v>
      </c>
      <c r="E60" s="231">
        <v>103</v>
      </c>
      <c r="F60" s="230"/>
      <c r="G60" s="230"/>
      <c r="H60" s="237">
        <v>1795.1224199999999</v>
      </c>
      <c r="I60" s="237">
        <v>1795.1224199999999</v>
      </c>
      <c r="J60" s="230"/>
      <c r="K60" s="230"/>
    </row>
    <row r="61" spans="2:11" ht="12.6" customHeight="1">
      <c r="B61" t="e">
        <f>VLOOKUP(C61,#REF!,2,0)</f>
        <v>#REF!</v>
      </c>
      <c r="C61" s="233" t="s">
        <v>863</v>
      </c>
      <c r="D61" s="232">
        <v>21</v>
      </c>
      <c r="E61" s="231">
        <v>103</v>
      </c>
      <c r="F61" s="230"/>
      <c r="G61" s="230"/>
      <c r="H61" s="237">
        <v>44.1</v>
      </c>
      <c r="I61" s="237">
        <v>44.1</v>
      </c>
      <c r="J61" s="230"/>
      <c r="K61" s="230"/>
    </row>
    <row r="62" spans="2:11" ht="12.6" customHeight="1">
      <c r="B62" t="e">
        <f>VLOOKUP(C62,#REF!,2,0)</f>
        <v>#REF!</v>
      </c>
      <c r="C62" s="233" t="s">
        <v>846</v>
      </c>
      <c r="D62" s="232">
        <v>21</v>
      </c>
      <c r="E62" s="231">
        <v>103</v>
      </c>
      <c r="F62" s="230"/>
      <c r="G62" s="230"/>
      <c r="H62" s="237">
        <v>493.19668999999999</v>
      </c>
      <c r="I62" s="237">
        <v>493.19668999999999</v>
      </c>
      <c r="J62" s="230"/>
      <c r="K62" s="230"/>
    </row>
    <row r="63" spans="2:11" ht="12.6" customHeight="1">
      <c r="B63" t="e">
        <f>VLOOKUP(C63,#REF!,2,0)</f>
        <v>#REF!</v>
      </c>
      <c r="C63" s="233" t="s">
        <v>739</v>
      </c>
      <c r="D63" s="232">
        <v>21</v>
      </c>
      <c r="E63" s="231">
        <v>103</v>
      </c>
      <c r="F63" s="230"/>
      <c r="G63" s="230"/>
      <c r="H63" s="237">
        <v>4645.1652800000002</v>
      </c>
      <c r="I63" s="237">
        <v>4645.1652800000002</v>
      </c>
      <c r="J63" s="230"/>
      <c r="K63" s="230"/>
    </row>
    <row r="64" spans="2:11" ht="12.6" customHeight="1">
      <c r="B64" t="e">
        <f>VLOOKUP(C64,#REF!,2,0)</f>
        <v>#REF!</v>
      </c>
      <c r="C64" s="233" t="s">
        <v>743</v>
      </c>
      <c r="D64" s="232">
        <v>21</v>
      </c>
      <c r="E64" s="231">
        <v>103</v>
      </c>
      <c r="F64" s="230"/>
      <c r="G64" s="230"/>
      <c r="H64" s="237">
        <v>4359.3754400000007</v>
      </c>
      <c r="I64" s="237">
        <v>4359.3754400000007</v>
      </c>
      <c r="J64" s="230"/>
      <c r="K64" s="230"/>
    </row>
    <row r="65" spans="2:11" ht="12.6" customHeight="1">
      <c r="B65" t="e">
        <f>VLOOKUP(C65,#REF!,2,0)</f>
        <v>#REF!</v>
      </c>
      <c r="C65" s="233" t="s">
        <v>822</v>
      </c>
      <c r="D65" s="232">
        <v>21</v>
      </c>
      <c r="E65" s="231">
        <v>103</v>
      </c>
      <c r="F65" s="230"/>
      <c r="G65" s="230"/>
      <c r="H65" s="237">
        <v>1505.6474099999998</v>
      </c>
      <c r="I65" s="237">
        <v>1505.6474099999998</v>
      </c>
      <c r="J65" s="230"/>
      <c r="K65" s="230"/>
    </row>
    <row r="66" spans="2:11" ht="12.6" customHeight="1">
      <c r="B66" t="e">
        <f>VLOOKUP(C66,#REF!,2,0)</f>
        <v>#REF!</v>
      </c>
      <c r="C66" s="233" t="s">
        <v>752</v>
      </c>
      <c r="D66" s="232">
        <v>21</v>
      </c>
      <c r="E66" s="231">
        <v>103</v>
      </c>
      <c r="F66" s="230"/>
      <c r="G66" s="230"/>
      <c r="H66" s="237">
        <v>2519.3271199999999</v>
      </c>
      <c r="I66" s="237">
        <v>2519.3271199999999</v>
      </c>
      <c r="J66" s="230"/>
      <c r="K66" s="230"/>
    </row>
    <row r="67" spans="2:11" ht="12.6" customHeight="1">
      <c r="B67" t="e">
        <f>VLOOKUP(C67,#REF!,2,0)</f>
        <v>#REF!</v>
      </c>
      <c r="C67" s="233" t="s">
        <v>845</v>
      </c>
      <c r="D67" s="232">
        <v>21</v>
      </c>
      <c r="E67" s="234" t="s">
        <v>885</v>
      </c>
      <c r="F67" s="230"/>
      <c r="G67" s="230"/>
      <c r="H67" s="237">
        <v>538.12684999999999</v>
      </c>
      <c r="I67" s="237">
        <v>538.12684999999999</v>
      </c>
      <c r="J67" s="230"/>
      <c r="K67" s="230"/>
    </row>
    <row r="68" spans="2:11" ht="12.6" customHeight="1">
      <c r="B68" t="e">
        <f>VLOOKUP(C68,#REF!,2,0)</f>
        <v>#REF!</v>
      </c>
      <c r="C68" s="233" t="s">
        <v>645</v>
      </c>
      <c r="D68" s="232">
        <v>21</v>
      </c>
      <c r="E68" s="231">
        <v>103</v>
      </c>
      <c r="F68" s="230"/>
      <c r="G68" s="230"/>
      <c r="H68" s="237">
        <v>86183.858439999996</v>
      </c>
      <c r="I68" s="237">
        <v>86183.858439999996</v>
      </c>
      <c r="J68" s="230"/>
      <c r="K68" s="230"/>
    </row>
    <row r="69" spans="2:11" ht="12.6" customHeight="1">
      <c r="B69" t="e">
        <f>VLOOKUP(C69,#REF!,2,0)</f>
        <v>#REF!</v>
      </c>
      <c r="C69" s="233" t="s">
        <v>670</v>
      </c>
      <c r="D69" s="232">
        <v>21</v>
      </c>
      <c r="E69" s="231">
        <v>103</v>
      </c>
      <c r="F69" s="230"/>
      <c r="G69" s="230"/>
      <c r="H69" s="237">
        <v>36815.607309999999</v>
      </c>
      <c r="I69" s="237">
        <v>36815.607309999999</v>
      </c>
      <c r="J69" s="230"/>
      <c r="K69" s="230"/>
    </row>
    <row r="70" spans="2:11" ht="12.6" customHeight="1">
      <c r="B70" t="e">
        <f>VLOOKUP(C70,#REF!,2,0)</f>
        <v>#REF!</v>
      </c>
      <c r="C70" s="233" t="s">
        <v>807</v>
      </c>
      <c r="D70" s="232">
        <v>21</v>
      </c>
      <c r="E70" s="231">
        <v>103</v>
      </c>
      <c r="F70" s="230"/>
      <c r="G70" s="230"/>
      <c r="H70" s="237">
        <v>825.1480600000001</v>
      </c>
      <c r="I70" s="237">
        <v>825.1480600000001</v>
      </c>
      <c r="J70" s="230"/>
      <c r="K70" s="230"/>
    </row>
    <row r="71" spans="2:11" ht="12.6" customHeight="1">
      <c r="B71" t="e">
        <f>VLOOKUP(C71,#REF!,2,0)</f>
        <v>#REF!</v>
      </c>
      <c r="C71" s="233" t="s">
        <v>829</v>
      </c>
      <c r="D71" s="232">
        <v>21</v>
      </c>
      <c r="E71" s="231">
        <v>103</v>
      </c>
      <c r="F71" s="230"/>
      <c r="G71" s="230"/>
      <c r="H71" s="237">
        <v>1213.8070299999999</v>
      </c>
      <c r="I71" s="237">
        <v>1213.8070299999999</v>
      </c>
      <c r="J71" s="230"/>
      <c r="K71" s="230"/>
    </row>
    <row r="72" spans="2:11" ht="12.6" customHeight="1">
      <c r="B72" t="e">
        <f>VLOOKUP(C72,#REF!,2,0)</f>
        <v>#REF!</v>
      </c>
      <c r="C72" s="233" t="s">
        <v>787</v>
      </c>
      <c r="D72" s="232">
        <v>21</v>
      </c>
      <c r="E72" s="231">
        <v>103</v>
      </c>
      <c r="F72" s="230"/>
      <c r="G72" s="230"/>
      <c r="H72" s="237">
        <v>1388.2099699999999</v>
      </c>
      <c r="I72" s="237">
        <v>1388.2099699999999</v>
      </c>
      <c r="J72" s="230"/>
      <c r="K72" s="230"/>
    </row>
    <row r="73" spans="2:11" ht="12.6" customHeight="1">
      <c r="B73" t="e">
        <f>VLOOKUP(C73,#REF!,2,0)</f>
        <v>#REF!</v>
      </c>
      <c r="C73" s="233" t="s">
        <v>719</v>
      </c>
      <c r="D73" s="232">
        <v>21</v>
      </c>
      <c r="E73" s="231">
        <v>103</v>
      </c>
      <c r="F73" s="230"/>
      <c r="G73" s="230"/>
      <c r="H73" s="237">
        <v>11702.887909999999</v>
      </c>
      <c r="I73" s="237">
        <v>11702.887909999999</v>
      </c>
      <c r="J73" s="230"/>
      <c r="K73" s="230"/>
    </row>
    <row r="74" spans="2:11" ht="12.6" customHeight="1">
      <c r="B74" t="e">
        <f>VLOOKUP(C74,#REF!,2,0)</f>
        <v>#REF!</v>
      </c>
      <c r="C74" s="233" t="s">
        <v>811</v>
      </c>
      <c r="D74" s="232">
        <v>21</v>
      </c>
      <c r="E74" s="231">
        <v>103</v>
      </c>
      <c r="F74" s="230"/>
      <c r="G74" s="230"/>
      <c r="H74" s="237">
        <v>1064.45002</v>
      </c>
      <c r="I74" s="237">
        <v>1064.45002</v>
      </c>
      <c r="J74" s="230"/>
      <c r="K74" s="230"/>
    </row>
    <row r="75" spans="2:11" ht="12.6" customHeight="1">
      <c r="B75" t="e">
        <f>VLOOKUP(C75,#REF!,2,0)</f>
        <v>#REF!</v>
      </c>
      <c r="C75" s="233" t="s">
        <v>718</v>
      </c>
      <c r="D75" s="232">
        <v>21</v>
      </c>
      <c r="E75" s="231">
        <v>103</v>
      </c>
      <c r="F75" s="230"/>
      <c r="G75" s="230"/>
      <c r="H75" s="237">
        <v>7567.5481500000005</v>
      </c>
      <c r="I75" s="237">
        <v>7567.5481500000005</v>
      </c>
      <c r="J75" s="230"/>
      <c r="K75" s="230"/>
    </row>
    <row r="76" spans="2:11" ht="12.6" customHeight="1">
      <c r="B76" t="e">
        <f>VLOOKUP(C76,#REF!,2,0)</f>
        <v>#REF!</v>
      </c>
      <c r="C76" s="233" t="s">
        <v>720</v>
      </c>
      <c r="D76" s="232">
        <v>21</v>
      </c>
      <c r="E76" s="231">
        <v>103</v>
      </c>
      <c r="F76" s="230"/>
      <c r="G76" s="230"/>
      <c r="H76" s="237">
        <v>7883.5951699999996</v>
      </c>
      <c r="I76" s="237">
        <v>7883.5951699999996</v>
      </c>
      <c r="J76" s="230"/>
      <c r="K76" s="230"/>
    </row>
    <row r="77" spans="2:11" ht="12.6" customHeight="1">
      <c r="B77" t="e">
        <f>VLOOKUP(C77,#REF!,2,0)</f>
        <v>#REF!</v>
      </c>
      <c r="C77" s="233" t="s">
        <v>803</v>
      </c>
      <c r="D77" s="232">
        <v>21</v>
      </c>
      <c r="E77" s="231">
        <v>103</v>
      </c>
      <c r="F77" s="230"/>
      <c r="G77" s="230"/>
      <c r="H77" s="237">
        <v>3525.1676899999998</v>
      </c>
      <c r="I77" s="237">
        <v>3525.1676899999998</v>
      </c>
      <c r="J77" s="230"/>
      <c r="K77" s="230"/>
    </row>
    <row r="78" spans="2:11" ht="12.6" customHeight="1">
      <c r="B78" t="e">
        <f>VLOOKUP(C78,#REF!,2,0)</f>
        <v>#REF!</v>
      </c>
      <c r="C78" s="233" t="s">
        <v>725</v>
      </c>
      <c r="D78" s="232">
        <v>21</v>
      </c>
      <c r="E78" s="231">
        <v>103</v>
      </c>
      <c r="F78" s="230"/>
      <c r="G78" s="230"/>
      <c r="H78" s="237">
        <v>5337.5144600000003</v>
      </c>
      <c r="I78" s="237">
        <v>5337.5144600000003</v>
      </c>
      <c r="J78" s="230"/>
      <c r="K78" s="230"/>
    </row>
    <row r="79" spans="2:11" ht="12.6" customHeight="1">
      <c r="B79" t="e">
        <f>VLOOKUP(C79,#REF!,2,0)</f>
        <v>#REF!</v>
      </c>
      <c r="C79" s="233" t="s">
        <v>702</v>
      </c>
      <c r="D79" s="232">
        <v>22</v>
      </c>
      <c r="E79" s="234" t="s">
        <v>884</v>
      </c>
      <c r="F79" s="230"/>
      <c r="G79" s="230"/>
      <c r="H79" s="237">
        <v>13487.106880000001</v>
      </c>
      <c r="I79" s="237">
        <v>13487.106880000001</v>
      </c>
      <c r="J79" s="230"/>
      <c r="K79" s="230"/>
    </row>
    <row r="80" spans="2:11" ht="12.6" customHeight="1">
      <c r="B80" t="e">
        <f>VLOOKUP(C80,#REF!,2,0)</f>
        <v>#REF!</v>
      </c>
      <c r="C80" s="233" t="s">
        <v>792</v>
      </c>
      <c r="D80" s="232">
        <v>22</v>
      </c>
      <c r="E80" s="231">
        <v>128</v>
      </c>
      <c r="F80" s="230"/>
      <c r="G80" s="230"/>
      <c r="H80" s="237">
        <v>742.53327000000002</v>
      </c>
      <c r="I80" s="237">
        <v>742.53327000000002</v>
      </c>
      <c r="J80" s="230"/>
      <c r="K80" s="230"/>
    </row>
    <row r="81" spans="2:11" ht="12.6" customHeight="1">
      <c r="B81" t="e">
        <f>VLOOKUP(C81,#REF!,2,0)</f>
        <v>#REF!</v>
      </c>
      <c r="C81" s="233" t="s">
        <v>842</v>
      </c>
      <c r="D81" s="232">
        <v>22</v>
      </c>
      <c r="E81" s="231">
        <v>128</v>
      </c>
      <c r="F81" s="230"/>
      <c r="G81" s="230"/>
      <c r="H81" s="237">
        <v>53.735959999999999</v>
      </c>
      <c r="I81" s="237">
        <v>53.735959999999999</v>
      </c>
      <c r="J81" s="230"/>
      <c r="K81" s="230"/>
    </row>
    <row r="82" spans="2:11" ht="12.6" customHeight="1">
      <c r="B82" t="e">
        <f>VLOOKUP(C82,#REF!,2,0)</f>
        <v>#REF!</v>
      </c>
      <c r="C82" s="233" t="s">
        <v>790</v>
      </c>
      <c r="D82" s="232">
        <v>22</v>
      </c>
      <c r="E82" s="231">
        <v>128</v>
      </c>
      <c r="F82" s="230"/>
      <c r="G82" s="230"/>
      <c r="H82" s="237">
        <v>795.78140000000008</v>
      </c>
      <c r="I82" s="237">
        <v>795.78140000000008</v>
      </c>
      <c r="J82" s="230"/>
      <c r="K82" s="230"/>
    </row>
    <row r="83" spans="2:11" ht="12.6" customHeight="1">
      <c r="B83" t="e">
        <f>VLOOKUP(C83,#REF!,2,0)</f>
        <v>#REF!</v>
      </c>
      <c r="C83" s="233" t="s">
        <v>684</v>
      </c>
      <c r="D83" s="232">
        <v>22</v>
      </c>
      <c r="E83" s="231">
        <v>128</v>
      </c>
      <c r="F83" s="230"/>
      <c r="G83" s="230"/>
      <c r="H83" s="237">
        <v>14563.0401</v>
      </c>
      <c r="I83" s="237">
        <v>14563.0401</v>
      </c>
      <c r="J83" s="230"/>
      <c r="K83" s="230"/>
    </row>
    <row r="84" spans="2:11" ht="12.6" customHeight="1">
      <c r="B84" t="e">
        <f>VLOOKUP(C84,#REF!,2,0)</f>
        <v>#REF!</v>
      </c>
      <c r="C84" s="233" t="s">
        <v>799</v>
      </c>
      <c r="D84" s="232">
        <v>22</v>
      </c>
      <c r="E84" s="231">
        <v>129</v>
      </c>
      <c r="F84" s="230"/>
      <c r="G84" s="230"/>
      <c r="H84" s="237">
        <v>4058.03728</v>
      </c>
      <c r="I84" s="237">
        <v>4058.03728</v>
      </c>
      <c r="J84" s="230"/>
      <c r="K84" s="230"/>
    </row>
    <row r="85" spans="2:11" ht="12.6" customHeight="1">
      <c r="B85" t="e">
        <f>VLOOKUP(C85,#REF!,2,0)</f>
        <v>#REF!</v>
      </c>
      <c r="C85" s="233" t="s">
        <v>791</v>
      </c>
      <c r="D85" s="232">
        <v>31</v>
      </c>
      <c r="E85" s="231">
        <v>104</v>
      </c>
      <c r="F85" s="230"/>
      <c r="G85" s="230"/>
      <c r="H85" s="237">
        <v>1816.5174999999999</v>
      </c>
      <c r="I85" s="237">
        <v>1816.5174999999999</v>
      </c>
      <c r="J85" s="230"/>
      <c r="K85" s="230"/>
    </row>
    <row r="86" spans="2:11" ht="12.6" customHeight="1">
      <c r="B86" t="e">
        <f>VLOOKUP(C86,#REF!,2,0)</f>
        <v>#REF!</v>
      </c>
      <c r="C86" s="233" t="s">
        <v>680</v>
      </c>
      <c r="D86" s="232">
        <v>31</v>
      </c>
      <c r="E86" s="234" t="s">
        <v>883</v>
      </c>
      <c r="F86" s="230"/>
      <c r="G86" s="230"/>
      <c r="H86" s="237">
        <v>4353.7166399999996</v>
      </c>
      <c r="I86" s="237">
        <v>4353.7166399999996</v>
      </c>
      <c r="J86" s="230"/>
      <c r="K86" s="230"/>
    </row>
    <row r="87" spans="2:11" ht="12.6" customHeight="1">
      <c r="B87" t="e">
        <f>VLOOKUP(C87,#REF!,2,0)</f>
        <v>#REF!</v>
      </c>
      <c r="C87" s="233" t="s">
        <v>775</v>
      </c>
      <c r="D87" s="232">
        <v>31</v>
      </c>
      <c r="E87" s="234" t="s">
        <v>883</v>
      </c>
      <c r="F87" s="230"/>
      <c r="G87" s="230"/>
      <c r="H87" s="237">
        <v>3545.5596299999997</v>
      </c>
      <c r="I87" s="237">
        <v>3545.5596299999997</v>
      </c>
      <c r="J87" s="230"/>
      <c r="K87" s="230"/>
    </row>
    <row r="88" spans="2:11" ht="12.6" customHeight="1">
      <c r="B88" t="e">
        <f>VLOOKUP(C88,#REF!,2,0)</f>
        <v>#REF!</v>
      </c>
      <c r="C88" s="233" t="s">
        <v>823</v>
      </c>
      <c r="D88" s="232">
        <v>31</v>
      </c>
      <c r="E88" s="231">
        <v>104</v>
      </c>
      <c r="F88" s="230"/>
      <c r="G88" s="230"/>
      <c r="H88" s="237">
        <v>360.07</v>
      </c>
      <c r="I88" s="237">
        <v>360.07</v>
      </c>
      <c r="J88" s="230"/>
      <c r="K88" s="230"/>
    </row>
    <row r="89" spans="2:11" ht="12.6" customHeight="1">
      <c r="B89" t="e">
        <f>VLOOKUP(C89,#REF!,2,0)</f>
        <v>#REF!</v>
      </c>
      <c r="C89" s="233" t="s">
        <v>832</v>
      </c>
      <c r="D89" s="232">
        <v>31</v>
      </c>
      <c r="E89" s="234" t="s">
        <v>882</v>
      </c>
      <c r="F89" s="230"/>
      <c r="G89" s="230"/>
      <c r="H89" s="237">
        <v>245.06885</v>
      </c>
      <c r="I89" s="237">
        <v>245.06885</v>
      </c>
      <c r="J89" s="230"/>
      <c r="K89" s="230"/>
    </row>
    <row r="90" spans="2:11" ht="12.6" customHeight="1">
      <c r="B90" t="e">
        <f>VLOOKUP(C90,#REF!,2,0)</f>
        <v>#REF!</v>
      </c>
      <c r="C90" s="233" t="s">
        <v>757</v>
      </c>
      <c r="D90" s="232">
        <v>31</v>
      </c>
      <c r="E90" s="234" t="s">
        <v>881</v>
      </c>
      <c r="F90" s="230"/>
      <c r="G90" s="230"/>
      <c r="H90" s="237">
        <v>649.49841000000004</v>
      </c>
      <c r="I90" s="237">
        <v>649.49841000000004</v>
      </c>
      <c r="J90" s="230"/>
      <c r="K90" s="230"/>
    </row>
    <row r="91" spans="2:11" ht="12.6" customHeight="1">
      <c r="B91" t="e">
        <f>VLOOKUP(C91,#REF!,2,0)</f>
        <v>#REF!</v>
      </c>
      <c r="C91" s="233" t="s">
        <v>851</v>
      </c>
      <c r="D91" s="232">
        <v>31</v>
      </c>
      <c r="E91" s="234" t="s">
        <v>881</v>
      </c>
      <c r="F91" s="230"/>
      <c r="G91" s="230"/>
      <c r="H91" s="237">
        <v>239.95</v>
      </c>
      <c r="I91" s="237">
        <v>239.95</v>
      </c>
      <c r="J91" s="230"/>
      <c r="K91" s="230"/>
    </row>
    <row r="92" spans="2:11" ht="12.6" customHeight="1">
      <c r="B92" t="e">
        <f>VLOOKUP(C92,#REF!,2,0)</f>
        <v>#REF!</v>
      </c>
      <c r="C92" s="233" t="s">
        <v>821</v>
      </c>
      <c r="D92" s="232">
        <v>31</v>
      </c>
      <c r="E92" s="234" t="s">
        <v>881</v>
      </c>
      <c r="F92" s="230"/>
      <c r="G92" s="230"/>
      <c r="H92" s="237">
        <v>3658.8751200000002</v>
      </c>
      <c r="I92" s="237">
        <v>3658.8751200000002</v>
      </c>
      <c r="J92" s="230"/>
      <c r="K92" s="230"/>
    </row>
    <row r="93" spans="2:11" ht="12.6" customHeight="1">
      <c r="B93" t="e">
        <f>VLOOKUP(C93,#REF!,2,0)</f>
        <v>#REF!</v>
      </c>
      <c r="C93" s="233" t="s">
        <v>673</v>
      </c>
      <c r="D93" s="232">
        <v>31</v>
      </c>
      <c r="E93" s="234" t="s">
        <v>881</v>
      </c>
      <c r="F93" s="230"/>
      <c r="G93" s="230"/>
      <c r="H93" s="237">
        <v>8740.0408200000002</v>
      </c>
      <c r="I93" s="237">
        <v>8740.0408200000002</v>
      </c>
      <c r="J93" s="230"/>
      <c r="K93" s="230"/>
    </row>
    <row r="94" spans="2:11" ht="12.6" customHeight="1">
      <c r="B94" t="e">
        <f>VLOOKUP(C94,#REF!,2,0)</f>
        <v>#REF!</v>
      </c>
      <c r="C94" s="233" t="s">
        <v>732</v>
      </c>
      <c r="D94" s="232">
        <v>31</v>
      </c>
      <c r="E94" s="234" t="s">
        <v>881</v>
      </c>
      <c r="F94" s="230"/>
      <c r="G94" s="230"/>
      <c r="H94" s="237">
        <v>2621.11096</v>
      </c>
      <c r="I94" s="237">
        <v>2621.11096</v>
      </c>
      <c r="J94" s="230"/>
      <c r="K94" s="230"/>
    </row>
    <row r="95" spans="2:11" ht="12.6" customHeight="1">
      <c r="B95" t="e">
        <f>VLOOKUP(C95,#REF!,2,0)</f>
        <v>#REF!</v>
      </c>
      <c r="C95" s="233" t="s">
        <v>816</v>
      </c>
      <c r="D95" s="232">
        <v>31</v>
      </c>
      <c r="E95" s="234" t="s">
        <v>881</v>
      </c>
      <c r="F95" s="230"/>
      <c r="G95" s="230"/>
      <c r="H95" s="237">
        <v>14.334770000000001</v>
      </c>
      <c r="I95" s="237">
        <v>14.334770000000001</v>
      </c>
      <c r="J95" s="230"/>
      <c r="K95" s="230"/>
    </row>
    <row r="96" spans="2:11" ht="12.6" customHeight="1">
      <c r="B96" t="e">
        <f>VLOOKUP(C96,#REF!,2,0)</f>
        <v>#REF!</v>
      </c>
      <c r="C96" s="233" t="s">
        <v>731</v>
      </c>
      <c r="D96" s="232">
        <v>31</v>
      </c>
      <c r="E96" s="231">
        <v>111</v>
      </c>
      <c r="F96" s="230"/>
      <c r="G96" s="230"/>
      <c r="H96" s="237">
        <v>25633.92858</v>
      </c>
      <c r="I96" s="237">
        <v>25633.92858</v>
      </c>
      <c r="J96" s="230"/>
      <c r="K96" s="230"/>
    </row>
    <row r="97" spans="2:11" ht="12.6" customHeight="1">
      <c r="B97" t="e">
        <f>VLOOKUP(C97,#REF!,2,0)</f>
        <v>#REF!</v>
      </c>
      <c r="C97" s="233" t="s">
        <v>679</v>
      </c>
      <c r="D97" s="232">
        <v>31</v>
      </c>
      <c r="E97" s="231">
        <v>111</v>
      </c>
      <c r="F97" s="230"/>
      <c r="G97" s="230"/>
      <c r="H97" s="237">
        <v>94811.625</v>
      </c>
      <c r="I97" s="237">
        <v>94811.625</v>
      </c>
      <c r="J97" s="230"/>
      <c r="K97" s="230"/>
    </row>
    <row r="98" spans="2:11" ht="12.6" customHeight="1">
      <c r="B98" t="e">
        <f>VLOOKUP(C98,#REF!,2,0)</f>
        <v>#REF!</v>
      </c>
      <c r="C98" s="233" t="s">
        <v>703</v>
      </c>
      <c r="D98" s="232">
        <v>31</v>
      </c>
      <c r="E98" s="231">
        <v>111</v>
      </c>
      <c r="F98" s="230"/>
      <c r="G98" s="230"/>
      <c r="H98" s="237">
        <v>50809.55</v>
      </c>
      <c r="I98" s="237">
        <v>50809.55</v>
      </c>
      <c r="J98" s="230"/>
      <c r="K98" s="230"/>
    </row>
    <row r="99" spans="2:11" ht="12.6" customHeight="1">
      <c r="B99" t="e">
        <f>VLOOKUP(C99,#REF!,2,0)</f>
        <v>#REF!</v>
      </c>
      <c r="C99" s="233" t="s">
        <v>657</v>
      </c>
      <c r="D99" s="232">
        <v>31</v>
      </c>
      <c r="E99" s="231">
        <v>114</v>
      </c>
      <c r="F99" s="230"/>
      <c r="G99" s="230"/>
      <c r="H99" s="237">
        <v>51604.867740000002</v>
      </c>
      <c r="I99" s="237">
        <v>51604.867740000002</v>
      </c>
      <c r="J99" s="230"/>
      <c r="K99" s="230"/>
    </row>
    <row r="100" spans="2:11" ht="12.6" customHeight="1">
      <c r="B100" t="e">
        <f>VLOOKUP(C100,#REF!,2,0)</f>
        <v>#REF!</v>
      </c>
      <c r="C100" s="233" t="s">
        <v>838</v>
      </c>
      <c r="D100" s="232">
        <v>31</v>
      </c>
      <c r="E100" s="234" t="s">
        <v>874</v>
      </c>
      <c r="F100" s="230"/>
      <c r="G100" s="230"/>
      <c r="H100" s="237">
        <v>55</v>
      </c>
      <c r="I100" s="237">
        <v>55</v>
      </c>
      <c r="J100" s="230"/>
      <c r="K100" s="230"/>
    </row>
    <row r="101" spans="2:11" ht="12.6" customHeight="1">
      <c r="B101" t="e">
        <f>VLOOKUP(C101,#REF!,2,0)</f>
        <v>#REF!</v>
      </c>
      <c r="C101" s="233" t="s">
        <v>833</v>
      </c>
      <c r="D101" s="232">
        <v>31</v>
      </c>
      <c r="E101" s="234" t="s">
        <v>874</v>
      </c>
      <c r="F101" s="230"/>
      <c r="G101" s="230"/>
      <c r="H101" s="237">
        <v>227.2</v>
      </c>
      <c r="I101" s="237">
        <v>227.2</v>
      </c>
      <c r="J101" s="230"/>
      <c r="K101" s="230"/>
    </row>
    <row r="102" spans="2:11" ht="12.6" customHeight="1">
      <c r="B102" t="e">
        <f>VLOOKUP(C102,#REF!,2,0)</f>
        <v>#REF!</v>
      </c>
      <c r="C102" s="233" t="s">
        <v>751</v>
      </c>
      <c r="D102" s="232">
        <v>31</v>
      </c>
      <c r="E102" s="234" t="s">
        <v>874</v>
      </c>
      <c r="F102" s="230"/>
      <c r="G102" s="230"/>
      <c r="H102" s="237">
        <v>1322.6118200000001</v>
      </c>
      <c r="I102" s="237">
        <v>1322.6118200000001</v>
      </c>
      <c r="J102" s="230"/>
      <c r="K102" s="230"/>
    </row>
    <row r="103" spans="2:11" ht="12.6" customHeight="1">
      <c r="B103" t="e">
        <f>VLOOKUP(C103,#REF!,2,0)</f>
        <v>#REF!</v>
      </c>
      <c r="C103" s="233" t="s">
        <v>740</v>
      </c>
      <c r="D103" s="232">
        <v>31</v>
      </c>
      <c r="E103" s="234" t="s">
        <v>874</v>
      </c>
      <c r="F103" s="230"/>
      <c r="G103" s="230"/>
      <c r="H103" s="237">
        <v>141.58620999999999</v>
      </c>
      <c r="I103" s="237">
        <v>141.58620999999999</v>
      </c>
      <c r="J103" s="230"/>
      <c r="K103" s="230"/>
    </row>
    <row r="104" spans="2:11" ht="12.6" customHeight="1">
      <c r="B104" t="e">
        <f>VLOOKUP(C104,#REF!,2,0)</f>
        <v>#REF!</v>
      </c>
      <c r="C104" s="233" t="s">
        <v>749</v>
      </c>
      <c r="D104" s="232">
        <v>31</v>
      </c>
      <c r="E104" s="234" t="s">
        <v>874</v>
      </c>
      <c r="F104" s="230"/>
      <c r="G104" s="230"/>
      <c r="H104" s="237">
        <v>1720.58125</v>
      </c>
      <c r="I104" s="237">
        <v>1720.58125</v>
      </c>
      <c r="J104" s="230"/>
      <c r="K104" s="230"/>
    </row>
    <row r="105" spans="2:11" ht="12.6" customHeight="1">
      <c r="B105" t="e">
        <f>VLOOKUP(C105,#REF!,2,0)</f>
        <v>#REF!</v>
      </c>
      <c r="C105" s="233" t="s">
        <v>683</v>
      </c>
      <c r="D105" s="232">
        <v>31</v>
      </c>
      <c r="E105" s="234" t="s">
        <v>874</v>
      </c>
      <c r="F105" s="230"/>
      <c r="G105" s="230"/>
      <c r="H105" s="237">
        <v>14650.78392</v>
      </c>
      <c r="I105" s="237">
        <v>14650.78392</v>
      </c>
      <c r="J105" s="230"/>
      <c r="K105" s="230"/>
    </row>
    <row r="106" spans="2:11" ht="12.6" customHeight="1">
      <c r="B106" t="e">
        <f>VLOOKUP(C106,#REF!,2,0)</f>
        <v>#REF!</v>
      </c>
      <c r="C106" s="233" t="s">
        <v>664</v>
      </c>
      <c r="D106" s="232">
        <v>31</v>
      </c>
      <c r="E106" s="234" t="s">
        <v>874</v>
      </c>
      <c r="F106" s="230"/>
      <c r="G106" s="230"/>
      <c r="H106" s="237">
        <v>8352.1854600000006</v>
      </c>
      <c r="I106" s="237">
        <v>8352.1854600000006</v>
      </c>
      <c r="J106" s="230"/>
      <c r="K106" s="230"/>
    </row>
    <row r="107" spans="2:11" ht="12.6" customHeight="1">
      <c r="B107" t="e">
        <f>VLOOKUP(C107,#REF!,2,0)</f>
        <v>#REF!</v>
      </c>
      <c r="C107" s="233" t="s">
        <v>736</v>
      </c>
      <c r="D107" s="232">
        <v>31</v>
      </c>
      <c r="E107" s="234" t="s">
        <v>874</v>
      </c>
      <c r="F107" s="230"/>
      <c r="G107" s="230"/>
      <c r="H107" s="237">
        <v>5859.5351300000002</v>
      </c>
      <c r="I107" s="237">
        <v>5859.5351300000002</v>
      </c>
      <c r="J107" s="230"/>
      <c r="K107" s="230"/>
    </row>
    <row r="108" spans="2:11" ht="12.6" customHeight="1">
      <c r="B108" t="e">
        <f>VLOOKUP(C108,#REF!,2,0)</f>
        <v>#REF!</v>
      </c>
      <c r="C108" s="233" t="s">
        <v>688</v>
      </c>
      <c r="D108" s="232">
        <v>31</v>
      </c>
      <c r="E108" s="234" t="s">
        <v>874</v>
      </c>
      <c r="F108" s="230"/>
      <c r="G108" s="230"/>
      <c r="H108" s="237">
        <v>10869.06731</v>
      </c>
      <c r="I108" s="237">
        <v>10869.06731</v>
      </c>
      <c r="J108" s="230"/>
      <c r="K108" s="230"/>
    </row>
    <row r="109" spans="2:11" ht="12.6" customHeight="1">
      <c r="B109" t="e">
        <f>VLOOKUP(C109,#REF!,2,0)</f>
        <v>#REF!</v>
      </c>
      <c r="C109" s="233" t="s">
        <v>753</v>
      </c>
      <c r="D109" s="232">
        <v>31</v>
      </c>
      <c r="E109" s="234" t="s">
        <v>874</v>
      </c>
      <c r="F109" s="230"/>
      <c r="G109" s="230"/>
      <c r="H109" s="237">
        <v>2105.8297599999996</v>
      </c>
      <c r="I109" s="237">
        <v>2105.8297599999996</v>
      </c>
      <c r="J109" s="230"/>
      <c r="K109" s="230"/>
    </row>
    <row r="110" spans="2:11" ht="12.6" customHeight="1">
      <c r="B110" t="e">
        <f>VLOOKUP(C110,#REF!,2,0)</f>
        <v>#REF!</v>
      </c>
      <c r="C110" s="233" t="s">
        <v>642</v>
      </c>
      <c r="D110" s="232">
        <v>31</v>
      </c>
      <c r="E110" s="231">
        <v>114</v>
      </c>
      <c r="F110" s="230"/>
      <c r="G110" s="230"/>
      <c r="H110" s="237">
        <v>32.687139999999999</v>
      </c>
      <c r="I110" s="237">
        <v>32.687139999999999</v>
      </c>
      <c r="J110" s="230"/>
      <c r="K110" s="230"/>
    </row>
    <row r="111" spans="2:11" ht="12.6" customHeight="1">
      <c r="B111" t="e">
        <f>VLOOKUP(C111,#REF!,2,0)</f>
        <v>#REF!</v>
      </c>
      <c r="C111" s="233" t="s">
        <v>648</v>
      </c>
      <c r="D111" s="232">
        <v>31</v>
      </c>
      <c r="E111" s="231">
        <v>114</v>
      </c>
      <c r="F111" s="230"/>
      <c r="G111" s="230"/>
      <c r="H111" s="237">
        <v>30.476790000000001</v>
      </c>
      <c r="I111" s="237">
        <v>30.476790000000001</v>
      </c>
      <c r="J111" s="230"/>
      <c r="K111" s="230"/>
    </row>
    <row r="112" spans="2:11" ht="12.6" customHeight="1">
      <c r="B112" t="e">
        <f>VLOOKUP(C112,#REF!,2,0)</f>
        <v>#REF!</v>
      </c>
      <c r="C112" s="233" t="s">
        <v>665</v>
      </c>
      <c r="D112" s="232">
        <v>31</v>
      </c>
      <c r="E112" s="231">
        <v>114</v>
      </c>
      <c r="F112" s="230"/>
      <c r="G112" s="230"/>
      <c r="H112" s="237">
        <v>17314.36004</v>
      </c>
      <c r="I112" s="237">
        <v>17314.36004</v>
      </c>
      <c r="J112" s="230"/>
      <c r="K112" s="230"/>
    </row>
    <row r="113" spans="2:11" ht="12.6" customHeight="1">
      <c r="B113" t="e">
        <f>VLOOKUP(C113,#REF!,2,0)</f>
        <v>#REF!</v>
      </c>
      <c r="C113" s="233" t="s">
        <v>733</v>
      </c>
      <c r="D113" s="232">
        <v>31</v>
      </c>
      <c r="E113" s="231">
        <v>114</v>
      </c>
      <c r="F113" s="230"/>
      <c r="G113" s="230"/>
      <c r="H113" s="237">
        <v>10700.8614</v>
      </c>
      <c r="I113" s="237">
        <v>10700.8614</v>
      </c>
      <c r="J113" s="230"/>
      <c r="K113" s="230"/>
    </row>
    <row r="114" spans="2:11" ht="12.6" customHeight="1">
      <c r="B114" t="e">
        <f>VLOOKUP(C114,#REF!,2,0)</f>
        <v>#REF!</v>
      </c>
      <c r="C114" s="233" t="s">
        <v>633</v>
      </c>
      <c r="D114" s="232">
        <v>31</v>
      </c>
      <c r="E114" s="231">
        <v>114</v>
      </c>
      <c r="F114" s="230"/>
      <c r="G114" s="230"/>
      <c r="H114" s="237">
        <v>125856.14146</v>
      </c>
      <c r="I114" s="237">
        <v>125856.14146</v>
      </c>
      <c r="J114" s="230"/>
      <c r="K114" s="230"/>
    </row>
    <row r="115" spans="2:11" ht="12.6" customHeight="1">
      <c r="B115" t="e">
        <f>VLOOKUP(C115,#REF!,2,0)</f>
        <v>#REF!</v>
      </c>
      <c r="C115" s="233" t="s">
        <v>716</v>
      </c>
      <c r="D115" s="232">
        <v>31</v>
      </c>
      <c r="E115" s="234" t="s">
        <v>874</v>
      </c>
      <c r="F115" s="230"/>
      <c r="G115" s="230"/>
      <c r="H115" s="237">
        <v>20757.76254</v>
      </c>
      <c r="I115" s="237">
        <v>20757.76254</v>
      </c>
      <c r="J115" s="230"/>
      <c r="K115" s="230"/>
    </row>
    <row r="116" spans="2:11" ht="12.6" customHeight="1">
      <c r="B116" t="e">
        <f>VLOOKUP(C116,#REF!,2,0)</f>
        <v>#REF!</v>
      </c>
      <c r="C116" s="233" t="s">
        <v>779</v>
      </c>
      <c r="D116" s="232">
        <v>31</v>
      </c>
      <c r="E116" s="231">
        <v>114</v>
      </c>
      <c r="F116" s="230"/>
      <c r="G116" s="230"/>
      <c r="H116" s="237">
        <v>54</v>
      </c>
      <c r="I116" s="237">
        <v>54</v>
      </c>
      <c r="J116" s="230"/>
      <c r="K116" s="230"/>
    </row>
    <row r="117" spans="2:11" ht="12.6" customHeight="1">
      <c r="B117" t="e">
        <f>VLOOKUP(C117,#REF!,2,0)</f>
        <v>#REF!</v>
      </c>
      <c r="C117" s="233" t="s">
        <v>728</v>
      </c>
      <c r="D117" s="232">
        <v>31</v>
      </c>
      <c r="E117" s="234" t="s">
        <v>874</v>
      </c>
      <c r="F117" s="230"/>
      <c r="G117" s="230"/>
      <c r="H117" s="237">
        <v>1679.9697800000001</v>
      </c>
      <c r="I117" s="237">
        <v>1679.9697800000001</v>
      </c>
      <c r="J117" s="230"/>
      <c r="K117" s="230"/>
    </row>
    <row r="118" spans="2:11" ht="12.6" customHeight="1">
      <c r="B118" t="e">
        <f>VLOOKUP(C118,#REF!,2,0)</f>
        <v>#REF!</v>
      </c>
      <c r="C118" s="233" t="s">
        <v>857</v>
      </c>
      <c r="D118" s="232">
        <v>31</v>
      </c>
      <c r="E118" s="232">
        <v>2307</v>
      </c>
      <c r="F118" s="230"/>
      <c r="G118" s="230"/>
      <c r="H118" s="237">
        <v>169.37351999999998</v>
      </c>
      <c r="I118" s="237">
        <v>169.37351999999998</v>
      </c>
      <c r="J118" s="230"/>
      <c r="K118" s="230"/>
    </row>
    <row r="119" spans="2:11" ht="12.6" customHeight="1">
      <c r="B119" t="e">
        <f>VLOOKUP(C119,#REF!,2,0)</f>
        <v>#REF!</v>
      </c>
      <c r="C119" s="233" t="s">
        <v>717</v>
      </c>
      <c r="D119" s="232">
        <v>41</v>
      </c>
      <c r="E119" s="234" t="s">
        <v>873</v>
      </c>
      <c r="F119" s="230"/>
      <c r="G119" s="230"/>
      <c r="H119" s="237">
        <v>7647.1799900000005</v>
      </c>
      <c r="I119" s="237">
        <v>7647.1799900000005</v>
      </c>
      <c r="J119" s="230"/>
      <c r="K119" s="230"/>
    </row>
    <row r="120" spans="2:11" ht="12.6" customHeight="1">
      <c r="B120" t="e">
        <f>VLOOKUP(C120,#REF!,2,0)</f>
        <v>#REF!</v>
      </c>
      <c r="C120" s="233" t="s">
        <v>724</v>
      </c>
      <c r="D120" s="232">
        <v>41</v>
      </c>
      <c r="E120" s="234" t="s">
        <v>873</v>
      </c>
      <c r="F120" s="230"/>
      <c r="G120" s="230"/>
      <c r="H120" s="237">
        <v>7524.4674000000005</v>
      </c>
      <c r="I120" s="237">
        <v>7524.4674000000005</v>
      </c>
      <c r="J120" s="230"/>
      <c r="K120" s="230"/>
    </row>
    <row r="121" spans="2:11" ht="12.6" customHeight="1">
      <c r="B121" t="e">
        <f>VLOOKUP(C121,#REF!,2,0)</f>
        <v>#REF!</v>
      </c>
      <c r="C121" s="233" t="s">
        <v>668</v>
      </c>
      <c r="D121" s="232">
        <v>41</v>
      </c>
      <c r="E121" s="234" t="s">
        <v>873</v>
      </c>
      <c r="F121" s="230"/>
      <c r="G121" s="230"/>
      <c r="H121" s="237">
        <v>33730.58036</v>
      </c>
      <c r="I121" s="237">
        <v>33730.58036</v>
      </c>
      <c r="J121" s="230"/>
      <c r="K121" s="230"/>
    </row>
    <row r="122" spans="2:11" ht="12.6" customHeight="1">
      <c r="B122" t="e">
        <f>VLOOKUP(C122,#REF!,2,0)</f>
        <v>#REF!</v>
      </c>
      <c r="C122" s="233" t="s">
        <v>847</v>
      </c>
      <c r="D122" s="232">
        <v>41</v>
      </c>
      <c r="E122" s="234" t="s">
        <v>873</v>
      </c>
      <c r="F122" s="230"/>
      <c r="G122" s="230"/>
      <c r="H122" s="237">
        <v>67.456910000000008</v>
      </c>
      <c r="I122" s="237">
        <v>67.456910000000008</v>
      </c>
      <c r="J122" s="230"/>
      <c r="K122" s="230"/>
    </row>
    <row r="123" spans="2:11" ht="12.6" customHeight="1">
      <c r="B123" t="e">
        <f>VLOOKUP(C123,#REF!,2,0)</f>
        <v>#REF!</v>
      </c>
      <c r="C123" s="233" t="s">
        <v>776</v>
      </c>
      <c r="D123" s="232">
        <v>41</v>
      </c>
      <c r="E123" s="234" t="s">
        <v>873</v>
      </c>
      <c r="F123" s="230"/>
      <c r="G123" s="230"/>
      <c r="H123" s="237">
        <v>415.99253000000004</v>
      </c>
      <c r="I123" s="237">
        <v>415.99253000000004</v>
      </c>
      <c r="J123" s="230"/>
      <c r="K123" s="230"/>
    </row>
    <row r="124" spans="2:11" ht="12.6" customHeight="1">
      <c r="B124" t="e">
        <f>VLOOKUP(C124,#REF!,2,0)</f>
        <v>#REF!</v>
      </c>
      <c r="C124" s="233" t="s">
        <v>729</v>
      </c>
      <c r="D124" s="232">
        <v>41</v>
      </c>
      <c r="E124" s="234" t="s">
        <v>873</v>
      </c>
      <c r="F124" s="230"/>
      <c r="G124" s="230"/>
      <c r="H124" s="237">
        <v>7591.6518699999997</v>
      </c>
      <c r="I124" s="237">
        <v>7591.6518699999997</v>
      </c>
      <c r="J124" s="230"/>
      <c r="K124" s="230"/>
    </row>
    <row r="125" spans="2:11" ht="12.6" customHeight="1">
      <c r="B125" t="e">
        <f>VLOOKUP(C125,#REF!,2,0)</f>
        <v>#REF!</v>
      </c>
      <c r="C125" s="233" t="s">
        <v>674</v>
      </c>
      <c r="D125" s="232">
        <v>51</v>
      </c>
      <c r="E125" s="234" t="s">
        <v>875</v>
      </c>
      <c r="F125" s="230"/>
      <c r="G125" s="230"/>
      <c r="H125" s="237">
        <v>31657.868019999998</v>
      </c>
      <c r="I125" s="237">
        <v>31657.868019999998</v>
      </c>
      <c r="J125" s="230"/>
      <c r="K125" s="230"/>
    </row>
    <row r="126" spans="2:11" ht="12.6" customHeight="1">
      <c r="B126" t="e">
        <f>VLOOKUP(C126,#REF!,2,0)</f>
        <v>#REF!</v>
      </c>
      <c r="C126" s="233" t="s">
        <v>654</v>
      </c>
      <c r="D126" s="232">
        <v>51</v>
      </c>
      <c r="E126" s="234" t="s">
        <v>877</v>
      </c>
      <c r="F126" s="230"/>
      <c r="G126" s="230"/>
      <c r="H126" s="237">
        <v>56536.940520000004</v>
      </c>
      <c r="I126" s="237">
        <v>56536.940520000004</v>
      </c>
      <c r="J126" s="230"/>
      <c r="K126" s="230"/>
    </row>
    <row r="127" spans="2:11" ht="12.6" customHeight="1">
      <c r="B127" t="e">
        <f>VLOOKUP(C127,#REF!,2,0)</f>
        <v>#REF!</v>
      </c>
      <c r="C127" s="233" t="s">
        <v>666</v>
      </c>
      <c r="D127" s="232">
        <v>51</v>
      </c>
      <c r="E127" s="234" t="s">
        <v>877</v>
      </c>
      <c r="F127" s="230"/>
      <c r="G127" s="230"/>
      <c r="H127" s="237">
        <v>37191.090049999999</v>
      </c>
      <c r="I127" s="237">
        <v>37191.090049999999</v>
      </c>
      <c r="J127" s="230"/>
      <c r="K127" s="230"/>
    </row>
    <row r="128" spans="2:11" ht="12.6" customHeight="1">
      <c r="B128" t="e">
        <f>VLOOKUP(C128,#REF!,2,0)</f>
        <v>#REF!</v>
      </c>
      <c r="C128" s="233" t="s">
        <v>785</v>
      </c>
      <c r="D128" s="232">
        <v>61</v>
      </c>
      <c r="E128" s="231">
        <v>104</v>
      </c>
      <c r="F128" s="230"/>
      <c r="G128" s="230"/>
      <c r="H128" s="237">
        <v>240.8</v>
      </c>
      <c r="I128" s="237">
        <v>240.8</v>
      </c>
      <c r="J128" s="230"/>
      <c r="K128" s="230"/>
    </row>
    <row r="129" spans="2:11" ht="12.6" customHeight="1">
      <c r="B129" t="e">
        <f>VLOOKUP(C129,#REF!,2,0)</f>
        <v>#REF!</v>
      </c>
      <c r="C129" s="233" t="s">
        <v>840</v>
      </c>
      <c r="D129" s="232">
        <v>61</v>
      </c>
      <c r="E129" s="231">
        <v>105</v>
      </c>
      <c r="F129" s="230"/>
      <c r="G129" s="230"/>
      <c r="H129" s="237">
        <v>157.6</v>
      </c>
      <c r="I129" s="237">
        <v>157.6</v>
      </c>
      <c r="J129" s="230"/>
      <c r="K129" s="230"/>
    </row>
    <row r="130" spans="2:11" ht="12.6" customHeight="1">
      <c r="B130" t="e">
        <f>VLOOKUP(C130,#REF!,2,0)</f>
        <v>#REF!</v>
      </c>
      <c r="C130" s="233" t="s">
        <v>678</v>
      </c>
      <c r="D130" s="232">
        <v>61</v>
      </c>
      <c r="E130" s="234" t="s">
        <v>881</v>
      </c>
      <c r="F130" s="230"/>
      <c r="G130" s="230"/>
      <c r="H130" s="237">
        <v>17479.980059999998</v>
      </c>
      <c r="I130" s="237">
        <v>17479.980059999998</v>
      </c>
      <c r="J130" s="230"/>
      <c r="K130" s="230"/>
    </row>
    <row r="131" spans="2:11" ht="12.6" customHeight="1">
      <c r="B131" t="e">
        <f>VLOOKUP(C131,#REF!,2,0)</f>
        <v>#REF!</v>
      </c>
      <c r="C131" s="233" t="s">
        <v>695</v>
      </c>
      <c r="D131" s="232">
        <v>61</v>
      </c>
      <c r="E131" s="234" t="s">
        <v>881</v>
      </c>
      <c r="F131" s="230"/>
      <c r="G131" s="230"/>
      <c r="H131" s="237">
        <v>57.142870000000002</v>
      </c>
      <c r="I131" s="237">
        <v>57.142870000000002</v>
      </c>
      <c r="J131" s="230"/>
      <c r="K131" s="230"/>
    </row>
    <row r="132" spans="2:11" ht="12.6" customHeight="1">
      <c r="B132" t="e">
        <f>VLOOKUP(C132,#REF!,2,0)</f>
        <v>#REF!</v>
      </c>
      <c r="C132" s="233" t="s">
        <v>856</v>
      </c>
      <c r="D132" s="232">
        <v>61</v>
      </c>
      <c r="E132" s="234" t="s">
        <v>881</v>
      </c>
      <c r="F132" s="230"/>
      <c r="G132" s="230"/>
      <c r="H132" s="237">
        <v>80.357140000000001</v>
      </c>
      <c r="I132" s="237">
        <v>80.357140000000001</v>
      </c>
      <c r="J132" s="230"/>
      <c r="K132" s="230"/>
    </row>
    <row r="133" spans="2:11" ht="12.6" customHeight="1">
      <c r="B133" t="e">
        <f>VLOOKUP(C133,#REF!,2,0)</f>
        <v>#REF!</v>
      </c>
      <c r="C133" s="233" t="s">
        <v>692</v>
      </c>
      <c r="D133" s="232">
        <v>61</v>
      </c>
      <c r="E133" s="234" t="s">
        <v>881</v>
      </c>
      <c r="F133" s="230"/>
      <c r="G133" s="230"/>
      <c r="H133" s="237">
        <v>2142.3993999999998</v>
      </c>
      <c r="I133" s="237">
        <v>2142.3993999999998</v>
      </c>
      <c r="J133" s="230"/>
      <c r="K133" s="230"/>
    </row>
    <row r="134" spans="2:11" ht="12.6" customHeight="1">
      <c r="B134" t="e">
        <f>VLOOKUP(C134,#REF!,2,0)</f>
        <v>#REF!</v>
      </c>
      <c r="C134" s="233" t="s">
        <v>677</v>
      </c>
      <c r="D134" s="232">
        <v>61</v>
      </c>
      <c r="E134" s="234" t="s">
        <v>881</v>
      </c>
      <c r="F134" s="230"/>
      <c r="G134" s="230"/>
      <c r="H134" s="237">
        <v>19983.811559999998</v>
      </c>
      <c r="I134" s="237">
        <v>19983.811559999998</v>
      </c>
      <c r="J134" s="230"/>
      <c r="K134" s="230"/>
    </row>
    <row r="135" spans="2:11" ht="12.6" customHeight="1">
      <c r="B135" t="e">
        <f>VLOOKUP(C135,#REF!,2,0)</f>
        <v>#REF!</v>
      </c>
      <c r="C135" s="233" t="s">
        <v>763</v>
      </c>
      <c r="D135" s="232">
        <v>61</v>
      </c>
      <c r="E135" s="234" t="s">
        <v>881</v>
      </c>
      <c r="F135" s="230"/>
      <c r="G135" s="230"/>
      <c r="H135" s="237">
        <v>2539.3124800000001</v>
      </c>
      <c r="I135" s="237">
        <v>2539.3124800000001</v>
      </c>
      <c r="J135" s="230"/>
      <c r="K135" s="230"/>
    </row>
    <row r="136" spans="2:11" ht="12.6" customHeight="1">
      <c r="B136" t="e">
        <f>VLOOKUP(C136,#REF!,2,0)</f>
        <v>#REF!</v>
      </c>
      <c r="C136" s="233" t="s">
        <v>697</v>
      </c>
      <c r="D136" s="232">
        <v>61</v>
      </c>
      <c r="E136" s="234" t="s">
        <v>881</v>
      </c>
      <c r="F136" s="230"/>
      <c r="G136" s="230"/>
      <c r="H136" s="237">
        <v>11658.764999999999</v>
      </c>
      <c r="I136" s="237">
        <v>11658.764999999999</v>
      </c>
      <c r="J136" s="230"/>
      <c r="K136" s="230"/>
    </row>
    <row r="137" spans="2:11" ht="12.6" customHeight="1">
      <c r="B137" t="e">
        <f>VLOOKUP(C137,#REF!,2,0)</f>
        <v>#REF!</v>
      </c>
      <c r="C137" s="233" t="s">
        <v>759</v>
      </c>
      <c r="D137" s="232">
        <v>61</v>
      </c>
      <c r="E137" s="234" t="s">
        <v>881</v>
      </c>
      <c r="F137" s="230"/>
      <c r="G137" s="230"/>
      <c r="H137" s="237">
        <v>1753.13456</v>
      </c>
      <c r="I137" s="237">
        <v>1753.13456</v>
      </c>
      <c r="J137" s="230"/>
      <c r="K137" s="230"/>
    </row>
    <row r="138" spans="2:11" ht="12.6" customHeight="1">
      <c r="B138" t="e">
        <f>VLOOKUP(C138,#REF!,2,0)</f>
        <v>#REF!</v>
      </c>
      <c r="C138" s="233" t="s">
        <v>721</v>
      </c>
      <c r="D138" s="232">
        <v>61</v>
      </c>
      <c r="E138" s="234" t="s">
        <v>881</v>
      </c>
      <c r="F138" s="230"/>
      <c r="G138" s="230"/>
      <c r="H138" s="237">
        <v>5356.7679400000006</v>
      </c>
      <c r="I138" s="237">
        <v>5356.7679400000006</v>
      </c>
      <c r="J138" s="230"/>
      <c r="K138" s="230"/>
    </row>
    <row r="139" spans="2:11" ht="12.6" customHeight="1">
      <c r="B139" t="e">
        <f>VLOOKUP(C139,#REF!,2,0)</f>
        <v>#REF!</v>
      </c>
      <c r="C139" s="233" t="s">
        <v>651</v>
      </c>
      <c r="D139" s="232">
        <v>61</v>
      </c>
      <c r="E139" s="234" t="s">
        <v>880</v>
      </c>
      <c r="F139" s="230"/>
      <c r="G139" s="230"/>
      <c r="H139" s="237">
        <v>71949.359019999989</v>
      </c>
      <c r="I139" s="237">
        <v>71949.359019999989</v>
      </c>
      <c r="J139" s="230"/>
      <c r="K139" s="230"/>
    </row>
    <row r="140" spans="2:11" ht="12.6" customHeight="1">
      <c r="B140" t="e">
        <f>VLOOKUP(C140,#REF!,2,0)</f>
        <v>#REF!</v>
      </c>
      <c r="C140" s="233" t="s">
        <v>735</v>
      </c>
      <c r="D140" s="232">
        <v>61</v>
      </c>
      <c r="E140" s="234" t="s">
        <v>880</v>
      </c>
      <c r="F140" s="230"/>
      <c r="G140" s="230"/>
      <c r="H140" s="237">
        <v>6735.1811399999997</v>
      </c>
      <c r="I140" s="237">
        <v>6735.1811399999997</v>
      </c>
      <c r="J140" s="230"/>
      <c r="K140" s="230"/>
    </row>
    <row r="141" spans="2:11" ht="12.6" customHeight="1">
      <c r="B141" t="e">
        <f>VLOOKUP(C141,#REF!,2,0)</f>
        <v>#REF!</v>
      </c>
      <c r="C141" s="233" t="s">
        <v>830</v>
      </c>
      <c r="D141" s="232">
        <v>61</v>
      </c>
      <c r="E141" s="234" t="s">
        <v>880</v>
      </c>
      <c r="F141" s="230"/>
      <c r="G141" s="230"/>
      <c r="H141" s="237">
        <v>1305</v>
      </c>
      <c r="I141" s="237">
        <v>1305</v>
      </c>
      <c r="J141" s="230"/>
      <c r="K141" s="230"/>
    </row>
    <row r="142" spans="2:11" ht="12.6" customHeight="1">
      <c r="B142" t="e">
        <f>VLOOKUP(C142,#REF!,2,0)</f>
        <v>#REF!</v>
      </c>
      <c r="C142" s="233" t="s">
        <v>858</v>
      </c>
      <c r="D142" s="232">
        <v>61</v>
      </c>
      <c r="E142" s="234" t="s">
        <v>880</v>
      </c>
      <c r="F142" s="230"/>
      <c r="G142" s="230"/>
      <c r="H142" s="237">
        <v>39</v>
      </c>
      <c r="I142" s="237">
        <v>39</v>
      </c>
      <c r="J142" s="230"/>
      <c r="K142" s="230"/>
    </row>
    <row r="143" spans="2:11" ht="12.6" customHeight="1">
      <c r="B143" t="e">
        <f>VLOOKUP(C143,#REF!,2,0)</f>
        <v>#REF!</v>
      </c>
      <c r="C143" s="233" t="s">
        <v>841</v>
      </c>
      <c r="D143" s="232">
        <v>61</v>
      </c>
      <c r="E143" s="234" t="s">
        <v>880</v>
      </c>
      <c r="F143" s="230"/>
      <c r="G143" s="230"/>
      <c r="H143" s="237">
        <v>124.55441999999999</v>
      </c>
      <c r="I143" s="237">
        <v>124.55441999999999</v>
      </c>
      <c r="J143" s="230"/>
      <c r="K143" s="230"/>
    </row>
    <row r="144" spans="2:11" ht="12.6" customHeight="1">
      <c r="B144" t="e">
        <f>VLOOKUP(C144,#REF!,2,0)</f>
        <v>#REF!</v>
      </c>
      <c r="C144" s="233" t="s">
        <v>685</v>
      </c>
      <c r="D144" s="232">
        <v>61</v>
      </c>
      <c r="E144" s="234" t="s">
        <v>880</v>
      </c>
      <c r="F144" s="230"/>
      <c r="G144" s="230"/>
      <c r="H144" s="237">
        <v>24967.999540000001</v>
      </c>
      <c r="I144" s="237">
        <v>24967.999540000001</v>
      </c>
      <c r="J144" s="230"/>
      <c r="K144" s="230"/>
    </row>
    <row r="145" spans="2:11" ht="12.6" customHeight="1">
      <c r="B145" t="e">
        <f>VLOOKUP(C145,#REF!,2,0)</f>
        <v>#REF!</v>
      </c>
      <c r="C145" s="233" t="s">
        <v>772</v>
      </c>
      <c r="D145" s="232">
        <v>61</v>
      </c>
      <c r="E145" s="234" t="s">
        <v>880</v>
      </c>
      <c r="F145" s="230"/>
      <c r="G145" s="230"/>
      <c r="H145" s="237">
        <v>892.44634999999994</v>
      </c>
      <c r="I145" s="237">
        <v>892.44634999999994</v>
      </c>
      <c r="J145" s="230"/>
      <c r="K145" s="230"/>
    </row>
    <row r="146" spans="2:11" ht="12.6" customHeight="1">
      <c r="B146" t="e">
        <f>VLOOKUP(C146,#REF!,2,0)</f>
        <v>#REF!</v>
      </c>
      <c r="C146" s="233" t="s">
        <v>772</v>
      </c>
      <c r="D146" s="232">
        <v>61</v>
      </c>
      <c r="E146" s="234" t="s">
        <v>880</v>
      </c>
      <c r="F146" s="230"/>
      <c r="G146" s="230"/>
      <c r="H146" s="237">
        <v>3121.7517900000003</v>
      </c>
      <c r="I146" s="237">
        <v>3121.7517900000003</v>
      </c>
      <c r="J146" s="230"/>
      <c r="K146" s="230"/>
    </row>
    <row r="147" spans="2:11" ht="12.6" customHeight="1">
      <c r="B147" t="e">
        <f>VLOOKUP(C147,#REF!,2,0)</f>
        <v>#REF!</v>
      </c>
      <c r="C147" s="233" t="s">
        <v>636</v>
      </c>
      <c r="D147" s="232">
        <v>61</v>
      </c>
      <c r="E147" s="234" t="s">
        <v>880</v>
      </c>
      <c r="F147" s="230"/>
      <c r="G147" s="230"/>
      <c r="H147" s="237">
        <v>192537.24884000001</v>
      </c>
      <c r="I147" s="237">
        <v>192537.24884000001</v>
      </c>
      <c r="J147" s="230"/>
      <c r="K147" s="230"/>
    </row>
    <row r="148" spans="2:11" ht="12.6" customHeight="1">
      <c r="B148" t="e">
        <f>VLOOKUP(C148,#REF!,2,0)</f>
        <v>#REF!</v>
      </c>
      <c r="C148" s="233" t="s">
        <v>820</v>
      </c>
      <c r="D148" s="232">
        <v>61</v>
      </c>
      <c r="E148" s="231">
        <v>113</v>
      </c>
      <c r="F148" s="230"/>
      <c r="G148" s="230"/>
      <c r="H148" s="237">
        <v>420</v>
      </c>
      <c r="I148" s="237">
        <v>420</v>
      </c>
      <c r="J148" s="230"/>
      <c r="K148" s="230"/>
    </row>
    <row r="149" spans="2:11" ht="12.6" customHeight="1">
      <c r="B149" t="e">
        <f>VLOOKUP(C149,#REF!,2,0)</f>
        <v>#REF!</v>
      </c>
      <c r="C149" s="233" t="s">
        <v>836</v>
      </c>
      <c r="D149" s="232">
        <v>61</v>
      </c>
      <c r="E149" s="231">
        <v>113</v>
      </c>
      <c r="F149" s="230"/>
      <c r="G149" s="230"/>
      <c r="H149" s="237">
        <v>990</v>
      </c>
      <c r="I149" s="237">
        <v>990</v>
      </c>
      <c r="J149" s="230"/>
      <c r="K149" s="230"/>
    </row>
    <row r="150" spans="2:11" ht="12.6" customHeight="1">
      <c r="B150" t="e">
        <f>VLOOKUP(C150,#REF!,2,0)</f>
        <v>#REF!</v>
      </c>
      <c r="C150" s="233" t="s">
        <v>769</v>
      </c>
      <c r="D150" s="232">
        <v>61</v>
      </c>
      <c r="E150" s="231">
        <v>113</v>
      </c>
      <c r="F150" s="230"/>
      <c r="G150" s="230"/>
      <c r="H150" s="237">
        <v>2804.41554</v>
      </c>
      <c r="I150" s="237">
        <v>2804.41554</v>
      </c>
      <c r="J150" s="230"/>
      <c r="K150" s="230"/>
    </row>
    <row r="151" spans="2:11" ht="12.6" customHeight="1">
      <c r="B151" t="e">
        <f>VLOOKUP(C151,#REF!,2,0)</f>
        <v>#REF!</v>
      </c>
      <c r="C151" s="233" t="s">
        <v>826</v>
      </c>
      <c r="D151" s="232">
        <v>61</v>
      </c>
      <c r="E151" s="234" t="s">
        <v>875</v>
      </c>
      <c r="F151" s="230"/>
      <c r="G151" s="230"/>
      <c r="H151" s="237">
        <v>358.30358000000001</v>
      </c>
      <c r="I151" s="237">
        <v>358.30358000000001</v>
      </c>
      <c r="J151" s="230"/>
      <c r="K151" s="230"/>
    </row>
    <row r="152" spans="2:11" ht="12.6" customHeight="1">
      <c r="B152" t="e">
        <f>VLOOKUP(C152,#REF!,2,0)</f>
        <v>#REF!</v>
      </c>
      <c r="C152" s="233" t="s">
        <v>860</v>
      </c>
      <c r="D152" s="232">
        <v>61</v>
      </c>
      <c r="E152" s="234" t="s">
        <v>875</v>
      </c>
      <c r="F152" s="230"/>
      <c r="G152" s="230"/>
      <c r="H152" s="237">
        <v>60</v>
      </c>
      <c r="I152" s="237">
        <v>60</v>
      </c>
      <c r="J152" s="230"/>
      <c r="K152" s="230"/>
    </row>
    <row r="153" spans="2:11" ht="12.6" customHeight="1">
      <c r="B153" t="e">
        <f>VLOOKUP(C153,#REF!,2,0)</f>
        <v>#REF!</v>
      </c>
      <c r="C153" s="233" t="s">
        <v>696</v>
      </c>
      <c r="D153" s="232">
        <v>61</v>
      </c>
      <c r="E153" s="231">
        <v>113</v>
      </c>
      <c r="F153" s="230"/>
      <c r="G153" s="230"/>
      <c r="H153" s="237">
        <v>30747.45536</v>
      </c>
      <c r="I153" s="237">
        <v>30747.45536</v>
      </c>
      <c r="J153" s="230"/>
      <c r="K153" s="230"/>
    </row>
    <row r="154" spans="2:11" ht="12.6" customHeight="1">
      <c r="B154" t="e">
        <f>VLOOKUP(C154,#REF!,2,0)</f>
        <v>#REF!</v>
      </c>
      <c r="C154" s="233" t="s">
        <v>643</v>
      </c>
      <c r="D154" s="232">
        <v>61</v>
      </c>
      <c r="E154" s="234" t="s">
        <v>875</v>
      </c>
      <c r="F154" s="230"/>
      <c r="G154" s="230"/>
      <c r="H154" s="237">
        <v>22703.725999999999</v>
      </c>
      <c r="I154" s="237">
        <v>22703.725999999999</v>
      </c>
      <c r="J154" s="230"/>
      <c r="K154" s="230"/>
    </row>
    <row r="155" spans="2:11" ht="12.6" customHeight="1">
      <c r="B155" t="e">
        <f>VLOOKUP(C155,#REF!,2,0)</f>
        <v>#REF!</v>
      </c>
      <c r="C155" s="233" t="s">
        <v>643</v>
      </c>
      <c r="D155" s="232">
        <v>61</v>
      </c>
      <c r="E155" s="231">
        <v>113</v>
      </c>
      <c r="F155" s="230"/>
      <c r="G155" s="230"/>
      <c r="H155" s="237">
        <v>102896.95717000001</v>
      </c>
      <c r="I155" s="237">
        <v>102896.95717000001</v>
      </c>
      <c r="J155" s="230"/>
      <c r="K155" s="230"/>
    </row>
    <row r="156" spans="2:11" ht="12.6" customHeight="1">
      <c r="B156" t="e">
        <f>VLOOKUP(C156,#REF!,2,0)</f>
        <v>#REF!</v>
      </c>
      <c r="C156" s="233" t="s">
        <v>624</v>
      </c>
      <c r="D156" s="232">
        <v>61</v>
      </c>
      <c r="E156" s="231">
        <v>114</v>
      </c>
      <c r="F156" s="230"/>
      <c r="G156" s="230"/>
      <c r="H156" s="237">
        <v>52004.008009999998</v>
      </c>
      <c r="I156" s="237">
        <v>52004.008009999998</v>
      </c>
      <c r="J156" s="230"/>
      <c r="K156" s="230"/>
    </row>
    <row r="157" spans="2:11" ht="12.6" customHeight="1">
      <c r="B157" t="e">
        <f>VLOOKUP(C157,#REF!,2,0)</f>
        <v>#REF!</v>
      </c>
      <c r="C157" s="233" t="s">
        <v>839</v>
      </c>
      <c r="D157" s="232">
        <v>61</v>
      </c>
      <c r="E157" s="231">
        <v>114</v>
      </c>
      <c r="F157" s="230"/>
      <c r="G157" s="230"/>
      <c r="H157" s="237">
        <v>120.167</v>
      </c>
      <c r="I157" s="237">
        <v>120.167</v>
      </c>
      <c r="J157" s="230"/>
      <c r="K157" s="230"/>
    </row>
    <row r="158" spans="2:11" ht="12.6" customHeight="1">
      <c r="B158" t="e">
        <f>VLOOKUP(C158,#REF!,2,0)</f>
        <v>#REF!</v>
      </c>
      <c r="C158" s="233" t="s">
        <v>628</v>
      </c>
      <c r="D158" s="232">
        <v>61</v>
      </c>
      <c r="E158" s="231">
        <v>114</v>
      </c>
      <c r="F158" s="230"/>
      <c r="G158" s="230"/>
      <c r="H158" s="237">
        <v>186556.03717</v>
      </c>
      <c r="I158" s="237">
        <v>186556.03717</v>
      </c>
      <c r="J158" s="230"/>
      <c r="K158" s="230"/>
    </row>
    <row r="159" spans="2:11" ht="12.6" customHeight="1">
      <c r="B159" t="e">
        <f>VLOOKUP(C159,#REF!,2,0)</f>
        <v>#REF!</v>
      </c>
      <c r="C159" s="233" t="s">
        <v>780</v>
      </c>
      <c r="D159" s="232">
        <v>61</v>
      </c>
      <c r="E159" s="234" t="s">
        <v>874</v>
      </c>
      <c r="F159" s="230"/>
      <c r="G159" s="230"/>
      <c r="H159" s="237">
        <v>800.91481999999996</v>
      </c>
      <c r="I159" s="237">
        <v>800.91481999999996</v>
      </c>
      <c r="J159" s="230"/>
      <c r="K159" s="230"/>
    </row>
    <row r="160" spans="2:11" ht="12.6" customHeight="1">
      <c r="B160" t="e">
        <f>VLOOKUP(C160,#REF!,2,0)</f>
        <v>#REF!</v>
      </c>
      <c r="C160" s="233" t="s">
        <v>867</v>
      </c>
      <c r="D160" s="232">
        <v>61</v>
      </c>
      <c r="E160" s="234" t="s">
        <v>874</v>
      </c>
      <c r="F160" s="230"/>
      <c r="G160" s="230"/>
      <c r="H160" s="237">
        <v>2.4107099999999999</v>
      </c>
      <c r="I160" s="237">
        <v>2.4107099999999999</v>
      </c>
      <c r="J160" s="230"/>
      <c r="K160" s="230"/>
    </row>
    <row r="161" spans="2:11" ht="12.6" customHeight="1">
      <c r="B161" t="e">
        <f>VLOOKUP(C161,#REF!,2,0)</f>
        <v>#REF!</v>
      </c>
      <c r="C161" s="233" t="s">
        <v>844</v>
      </c>
      <c r="D161" s="232">
        <v>61</v>
      </c>
      <c r="E161" s="234" t="s">
        <v>874</v>
      </c>
      <c r="F161" s="230"/>
      <c r="G161" s="230"/>
      <c r="H161" s="237">
        <v>60.99</v>
      </c>
      <c r="I161" s="237">
        <v>60.99</v>
      </c>
      <c r="J161" s="230"/>
      <c r="K161" s="230"/>
    </row>
    <row r="162" spans="2:11" ht="12.6" customHeight="1">
      <c r="B162" t="e">
        <f>VLOOKUP(C162,#REF!,2,0)</f>
        <v>#REF!</v>
      </c>
      <c r="C162" s="233" t="s">
        <v>629</v>
      </c>
      <c r="D162" s="232">
        <v>61</v>
      </c>
      <c r="E162" s="231">
        <v>114</v>
      </c>
      <c r="F162" s="230"/>
      <c r="G162" s="230"/>
      <c r="H162" s="237">
        <v>1099637.9967499999</v>
      </c>
      <c r="I162" s="237">
        <v>1099637.9967499999</v>
      </c>
      <c r="J162" s="230"/>
      <c r="K162" s="230"/>
    </row>
    <row r="163" spans="2:11" ht="12.6" customHeight="1">
      <c r="B163" t="e">
        <f>VLOOKUP(C163,#REF!,2,0)</f>
        <v>#REF!</v>
      </c>
      <c r="C163" s="233" t="s">
        <v>766</v>
      </c>
      <c r="D163" s="232">
        <v>61</v>
      </c>
      <c r="E163" s="231">
        <v>114</v>
      </c>
      <c r="F163" s="230"/>
      <c r="G163" s="230"/>
      <c r="H163" s="237">
        <v>438.76787000000002</v>
      </c>
      <c r="I163" s="237">
        <v>438.76787000000002</v>
      </c>
      <c r="J163" s="230"/>
      <c r="K163" s="230"/>
    </row>
    <row r="164" spans="2:11" ht="12.6" customHeight="1">
      <c r="B164" t="e">
        <f>VLOOKUP(C164,#REF!,2,0)</f>
        <v>#REF!</v>
      </c>
      <c r="C164" s="233" t="s">
        <v>644</v>
      </c>
      <c r="D164" s="232">
        <v>61</v>
      </c>
      <c r="E164" s="231">
        <v>114</v>
      </c>
      <c r="F164" s="230"/>
      <c r="G164" s="230"/>
      <c r="H164" s="237">
        <v>34267.064989999999</v>
      </c>
      <c r="I164" s="237">
        <v>34267.064989999999</v>
      </c>
      <c r="J164" s="230"/>
      <c r="K164" s="230"/>
    </row>
    <row r="165" spans="2:11" ht="12.6" customHeight="1">
      <c r="B165" t="e">
        <f>VLOOKUP(C165,#REF!,2,0)</f>
        <v>#REF!</v>
      </c>
      <c r="C165" s="233" t="s">
        <v>625</v>
      </c>
      <c r="D165" s="232">
        <v>61</v>
      </c>
      <c r="E165" s="231">
        <v>114</v>
      </c>
      <c r="F165" s="230"/>
      <c r="G165" s="230"/>
      <c r="H165" s="237">
        <v>766068.27211999998</v>
      </c>
      <c r="I165" s="237">
        <v>766068.27211999998</v>
      </c>
      <c r="J165" s="230"/>
      <c r="K165" s="230"/>
    </row>
    <row r="166" spans="2:11" ht="12.6" customHeight="1">
      <c r="B166" t="e">
        <f>VLOOKUP(C166,#REF!,2,0)</f>
        <v>#REF!</v>
      </c>
      <c r="C166" s="233" t="s">
        <v>619</v>
      </c>
      <c r="D166" s="232">
        <v>61</v>
      </c>
      <c r="E166" s="231">
        <v>114</v>
      </c>
      <c r="F166" s="230"/>
      <c r="G166" s="230"/>
      <c r="H166" s="237">
        <v>663371.19430999993</v>
      </c>
      <c r="I166" s="237">
        <v>663371.19430999993</v>
      </c>
      <c r="J166" s="230"/>
      <c r="K166" s="230"/>
    </row>
    <row r="167" spans="2:11" ht="12.6" customHeight="1">
      <c r="B167" t="e">
        <f>VLOOKUP(C167,#REF!,2,0)</f>
        <v>#REF!</v>
      </c>
      <c r="C167" s="233" t="s">
        <v>625</v>
      </c>
      <c r="D167" s="232">
        <v>61</v>
      </c>
      <c r="E167" s="231">
        <v>114</v>
      </c>
      <c r="F167" s="230"/>
      <c r="G167" s="230"/>
      <c r="H167" s="237">
        <v>224342.51089999999</v>
      </c>
      <c r="I167" s="237">
        <v>224342.51089999999</v>
      </c>
      <c r="J167" s="230"/>
      <c r="K167" s="230"/>
    </row>
    <row r="168" spans="2:11" ht="12.6" customHeight="1">
      <c r="B168" t="e">
        <f>VLOOKUP(C168,#REF!,2,0)</f>
        <v>#REF!</v>
      </c>
      <c r="C168" s="233" t="s">
        <v>634</v>
      </c>
      <c r="D168" s="232">
        <v>61</v>
      </c>
      <c r="E168" s="231">
        <v>114</v>
      </c>
      <c r="F168" s="230"/>
      <c r="G168" s="230"/>
      <c r="H168" s="237">
        <v>164494.63902</v>
      </c>
      <c r="I168" s="237">
        <v>164494.63902</v>
      </c>
      <c r="J168" s="230"/>
      <c r="K168" s="230"/>
    </row>
    <row r="169" spans="2:11" ht="12.6" customHeight="1">
      <c r="B169" t="e">
        <f>VLOOKUP(C169,#REF!,2,0)</f>
        <v>#REF!</v>
      </c>
      <c r="C169" s="233" t="s">
        <v>630</v>
      </c>
      <c r="D169" s="232">
        <v>61</v>
      </c>
      <c r="E169" s="231">
        <v>114</v>
      </c>
      <c r="F169" s="230"/>
      <c r="G169" s="230"/>
      <c r="H169" s="237">
        <v>215711.09153999999</v>
      </c>
      <c r="I169" s="237">
        <v>215711.09153999999</v>
      </c>
      <c r="J169" s="230"/>
      <c r="K169" s="230"/>
    </row>
    <row r="170" spans="2:11" ht="12.6" customHeight="1">
      <c r="B170" t="e">
        <f>VLOOKUP(C170,#REF!,2,0)</f>
        <v>#REF!</v>
      </c>
      <c r="C170" s="233" t="s">
        <v>700</v>
      </c>
      <c r="D170" s="232">
        <v>61</v>
      </c>
      <c r="E170" s="231">
        <v>114</v>
      </c>
      <c r="F170" s="230"/>
      <c r="G170" s="230"/>
      <c r="H170" s="237">
        <v>1437.2349400000001</v>
      </c>
      <c r="I170" s="237">
        <v>1437.2349400000001</v>
      </c>
      <c r="J170" s="230"/>
      <c r="K170" s="230"/>
    </row>
    <row r="171" spans="2:11" ht="12.6" customHeight="1">
      <c r="B171" t="e">
        <f>VLOOKUP(C171,#REF!,2,0)</f>
        <v>#REF!</v>
      </c>
      <c r="C171" s="233" t="s">
        <v>744</v>
      </c>
      <c r="D171" s="232">
        <v>61</v>
      </c>
      <c r="E171" s="231">
        <v>114</v>
      </c>
      <c r="F171" s="230"/>
      <c r="G171" s="230"/>
      <c r="H171" s="237">
        <v>18068.381249999999</v>
      </c>
      <c r="I171" s="237">
        <v>18068.381249999999</v>
      </c>
      <c r="J171" s="230"/>
      <c r="K171" s="230"/>
    </row>
    <row r="172" spans="2:11" ht="12.6" customHeight="1">
      <c r="B172" t="e">
        <f>VLOOKUP(C172,#REF!,2,0)</f>
        <v>#REF!</v>
      </c>
      <c r="C172" s="233" t="s">
        <v>632</v>
      </c>
      <c r="D172" s="232">
        <v>61</v>
      </c>
      <c r="E172" s="231">
        <v>114</v>
      </c>
      <c r="F172" s="230"/>
      <c r="G172" s="230"/>
      <c r="H172" s="237">
        <v>35179.285710000004</v>
      </c>
      <c r="I172" s="237">
        <v>35179.285710000004</v>
      </c>
      <c r="J172" s="230"/>
      <c r="K172" s="230"/>
    </row>
    <row r="173" spans="2:11" ht="12.6" customHeight="1">
      <c r="B173" t="e">
        <f>VLOOKUP(C173,#REF!,2,0)</f>
        <v>#REF!</v>
      </c>
      <c r="C173" s="233" t="s">
        <v>796</v>
      </c>
      <c r="D173" s="232">
        <v>61</v>
      </c>
      <c r="E173" s="234" t="s">
        <v>874</v>
      </c>
      <c r="F173" s="230"/>
      <c r="G173" s="230"/>
      <c r="H173" s="237">
        <v>940.33799999999997</v>
      </c>
      <c r="I173" s="237">
        <v>940.33799999999997</v>
      </c>
      <c r="J173" s="230"/>
      <c r="K173" s="230"/>
    </row>
    <row r="174" spans="2:11" ht="12.6" customHeight="1">
      <c r="B174" t="e">
        <f>VLOOKUP(C174,#REF!,2,0)</f>
        <v>#REF!</v>
      </c>
      <c r="C174" s="233" t="s">
        <v>762</v>
      </c>
      <c r="D174" s="232">
        <v>61</v>
      </c>
      <c r="E174" s="231">
        <v>136</v>
      </c>
      <c r="F174" s="230"/>
      <c r="G174" s="230"/>
      <c r="H174" s="237">
        <v>1305.3610000000001</v>
      </c>
      <c r="I174" s="237">
        <v>1305.3610000000001</v>
      </c>
      <c r="J174" s="230"/>
      <c r="K174" s="230"/>
    </row>
    <row r="175" spans="2:11" ht="12.6" customHeight="1">
      <c r="B175" t="e">
        <f>VLOOKUP(C175,#REF!,2,0)</f>
        <v>#REF!</v>
      </c>
      <c r="C175" s="233" t="s">
        <v>835</v>
      </c>
      <c r="D175" s="232">
        <v>61</v>
      </c>
      <c r="E175" s="234" t="s">
        <v>879</v>
      </c>
      <c r="F175" s="230"/>
      <c r="G175" s="230"/>
      <c r="H175" s="237">
        <v>25.6968</v>
      </c>
      <c r="I175" s="237">
        <v>25.6968</v>
      </c>
      <c r="J175" s="230"/>
      <c r="K175" s="230"/>
    </row>
    <row r="176" spans="2:11" ht="12.6" customHeight="1">
      <c r="B176" t="e">
        <f>VLOOKUP(C176,#REF!,2,0)</f>
        <v>#REF!</v>
      </c>
      <c r="C176" s="233" t="s">
        <v>837</v>
      </c>
      <c r="D176" s="232">
        <v>61</v>
      </c>
      <c r="E176" s="234" t="s">
        <v>879</v>
      </c>
      <c r="F176" s="230"/>
      <c r="G176" s="230"/>
      <c r="H176" s="237">
        <v>221.62779</v>
      </c>
      <c r="I176" s="237">
        <v>221.62779</v>
      </c>
      <c r="J176" s="230"/>
      <c r="K176" s="230"/>
    </row>
    <row r="177" spans="2:11" ht="12.6" customHeight="1">
      <c r="B177" t="e">
        <f>VLOOKUP(C177,#REF!,2,0)</f>
        <v>#REF!</v>
      </c>
      <c r="C177" s="233" t="s">
        <v>805</v>
      </c>
      <c r="D177" s="232">
        <v>61</v>
      </c>
      <c r="E177" s="231">
        <v>136</v>
      </c>
      <c r="F177" s="230"/>
      <c r="G177" s="230"/>
      <c r="H177" s="237">
        <v>3992.4168199999999</v>
      </c>
      <c r="I177" s="237">
        <v>3992.4168199999999</v>
      </c>
      <c r="J177" s="230"/>
      <c r="K177" s="230"/>
    </row>
    <row r="178" spans="2:11" ht="12.6" customHeight="1">
      <c r="B178" t="e">
        <f>VLOOKUP(C178,#REF!,2,0)</f>
        <v>#REF!</v>
      </c>
      <c r="C178" s="233" t="s">
        <v>621</v>
      </c>
      <c r="D178" s="232">
        <v>61</v>
      </c>
      <c r="E178" s="231">
        <v>136</v>
      </c>
      <c r="F178" s="230"/>
      <c r="G178" s="230"/>
      <c r="H178" s="237">
        <v>727659.10009000008</v>
      </c>
      <c r="I178" s="237">
        <v>727659.10009000008</v>
      </c>
      <c r="J178" s="230"/>
      <c r="K178" s="230"/>
    </row>
    <row r="179" spans="2:11" ht="12.6" customHeight="1">
      <c r="B179" t="e">
        <f>VLOOKUP(C179,#REF!,2,0)</f>
        <v>#REF!</v>
      </c>
      <c r="C179" s="233" t="s">
        <v>617</v>
      </c>
      <c r="D179" s="232">
        <v>61</v>
      </c>
      <c r="E179" s="231">
        <v>136</v>
      </c>
      <c r="F179" s="230"/>
      <c r="G179" s="230"/>
      <c r="H179" s="237">
        <v>617457.32574999996</v>
      </c>
      <c r="I179" s="237">
        <v>617457.32574999996</v>
      </c>
      <c r="J179" s="230"/>
      <c r="K179" s="230"/>
    </row>
    <row r="180" spans="2:11" ht="12.6" customHeight="1">
      <c r="B180" t="e">
        <f>VLOOKUP(C180,#REF!,2,0)</f>
        <v>#REF!</v>
      </c>
      <c r="C180" s="233" t="s">
        <v>689</v>
      </c>
      <c r="D180" s="232">
        <v>61</v>
      </c>
      <c r="E180" s="231">
        <v>136</v>
      </c>
      <c r="F180" s="230"/>
      <c r="G180" s="230"/>
      <c r="H180" s="237">
        <v>8880</v>
      </c>
      <c r="I180" s="237">
        <v>8880</v>
      </c>
      <c r="J180" s="230"/>
      <c r="K180" s="230"/>
    </row>
    <row r="181" spans="2:11" ht="12.6" customHeight="1">
      <c r="B181" t="e">
        <f>VLOOKUP(C181,#REF!,2,0)</f>
        <v>#REF!</v>
      </c>
      <c r="C181" s="233" t="s">
        <v>689</v>
      </c>
      <c r="D181" s="232">
        <v>61</v>
      </c>
      <c r="E181" s="231">
        <v>136</v>
      </c>
      <c r="F181" s="230"/>
      <c r="G181" s="230"/>
      <c r="H181" s="237">
        <v>17760</v>
      </c>
      <c r="I181" s="237">
        <v>17760</v>
      </c>
      <c r="J181" s="230"/>
      <c r="K181" s="230"/>
    </row>
    <row r="182" spans="2:11" ht="12.6" customHeight="1">
      <c r="B182" t="e">
        <f>VLOOKUP(C182,#REF!,2,0)</f>
        <v>#REF!</v>
      </c>
      <c r="C182" s="233" t="s">
        <v>627</v>
      </c>
      <c r="D182" s="232">
        <v>61</v>
      </c>
      <c r="E182" s="231">
        <v>136</v>
      </c>
      <c r="F182" s="230"/>
      <c r="G182" s="230"/>
      <c r="H182" s="237">
        <v>299598.29174999997</v>
      </c>
      <c r="I182" s="237">
        <v>299598.29174999997</v>
      </c>
      <c r="J182" s="230"/>
      <c r="K182" s="230"/>
    </row>
    <row r="183" spans="2:11" ht="12.6" customHeight="1">
      <c r="B183" t="e">
        <f>VLOOKUP(C183,#REF!,2,0)</f>
        <v>#REF!</v>
      </c>
      <c r="C183" s="233" t="s">
        <v>868</v>
      </c>
      <c r="D183" s="232">
        <v>61</v>
      </c>
      <c r="E183" s="234" t="s">
        <v>878</v>
      </c>
      <c r="F183" s="230"/>
      <c r="G183" s="230"/>
      <c r="H183" s="237">
        <v>2.894E-2</v>
      </c>
      <c r="I183" s="237">
        <v>2.894E-2</v>
      </c>
      <c r="J183" s="230"/>
      <c r="K183" s="230"/>
    </row>
    <row r="184" spans="2:11" ht="12.6" customHeight="1">
      <c r="B184" t="e">
        <f>VLOOKUP(C184,#REF!,2,0)</f>
        <v>#REF!</v>
      </c>
      <c r="C184" s="233" t="s">
        <v>738</v>
      </c>
      <c r="D184" s="232">
        <v>61</v>
      </c>
      <c r="E184" s="231">
        <v>136</v>
      </c>
      <c r="F184" s="230"/>
      <c r="G184" s="230"/>
      <c r="H184" s="237">
        <v>10911.408720000001</v>
      </c>
      <c r="I184" s="237">
        <v>10911.408720000001</v>
      </c>
      <c r="J184" s="230"/>
      <c r="K184" s="230"/>
    </row>
    <row r="185" spans="2:11" ht="12.6" customHeight="1">
      <c r="B185" t="e">
        <f>VLOOKUP(C185,#REF!,2,0)</f>
        <v>#REF!</v>
      </c>
      <c r="C185" s="233" t="s">
        <v>760</v>
      </c>
      <c r="D185" s="232">
        <v>61</v>
      </c>
      <c r="E185" s="231">
        <v>136</v>
      </c>
      <c r="F185" s="230"/>
      <c r="G185" s="230"/>
      <c r="H185" s="237">
        <v>3191.47678</v>
      </c>
      <c r="I185" s="237">
        <v>3191.47678</v>
      </c>
      <c r="J185" s="230"/>
      <c r="K185" s="230"/>
    </row>
    <row r="186" spans="2:11" ht="12.6" customHeight="1">
      <c r="B186" t="e">
        <f>VLOOKUP(C186,#REF!,2,0)</f>
        <v>#REF!</v>
      </c>
      <c r="C186" s="233" t="s">
        <v>742</v>
      </c>
      <c r="D186" s="232">
        <v>61</v>
      </c>
      <c r="E186" s="234" t="s">
        <v>878</v>
      </c>
      <c r="F186" s="230"/>
      <c r="G186" s="230"/>
      <c r="H186" s="237">
        <v>9484.1182399999998</v>
      </c>
      <c r="I186" s="237">
        <v>9484.1182399999998</v>
      </c>
      <c r="J186" s="230"/>
      <c r="K186" s="230"/>
    </row>
    <row r="187" spans="2:11" ht="12.6" customHeight="1">
      <c r="B187" t="e">
        <f>VLOOKUP(C187,#REF!,2,0)</f>
        <v>#REF!</v>
      </c>
      <c r="C187" s="233" t="s">
        <v>764</v>
      </c>
      <c r="D187" s="232">
        <v>61</v>
      </c>
      <c r="E187" s="231">
        <v>136</v>
      </c>
      <c r="F187" s="230"/>
      <c r="G187" s="230"/>
      <c r="H187" s="237">
        <v>3685.3807999999999</v>
      </c>
      <c r="I187" s="237">
        <v>3685.3807999999999</v>
      </c>
      <c r="J187" s="230"/>
      <c r="K187" s="230"/>
    </row>
    <row r="188" spans="2:11" ht="12.6" customHeight="1">
      <c r="B188" t="e">
        <f>VLOOKUP(C188,#REF!,2,0)</f>
        <v>#REF!</v>
      </c>
      <c r="C188" s="233" t="s">
        <v>825</v>
      </c>
      <c r="D188" s="232">
        <v>61</v>
      </c>
      <c r="E188" s="231">
        <v>136</v>
      </c>
      <c r="F188" s="230"/>
      <c r="G188" s="230"/>
      <c r="H188" s="237">
        <v>480.13978000000003</v>
      </c>
      <c r="I188" s="237">
        <v>480.13978000000003</v>
      </c>
      <c r="J188" s="230"/>
      <c r="K188" s="230"/>
    </row>
    <row r="189" spans="2:11" ht="12.6" customHeight="1">
      <c r="B189" t="e">
        <f>VLOOKUP(C189,#REF!,2,0)</f>
        <v>#REF!</v>
      </c>
      <c r="C189" s="233" t="s">
        <v>616</v>
      </c>
      <c r="D189" s="232">
        <v>61</v>
      </c>
      <c r="E189" s="231">
        <v>136</v>
      </c>
      <c r="F189" s="230"/>
      <c r="G189" s="230"/>
      <c r="H189" s="237">
        <v>1138262.45095</v>
      </c>
      <c r="I189" s="237">
        <v>1138262.45095</v>
      </c>
      <c r="J189" s="230"/>
      <c r="K189" s="230"/>
    </row>
    <row r="190" spans="2:11" ht="12.6" customHeight="1">
      <c r="B190" t="e">
        <f>VLOOKUP(C190,#REF!,2,0)</f>
        <v>#REF!</v>
      </c>
      <c r="C190" s="233" t="s">
        <v>859</v>
      </c>
      <c r="D190" s="232">
        <v>61</v>
      </c>
      <c r="E190" s="234" t="s">
        <v>878</v>
      </c>
      <c r="F190" s="230"/>
      <c r="G190" s="230"/>
      <c r="H190" s="237">
        <v>109.374</v>
      </c>
      <c r="I190" s="237">
        <v>109.374</v>
      </c>
      <c r="J190" s="230"/>
      <c r="K190" s="230"/>
    </row>
    <row r="191" spans="2:11" ht="12.6" customHeight="1">
      <c r="B191" t="e">
        <f>VLOOKUP(C191,#REF!,2,0)</f>
        <v>#REF!</v>
      </c>
      <c r="C191" s="233" t="s">
        <v>801</v>
      </c>
      <c r="D191" s="232">
        <v>61</v>
      </c>
      <c r="E191" s="231">
        <v>136</v>
      </c>
      <c r="F191" s="230"/>
      <c r="G191" s="230"/>
      <c r="H191" s="237">
        <v>1221.9466399999999</v>
      </c>
      <c r="I191" s="237">
        <v>1221.9466399999999</v>
      </c>
      <c r="J191" s="230"/>
      <c r="K191" s="230"/>
    </row>
    <row r="192" spans="2:11" ht="12.6" customHeight="1">
      <c r="B192" t="e">
        <f>VLOOKUP(C192,#REF!,2,0)</f>
        <v>#REF!</v>
      </c>
      <c r="C192" s="233" t="s">
        <v>794</v>
      </c>
      <c r="D192" s="232">
        <v>61</v>
      </c>
      <c r="E192" s="234" t="s">
        <v>877</v>
      </c>
      <c r="F192" s="230"/>
      <c r="G192" s="230"/>
      <c r="H192" s="237">
        <v>1112.3908899999999</v>
      </c>
      <c r="I192" s="237">
        <v>1112.3908899999999</v>
      </c>
      <c r="J192" s="230"/>
      <c r="K192" s="230"/>
    </row>
    <row r="193" spans="2:11" ht="12.6" customHeight="1">
      <c r="B193" t="e">
        <f>VLOOKUP(C193,#REF!,2,0)</f>
        <v>#REF!</v>
      </c>
      <c r="C193" s="233" t="s">
        <v>828</v>
      </c>
      <c r="D193" s="232">
        <v>61</v>
      </c>
      <c r="E193" s="234" t="s">
        <v>877</v>
      </c>
      <c r="F193" s="230"/>
      <c r="G193" s="230"/>
      <c r="H193" s="237">
        <v>340.50290000000001</v>
      </c>
      <c r="I193" s="237">
        <v>340.50290000000001</v>
      </c>
      <c r="J193" s="230"/>
      <c r="K193" s="230"/>
    </row>
    <row r="194" spans="2:11" ht="12.6" customHeight="1">
      <c r="B194" t="e">
        <f>VLOOKUP(C194,#REF!,2,0)</f>
        <v>#REF!</v>
      </c>
      <c r="C194" s="233" t="s">
        <v>798</v>
      </c>
      <c r="D194" s="232">
        <v>61</v>
      </c>
      <c r="E194" s="234" t="s">
        <v>877</v>
      </c>
      <c r="F194" s="230"/>
      <c r="G194" s="230"/>
      <c r="H194" s="237">
        <v>856.22654</v>
      </c>
      <c r="I194" s="237">
        <v>856.22654</v>
      </c>
      <c r="J194" s="230"/>
      <c r="K194" s="230"/>
    </row>
    <row r="195" spans="2:11" ht="12.6" customHeight="1">
      <c r="B195" t="e">
        <f>VLOOKUP(C195,#REF!,2,0)</f>
        <v>#REF!</v>
      </c>
      <c r="C195" s="233" t="s">
        <v>671</v>
      </c>
      <c r="D195" s="232">
        <v>61</v>
      </c>
      <c r="E195" s="234" t="s">
        <v>877</v>
      </c>
      <c r="F195" s="230"/>
      <c r="G195" s="230"/>
      <c r="H195" s="237">
        <v>27212.235100000002</v>
      </c>
      <c r="I195" s="237">
        <v>27212.235100000002</v>
      </c>
      <c r="J195" s="230"/>
      <c r="K195" s="230"/>
    </row>
    <row r="196" spans="2:11" ht="12.6" customHeight="1">
      <c r="B196" t="e">
        <f>VLOOKUP(C196,#REF!,2,0)</f>
        <v>#REF!</v>
      </c>
      <c r="C196" s="233" t="s">
        <v>722</v>
      </c>
      <c r="D196" s="232">
        <v>61</v>
      </c>
      <c r="E196" s="234" t="s">
        <v>877</v>
      </c>
      <c r="F196" s="230"/>
      <c r="G196" s="230"/>
      <c r="H196" s="237">
        <v>13097.71141</v>
      </c>
      <c r="I196" s="237">
        <v>13097.71141</v>
      </c>
      <c r="J196" s="230"/>
      <c r="K196" s="230"/>
    </row>
    <row r="197" spans="2:11" ht="12.6" customHeight="1">
      <c r="B197" t="e">
        <f>VLOOKUP(C197,#REF!,2,0)</f>
        <v>#REF!</v>
      </c>
      <c r="C197" s="233" t="s">
        <v>626</v>
      </c>
      <c r="D197" s="232">
        <v>61</v>
      </c>
      <c r="E197" s="232">
        <v>2318</v>
      </c>
      <c r="F197" s="230"/>
      <c r="G197" s="230"/>
      <c r="H197" s="237">
        <v>372781.87317000004</v>
      </c>
      <c r="I197" s="237">
        <v>372781.87317000004</v>
      </c>
      <c r="J197" s="230"/>
      <c r="K197" s="230"/>
    </row>
    <row r="198" spans="2:11" ht="12.6" customHeight="1">
      <c r="B198" t="e">
        <f>VLOOKUP(C198,#REF!,2,0)</f>
        <v>#REF!</v>
      </c>
      <c r="C198" s="233" t="s">
        <v>631</v>
      </c>
      <c r="D198" s="232">
        <v>61</v>
      </c>
      <c r="E198" s="232">
        <v>2318</v>
      </c>
      <c r="F198" s="230"/>
      <c r="G198" s="230"/>
      <c r="H198" s="237">
        <v>315714.28572000004</v>
      </c>
      <c r="I198" s="237">
        <v>315714.28572000004</v>
      </c>
      <c r="J198" s="230"/>
      <c r="K198" s="230"/>
    </row>
    <row r="199" spans="2:11" ht="12.6" customHeight="1">
      <c r="B199" t="e">
        <f>VLOOKUP(C199,#REF!,2,0)</f>
        <v>#REF!</v>
      </c>
      <c r="C199" s="233" t="s">
        <v>750</v>
      </c>
      <c r="D199" s="232">
        <v>61</v>
      </c>
      <c r="E199" s="232">
        <v>2318</v>
      </c>
      <c r="F199" s="230"/>
      <c r="G199" s="230"/>
      <c r="H199" s="237">
        <v>3920.0168199999998</v>
      </c>
      <c r="I199" s="237">
        <v>3920.0168199999998</v>
      </c>
      <c r="J199" s="230"/>
      <c r="K199" s="230"/>
    </row>
    <row r="200" spans="2:11" ht="12.6" customHeight="1">
      <c r="B200" t="e">
        <f>VLOOKUP(C200,#REF!,2,0)</f>
        <v>#REF!</v>
      </c>
      <c r="C200" s="233" t="s">
        <v>659</v>
      </c>
      <c r="D200" s="232">
        <v>61</v>
      </c>
      <c r="E200" s="232">
        <v>2318</v>
      </c>
      <c r="F200" s="230"/>
      <c r="G200" s="230"/>
      <c r="H200" s="237">
        <v>46233.097270000006</v>
      </c>
      <c r="I200" s="237">
        <v>46233.097270000006</v>
      </c>
      <c r="J200" s="230"/>
      <c r="K200" s="230"/>
    </row>
    <row r="201" spans="2:11" ht="12.6" customHeight="1">
      <c r="B201" t="e">
        <f>VLOOKUP(C201,#REF!,2,0)</f>
        <v>#REF!</v>
      </c>
      <c r="C201" s="233" t="s">
        <v>726</v>
      </c>
      <c r="D201" s="232">
        <v>62</v>
      </c>
      <c r="E201" s="234" t="s">
        <v>878</v>
      </c>
      <c r="F201" s="230"/>
      <c r="G201" s="230"/>
      <c r="H201" s="237">
        <v>7133.0754800000004</v>
      </c>
      <c r="I201" s="237">
        <v>7133.0754800000004</v>
      </c>
      <c r="J201" s="230"/>
      <c r="K201" s="230"/>
    </row>
    <row r="202" spans="2:11" ht="12.6" customHeight="1">
      <c r="B202" t="e">
        <f>VLOOKUP(C202,#REF!,2,0)</f>
        <v>#REF!</v>
      </c>
      <c r="C202" s="233" t="s">
        <v>659</v>
      </c>
      <c r="D202" s="232">
        <v>62</v>
      </c>
      <c r="E202" s="231">
        <v>136</v>
      </c>
      <c r="F202" s="230"/>
      <c r="G202" s="230"/>
      <c r="H202" s="237">
        <v>36729.375020000007</v>
      </c>
      <c r="I202" s="237">
        <v>36729.375020000007</v>
      </c>
      <c r="J202" s="230"/>
      <c r="K202" s="230"/>
    </row>
    <row r="203" spans="2:11" ht="12.6" customHeight="1">
      <c r="B203" t="e">
        <f>VLOOKUP(C203,#REF!,2,0)</f>
        <v>#REF!</v>
      </c>
      <c r="C203" s="233" t="s">
        <v>788</v>
      </c>
      <c r="D203" s="232">
        <v>72</v>
      </c>
      <c r="E203" s="234" t="s">
        <v>877</v>
      </c>
      <c r="F203" s="230"/>
      <c r="G203" s="230"/>
      <c r="H203" s="237">
        <v>1528.9775</v>
      </c>
      <c r="I203" s="237">
        <v>1528.9775</v>
      </c>
      <c r="J203" s="230"/>
      <c r="K203" s="230"/>
    </row>
    <row r="204" spans="2:11" ht="12.6" customHeight="1">
      <c r="B204" t="e">
        <f>VLOOKUP(C204,#REF!,2,0)</f>
        <v>#REF!</v>
      </c>
      <c r="C204" s="233" t="s">
        <v>748</v>
      </c>
      <c r="D204" s="232">
        <v>72</v>
      </c>
      <c r="E204" s="234" t="s">
        <v>877</v>
      </c>
      <c r="F204" s="230"/>
      <c r="G204" s="230"/>
      <c r="H204" s="237">
        <v>8648.5166900000004</v>
      </c>
      <c r="I204" s="237">
        <v>8648.5166900000004</v>
      </c>
      <c r="J204" s="230"/>
      <c r="K204" s="230"/>
    </row>
    <row r="205" spans="2:11" ht="12.6" customHeight="1">
      <c r="B205" t="e">
        <f>VLOOKUP(C205,#REF!,2,0)</f>
        <v>#REF!</v>
      </c>
      <c r="C205" s="233" t="s">
        <v>635</v>
      </c>
      <c r="D205" s="232">
        <v>81</v>
      </c>
      <c r="E205" s="231">
        <v>107</v>
      </c>
      <c r="F205" s="230"/>
      <c r="G205" s="230"/>
      <c r="H205" s="237">
        <v>27297.931800000002</v>
      </c>
      <c r="I205" s="237">
        <v>27297.931800000002</v>
      </c>
      <c r="J205" s="230"/>
      <c r="K205" s="230"/>
    </row>
    <row r="206" spans="2:11" ht="12.6" customHeight="1">
      <c r="B206" t="e">
        <f>VLOOKUP(C206,#REF!,2,0)</f>
        <v>#REF!</v>
      </c>
      <c r="C206" s="233" t="s">
        <v>635</v>
      </c>
      <c r="D206" s="232">
        <v>81</v>
      </c>
      <c r="E206" s="231">
        <v>107</v>
      </c>
      <c r="F206" s="230"/>
      <c r="G206" s="230"/>
      <c r="H206" s="237">
        <v>97797.665010000012</v>
      </c>
      <c r="I206" s="237">
        <v>97797.665010000012</v>
      </c>
      <c r="J206" s="230"/>
      <c r="K206" s="230"/>
    </row>
    <row r="207" spans="2:11" ht="12.6" customHeight="1">
      <c r="B207" t="e">
        <f>VLOOKUP(C207,#REF!,2,0)</f>
        <v>#REF!</v>
      </c>
      <c r="C207" s="233" t="s">
        <v>620</v>
      </c>
      <c r="D207" s="232">
        <v>81</v>
      </c>
      <c r="E207" s="231">
        <v>107</v>
      </c>
      <c r="F207" s="230"/>
      <c r="G207" s="230"/>
      <c r="H207" s="237">
        <v>482300.75712999998</v>
      </c>
      <c r="I207" s="237">
        <v>482300.75712999998</v>
      </c>
      <c r="J207" s="230"/>
      <c r="K207" s="230"/>
    </row>
    <row r="208" spans="2:11" ht="12.6" customHeight="1">
      <c r="B208" t="e">
        <f>VLOOKUP(C208,#REF!,2,0)</f>
        <v>#REF!</v>
      </c>
      <c r="C208" s="233" t="s">
        <v>620</v>
      </c>
      <c r="D208" s="232">
        <v>81</v>
      </c>
      <c r="E208" s="231">
        <v>107</v>
      </c>
      <c r="F208" s="230"/>
      <c r="G208" s="230"/>
      <c r="H208" s="237">
        <v>383.75281999999999</v>
      </c>
      <c r="I208" s="237">
        <v>383.75281999999999</v>
      </c>
      <c r="J208" s="230"/>
      <c r="K208" s="230"/>
    </row>
    <row r="209" spans="2:11" ht="12.6" customHeight="1">
      <c r="B209" t="e">
        <f>VLOOKUP(C209,#REF!,2,0)</f>
        <v>#REF!</v>
      </c>
      <c r="C209" s="233" t="s">
        <v>614</v>
      </c>
      <c r="D209" s="232">
        <v>81</v>
      </c>
      <c r="E209" s="231">
        <v>107</v>
      </c>
      <c r="F209" s="230"/>
      <c r="G209" s="230"/>
      <c r="H209" s="237">
        <v>1655851.3475100002</v>
      </c>
      <c r="I209" s="237">
        <v>1655851.3475100002</v>
      </c>
      <c r="J209" s="230"/>
      <c r="K209" s="230"/>
    </row>
    <row r="210" spans="2:11" ht="12.6" customHeight="1">
      <c r="B210" t="e">
        <f>VLOOKUP(C210,#REF!,2,0)</f>
        <v>#REF!</v>
      </c>
      <c r="C210" s="233" t="s">
        <v>623</v>
      </c>
      <c r="D210" s="232">
        <v>81</v>
      </c>
      <c r="E210" s="231">
        <v>107</v>
      </c>
      <c r="F210" s="230"/>
      <c r="G210" s="230"/>
      <c r="H210" s="237">
        <v>535951.41165999998</v>
      </c>
      <c r="I210" s="237">
        <v>535951.41165999998</v>
      </c>
      <c r="J210" s="230"/>
      <c r="K210" s="230"/>
    </row>
    <row r="211" spans="2:11" ht="12.6" customHeight="1">
      <c r="B211" t="e">
        <f>VLOOKUP(C211,#REF!,2,0)</f>
        <v>#REF!</v>
      </c>
      <c r="C211" s="233" t="s">
        <v>618</v>
      </c>
      <c r="D211" s="232">
        <v>81</v>
      </c>
      <c r="E211" s="231">
        <v>107</v>
      </c>
      <c r="F211" s="230"/>
      <c r="G211" s="230"/>
      <c r="H211" s="237">
        <v>1324111.1796899999</v>
      </c>
      <c r="I211" s="237">
        <v>1324111.1796899999</v>
      </c>
      <c r="J211" s="230"/>
      <c r="K211" s="230"/>
    </row>
    <row r="212" spans="2:11" ht="12.6" customHeight="1">
      <c r="B212" t="e">
        <f>VLOOKUP(C212,#REF!,2,0)</f>
        <v>#REF!</v>
      </c>
      <c r="C212" s="233" t="s">
        <v>655</v>
      </c>
      <c r="D212" s="232">
        <v>82</v>
      </c>
      <c r="E212" s="231">
        <v>107</v>
      </c>
      <c r="F212" s="230"/>
      <c r="G212" s="230"/>
      <c r="H212" s="237">
        <v>102819.94829</v>
      </c>
      <c r="I212" s="237">
        <v>102819.94829</v>
      </c>
      <c r="J212" s="230"/>
      <c r="K212" s="230"/>
    </row>
    <row r="213" spans="2:11" ht="12.6" customHeight="1">
      <c r="B213" t="e">
        <f>VLOOKUP(C213,#REF!,2,0)</f>
        <v>#REF!</v>
      </c>
      <c r="C213" s="233" t="s">
        <v>793</v>
      </c>
      <c r="D213" s="232">
        <v>82</v>
      </c>
      <c r="E213" s="231">
        <v>107</v>
      </c>
      <c r="F213" s="230"/>
      <c r="G213" s="230"/>
      <c r="H213" s="237">
        <v>437.41694999999999</v>
      </c>
      <c r="I213" s="237">
        <v>437.41694999999999</v>
      </c>
      <c r="J213" s="230"/>
      <c r="K213" s="230"/>
    </row>
    <row r="214" spans="2:11" ht="12.6" customHeight="1">
      <c r="B214" t="e">
        <f>VLOOKUP(C214,#REF!,2,0)</f>
        <v>#REF!</v>
      </c>
      <c r="C214" s="233" t="s">
        <v>761</v>
      </c>
      <c r="D214" s="232">
        <v>91</v>
      </c>
      <c r="E214" s="231">
        <v>104</v>
      </c>
      <c r="F214" s="230"/>
      <c r="G214" s="230"/>
      <c r="H214" s="237">
        <v>1250.8928600000002</v>
      </c>
      <c r="I214" s="237">
        <v>1250.8928600000002</v>
      </c>
      <c r="J214" s="230"/>
      <c r="K214" s="230"/>
    </row>
    <row r="215" spans="2:11" ht="12.6" customHeight="1">
      <c r="B215" t="e">
        <f>VLOOKUP(C215,#REF!,2,0)</f>
        <v>#REF!</v>
      </c>
      <c r="C215" s="233" t="s">
        <v>806</v>
      </c>
      <c r="D215" s="232">
        <v>91</v>
      </c>
      <c r="E215" s="231">
        <v>104</v>
      </c>
      <c r="F215" s="230"/>
      <c r="G215" s="230"/>
      <c r="H215" s="237">
        <v>622.31876</v>
      </c>
      <c r="I215" s="237">
        <v>622.31876</v>
      </c>
      <c r="J215" s="230"/>
      <c r="K215" s="230"/>
    </row>
    <row r="216" spans="2:11" ht="12.6" customHeight="1">
      <c r="B216" t="e">
        <f>VLOOKUP(C216,#REF!,2,0)</f>
        <v>#REF!</v>
      </c>
      <c r="C216" s="233" t="s">
        <v>866</v>
      </c>
      <c r="D216" s="232">
        <v>91</v>
      </c>
      <c r="E216" s="231">
        <v>104</v>
      </c>
      <c r="F216" s="230"/>
      <c r="G216" s="230"/>
      <c r="H216" s="237">
        <v>23.414290000000001</v>
      </c>
      <c r="I216" s="237">
        <v>23.414290000000001</v>
      </c>
      <c r="J216" s="230"/>
      <c r="K216" s="230"/>
    </row>
    <row r="217" spans="2:11" ht="12.6" customHeight="1">
      <c r="B217" t="e">
        <f>VLOOKUP(C217,#REF!,2,0)</f>
        <v>#REF!</v>
      </c>
      <c r="C217" s="233" t="s">
        <v>641</v>
      </c>
      <c r="D217" s="232">
        <v>91</v>
      </c>
      <c r="E217" s="234" t="s">
        <v>876</v>
      </c>
      <c r="F217" s="230"/>
      <c r="G217" s="230"/>
      <c r="H217" s="237">
        <v>133344.11885999999</v>
      </c>
      <c r="I217" s="237">
        <v>133344.11885999999</v>
      </c>
      <c r="J217" s="230"/>
      <c r="K217" s="230"/>
    </row>
    <row r="218" spans="2:11" ht="12.6" customHeight="1">
      <c r="B218" t="e">
        <f>VLOOKUP(C218,#REF!,2,0)</f>
        <v>#REF!</v>
      </c>
      <c r="C218" s="233" t="s">
        <v>676</v>
      </c>
      <c r="D218" s="232">
        <v>91</v>
      </c>
      <c r="E218" s="234" t="s">
        <v>876</v>
      </c>
      <c r="F218" s="230"/>
      <c r="G218" s="230"/>
      <c r="H218" s="237">
        <v>14343.278400000001</v>
      </c>
      <c r="I218" s="237">
        <v>14343.278400000001</v>
      </c>
      <c r="J218" s="230"/>
      <c r="K218" s="230"/>
    </row>
    <row r="219" spans="2:11" ht="12.6" customHeight="1">
      <c r="B219" t="e">
        <f>VLOOKUP(C219,#REF!,2,0)</f>
        <v>#REF!</v>
      </c>
      <c r="C219" s="233" t="s">
        <v>706</v>
      </c>
      <c r="D219" s="232">
        <v>91</v>
      </c>
      <c r="E219" s="234" t="s">
        <v>876</v>
      </c>
      <c r="F219" s="230"/>
      <c r="G219" s="230"/>
      <c r="H219" s="237">
        <v>12434.289000000001</v>
      </c>
      <c r="I219" s="237">
        <v>12434.289000000001</v>
      </c>
      <c r="J219" s="230"/>
      <c r="K219" s="230"/>
    </row>
    <row r="220" spans="2:11" ht="12.6" customHeight="1">
      <c r="B220" t="e">
        <f>VLOOKUP(C220,#REF!,2,0)</f>
        <v>#REF!</v>
      </c>
      <c r="C220" s="233" t="s">
        <v>681</v>
      </c>
      <c r="D220" s="232">
        <v>91</v>
      </c>
      <c r="E220" s="234" t="s">
        <v>876</v>
      </c>
      <c r="F220" s="230"/>
      <c r="G220" s="230"/>
      <c r="H220" s="238">
        <v>-1396.8859600000001</v>
      </c>
      <c r="I220" s="238">
        <v>-1396.8859600000001</v>
      </c>
      <c r="J220" s="230"/>
      <c r="K220" s="230"/>
    </row>
    <row r="221" spans="2:11" ht="12.6" customHeight="1">
      <c r="B221" t="e">
        <f>VLOOKUP(C221,#REF!,2,0)</f>
        <v>#REF!</v>
      </c>
      <c r="C221" s="233" t="s">
        <v>656</v>
      </c>
      <c r="D221" s="232">
        <v>91</v>
      </c>
      <c r="E221" s="234" t="s">
        <v>876</v>
      </c>
      <c r="F221" s="230"/>
      <c r="G221" s="230"/>
      <c r="H221" s="237">
        <v>12190.498519999999</v>
      </c>
      <c r="I221" s="237">
        <v>12190.498519999999</v>
      </c>
      <c r="J221" s="230"/>
      <c r="K221" s="230"/>
    </row>
    <row r="222" spans="2:11" ht="12.6" customHeight="1">
      <c r="B222" t="e">
        <f>VLOOKUP(C222,#REF!,2,0)</f>
        <v>#REF!</v>
      </c>
      <c r="C222" s="233" t="s">
        <v>701</v>
      </c>
      <c r="D222" s="232">
        <v>91</v>
      </c>
      <c r="E222" s="234" t="s">
        <v>876</v>
      </c>
      <c r="F222" s="230"/>
      <c r="G222" s="230"/>
      <c r="H222" s="237">
        <v>14799.411380000001</v>
      </c>
      <c r="I222" s="237">
        <v>14799.411380000001</v>
      </c>
      <c r="J222" s="230"/>
      <c r="K222" s="230"/>
    </row>
    <row r="223" spans="2:11" ht="12.6" customHeight="1">
      <c r="B223" t="e">
        <f>VLOOKUP(C223,#REF!,2,0)</f>
        <v>#REF!</v>
      </c>
      <c r="C223" s="233" t="s">
        <v>771</v>
      </c>
      <c r="D223" s="232">
        <v>91</v>
      </c>
      <c r="E223" s="234" t="s">
        <v>875</v>
      </c>
      <c r="F223" s="230"/>
      <c r="G223" s="230"/>
      <c r="H223" s="237">
        <v>2069.0472800000002</v>
      </c>
      <c r="I223" s="237">
        <v>2069.0472800000002</v>
      </c>
      <c r="J223" s="230"/>
      <c r="K223" s="230"/>
    </row>
    <row r="224" spans="2:11" ht="12.6" customHeight="1">
      <c r="B224" t="e">
        <f>VLOOKUP(C224,#REF!,2,0)</f>
        <v>#REF!</v>
      </c>
      <c r="C224" s="233" t="s">
        <v>778</v>
      </c>
      <c r="D224" s="232">
        <v>91</v>
      </c>
      <c r="E224" s="234" t="s">
        <v>874</v>
      </c>
      <c r="F224" s="230"/>
      <c r="G224" s="230"/>
      <c r="H224" s="237">
        <v>793.88643999999999</v>
      </c>
      <c r="I224" s="237">
        <v>793.88643999999999</v>
      </c>
      <c r="J224" s="230"/>
      <c r="K224" s="230"/>
    </row>
    <row r="225" spans="2:11" ht="12.6" customHeight="1">
      <c r="B225" t="e">
        <f>VLOOKUP(C225,#REF!,2,0)</f>
        <v>#REF!</v>
      </c>
      <c r="C225" s="233" t="s">
        <v>774</v>
      </c>
      <c r="D225" s="232">
        <v>91</v>
      </c>
      <c r="E225" s="234" t="s">
        <v>874</v>
      </c>
      <c r="F225" s="230"/>
      <c r="G225" s="230"/>
      <c r="H225" s="237">
        <v>6725.2473200000004</v>
      </c>
      <c r="I225" s="237">
        <v>6725.2473200000004</v>
      </c>
      <c r="J225" s="230"/>
      <c r="K225" s="230"/>
    </row>
    <row r="226" spans="2:11" ht="12.6" customHeight="1">
      <c r="B226" t="e">
        <f>VLOOKUP(C226,#REF!,2,0)</f>
        <v>#REF!</v>
      </c>
      <c r="C226" s="233" t="s">
        <v>710</v>
      </c>
      <c r="D226" s="232">
        <v>91</v>
      </c>
      <c r="E226" s="231">
        <v>114</v>
      </c>
      <c r="F226" s="230"/>
      <c r="G226" s="230"/>
      <c r="H226" s="237">
        <v>6132.0449000000008</v>
      </c>
      <c r="I226" s="237">
        <v>6132.0449000000008</v>
      </c>
      <c r="J226" s="230"/>
      <c r="K226" s="230"/>
    </row>
    <row r="227" spans="2:11" ht="12.6" customHeight="1">
      <c r="B227" t="e">
        <f>VLOOKUP(C227,#REF!,2,0)</f>
        <v>#REF!</v>
      </c>
      <c r="C227" s="233" t="s">
        <v>765</v>
      </c>
      <c r="D227" s="232">
        <v>91</v>
      </c>
      <c r="E227" s="231">
        <v>114</v>
      </c>
      <c r="F227" s="230"/>
      <c r="G227" s="230"/>
      <c r="H227" s="237">
        <v>514.50199999999995</v>
      </c>
      <c r="I227" s="237">
        <v>514.50199999999995</v>
      </c>
      <c r="J227" s="230"/>
      <c r="K227" s="230"/>
    </row>
    <row r="228" spans="2:11" ht="12.6" customHeight="1">
      <c r="B228" t="e">
        <f>VLOOKUP(C228,#REF!,2,0)</f>
        <v>#REF!</v>
      </c>
      <c r="C228" s="233" t="s">
        <v>747</v>
      </c>
      <c r="D228" s="232">
        <v>91</v>
      </c>
      <c r="E228" s="231">
        <v>114</v>
      </c>
      <c r="F228" s="230"/>
      <c r="G228" s="230"/>
      <c r="H228" s="237">
        <v>2860.4560000000001</v>
      </c>
      <c r="I228" s="237">
        <v>2860.4560000000001</v>
      </c>
      <c r="J228" s="230"/>
      <c r="K228" s="230"/>
    </row>
    <row r="229" spans="2:11" ht="12.6" customHeight="1">
      <c r="B229" t="e">
        <f>VLOOKUP(C229,#REF!,2,0)</f>
        <v>#REF!</v>
      </c>
      <c r="C229" s="233" t="s">
        <v>713</v>
      </c>
      <c r="D229" s="232">
        <v>91</v>
      </c>
      <c r="E229" s="234" t="s">
        <v>874</v>
      </c>
      <c r="F229" s="230"/>
      <c r="G229" s="230"/>
      <c r="H229" s="237">
        <v>9166.6633099999999</v>
      </c>
      <c r="I229" s="237">
        <v>9166.6633099999999</v>
      </c>
      <c r="J229" s="230"/>
      <c r="K229" s="230"/>
    </row>
    <row r="230" spans="2:11" ht="12.6" customHeight="1">
      <c r="B230" t="e">
        <f>VLOOKUP(C230,#REF!,2,0)</f>
        <v>#REF!</v>
      </c>
      <c r="C230" s="233" t="s">
        <v>755</v>
      </c>
      <c r="D230" s="232">
        <v>91</v>
      </c>
      <c r="E230" s="234" t="s">
        <v>874</v>
      </c>
      <c r="F230" s="230"/>
      <c r="G230" s="230"/>
      <c r="H230" s="237">
        <v>3038.4881299999997</v>
      </c>
      <c r="I230" s="237">
        <v>3038.4881299999997</v>
      </c>
      <c r="J230" s="230"/>
      <c r="K230" s="230"/>
    </row>
    <row r="231" spans="2:11" ht="12.6" customHeight="1">
      <c r="B231" t="e">
        <f>VLOOKUP(C231,#REF!,2,0)</f>
        <v>#REF!</v>
      </c>
      <c r="C231" s="233" t="s">
        <v>827</v>
      </c>
      <c r="D231" s="232">
        <v>91</v>
      </c>
      <c r="E231" s="234" t="s">
        <v>874</v>
      </c>
      <c r="F231" s="230"/>
      <c r="G231" s="230"/>
      <c r="H231" s="237">
        <v>83.616070000000008</v>
      </c>
      <c r="I231" s="237">
        <v>83.616070000000008</v>
      </c>
      <c r="J231" s="230"/>
      <c r="K231" s="230"/>
    </row>
    <row r="232" spans="2:11" ht="12.6" customHeight="1">
      <c r="B232" t="e">
        <f>VLOOKUP(C232,#REF!,2,0)</f>
        <v>#REF!</v>
      </c>
      <c r="C232" s="233" t="s">
        <v>781</v>
      </c>
      <c r="D232" s="232">
        <v>91</v>
      </c>
      <c r="E232" s="234" t="s">
        <v>874</v>
      </c>
      <c r="F232" s="230"/>
      <c r="G232" s="230"/>
      <c r="H232" s="237">
        <v>1357.9071399999998</v>
      </c>
      <c r="I232" s="237">
        <v>1357.9071399999998</v>
      </c>
      <c r="J232" s="230"/>
      <c r="K232" s="230"/>
    </row>
    <row r="233" spans="2:11" ht="12.6" customHeight="1">
      <c r="B233" t="e">
        <f>VLOOKUP(C233,#REF!,2,0)</f>
        <v>#REF!</v>
      </c>
      <c r="C233" s="233" t="s">
        <v>652</v>
      </c>
      <c r="D233" s="232">
        <v>91</v>
      </c>
      <c r="E233" s="231">
        <v>114</v>
      </c>
      <c r="F233" s="230"/>
      <c r="G233" s="230"/>
      <c r="H233" s="237">
        <v>61002.094229999995</v>
      </c>
      <c r="I233" s="237">
        <v>61002.094229999995</v>
      </c>
      <c r="J233" s="230"/>
      <c r="K233" s="230"/>
    </row>
    <row r="234" spans="2:11" ht="12.6" customHeight="1">
      <c r="B234" t="e">
        <f>VLOOKUP(C234,#REF!,2,0)</f>
        <v>#REF!</v>
      </c>
      <c r="C234" s="233" t="s">
        <v>852</v>
      </c>
      <c r="D234" s="232">
        <v>91</v>
      </c>
      <c r="E234" s="231">
        <v>114</v>
      </c>
      <c r="F234" s="230"/>
      <c r="G234" s="230"/>
      <c r="H234" s="237">
        <v>384.97856999999999</v>
      </c>
      <c r="I234" s="237">
        <v>384.97856999999999</v>
      </c>
      <c r="J234" s="230"/>
      <c r="K234" s="230"/>
    </row>
    <row r="235" spans="2:11" ht="12.6" customHeight="1">
      <c r="B235" t="e">
        <f>VLOOKUP(C235,#REF!,2,0)</f>
        <v>#REF!</v>
      </c>
      <c r="C235" s="233" t="s">
        <v>709</v>
      </c>
      <c r="D235" s="232">
        <v>91</v>
      </c>
      <c r="E235" s="231">
        <v>114</v>
      </c>
      <c r="F235" s="230"/>
      <c r="G235" s="230"/>
      <c r="H235" s="237">
        <v>4876.6033200000002</v>
      </c>
      <c r="I235" s="237">
        <v>4876.6033200000002</v>
      </c>
      <c r="J235" s="230"/>
      <c r="K235" s="230"/>
    </row>
    <row r="236" spans="2:11" ht="12.6" customHeight="1">
      <c r="B236" t="e">
        <f>VLOOKUP(C236,#REF!,2,0)</f>
        <v>#REF!</v>
      </c>
      <c r="C236" s="233" t="s">
        <v>804</v>
      </c>
      <c r="D236" s="232">
        <v>91</v>
      </c>
      <c r="E236" s="234" t="s">
        <v>873</v>
      </c>
      <c r="F236" s="230"/>
      <c r="G236" s="230"/>
      <c r="H236" s="237">
        <v>510.01071999999999</v>
      </c>
      <c r="I236" s="237">
        <v>510.01071999999999</v>
      </c>
      <c r="J236" s="230"/>
      <c r="K236" s="230"/>
    </row>
    <row r="237" spans="2:11" ht="12.6" customHeight="1">
      <c r="B237" t="e">
        <f>VLOOKUP(C237,#REF!,2,0)</f>
        <v>#REF!</v>
      </c>
      <c r="C237" s="233" t="s">
        <v>848</v>
      </c>
      <c r="D237" s="232">
        <v>91</v>
      </c>
      <c r="E237" s="234" t="s">
        <v>873</v>
      </c>
      <c r="F237" s="230"/>
      <c r="G237" s="230"/>
      <c r="H237" s="237">
        <v>28.55714</v>
      </c>
      <c r="I237" s="237">
        <v>28.55714</v>
      </c>
      <c r="J237" s="230"/>
      <c r="K237" s="230"/>
    </row>
    <row r="238" spans="2:11" ht="12.6" customHeight="1">
      <c r="B238" t="e">
        <f>VLOOKUP(C238,#REF!,2,0)</f>
        <v>#REF!</v>
      </c>
      <c r="C238" s="233" t="s">
        <v>861</v>
      </c>
      <c r="D238" s="232">
        <v>91</v>
      </c>
      <c r="E238" s="234" t="s">
        <v>873</v>
      </c>
      <c r="F238" s="230"/>
      <c r="G238" s="230"/>
      <c r="H238" s="237">
        <v>88.5</v>
      </c>
      <c r="I238" s="237">
        <v>88.5</v>
      </c>
      <c r="J238" s="230"/>
      <c r="K238" s="230"/>
    </row>
    <row r="239" spans="2:11" ht="12.6" customHeight="1">
      <c r="B239" t="e">
        <f>VLOOKUP(C239,#REF!,2,0)</f>
        <v>#REF!</v>
      </c>
      <c r="C239" s="233" t="s">
        <v>714</v>
      </c>
      <c r="D239" s="232">
        <v>91</v>
      </c>
      <c r="E239" s="231">
        <v>121</v>
      </c>
      <c r="F239" s="230"/>
      <c r="G239" s="230"/>
      <c r="H239" s="237">
        <v>7128.0924999999997</v>
      </c>
      <c r="I239" s="237">
        <v>7128.0924999999997</v>
      </c>
      <c r="J239" s="230"/>
      <c r="K239" s="230"/>
    </row>
    <row r="240" spans="2:11" ht="12.6" customHeight="1">
      <c r="B240" t="e">
        <f>VLOOKUP(C240,#REF!,2,0)</f>
        <v>#REF!</v>
      </c>
      <c r="C240" s="233" t="s">
        <v>849</v>
      </c>
      <c r="D240" s="232">
        <v>91</v>
      </c>
      <c r="E240" s="231">
        <v>124</v>
      </c>
      <c r="F240" s="230"/>
      <c r="G240" s="230"/>
      <c r="H240" s="237">
        <v>122.52</v>
      </c>
      <c r="I240" s="237">
        <v>122.52</v>
      </c>
      <c r="J240" s="230"/>
      <c r="K240" s="230"/>
    </row>
    <row r="241" spans="2:11" ht="12.6" customHeight="1">
      <c r="B241" t="e">
        <f>VLOOKUP(C241,#REF!,2,0)</f>
        <v>#REF!</v>
      </c>
      <c r="C241" s="233" t="s">
        <v>711</v>
      </c>
      <c r="D241" s="232">
        <v>91</v>
      </c>
      <c r="E241" s="234" t="s">
        <v>872</v>
      </c>
      <c r="F241" s="230"/>
      <c r="G241" s="230"/>
      <c r="H241" s="237">
        <v>10183.16243</v>
      </c>
      <c r="I241" s="237">
        <v>10183.16243</v>
      </c>
      <c r="J241" s="230"/>
      <c r="K241" s="230"/>
    </row>
    <row r="242" spans="2:11" ht="12.6" customHeight="1">
      <c r="B242" t="e">
        <f>VLOOKUP(C242,#REF!,2,0)</f>
        <v>#REF!</v>
      </c>
      <c r="C242" s="233" t="s">
        <v>768</v>
      </c>
      <c r="D242" s="232">
        <v>91</v>
      </c>
      <c r="E242" s="234" t="s">
        <v>888</v>
      </c>
      <c r="F242" s="230"/>
      <c r="G242" s="230"/>
      <c r="H242" s="237">
        <v>2990.74089</v>
      </c>
      <c r="I242" s="237">
        <v>2990.74089</v>
      </c>
      <c r="J242" s="230"/>
      <c r="K242" s="230"/>
    </row>
    <row r="243" spans="2:11" ht="12.6" customHeight="1">
      <c r="B243" t="e">
        <f>VLOOKUP(C243,#REF!,2,0)</f>
        <v>#REF!</v>
      </c>
      <c r="C243" s="233" t="s">
        <v>704</v>
      </c>
      <c r="D243" s="232">
        <v>91</v>
      </c>
      <c r="E243" s="231">
        <v>127</v>
      </c>
      <c r="F243" s="230"/>
      <c r="G243" s="230"/>
      <c r="H243" s="237">
        <v>8471.1640700000007</v>
      </c>
      <c r="I243" s="237">
        <v>8471.1640700000007</v>
      </c>
      <c r="J243" s="230"/>
      <c r="K243" s="230"/>
    </row>
    <row r="244" spans="2:11" ht="12.6" customHeight="1">
      <c r="B244" t="e">
        <f>VLOOKUP(C244,#REF!,2,0)</f>
        <v>#REF!</v>
      </c>
      <c r="C244" s="233" t="s">
        <v>853</v>
      </c>
      <c r="D244" s="232">
        <v>91</v>
      </c>
      <c r="E244" s="231">
        <v>133</v>
      </c>
      <c r="F244" s="230"/>
      <c r="G244" s="230"/>
      <c r="H244" s="237">
        <v>91.459000000000003</v>
      </c>
      <c r="I244" s="237">
        <v>91.459000000000003</v>
      </c>
      <c r="J244" s="230"/>
      <c r="K244" s="230"/>
    </row>
    <row r="245" spans="2:11" ht="12.6" customHeight="1">
      <c r="B245" t="e">
        <f>VLOOKUP(C245,#REF!,2,0)</f>
        <v>#REF!</v>
      </c>
      <c r="C245" s="233" t="s">
        <v>649</v>
      </c>
      <c r="D245" s="232">
        <v>91</v>
      </c>
      <c r="E245" s="231">
        <v>133</v>
      </c>
      <c r="F245" s="230"/>
      <c r="G245" s="230"/>
      <c r="H245" s="237">
        <v>99588.262310000006</v>
      </c>
      <c r="I245" s="237">
        <v>99588.262310000006</v>
      </c>
      <c r="J245" s="230"/>
      <c r="K245" s="230"/>
    </row>
    <row r="246" spans="2:11" ht="12.6" customHeight="1">
      <c r="B246" t="e">
        <f>VLOOKUP(C246,#REF!,2,0)</f>
        <v>#REF!</v>
      </c>
      <c r="C246" s="233" t="s">
        <v>663</v>
      </c>
      <c r="D246" s="232">
        <v>91</v>
      </c>
      <c r="E246" s="231">
        <v>133</v>
      </c>
      <c r="F246" s="230"/>
      <c r="G246" s="230"/>
      <c r="H246" s="237">
        <v>28147.34575</v>
      </c>
      <c r="I246" s="237">
        <v>28147.34575</v>
      </c>
      <c r="J246" s="230"/>
      <c r="K246" s="230"/>
    </row>
    <row r="247" spans="2:11" ht="12.6" customHeight="1">
      <c r="B247" t="e">
        <f>VLOOKUP(C247,#REF!,2,0)</f>
        <v>#REF!</v>
      </c>
      <c r="C247" s="233" t="s">
        <v>802</v>
      </c>
      <c r="D247" s="232">
        <v>91</v>
      </c>
      <c r="E247" s="231">
        <v>133</v>
      </c>
      <c r="F247" s="230"/>
      <c r="G247" s="230"/>
      <c r="H247" s="238">
        <v>-25.338999999999999</v>
      </c>
      <c r="I247" s="238">
        <v>-25.338999999999999</v>
      </c>
      <c r="J247" s="230"/>
      <c r="K247" s="230"/>
    </row>
    <row r="248" spans="2:11" ht="12.6" customHeight="1">
      <c r="B248" t="e">
        <f>VLOOKUP(C248,#REF!,2,0)</f>
        <v>#REF!</v>
      </c>
      <c r="C248" s="233" t="s">
        <v>812</v>
      </c>
      <c r="D248" s="232">
        <v>91</v>
      </c>
      <c r="E248" s="231">
        <v>133</v>
      </c>
      <c r="F248" s="230"/>
      <c r="G248" s="230"/>
      <c r="H248" s="237">
        <v>482.46214000000003</v>
      </c>
      <c r="I248" s="237">
        <v>482.46214000000003</v>
      </c>
      <c r="J248" s="230"/>
      <c r="K248" s="230"/>
    </row>
    <row r="249" spans="2:11" ht="12.6" customHeight="1">
      <c r="B249" t="e">
        <f>VLOOKUP(C249,#REF!,2,0)</f>
        <v>#REF!</v>
      </c>
      <c r="C249" s="233" t="s">
        <v>782</v>
      </c>
      <c r="D249" s="232">
        <v>91</v>
      </c>
      <c r="E249" s="231">
        <v>133</v>
      </c>
      <c r="F249" s="230"/>
      <c r="G249" s="230"/>
      <c r="H249" s="237">
        <v>1026.6949999999999</v>
      </c>
      <c r="I249" s="237">
        <v>1026.6949999999999</v>
      </c>
      <c r="J249" s="230"/>
      <c r="K249" s="230"/>
    </row>
    <row r="250" spans="2:11" ht="12.6" customHeight="1">
      <c r="B250" t="e">
        <f>VLOOKUP(C250,#REF!,2,0)</f>
        <v>#REF!</v>
      </c>
      <c r="C250" s="233" t="s">
        <v>727</v>
      </c>
      <c r="D250" s="232">
        <v>91</v>
      </c>
      <c r="E250" s="231">
        <v>133</v>
      </c>
      <c r="F250" s="230"/>
      <c r="G250" s="230"/>
      <c r="H250" s="237">
        <v>5740.4525800000001</v>
      </c>
      <c r="I250" s="237">
        <v>5740.4525800000001</v>
      </c>
      <c r="J250" s="230"/>
      <c r="K250" s="230"/>
    </row>
    <row r="251" spans="2:11" ht="12.6" customHeight="1">
      <c r="B251" t="e">
        <f>VLOOKUP(C251,#REF!,2,0)</f>
        <v>#REF!</v>
      </c>
      <c r="C251" s="233" t="s">
        <v>864</v>
      </c>
      <c r="D251" s="232">
        <v>91</v>
      </c>
      <c r="E251" s="231">
        <v>133</v>
      </c>
      <c r="F251" s="230"/>
      <c r="G251" s="230"/>
      <c r="H251" s="237">
        <v>48.1</v>
      </c>
      <c r="I251" s="237">
        <v>48.1</v>
      </c>
      <c r="J251" s="230"/>
      <c r="K251" s="230"/>
    </row>
    <row r="252" spans="2:11" ht="12.6" customHeight="1">
      <c r="B252" t="e">
        <f>VLOOKUP(C252,#REF!,2,0)</f>
        <v>#REF!</v>
      </c>
      <c r="C252" s="233" t="s">
        <v>653</v>
      </c>
      <c r="D252" s="232">
        <v>91</v>
      </c>
      <c r="E252" s="231">
        <v>135</v>
      </c>
      <c r="F252" s="230"/>
      <c r="G252" s="230"/>
      <c r="H252" s="237">
        <v>84161.204849999995</v>
      </c>
      <c r="I252" s="237">
        <v>84161.204849999995</v>
      </c>
      <c r="J252" s="230"/>
      <c r="K252" s="230"/>
    </row>
    <row r="253" spans="2:11" ht="12.6" customHeight="1">
      <c r="B253" t="e">
        <f>VLOOKUP(C253,#REF!,2,0)</f>
        <v>#REF!</v>
      </c>
      <c r="C253" s="233" t="s">
        <v>737</v>
      </c>
      <c r="D253" s="232">
        <v>91</v>
      </c>
      <c r="E253" s="231">
        <v>138</v>
      </c>
      <c r="F253" s="230"/>
      <c r="G253" s="230"/>
      <c r="H253" s="237">
        <v>10755.567140000001</v>
      </c>
      <c r="I253" s="237">
        <v>10755.567140000001</v>
      </c>
      <c r="J253" s="230"/>
      <c r="K253" s="230"/>
    </row>
    <row r="254" spans="2:11" ht="12.6" customHeight="1">
      <c r="B254" t="e">
        <f>VLOOKUP(C254,#REF!,2,0)</f>
        <v>#REF!</v>
      </c>
      <c r="C254" s="233" t="s">
        <v>658</v>
      </c>
      <c r="D254" s="232">
        <v>91</v>
      </c>
      <c r="E254" s="231">
        <v>138</v>
      </c>
      <c r="F254" s="230"/>
      <c r="G254" s="230"/>
      <c r="H254" s="237">
        <v>44592.005490000003</v>
      </c>
      <c r="I254" s="237">
        <v>44592.005490000003</v>
      </c>
      <c r="J254" s="230"/>
      <c r="K254" s="230"/>
    </row>
    <row r="255" spans="2:11" ht="12.6" customHeight="1">
      <c r="B255" t="e">
        <f>VLOOKUP(C255,#REF!,2,0)</f>
        <v>#REF!</v>
      </c>
      <c r="C255" s="233" t="s">
        <v>669</v>
      </c>
      <c r="D255" s="232">
        <v>91</v>
      </c>
      <c r="E255" s="231">
        <v>138</v>
      </c>
      <c r="F255" s="230"/>
      <c r="G255" s="230"/>
      <c r="H255" s="237">
        <v>28632.71933</v>
      </c>
      <c r="I255" s="237">
        <v>28632.71933</v>
      </c>
      <c r="J255" s="230"/>
      <c r="K255" s="230"/>
    </row>
    <row r="256" spans="2:11" ht="12.6" customHeight="1">
      <c r="B256" t="e">
        <f>VLOOKUP(C256,#REF!,2,0)</f>
        <v>#REF!</v>
      </c>
      <c r="C256" s="233" t="s">
        <v>705</v>
      </c>
      <c r="D256" s="232">
        <v>91</v>
      </c>
      <c r="E256" s="231">
        <v>139</v>
      </c>
      <c r="F256" s="230"/>
      <c r="G256" s="230"/>
      <c r="H256" s="237">
        <v>14164.51107</v>
      </c>
      <c r="I256" s="237">
        <v>14164.51107</v>
      </c>
      <c r="J256" s="230"/>
      <c r="K256" s="230"/>
    </row>
    <row r="257" spans="2:11" ht="12.6" customHeight="1">
      <c r="B257" t="e">
        <f>VLOOKUP(C257,#REF!,2,0)</f>
        <v>#REF!</v>
      </c>
      <c r="C257" s="233" t="s">
        <v>622</v>
      </c>
      <c r="D257" s="232">
        <v>91</v>
      </c>
      <c r="E257" s="231">
        <v>140</v>
      </c>
      <c r="F257" s="230"/>
      <c r="G257" s="230"/>
      <c r="H257" s="237">
        <v>451580.35713000002</v>
      </c>
      <c r="I257" s="237">
        <v>451580.35713000002</v>
      </c>
      <c r="J257" s="230"/>
      <c r="K257" s="230"/>
    </row>
    <row r="258" spans="2:11" ht="12.6" customHeight="1">
      <c r="B258" t="e">
        <f>VLOOKUP(C258,#REF!,2,0)</f>
        <v>#REF!</v>
      </c>
      <c r="C258" s="233" t="s">
        <v>730</v>
      </c>
      <c r="D258" s="232">
        <v>91</v>
      </c>
      <c r="E258" s="231">
        <v>140</v>
      </c>
      <c r="F258" s="230"/>
      <c r="G258" s="230"/>
      <c r="H258" s="237">
        <v>6886.0977599999997</v>
      </c>
      <c r="I258" s="237">
        <v>6886.0977599999997</v>
      </c>
      <c r="J258" s="230"/>
      <c r="K258" s="230"/>
    </row>
    <row r="259" spans="2:11" ht="12.6" customHeight="1">
      <c r="B259" t="e">
        <f>VLOOKUP(C259,#REF!,2,0)</f>
        <v>#REF!</v>
      </c>
      <c r="C259" s="233" t="s">
        <v>869</v>
      </c>
      <c r="D259" s="232">
        <v>91</v>
      </c>
      <c r="E259" s="231">
        <v>140</v>
      </c>
      <c r="F259" s="230"/>
      <c r="G259" s="230"/>
      <c r="H259" s="237">
        <v>0</v>
      </c>
      <c r="I259" s="237">
        <v>0</v>
      </c>
      <c r="J259" s="230"/>
      <c r="K259" s="230"/>
    </row>
    <row r="260" spans="2:11" ht="12.6" customHeight="1">
      <c r="B260" t="e">
        <f>VLOOKUP(C260,#REF!,2,0)</f>
        <v>#REF!</v>
      </c>
      <c r="C260" s="233" t="s">
        <v>773</v>
      </c>
      <c r="D260" s="232">
        <v>91</v>
      </c>
      <c r="E260" s="231">
        <v>142</v>
      </c>
      <c r="F260" s="230"/>
      <c r="G260" s="230"/>
      <c r="H260" s="237">
        <v>1348.2096000000001</v>
      </c>
      <c r="I260" s="237">
        <v>1348.2096000000001</v>
      </c>
      <c r="J260" s="230"/>
      <c r="K260" s="230"/>
    </row>
    <row r="261" spans="2:11" ht="12.6" customHeight="1">
      <c r="B261" t="e">
        <f>VLOOKUP(C261,#REF!,2,0)</f>
        <v>#REF!</v>
      </c>
      <c r="C261" s="233" t="s">
        <v>698</v>
      </c>
      <c r="D261" s="232">
        <v>91</v>
      </c>
      <c r="E261" s="231">
        <v>217</v>
      </c>
      <c r="F261" s="230"/>
      <c r="G261" s="230"/>
      <c r="H261" s="237">
        <v>3965.7482099999997</v>
      </c>
      <c r="I261" s="237">
        <v>3965.7482099999997</v>
      </c>
      <c r="J261" s="230"/>
      <c r="K261" s="230"/>
    </row>
    <row r="262" spans="2:11" ht="12.6" customHeight="1">
      <c r="B262" t="e">
        <f>VLOOKUP(C262,#REF!,2,0)</f>
        <v>#REF!</v>
      </c>
      <c r="C262" s="233" t="s">
        <v>819</v>
      </c>
      <c r="D262" s="232">
        <v>921</v>
      </c>
      <c r="E262" s="234" t="s">
        <v>871</v>
      </c>
      <c r="F262" s="230"/>
      <c r="G262" s="230"/>
      <c r="H262" s="237">
        <v>216.95070999999999</v>
      </c>
      <c r="I262" s="237">
        <v>216.95070999999999</v>
      </c>
      <c r="J262" s="230"/>
      <c r="K262" s="230"/>
    </row>
    <row r="263" spans="2:11" ht="12.6" customHeight="1">
      <c r="B263" t="e">
        <f>VLOOKUP(C263,#REF!,2,0)</f>
        <v>#REF!</v>
      </c>
      <c r="C263" s="233" t="s">
        <v>690</v>
      </c>
      <c r="D263" s="232">
        <v>921</v>
      </c>
      <c r="E263" s="231">
        <v>106</v>
      </c>
      <c r="F263" s="230"/>
      <c r="G263" s="230"/>
      <c r="H263" s="237">
        <v>1273.0863300000001</v>
      </c>
      <c r="I263" s="237">
        <v>1273.0863300000001</v>
      </c>
      <c r="J263" s="230"/>
      <c r="K263" s="230"/>
    </row>
    <row r="264" spans="2:11" ht="12.6" customHeight="1">
      <c r="B264" t="e">
        <f>VLOOKUP(C264,#REF!,2,0)</f>
        <v>#REF!</v>
      </c>
      <c r="C264" s="233" t="s">
        <v>690</v>
      </c>
      <c r="D264" s="232">
        <v>921</v>
      </c>
      <c r="E264" s="231">
        <v>106</v>
      </c>
      <c r="F264" s="230"/>
      <c r="G264" s="230"/>
      <c r="H264" s="237">
        <v>7269.25792</v>
      </c>
      <c r="I264" s="237">
        <v>7269.25792</v>
      </c>
      <c r="J264" s="230"/>
      <c r="K264" s="230"/>
    </row>
    <row r="265" spans="2:11" ht="12.6" customHeight="1">
      <c r="B265" t="e">
        <f>VLOOKUP(C265,#REF!,2,0)</f>
        <v>#REF!</v>
      </c>
      <c r="C265" s="233" t="s">
        <v>854</v>
      </c>
      <c r="D265" s="232">
        <v>921</v>
      </c>
      <c r="E265" s="231">
        <v>106</v>
      </c>
      <c r="F265" s="230"/>
      <c r="G265" s="230"/>
      <c r="H265" s="237">
        <v>50.728000000000002</v>
      </c>
      <c r="I265" s="237">
        <v>50.728000000000002</v>
      </c>
      <c r="J265" s="230"/>
      <c r="K265" s="230"/>
    </row>
    <row r="266" spans="2:11" ht="12.6" customHeight="1">
      <c r="B266" t="e">
        <f>VLOOKUP(C266,#REF!,2,0)</f>
        <v>#REF!</v>
      </c>
      <c r="C266" s="233" t="s">
        <v>831</v>
      </c>
      <c r="D266" s="232">
        <v>921</v>
      </c>
      <c r="E266" s="231">
        <v>106</v>
      </c>
      <c r="F266" s="230"/>
      <c r="G266" s="230"/>
      <c r="H266" s="237">
        <v>11.066000000000001</v>
      </c>
      <c r="I266" s="237">
        <v>11.066000000000001</v>
      </c>
      <c r="J266" s="230"/>
      <c r="K266" s="230"/>
    </row>
    <row r="267" spans="2:11" ht="12.6" customHeight="1">
      <c r="B267" t="e">
        <f>VLOOKUP(C267,#REF!,2,0)</f>
        <v>#REF!</v>
      </c>
      <c r="C267" s="233" t="s">
        <v>767</v>
      </c>
      <c r="D267" s="232">
        <v>922</v>
      </c>
      <c r="E267" s="234" t="s">
        <v>871</v>
      </c>
      <c r="F267" s="230"/>
      <c r="G267" s="230"/>
      <c r="H267" s="237">
        <v>4332.1962899999999</v>
      </c>
      <c r="I267" s="237">
        <v>4332.1962899999999</v>
      </c>
      <c r="J267" s="230"/>
      <c r="K267" s="230"/>
    </row>
    <row r="268" spans="2:11" ht="12.6" customHeight="1">
      <c r="B268" t="e">
        <f>VLOOKUP(C268,#REF!,2,0)</f>
        <v>#REF!</v>
      </c>
      <c r="C268" s="233" t="s">
        <v>667</v>
      </c>
      <c r="D268" s="232">
        <v>922</v>
      </c>
      <c r="E268" s="231">
        <v>106</v>
      </c>
      <c r="F268" s="230"/>
      <c r="G268" s="230"/>
      <c r="H268" s="237">
        <v>5576.1852600000002</v>
      </c>
      <c r="I268" s="237">
        <v>5576.1852600000002</v>
      </c>
      <c r="J268" s="230"/>
      <c r="K268" s="230"/>
    </row>
    <row r="269" spans="2:11" ht="12.6" customHeight="1">
      <c r="B269" t="e">
        <f>VLOOKUP(C269,#REF!,2,0)</f>
        <v>#REF!</v>
      </c>
      <c r="C269" s="233" t="s">
        <v>667</v>
      </c>
      <c r="D269" s="232">
        <v>922</v>
      </c>
      <c r="E269" s="231">
        <v>106</v>
      </c>
      <c r="F269" s="230"/>
      <c r="G269" s="230"/>
      <c r="H269" s="237">
        <v>24284.489969999999</v>
      </c>
      <c r="I269" s="237">
        <v>24284.489969999999</v>
      </c>
      <c r="J269" s="230"/>
      <c r="K269" s="230"/>
    </row>
    <row r="270" spans="2:11" ht="12.6" customHeight="1">
      <c r="B270" t="e">
        <f>VLOOKUP(C270,#REF!,2,0)</f>
        <v>#REF!</v>
      </c>
      <c r="C270" s="233" t="s">
        <v>870</v>
      </c>
      <c r="D270" s="232">
        <v>922</v>
      </c>
      <c r="E270" s="234" t="s">
        <v>871</v>
      </c>
      <c r="F270" s="230"/>
      <c r="G270" s="230"/>
      <c r="H270" s="238">
        <v>-0.44</v>
      </c>
      <c r="I270" s="238">
        <v>-0.44</v>
      </c>
      <c r="J270" s="230"/>
      <c r="K270" s="230"/>
    </row>
    <row r="271" spans="2:11" ht="12.6" customHeight="1">
      <c r="B271" t="e">
        <f>VLOOKUP(C271,#REF!,2,0)</f>
        <v>#REF!</v>
      </c>
      <c r="C271" s="233" t="s">
        <v>786</v>
      </c>
      <c r="D271" s="232">
        <v>922</v>
      </c>
      <c r="E271" s="231">
        <v>106</v>
      </c>
      <c r="F271" s="230"/>
      <c r="G271" s="230"/>
      <c r="H271" s="237">
        <v>162</v>
      </c>
      <c r="I271" s="237">
        <v>162</v>
      </c>
      <c r="J271" s="230"/>
      <c r="K271" s="230"/>
    </row>
    <row r="272" spans="2:11" ht="12.6" customHeight="1">
      <c r="B272" t="e">
        <f>VLOOKUP(C272,#REF!,2,0)</f>
        <v>#REF!</v>
      </c>
      <c r="C272" s="233" t="s">
        <v>800</v>
      </c>
      <c r="D272" s="232">
        <v>923</v>
      </c>
      <c r="E272" s="231">
        <v>106</v>
      </c>
      <c r="F272" s="230"/>
      <c r="G272" s="230"/>
      <c r="H272" s="237">
        <v>1130.357</v>
      </c>
      <c r="I272" s="237">
        <v>1130.357</v>
      </c>
      <c r="J272" s="230"/>
      <c r="K272" s="230"/>
    </row>
    <row r="273" spans="2:11" ht="12.6" customHeight="1">
      <c r="B273" t="e">
        <f>VLOOKUP(C273,#REF!,2,0)</f>
        <v>#REF!</v>
      </c>
      <c r="C273" s="233" t="s">
        <v>693</v>
      </c>
      <c r="D273" s="232">
        <v>923</v>
      </c>
      <c r="E273" s="231">
        <v>106</v>
      </c>
      <c r="F273" s="230"/>
      <c r="G273" s="230"/>
      <c r="H273" s="237">
        <v>13214.281000000001</v>
      </c>
      <c r="I273" s="237">
        <v>13214.281000000001</v>
      </c>
      <c r="J273" s="230"/>
      <c r="K273" s="230"/>
    </row>
    <row r="274" spans="2:11" ht="12.6" customHeight="1">
      <c r="B274" t="e">
        <f>VLOOKUP(C274,#REF!,2,0)</f>
        <v>#REF!</v>
      </c>
      <c r="C274" s="233" t="s">
        <v>693</v>
      </c>
      <c r="D274" s="232">
        <v>923</v>
      </c>
      <c r="E274" s="231">
        <v>106</v>
      </c>
      <c r="F274" s="230"/>
      <c r="G274" s="230"/>
      <c r="H274" s="237">
        <v>2516.654</v>
      </c>
      <c r="I274" s="237">
        <v>2516.654</v>
      </c>
      <c r="J274" s="230"/>
      <c r="K274" s="230"/>
    </row>
    <row r="275" spans="2:11" ht="12.6" customHeight="1">
      <c r="B275" t="e">
        <f>VLOOKUP(C275,#REF!,2,0)</f>
        <v>#REF!</v>
      </c>
      <c r="C275" s="233" t="s">
        <v>809</v>
      </c>
      <c r="D275" s="232">
        <v>923</v>
      </c>
      <c r="E275" s="231">
        <v>106</v>
      </c>
      <c r="F275" s="230"/>
      <c r="G275" s="230"/>
      <c r="H275" s="237">
        <v>82.700999999999993</v>
      </c>
      <c r="I275" s="237">
        <v>82.700999999999993</v>
      </c>
      <c r="J275" s="230"/>
      <c r="K275" s="230"/>
    </row>
    <row r="276" spans="2:11" ht="12.6" customHeight="1">
      <c r="B276" t="e">
        <f>VLOOKUP(C276,#REF!,2,0)</f>
        <v>#REF!</v>
      </c>
      <c r="C276" s="233" t="s">
        <v>758</v>
      </c>
      <c r="D276" s="232">
        <v>923</v>
      </c>
      <c r="E276" s="231">
        <v>106</v>
      </c>
      <c r="F276" s="230"/>
      <c r="G276" s="230"/>
      <c r="H276" s="237">
        <v>231.51839999999999</v>
      </c>
      <c r="I276" s="237">
        <v>231.51839999999999</v>
      </c>
      <c r="J276" s="230"/>
      <c r="K276" s="230"/>
    </row>
    <row r="277" spans="2:11" ht="12.6" customHeight="1">
      <c r="B277" t="e">
        <f>VLOOKUP(C277,#REF!,2,0)</f>
        <v>#REF!</v>
      </c>
      <c r="C277" s="233" t="s">
        <v>604</v>
      </c>
      <c r="D277" s="232">
        <v>925</v>
      </c>
      <c r="E277" s="231">
        <v>106</v>
      </c>
      <c r="F277" s="230"/>
      <c r="G277" s="230"/>
      <c r="H277" s="237">
        <v>22105.828819999999</v>
      </c>
      <c r="I277" s="237">
        <v>22105.828819999999</v>
      </c>
      <c r="J277" s="230"/>
      <c r="K277" s="230"/>
    </row>
    <row r="278" spans="2:11" ht="12.6" customHeight="1">
      <c r="B278" t="e">
        <f>VLOOKUP(C278,#REF!,2,0)</f>
        <v>#REF!</v>
      </c>
      <c r="C278" s="233" t="s">
        <v>604</v>
      </c>
      <c r="D278" s="232">
        <v>925</v>
      </c>
      <c r="E278" s="231">
        <v>106</v>
      </c>
      <c r="F278" s="230"/>
      <c r="G278" s="230"/>
      <c r="H278" s="237">
        <v>190832.56594</v>
      </c>
      <c r="I278" s="237">
        <v>190832.56594</v>
      </c>
      <c r="J278" s="230"/>
      <c r="K278" s="230"/>
    </row>
    <row r="279" spans="2:11" ht="12.6" customHeight="1">
      <c r="B279" t="e">
        <f>VLOOKUP(C279,#REF!,2,0)</f>
        <v>#REF!</v>
      </c>
      <c r="C279" s="233" t="s">
        <v>865</v>
      </c>
      <c r="D279" s="232">
        <v>925</v>
      </c>
      <c r="E279" s="231">
        <v>121</v>
      </c>
      <c r="F279" s="230"/>
      <c r="G279" s="230"/>
      <c r="H279" s="237">
        <v>14.117000000000001</v>
      </c>
      <c r="I279" s="237">
        <v>14.117000000000001</v>
      </c>
      <c r="J279" s="230"/>
      <c r="K279" s="230"/>
    </row>
  </sheetData>
  <mergeCells count="2">
    <mergeCell ref="C6:E6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workbookViewId="0">
      <selection activeCell="B20" sqref="B20"/>
    </sheetView>
  </sheetViews>
  <sheetFormatPr defaultRowHeight="15"/>
  <cols>
    <col min="4" max="4" width="12.7109375" customWidth="1"/>
    <col min="5" max="5" width="14.42578125" customWidth="1"/>
    <col min="8" max="8" width="18.7109375" bestFit="1" customWidth="1"/>
  </cols>
  <sheetData>
    <row r="3" spans="2:8">
      <c r="B3" s="401" t="s">
        <v>566</v>
      </c>
      <c r="C3" s="402"/>
      <c r="D3" s="402"/>
      <c r="E3" s="402"/>
    </row>
    <row r="4" spans="2:8" ht="15.75">
      <c r="B4" s="403" t="s">
        <v>1208</v>
      </c>
      <c r="C4" s="402"/>
      <c r="D4" s="402"/>
      <c r="E4" s="402"/>
    </row>
    <row r="5" spans="2:8">
      <c r="B5" s="402"/>
      <c r="C5" s="404" t="s">
        <v>1209</v>
      </c>
      <c r="D5" s="402"/>
      <c r="E5" s="402"/>
    </row>
    <row r="6" spans="2:8">
      <c r="B6" s="402"/>
      <c r="C6" s="404" t="s">
        <v>567</v>
      </c>
      <c r="D6" s="402"/>
      <c r="E6" s="402"/>
    </row>
    <row r="7" spans="2:8">
      <c r="B7" s="402" t="s">
        <v>568</v>
      </c>
      <c r="C7" s="402" t="s">
        <v>569</v>
      </c>
      <c r="D7" s="402"/>
      <c r="E7" s="402"/>
    </row>
    <row r="8" spans="2:8" ht="25.5">
      <c r="B8" s="405" t="s">
        <v>570</v>
      </c>
      <c r="C8" s="405" t="s">
        <v>571</v>
      </c>
      <c r="D8" s="405" t="s">
        <v>572</v>
      </c>
      <c r="E8" s="405" t="s">
        <v>573</v>
      </c>
    </row>
    <row r="9" spans="2:8" ht="22.5">
      <c r="B9" s="406" t="s">
        <v>1210</v>
      </c>
      <c r="C9" s="407" t="s">
        <v>574</v>
      </c>
      <c r="D9" s="408">
        <v>0</v>
      </c>
      <c r="E9" s="409">
        <v>220000000</v>
      </c>
    </row>
    <row r="10" spans="2:8">
      <c r="B10" s="410"/>
      <c r="C10" s="411" t="s">
        <v>1062</v>
      </c>
      <c r="D10" s="412">
        <v>220000000</v>
      </c>
      <c r="E10" s="413">
        <v>0</v>
      </c>
    </row>
    <row r="11" spans="2:8">
      <c r="B11" s="406"/>
      <c r="C11" s="407" t="s">
        <v>594</v>
      </c>
      <c r="D11" s="409">
        <v>220000000</v>
      </c>
      <c r="E11" s="408">
        <v>0</v>
      </c>
      <c r="H11" s="220">
        <f>(D10+D18)/1000</f>
        <v>10946362.27306</v>
      </c>
    </row>
    <row r="12" spans="2:8" ht="22.5">
      <c r="B12" s="406"/>
      <c r="C12" s="407" t="s">
        <v>595</v>
      </c>
      <c r="D12" s="408">
        <v>0</v>
      </c>
      <c r="E12" s="408">
        <v>0</v>
      </c>
    </row>
    <row r="13" spans="2:8">
      <c r="B13" s="402"/>
      <c r="C13" s="402"/>
      <c r="D13" s="402"/>
      <c r="E13" s="402"/>
    </row>
    <row r="15" spans="2:8">
      <c r="B15" s="402" t="s">
        <v>568</v>
      </c>
      <c r="C15" s="402" t="s">
        <v>569</v>
      </c>
      <c r="D15" s="402"/>
      <c r="E15" s="402"/>
    </row>
    <row r="16" spans="2:8" ht="25.5">
      <c r="B16" s="405" t="s">
        <v>570</v>
      </c>
      <c r="C16" s="405" t="s">
        <v>571</v>
      </c>
      <c r="D16" s="405" t="s">
        <v>572</v>
      </c>
      <c r="E16" s="405" t="s">
        <v>573</v>
      </c>
    </row>
    <row r="17" spans="2:5" ht="22.5">
      <c r="B17" s="406" t="s">
        <v>986</v>
      </c>
      <c r="C17" s="407" t="s">
        <v>574</v>
      </c>
      <c r="D17" s="408">
        <v>0</v>
      </c>
      <c r="E17" s="414">
        <v>15109867658.109999</v>
      </c>
    </row>
    <row r="18" spans="2:5">
      <c r="B18" s="410"/>
      <c r="C18" s="411" t="s">
        <v>1062</v>
      </c>
      <c r="D18" s="415">
        <v>10726362273.059999</v>
      </c>
      <c r="E18" s="413">
        <v>0</v>
      </c>
    </row>
    <row r="19" spans="2:5">
      <c r="B19" s="410"/>
      <c r="C19" s="411" t="s">
        <v>987</v>
      </c>
      <c r="D19" s="413">
        <v>0</v>
      </c>
      <c r="E19" s="415">
        <v>3264278199.7799997</v>
      </c>
    </row>
    <row r="20" spans="2:5">
      <c r="B20" s="410"/>
      <c r="C20" s="411" t="s">
        <v>589</v>
      </c>
      <c r="D20" s="413">
        <v>0</v>
      </c>
      <c r="E20" s="415">
        <v>9542060.7300000004</v>
      </c>
    </row>
    <row r="21" spans="2:5">
      <c r="B21" s="406"/>
      <c r="C21" s="407" t="s">
        <v>594</v>
      </c>
      <c r="D21" s="414">
        <v>10726362273.059999</v>
      </c>
      <c r="E21" s="414">
        <v>3273820260.5100002</v>
      </c>
    </row>
    <row r="22" spans="2:5" ht="22.5">
      <c r="B22" s="406"/>
      <c r="C22" s="407" t="s">
        <v>595</v>
      </c>
      <c r="D22" s="408">
        <v>0</v>
      </c>
      <c r="E22" s="414">
        <v>7657325645.5599995</v>
      </c>
    </row>
    <row r="23" spans="2:5">
      <c r="B23" s="402"/>
      <c r="C23" s="402"/>
      <c r="D23" s="402"/>
      <c r="E23" s="40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0"/>
  <sheetViews>
    <sheetView workbookViewId="0">
      <selection activeCell="I1" sqref="I1"/>
    </sheetView>
  </sheetViews>
  <sheetFormatPr defaultRowHeight="15"/>
  <cols>
    <col min="2" max="2" width="48" customWidth="1"/>
    <col min="7" max="8" width="13.28515625" bestFit="1" customWidth="1"/>
  </cols>
  <sheetData>
    <row r="3" spans="2:11">
      <c r="G3">
        <v>1000</v>
      </c>
    </row>
    <row r="5" spans="2:11" ht="11.45" customHeight="1">
      <c r="B5" s="750" t="s">
        <v>581</v>
      </c>
      <c r="C5" s="750"/>
      <c r="D5" s="750"/>
      <c r="E5" s="239"/>
      <c r="F5" s="239"/>
      <c r="G5" s="240">
        <v>1611771.3962399999</v>
      </c>
      <c r="H5" s="240">
        <v>1611771.3962399999</v>
      </c>
      <c r="I5" s="239"/>
      <c r="J5" s="239"/>
    </row>
    <row r="6" spans="2:11" ht="11.45" customHeight="1">
      <c r="B6" s="751" t="s">
        <v>887</v>
      </c>
      <c r="C6" s="751"/>
      <c r="D6" s="751"/>
      <c r="E6" s="235"/>
      <c r="F6" s="235"/>
      <c r="G6" s="236">
        <v>1611771.3962399999</v>
      </c>
      <c r="H6" s="236">
        <v>1611771.3962399999</v>
      </c>
      <c r="I6" s="235"/>
      <c r="J6" s="235"/>
    </row>
    <row r="7" spans="2:11" ht="11.45" customHeight="1">
      <c r="B7" s="233" t="s">
        <v>638</v>
      </c>
      <c r="C7" s="232">
        <v>11</v>
      </c>
      <c r="D7" s="231">
        <v>101</v>
      </c>
      <c r="E7" s="230"/>
      <c r="F7" s="230"/>
      <c r="G7" s="237">
        <v>77944.925749999995</v>
      </c>
      <c r="H7" s="237">
        <v>77944.925749999995</v>
      </c>
      <c r="I7" s="230"/>
      <c r="J7" s="230"/>
      <c r="K7" t="str">
        <f>VLOOKUP(B7,'[56]24 G&amp;A'!C$33:H$226,6,0)</f>
        <v>Salary and other related expenses</v>
      </c>
    </row>
    <row r="8" spans="2:11" ht="11.45" customHeight="1">
      <c r="B8" s="233" t="s">
        <v>889</v>
      </c>
      <c r="C8" s="232">
        <v>11</v>
      </c>
      <c r="D8" s="231">
        <v>201</v>
      </c>
      <c r="E8" s="230"/>
      <c r="F8" s="230"/>
      <c r="G8" s="237">
        <v>227.24600000000001</v>
      </c>
      <c r="H8" s="237">
        <v>227.24600000000001</v>
      </c>
      <c r="I8" s="230"/>
      <c r="J8" s="230"/>
      <c r="K8" t="str">
        <f>VLOOKUP(B8,'[56]24 G&amp;A'!C$33:H$226,6,0)</f>
        <v>Salary and other related expenses</v>
      </c>
    </row>
    <row r="9" spans="2:11" ht="11.45" customHeight="1">
      <c r="B9" s="233" t="s">
        <v>615</v>
      </c>
      <c r="C9" s="232">
        <v>11</v>
      </c>
      <c r="D9" s="231">
        <v>201</v>
      </c>
      <c r="E9" s="230"/>
      <c r="F9" s="230"/>
      <c r="G9" s="237">
        <v>551109.73470999999</v>
      </c>
      <c r="H9" s="237">
        <v>551109.73470999999</v>
      </c>
      <c r="I9" s="230"/>
      <c r="J9" s="230"/>
      <c r="K9" t="str">
        <f>VLOOKUP(B9,'[56]24 G&amp;A'!C$33:H$226,6,0)</f>
        <v>Salary and other related expenses</v>
      </c>
    </row>
    <row r="10" spans="2:11" ht="11.45" customHeight="1">
      <c r="B10" s="233" t="s">
        <v>734</v>
      </c>
      <c r="C10" s="232">
        <v>11</v>
      </c>
      <c r="D10" s="231">
        <v>201</v>
      </c>
      <c r="E10" s="230"/>
      <c r="F10" s="230"/>
      <c r="G10" s="237">
        <v>16362.120919999999</v>
      </c>
      <c r="H10" s="237">
        <v>16362.120919999999</v>
      </c>
      <c r="I10" s="230"/>
      <c r="J10" s="230"/>
      <c r="K10" t="str">
        <f>VLOOKUP(B10,'[56]24 G&amp;A'!C$33:H$226,6,0)</f>
        <v>Salary and other related expenses</v>
      </c>
    </row>
    <row r="11" spans="2:11" ht="11.45" customHeight="1">
      <c r="B11" s="233" t="s">
        <v>662</v>
      </c>
      <c r="C11" s="232">
        <v>11</v>
      </c>
      <c r="D11" s="231">
        <v>201</v>
      </c>
      <c r="E11" s="230"/>
      <c r="F11" s="230"/>
      <c r="G11" s="237">
        <v>3558.7</v>
      </c>
      <c r="H11" s="237">
        <v>3558.7</v>
      </c>
      <c r="I11" s="230"/>
      <c r="J11" s="230"/>
      <c r="K11" t="str">
        <f>VLOOKUP(B11,'[56]24 G&amp;A'!C$33:H$226,6,0)</f>
        <v>Salary and other related expenses</v>
      </c>
    </row>
    <row r="12" spans="2:11" ht="11.45" customHeight="1">
      <c r="B12" s="233" t="s">
        <v>723</v>
      </c>
      <c r="C12" s="232">
        <v>11</v>
      </c>
      <c r="D12" s="231">
        <v>201</v>
      </c>
      <c r="E12" s="230"/>
      <c r="F12" s="230"/>
      <c r="G12" s="237">
        <v>925.7</v>
      </c>
      <c r="H12" s="237">
        <v>925.7</v>
      </c>
      <c r="I12" s="230"/>
      <c r="J12" s="230"/>
      <c r="K12" t="str">
        <f>VLOOKUP(B12,'[56]24 G&amp;A'!C$33:H$226,6,0)</f>
        <v>Salary and other related expenses</v>
      </c>
    </row>
    <row r="13" spans="2:11" ht="11.45" customHeight="1">
      <c r="B13" s="233" t="s">
        <v>647</v>
      </c>
      <c r="C13" s="232">
        <v>11</v>
      </c>
      <c r="D13" s="231">
        <v>201</v>
      </c>
      <c r="E13" s="230"/>
      <c r="F13" s="230"/>
      <c r="G13" s="237">
        <v>15684.40395</v>
      </c>
      <c r="H13" s="237">
        <v>15684.40395</v>
      </c>
      <c r="I13" s="230"/>
      <c r="J13" s="230"/>
      <c r="K13" t="str">
        <f>VLOOKUP(B13,'[56]24 G&amp;A'!C$33:H$226,6,0)</f>
        <v>Salary and other related expenses</v>
      </c>
    </row>
    <row r="14" spans="2:11" ht="11.45" customHeight="1">
      <c r="B14" s="233" t="s">
        <v>890</v>
      </c>
      <c r="C14" s="232">
        <v>11</v>
      </c>
      <c r="D14" s="231">
        <v>285</v>
      </c>
      <c r="E14" s="230"/>
      <c r="F14" s="230"/>
      <c r="G14" s="237">
        <v>8305.2599399999999</v>
      </c>
      <c r="H14" s="237">
        <v>8305.2599399999999</v>
      </c>
      <c r="I14" s="230"/>
      <c r="J14" s="230"/>
      <c r="K14" t="str">
        <f>VLOOKUP(B14,'[56]24 G&amp;A'!C$33:H$226,6,0)</f>
        <v>Other expenses</v>
      </c>
    </row>
    <row r="15" spans="2:11" ht="11.45" customHeight="1">
      <c r="B15" s="233" t="s">
        <v>891</v>
      </c>
      <c r="C15" s="232">
        <v>11</v>
      </c>
      <c r="D15" s="231">
        <v>288</v>
      </c>
      <c r="E15" s="230"/>
      <c r="F15" s="230"/>
      <c r="G15" s="237">
        <v>28454.75</v>
      </c>
      <c r="H15" s="237">
        <v>28454.75</v>
      </c>
      <c r="I15" s="230"/>
      <c r="J15" s="230"/>
      <c r="K15" t="str">
        <f>VLOOKUP(B15,'[56]24 G&amp;A'!C$33:H$226,6,0)</f>
        <v>Reimbursement of transportation costs</v>
      </c>
    </row>
    <row r="16" spans="2:11" ht="11.45" customHeight="1">
      <c r="B16" s="233" t="s">
        <v>949</v>
      </c>
      <c r="C16" s="232">
        <v>11</v>
      </c>
      <c r="D16" s="231">
        <v>289</v>
      </c>
      <c r="E16" s="230"/>
      <c r="F16" s="230"/>
      <c r="G16" s="237">
        <v>40646.01</v>
      </c>
      <c r="H16" s="237">
        <v>40646.01</v>
      </c>
      <c r="I16" s="230"/>
      <c r="J16" s="230"/>
      <c r="K16" t="str">
        <f>VLOOKUP(B16,'[56]24 G&amp;A'!C$33:H$226,6,0)</f>
        <v>Salary and other related expenses</v>
      </c>
    </row>
    <row r="17" spans="2:11" ht="11.45" customHeight="1">
      <c r="B17" s="233" t="s">
        <v>950</v>
      </c>
      <c r="C17" s="232">
        <v>11</v>
      </c>
      <c r="D17" s="231">
        <v>289</v>
      </c>
      <c r="E17" s="230"/>
      <c r="F17" s="230"/>
      <c r="G17" s="237">
        <v>2329.6</v>
      </c>
      <c r="H17" s="237">
        <v>2329.6</v>
      </c>
      <c r="I17" s="230"/>
      <c r="J17" s="230"/>
      <c r="K17" t="str">
        <f>VLOOKUP(B17,'[56]24 G&amp;A'!C$33:H$226,6,0)</f>
        <v>Salary and other related expenses</v>
      </c>
    </row>
    <row r="18" spans="2:11" ht="11.45" customHeight="1">
      <c r="B18" s="233" t="s">
        <v>892</v>
      </c>
      <c r="C18" s="232">
        <v>11</v>
      </c>
      <c r="D18" s="231">
        <v>291</v>
      </c>
      <c r="E18" s="230"/>
      <c r="F18" s="230"/>
      <c r="G18" s="237">
        <v>118.70616</v>
      </c>
      <c r="H18" s="237">
        <v>118.70616</v>
      </c>
      <c r="I18" s="230"/>
      <c r="J18" s="230"/>
      <c r="K18" t="str">
        <f>VLOOKUP(B18,'[56]24 G&amp;A'!C$33:H$226,6,0)</f>
        <v>Salary and other related expenses</v>
      </c>
    </row>
    <row r="19" spans="2:11" ht="11.45" customHeight="1">
      <c r="B19" s="233" t="s">
        <v>661</v>
      </c>
      <c r="C19" s="232">
        <v>21</v>
      </c>
      <c r="D19" s="231">
        <v>201</v>
      </c>
      <c r="E19" s="230"/>
      <c r="F19" s="230"/>
      <c r="G19" s="237">
        <v>13116.06781</v>
      </c>
      <c r="H19" s="237">
        <v>13116.06781</v>
      </c>
      <c r="I19" s="230"/>
      <c r="J19" s="230"/>
      <c r="K19" t="str">
        <f>VLOOKUP(B19,'[56]24 G&amp;A'!C$33:H$226,6,0)</f>
        <v>Salary and other related expenses</v>
      </c>
    </row>
    <row r="20" spans="2:11" ht="11.45" customHeight="1">
      <c r="B20" s="233" t="s">
        <v>661</v>
      </c>
      <c r="C20" s="232">
        <v>21</v>
      </c>
      <c r="D20" s="231">
        <v>201</v>
      </c>
      <c r="E20" s="230"/>
      <c r="F20" s="230"/>
      <c r="G20" s="237">
        <v>324</v>
      </c>
      <c r="H20" s="237">
        <v>324</v>
      </c>
      <c r="I20" s="230"/>
      <c r="J20" s="230"/>
      <c r="K20" t="str">
        <f>VLOOKUP(B20,'[56]24 G&amp;A'!C$33:H$226,6,0)</f>
        <v>Salary and other related expenses</v>
      </c>
    </row>
    <row r="21" spans="2:11" ht="11.45" customHeight="1">
      <c r="B21" s="233" t="s">
        <v>893</v>
      </c>
      <c r="C21" s="232">
        <v>21</v>
      </c>
      <c r="D21" s="231">
        <v>201</v>
      </c>
      <c r="E21" s="230"/>
      <c r="F21" s="230"/>
      <c r="G21" s="237">
        <v>57.446199999999997</v>
      </c>
      <c r="H21" s="237">
        <v>57.446199999999997</v>
      </c>
      <c r="I21" s="230"/>
      <c r="J21" s="230"/>
      <c r="K21" t="str">
        <f>VLOOKUP(B21,'[56]24 G&amp;A'!C$33:H$226,6,0)</f>
        <v>Salary and other related expenses</v>
      </c>
    </row>
    <row r="22" spans="2:11" ht="11.45" customHeight="1">
      <c r="B22" s="233" t="s">
        <v>660</v>
      </c>
      <c r="C22" s="232">
        <v>21</v>
      </c>
      <c r="D22" s="231">
        <v>201</v>
      </c>
      <c r="E22" s="230"/>
      <c r="F22" s="230"/>
      <c r="G22" s="237">
        <v>13829.924220000001</v>
      </c>
      <c r="H22" s="237">
        <v>13829.924220000001</v>
      </c>
      <c r="I22" s="230"/>
      <c r="J22" s="230"/>
      <c r="K22" t="str">
        <f>VLOOKUP(B22,'[56]24 G&amp;A'!C$33:H$226,6,0)</f>
        <v>Salary and other related expenses</v>
      </c>
    </row>
    <row r="23" spans="2:11" ht="11.45" customHeight="1">
      <c r="B23" s="233" t="s">
        <v>645</v>
      </c>
      <c r="C23" s="232">
        <v>21</v>
      </c>
      <c r="D23" s="231">
        <v>201</v>
      </c>
      <c r="E23" s="230"/>
      <c r="F23" s="230"/>
      <c r="G23" s="237">
        <v>45823.013639999997</v>
      </c>
      <c r="H23" s="237">
        <v>45823.013639999997</v>
      </c>
      <c r="I23" s="230"/>
      <c r="J23" s="230"/>
      <c r="K23" t="str">
        <f>VLOOKUP(B23,'[56]24 G&amp;A'!C$33:H$226,6,0)</f>
        <v>Salary and other related expenses</v>
      </c>
    </row>
    <row r="24" spans="2:11" ht="11.45" customHeight="1">
      <c r="B24" s="233" t="s">
        <v>894</v>
      </c>
      <c r="C24" s="232">
        <v>21</v>
      </c>
      <c r="D24" s="231">
        <v>331</v>
      </c>
      <c r="E24" s="230"/>
      <c r="F24" s="230"/>
      <c r="G24" s="237">
        <v>1695.5494799999999</v>
      </c>
      <c r="H24" s="237">
        <v>1695.5494799999999</v>
      </c>
      <c r="I24" s="230"/>
      <c r="J24" s="230"/>
      <c r="K24" t="str">
        <f>VLOOKUP(B24,'[56]24 G&amp;A'!C$33:H$226,6,0)</f>
        <v>Other expenses</v>
      </c>
    </row>
    <row r="25" spans="2:11" ht="11.45" customHeight="1">
      <c r="B25" s="233" t="s">
        <v>895</v>
      </c>
      <c r="C25" s="232">
        <v>21</v>
      </c>
      <c r="D25" s="231">
        <v>331</v>
      </c>
      <c r="E25" s="230"/>
      <c r="F25" s="230"/>
      <c r="G25" s="237">
        <v>1644.7292199999999</v>
      </c>
      <c r="H25" s="237">
        <v>1644.7292199999999</v>
      </c>
      <c r="I25" s="230"/>
      <c r="J25" s="230"/>
      <c r="K25" t="str">
        <f>VLOOKUP(B25,'[56]24 G&amp;A'!C$33:H$226,6,0)</f>
        <v>Other expenses</v>
      </c>
    </row>
    <row r="26" spans="2:11" ht="11.45" customHeight="1">
      <c r="B26" s="233" t="s">
        <v>896</v>
      </c>
      <c r="C26" s="232">
        <v>21</v>
      </c>
      <c r="D26" s="231">
        <v>331</v>
      </c>
      <c r="E26" s="230"/>
      <c r="F26" s="230"/>
      <c r="G26" s="237">
        <v>5378.9375300000002</v>
      </c>
      <c r="H26" s="237">
        <v>5378.9375300000002</v>
      </c>
      <c r="I26" s="230"/>
      <c r="J26" s="230"/>
      <c r="K26" t="str">
        <f>VLOOKUP(B26,'[56]24 G&amp;A'!C$33:H$226,6,0)</f>
        <v>Other expenses</v>
      </c>
    </row>
    <row r="27" spans="2:11" ht="11.45" customHeight="1">
      <c r="B27" s="233" t="s">
        <v>702</v>
      </c>
      <c r="C27" s="232">
        <v>22</v>
      </c>
      <c r="D27" s="231">
        <v>215</v>
      </c>
      <c r="E27" s="230"/>
      <c r="F27" s="230"/>
      <c r="G27" s="237">
        <v>2910.7688700000003</v>
      </c>
      <c r="H27" s="237">
        <v>2910.7688700000003</v>
      </c>
      <c r="I27" s="230"/>
      <c r="J27" s="230"/>
      <c r="K27" t="str">
        <f>VLOOKUP(B27,'[56]24 G&amp;A'!C$33:H$226,6,0)</f>
        <v>Salary and other related expenses</v>
      </c>
    </row>
    <row r="28" spans="2:11" ht="11.45" customHeight="1">
      <c r="B28" s="233" t="s">
        <v>833</v>
      </c>
      <c r="C28" s="232">
        <v>31</v>
      </c>
      <c r="D28" s="231">
        <v>208</v>
      </c>
      <c r="E28" s="230"/>
      <c r="F28" s="230"/>
      <c r="G28" s="237">
        <v>68.663869999999989</v>
      </c>
      <c r="H28" s="237">
        <v>68.663869999999989</v>
      </c>
      <c r="I28" s="230"/>
      <c r="J28" s="230"/>
      <c r="K28" t="str">
        <f>VLOOKUP(B28,'[56]24 G&amp;A'!C$33:H$226,6,0)</f>
        <v>Other expenses</v>
      </c>
    </row>
    <row r="29" spans="2:11" ht="11.45" customHeight="1">
      <c r="B29" s="233" t="s">
        <v>897</v>
      </c>
      <c r="C29" s="232">
        <v>31</v>
      </c>
      <c r="D29" s="231">
        <v>208</v>
      </c>
      <c r="E29" s="230"/>
      <c r="F29" s="230"/>
      <c r="G29" s="237">
        <v>523.65714000000003</v>
      </c>
      <c r="H29" s="237">
        <v>523.65714000000003</v>
      </c>
      <c r="I29" s="230"/>
      <c r="J29" s="230"/>
      <c r="K29" t="str">
        <f>VLOOKUP(B29,'[56]24 G&amp;A'!C$33:H$226,6,0)</f>
        <v>Other expenses</v>
      </c>
    </row>
    <row r="30" spans="2:11" ht="11.45" customHeight="1">
      <c r="B30" s="233" t="s">
        <v>898</v>
      </c>
      <c r="C30" s="232">
        <v>31</v>
      </c>
      <c r="D30" s="231">
        <v>208</v>
      </c>
      <c r="E30" s="230"/>
      <c r="F30" s="230"/>
      <c r="G30" s="237">
        <v>3580.8049500000002</v>
      </c>
      <c r="H30" s="237">
        <v>3580.8049500000002</v>
      </c>
      <c r="I30" s="230"/>
      <c r="J30" s="230"/>
      <c r="K30" t="str">
        <f>VLOOKUP(B30,'[56]24 G&amp;A'!C$33:H$226,6,0)</f>
        <v>Other expenses</v>
      </c>
    </row>
    <row r="31" spans="2:11" ht="11.45" customHeight="1">
      <c r="B31" s="233" t="s">
        <v>899</v>
      </c>
      <c r="C31" s="232">
        <v>31</v>
      </c>
      <c r="D31" s="231">
        <v>208</v>
      </c>
      <c r="E31" s="230"/>
      <c r="F31" s="230"/>
      <c r="G31" s="237">
        <v>2451.5213399999998</v>
      </c>
      <c r="H31" s="237">
        <v>2451.5213399999998</v>
      </c>
      <c r="I31" s="230"/>
      <c r="J31" s="230"/>
      <c r="K31" t="str">
        <f>VLOOKUP(B31,'[56]24 G&amp;A'!C$33:H$226,6,0)</f>
        <v>Other expenses</v>
      </c>
    </row>
    <row r="32" spans="2:11" ht="11.45" customHeight="1">
      <c r="B32" s="233" t="s">
        <v>751</v>
      </c>
      <c r="C32" s="232">
        <v>31</v>
      </c>
      <c r="D32" s="231">
        <v>228</v>
      </c>
      <c r="E32" s="230"/>
      <c r="F32" s="230"/>
      <c r="G32" s="237">
        <v>4380.0382399999999</v>
      </c>
      <c r="H32" s="237">
        <v>4380.0382399999999</v>
      </c>
      <c r="I32" s="230"/>
      <c r="J32" s="230"/>
      <c r="K32" t="str">
        <f>VLOOKUP(B32,'[56]24 G&amp;A'!C$33:H$226,6,0)</f>
        <v>Other expenses</v>
      </c>
    </row>
    <row r="33" spans="2:11" ht="11.45" customHeight="1">
      <c r="B33" s="233" t="s">
        <v>900</v>
      </c>
      <c r="C33" s="232">
        <v>41</v>
      </c>
      <c r="D33" s="231">
        <v>203</v>
      </c>
      <c r="E33" s="230"/>
      <c r="F33" s="230"/>
      <c r="G33" s="237">
        <v>1135.2075</v>
      </c>
      <c r="H33" s="237">
        <v>1135.2075</v>
      </c>
      <c r="I33" s="230"/>
      <c r="J33" s="230"/>
      <c r="K33" t="str">
        <f>VLOOKUP(B33,'[56]24 G&amp;A'!C$33:H$226,6,0)</f>
        <v>Other expenses</v>
      </c>
    </row>
    <row r="34" spans="2:11" ht="11.45" customHeight="1">
      <c r="B34" s="233" t="s">
        <v>951</v>
      </c>
      <c r="C34" s="232">
        <v>61</v>
      </c>
      <c r="D34" s="231">
        <v>204</v>
      </c>
      <c r="E34" s="230"/>
      <c r="F34" s="230"/>
      <c r="G34" s="237">
        <v>1830</v>
      </c>
      <c r="H34" s="237">
        <v>1830</v>
      </c>
      <c r="I34" s="230"/>
      <c r="J34" s="230"/>
      <c r="K34" t="str">
        <f>VLOOKUP(B34,'[56]24 G&amp;A'!C$33:H$226,6,0)</f>
        <v>Third party services</v>
      </c>
    </row>
    <row r="35" spans="2:11" ht="11.45" customHeight="1">
      <c r="B35" s="233" t="s">
        <v>901</v>
      </c>
      <c r="C35" s="232">
        <v>61</v>
      </c>
      <c r="D35" s="231">
        <v>205</v>
      </c>
      <c r="E35" s="230"/>
      <c r="F35" s="230"/>
      <c r="G35" s="237">
        <v>839.21071999999992</v>
      </c>
      <c r="H35" s="237">
        <v>839.21071999999992</v>
      </c>
      <c r="I35" s="230"/>
      <c r="J35" s="230"/>
      <c r="K35" t="str">
        <f>VLOOKUP(B35,'[56]24 G&amp;A'!C$33:H$226,6,0)</f>
        <v>Third party services</v>
      </c>
    </row>
    <row r="36" spans="2:11" ht="11.45" customHeight="1">
      <c r="B36" s="233" t="s">
        <v>902</v>
      </c>
      <c r="C36" s="232">
        <v>61</v>
      </c>
      <c r="D36" s="231">
        <v>209</v>
      </c>
      <c r="E36" s="230"/>
      <c r="F36" s="230"/>
      <c r="G36" s="237">
        <v>8629.8902699999999</v>
      </c>
      <c r="H36" s="237">
        <v>8629.8902699999999</v>
      </c>
      <c r="I36" s="230"/>
      <c r="J36" s="230"/>
      <c r="K36" t="str">
        <f>VLOOKUP(B36,'[56]24 G&amp;A'!C$33:H$226,6,0)</f>
        <v>Third party services</v>
      </c>
    </row>
    <row r="37" spans="2:11" ht="11.45" customHeight="1">
      <c r="B37" s="233" t="s">
        <v>903</v>
      </c>
      <c r="C37" s="232">
        <v>61</v>
      </c>
      <c r="D37" s="231">
        <v>209</v>
      </c>
      <c r="E37" s="230"/>
      <c r="F37" s="230"/>
      <c r="G37" s="237">
        <v>11962.58928</v>
      </c>
      <c r="H37" s="237">
        <v>11962.58928</v>
      </c>
      <c r="I37" s="230"/>
      <c r="J37" s="230"/>
      <c r="K37" t="str">
        <f>VLOOKUP(B37,'[56]24 G&amp;A'!C$33:H$226,6,0)</f>
        <v>Third party services</v>
      </c>
    </row>
    <row r="38" spans="2:11" ht="11.45" customHeight="1">
      <c r="B38" s="233" t="s">
        <v>904</v>
      </c>
      <c r="C38" s="232">
        <v>81</v>
      </c>
      <c r="D38" s="231">
        <v>207</v>
      </c>
      <c r="E38" s="230"/>
      <c r="F38" s="230"/>
      <c r="G38" s="237">
        <v>2554.3049799999999</v>
      </c>
      <c r="H38" s="237">
        <v>2554.3049799999999</v>
      </c>
      <c r="I38" s="230"/>
      <c r="J38" s="230"/>
      <c r="K38" t="str">
        <f>VLOOKUP(B38,'[56]24 G&amp;A'!C$33:H$226,6,0)</f>
        <v>Depreciation and amortisation</v>
      </c>
    </row>
    <row r="39" spans="2:11" ht="11.45" customHeight="1">
      <c r="B39" s="233" t="s">
        <v>620</v>
      </c>
      <c r="C39" s="232">
        <v>81</v>
      </c>
      <c r="D39" s="231">
        <v>207</v>
      </c>
      <c r="E39" s="230"/>
      <c r="F39" s="230"/>
      <c r="G39" s="237">
        <v>89826.963329999999</v>
      </c>
      <c r="H39" s="237">
        <v>89826.963329999999</v>
      </c>
      <c r="I39" s="230"/>
      <c r="J39" s="230"/>
      <c r="K39" t="str">
        <f>VLOOKUP(B39,'[56]24 G&amp;A'!C$33:H$226,6,0)</f>
        <v>Depreciation and amortisation</v>
      </c>
    </row>
    <row r="40" spans="2:11" ht="11.45" customHeight="1">
      <c r="B40" s="233" t="s">
        <v>905</v>
      </c>
      <c r="C40" s="232">
        <v>81</v>
      </c>
      <c r="D40" s="231">
        <v>207</v>
      </c>
      <c r="E40" s="230"/>
      <c r="F40" s="230"/>
      <c r="G40" s="237">
        <v>5.5441099999999999</v>
      </c>
      <c r="H40" s="237">
        <v>5.5441099999999999</v>
      </c>
      <c r="I40" s="230"/>
      <c r="J40" s="230"/>
      <c r="K40" t="str">
        <f>VLOOKUP(B40,'[56]24 G&amp;A'!C$33:H$226,6,0)</f>
        <v>Depreciation and amortisation</v>
      </c>
    </row>
    <row r="41" spans="2:11" ht="11.45" customHeight="1">
      <c r="B41" s="233" t="s">
        <v>906</v>
      </c>
      <c r="C41" s="232">
        <v>82</v>
      </c>
      <c r="D41" s="231">
        <v>207</v>
      </c>
      <c r="E41" s="230"/>
      <c r="F41" s="230"/>
      <c r="G41" s="237">
        <v>7287.9213</v>
      </c>
      <c r="H41" s="237">
        <v>7287.9213</v>
      </c>
      <c r="I41" s="230"/>
      <c r="J41" s="230"/>
      <c r="K41" t="str">
        <f>VLOOKUP(B41,'[56]24 G&amp;A'!C$33:H$226,6,0)</f>
        <v>Depreciation and amortisation</v>
      </c>
    </row>
    <row r="42" spans="2:11" ht="11.45" customHeight="1">
      <c r="B42" s="233" t="s">
        <v>747</v>
      </c>
      <c r="C42" s="232">
        <v>91</v>
      </c>
      <c r="D42" s="231">
        <v>114</v>
      </c>
      <c r="E42" s="230"/>
      <c r="F42" s="230"/>
      <c r="G42" s="237">
        <v>227.85</v>
      </c>
      <c r="H42" s="237">
        <v>227.85</v>
      </c>
      <c r="I42" s="230"/>
      <c r="J42" s="230"/>
      <c r="K42" t="str">
        <f>VLOOKUP(B42,'[56]24 G&amp;A'!C$33:H$226,6,0)</f>
        <v>Other expenses</v>
      </c>
    </row>
    <row r="43" spans="2:11" ht="11.45" customHeight="1">
      <c r="B43" s="233" t="s">
        <v>952</v>
      </c>
      <c r="C43" s="232">
        <v>91</v>
      </c>
      <c r="D43" s="231">
        <v>208</v>
      </c>
      <c r="E43" s="230"/>
      <c r="F43" s="230"/>
      <c r="G43" s="237">
        <v>494.1</v>
      </c>
      <c r="H43" s="237">
        <v>494.1</v>
      </c>
      <c r="I43" s="230"/>
      <c r="J43" s="230"/>
      <c r="K43" t="str">
        <f>VLOOKUP(B43,'[56]24 G&amp;A'!C$33:H$226,6,0)</f>
        <v>Other expenses</v>
      </c>
    </row>
    <row r="44" spans="2:11" ht="11.45" customHeight="1">
      <c r="B44" s="233" t="s">
        <v>907</v>
      </c>
      <c r="C44" s="232">
        <v>91</v>
      </c>
      <c r="D44" s="231">
        <v>210</v>
      </c>
      <c r="E44" s="230"/>
      <c r="F44" s="230"/>
      <c r="G44" s="237">
        <v>503.22581000000002</v>
      </c>
      <c r="H44" s="237">
        <v>503.22581000000002</v>
      </c>
      <c r="I44" s="230"/>
      <c r="J44" s="230"/>
      <c r="K44" t="str">
        <f>VLOOKUP(B44,'[56]24 G&amp;A'!C$33:H$226,6,0)</f>
        <v>Advisory services</v>
      </c>
    </row>
    <row r="45" spans="2:11" ht="11.45" customHeight="1">
      <c r="B45" s="233" t="s">
        <v>908</v>
      </c>
      <c r="C45" s="232">
        <v>91</v>
      </c>
      <c r="D45" s="231">
        <v>210</v>
      </c>
      <c r="E45" s="230"/>
      <c r="F45" s="230"/>
      <c r="G45" s="237">
        <v>802.33500000000004</v>
      </c>
      <c r="H45" s="237">
        <v>802.33500000000004</v>
      </c>
      <c r="I45" s="230"/>
      <c r="J45" s="230"/>
      <c r="K45" t="str">
        <f>VLOOKUP(B45,'[56]24 G&amp;A'!C$33:H$226,6,0)</f>
        <v>Advisory services</v>
      </c>
    </row>
    <row r="46" spans="2:11" ht="11.45" customHeight="1">
      <c r="B46" s="233" t="s">
        <v>953</v>
      </c>
      <c r="C46" s="232">
        <v>91</v>
      </c>
      <c r="D46" s="231">
        <v>210</v>
      </c>
      <c r="E46" s="230"/>
      <c r="F46" s="230"/>
      <c r="G46" s="237">
        <v>4417.875</v>
      </c>
      <c r="H46" s="237">
        <v>4417.875</v>
      </c>
      <c r="I46" s="230"/>
      <c r="J46" s="230"/>
      <c r="K46" t="str">
        <f>VLOOKUP(B46,'[56]24 G&amp;A'!C$33:H$226,6,0)</f>
        <v>Other expenses</v>
      </c>
    </row>
    <row r="47" spans="2:11" ht="11.45" customHeight="1">
      <c r="B47" s="233" t="s">
        <v>909</v>
      </c>
      <c r="C47" s="232">
        <v>91</v>
      </c>
      <c r="D47" s="231">
        <v>211</v>
      </c>
      <c r="E47" s="230"/>
      <c r="F47" s="230"/>
      <c r="G47" s="237">
        <v>25373.249820000001</v>
      </c>
      <c r="H47" s="237">
        <v>25373.249820000001</v>
      </c>
      <c r="I47" s="230"/>
      <c r="J47" s="230"/>
      <c r="K47" t="str">
        <f>VLOOKUP(B47,'[56]24 G&amp;A'!C$33:H$226,6,0)</f>
        <v>Third party services</v>
      </c>
    </row>
    <row r="48" spans="2:11" ht="11.45" customHeight="1">
      <c r="B48" s="233" t="s">
        <v>954</v>
      </c>
      <c r="C48" s="232">
        <v>91</v>
      </c>
      <c r="D48" s="231">
        <v>211</v>
      </c>
      <c r="E48" s="230"/>
      <c r="F48" s="230"/>
      <c r="G48" s="237">
        <v>800.63900999999998</v>
      </c>
      <c r="H48" s="237">
        <v>800.63900999999998</v>
      </c>
      <c r="I48" s="230"/>
      <c r="J48" s="230"/>
      <c r="K48" t="str">
        <f>VLOOKUP(B48,'[56]24 G&amp;A'!C$33:H$226,6,0)</f>
        <v>Third party services</v>
      </c>
    </row>
    <row r="49" spans="2:11" ht="11.45" customHeight="1">
      <c r="B49" s="233" t="s">
        <v>910</v>
      </c>
      <c r="C49" s="232">
        <v>91</v>
      </c>
      <c r="D49" s="231">
        <v>212</v>
      </c>
      <c r="E49" s="230"/>
      <c r="F49" s="230"/>
      <c r="G49" s="237">
        <v>445</v>
      </c>
      <c r="H49" s="237">
        <v>445</v>
      </c>
      <c r="I49" s="230"/>
      <c r="J49" s="230"/>
      <c r="K49" t="str">
        <f>VLOOKUP(B49,'[56]24 G&amp;A'!C$33:H$226,6,0)</f>
        <v>Advisory services</v>
      </c>
    </row>
    <row r="50" spans="2:11" ht="11.45" customHeight="1">
      <c r="B50" s="233" t="s">
        <v>955</v>
      </c>
      <c r="C50" s="232">
        <v>91</v>
      </c>
      <c r="D50" s="231">
        <v>214</v>
      </c>
      <c r="E50" s="230"/>
      <c r="F50" s="230"/>
      <c r="G50" s="237">
        <v>850.58867000000009</v>
      </c>
      <c r="H50" s="237">
        <v>850.58867000000009</v>
      </c>
      <c r="I50" s="230"/>
      <c r="J50" s="230"/>
      <c r="K50" t="str">
        <f>VLOOKUP(B50,'[56]24 G&amp;A'!C$33:H$226,6,0)</f>
        <v>Other expenses</v>
      </c>
    </row>
    <row r="51" spans="2:11" ht="11.45" customHeight="1">
      <c r="B51" s="233" t="s">
        <v>956</v>
      </c>
      <c r="C51" s="232">
        <v>91</v>
      </c>
      <c r="D51" s="231">
        <v>214</v>
      </c>
      <c r="E51" s="230"/>
      <c r="F51" s="230"/>
      <c r="G51" s="237">
        <v>335.05799999999999</v>
      </c>
      <c r="H51" s="237">
        <v>335.05799999999999</v>
      </c>
      <c r="I51" s="230"/>
      <c r="J51" s="230"/>
      <c r="K51" t="str">
        <f>VLOOKUP(B51,'[56]24 G&amp;A'!C$33:H$226,6,0)</f>
        <v>Representation expenses</v>
      </c>
    </row>
    <row r="52" spans="2:11" ht="11.45" customHeight="1">
      <c r="B52" s="233" t="s">
        <v>957</v>
      </c>
      <c r="C52" s="232">
        <v>91</v>
      </c>
      <c r="D52" s="231">
        <v>214</v>
      </c>
      <c r="E52" s="230"/>
      <c r="F52" s="230"/>
      <c r="G52" s="237">
        <v>3030.81837</v>
      </c>
      <c r="H52" s="237">
        <v>3030.81837</v>
      </c>
      <c r="I52" s="230"/>
      <c r="J52" s="230"/>
      <c r="K52" t="str">
        <f>VLOOKUP(B52,'[56]24 G&amp;A'!C$33:H$226,6,0)</f>
        <v>Representation expenses</v>
      </c>
    </row>
    <row r="53" spans="2:11" ht="11.45" customHeight="1">
      <c r="B53" s="233" t="s">
        <v>958</v>
      </c>
      <c r="C53" s="232">
        <v>91</v>
      </c>
      <c r="D53" s="231">
        <v>214</v>
      </c>
      <c r="E53" s="230"/>
      <c r="F53" s="230"/>
      <c r="G53" s="237">
        <v>76632.490109999999</v>
      </c>
      <c r="H53" s="237">
        <v>76632.490109999999</v>
      </c>
      <c r="I53" s="230"/>
      <c r="J53" s="230"/>
      <c r="K53" t="str">
        <f>VLOOKUP(B53,'[56]24 G&amp;A'!C$33:H$226,6,0)</f>
        <v>Representation expenses</v>
      </c>
    </row>
    <row r="54" spans="2:11" ht="11.45" customHeight="1">
      <c r="B54" s="233" t="s">
        <v>911</v>
      </c>
      <c r="C54" s="232">
        <v>91</v>
      </c>
      <c r="D54" s="231">
        <v>214</v>
      </c>
      <c r="E54" s="230"/>
      <c r="F54" s="230"/>
      <c r="G54" s="237">
        <v>30542.67194</v>
      </c>
      <c r="H54" s="237">
        <v>30542.67194</v>
      </c>
      <c r="I54" s="230"/>
      <c r="J54" s="230"/>
      <c r="K54" t="str">
        <f>VLOOKUP(B54,'[56]24 G&amp;A'!C$33:H$226,6,0)</f>
        <v>Representation expenses</v>
      </c>
    </row>
    <row r="55" spans="2:11" ht="11.45" customHeight="1">
      <c r="B55" s="233" t="s">
        <v>912</v>
      </c>
      <c r="C55" s="232">
        <v>91</v>
      </c>
      <c r="D55" s="231">
        <v>217</v>
      </c>
      <c r="E55" s="230"/>
      <c r="F55" s="230"/>
      <c r="G55" s="237">
        <v>412.35359999999997</v>
      </c>
      <c r="H55" s="237">
        <v>412.35359999999997</v>
      </c>
      <c r="I55" s="230"/>
      <c r="J55" s="230"/>
      <c r="K55" t="str">
        <f>VLOOKUP(B55,'[56]24 G&amp;A'!C$33:H$226,6,0)</f>
        <v>Other expenses</v>
      </c>
    </row>
    <row r="56" spans="2:11" ht="11.45" customHeight="1">
      <c r="B56" s="233" t="s">
        <v>913</v>
      </c>
      <c r="C56" s="232">
        <v>91</v>
      </c>
      <c r="D56" s="231">
        <v>220</v>
      </c>
      <c r="E56" s="230"/>
      <c r="F56" s="230"/>
      <c r="G56" s="237">
        <v>9598.4385700000003</v>
      </c>
      <c r="H56" s="237">
        <v>9598.4385700000003</v>
      </c>
      <c r="I56" s="230"/>
      <c r="J56" s="230"/>
      <c r="K56" t="str">
        <f>VLOOKUP(B56,'[56]24 G&amp;A'!C$33:H$226,6,0)</f>
        <v>Third party services</v>
      </c>
    </row>
    <row r="57" spans="2:11" ht="11.45" customHeight="1">
      <c r="B57" s="233" t="s">
        <v>959</v>
      </c>
      <c r="C57" s="232">
        <v>91</v>
      </c>
      <c r="D57" s="231">
        <v>224</v>
      </c>
      <c r="E57" s="230"/>
      <c r="F57" s="230"/>
      <c r="G57" s="237">
        <v>2395.2048399999999</v>
      </c>
      <c r="H57" s="237">
        <v>2395.2048399999999</v>
      </c>
      <c r="I57" s="230"/>
      <c r="J57" s="230"/>
      <c r="K57" t="str">
        <f>VLOOKUP(B57,'[56]24 G&amp;A'!C$33:H$226,6,0)</f>
        <v>Short-term lease of premises</v>
      </c>
    </row>
    <row r="58" spans="2:11" ht="11.45" customHeight="1">
      <c r="B58" s="233" t="s">
        <v>658</v>
      </c>
      <c r="C58" s="232">
        <v>91</v>
      </c>
      <c r="D58" s="231">
        <v>224</v>
      </c>
      <c r="E58" s="230"/>
      <c r="F58" s="230"/>
      <c r="G58" s="237">
        <v>32765.733459999999</v>
      </c>
      <c r="H58" s="237">
        <v>32765.733459999999</v>
      </c>
      <c r="I58" s="230"/>
      <c r="J58" s="230"/>
      <c r="K58" t="str">
        <f>VLOOKUP(B58,'[56]24 G&amp;A'!C$33:H$226,6,0)</f>
        <v>Short-term lease of premises</v>
      </c>
    </row>
    <row r="59" spans="2:11" ht="11.45" customHeight="1">
      <c r="B59" s="233" t="s">
        <v>914</v>
      </c>
      <c r="C59" s="232">
        <v>91</v>
      </c>
      <c r="D59" s="231">
        <v>224</v>
      </c>
      <c r="E59" s="230"/>
      <c r="F59" s="230"/>
      <c r="G59" s="237">
        <v>2645.0016600000004</v>
      </c>
      <c r="H59" s="237">
        <v>2645.0016600000004</v>
      </c>
      <c r="I59" s="230"/>
      <c r="J59" s="230"/>
      <c r="K59" t="str">
        <f>VLOOKUP(B59,'[56]24 G&amp;A'!C$33:H$226,6,0)</f>
        <v>Short-term lease of premises</v>
      </c>
    </row>
    <row r="60" spans="2:11" ht="11.45" customHeight="1">
      <c r="B60" s="233" t="s">
        <v>960</v>
      </c>
      <c r="C60" s="232">
        <v>91</v>
      </c>
      <c r="D60" s="231">
        <v>224</v>
      </c>
      <c r="E60" s="230"/>
      <c r="F60" s="230"/>
      <c r="G60" s="237">
        <v>963.71785999999997</v>
      </c>
      <c r="H60" s="237">
        <v>963.71785999999997</v>
      </c>
      <c r="I60" s="230"/>
      <c r="J60" s="230"/>
      <c r="K60" t="str">
        <f>VLOOKUP(B60,'[56]24 G&amp;A'!C$33:H$226,6,0)</f>
        <v>Short-term lease of premises</v>
      </c>
    </row>
    <row r="61" spans="2:11" ht="11.45" customHeight="1">
      <c r="B61" s="233" t="s">
        <v>961</v>
      </c>
      <c r="C61" s="232">
        <v>91</v>
      </c>
      <c r="D61" s="231">
        <v>229</v>
      </c>
      <c r="E61" s="230"/>
      <c r="F61" s="230"/>
      <c r="G61" s="237">
        <v>35.035710000000002</v>
      </c>
      <c r="H61" s="237">
        <v>35.035710000000002</v>
      </c>
      <c r="I61" s="230"/>
      <c r="J61" s="230"/>
      <c r="K61" t="str">
        <f>VLOOKUP(B61,'[56]24 G&amp;A'!C$33:H$226,6,0)</f>
        <v>Other expenses</v>
      </c>
    </row>
    <row r="62" spans="2:11" ht="11.45" customHeight="1">
      <c r="B62" s="233" t="s">
        <v>778</v>
      </c>
      <c r="C62" s="232">
        <v>91</v>
      </c>
      <c r="D62" s="231">
        <v>229</v>
      </c>
      <c r="E62" s="230"/>
      <c r="F62" s="230"/>
      <c r="G62" s="237">
        <v>278.14047999999997</v>
      </c>
      <c r="H62" s="237">
        <v>278.14047999999997</v>
      </c>
      <c r="I62" s="230"/>
      <c r="J62" s="230"/>
      <c r="K62" t="str">
        <f>VLOOKUP(B62,'[56]24 G&amp;A'!C$33:H$226,6,0)</f>
        <v>Other expenses</v>
      </c>
    </row>
    <row r="63" spans="2:11" ht="11.45" customHeight="1">
      <c r="B63" s="233" t="s">
        <v>962</v>
      </c>
      <c r="C63" s="232">
        <v>91</v>
      </c>
      <c r="D63" s="231">
        <v>249</v>
      </c>
      <c r="E63" s="230"/>
      <c r="F63" s="230"/>
      <c r="G63" s="237">
        <v>2</v>
      </c>
      <c r="H63" s="237">
        <v>2</v>
      </c>
      <c r="I63" s="230"/>
      <c r="J63" s="230"/>
      <c r="K63" t="str">
        <f>VLOOKUP(B63,'[56]24 G&amp;A'!C$33:H$226,6,0)</f>
        <v>Third party services</v>
      </c>
    </row>
    <row r="64" spans="2:11" ht="11.45" customHeight="1">
      <c r="B64" s="233" t="s">
        <v>915</v>
      </c>
      <c r="C64" s="232">
        <v>91</v>
      </c>
      <c r="D64" s="231">
        <v>249</v>
      </c>
      <c r="E64" s="230"/>
      <c r="F64" s="230"/>
      <c r="G64" s="237">
        <v>39036.622920000002</v>
      </c>
      <c r="H64" s="237">
        <v>39036.622920000002</v>
      </c>
      <c r="I64" s="230"/>
      <c r="J64" s="230"/>
      <c r="K64" t="str">
        <f>VLOOKUP(B64,'[56]24 G&amp;A'!C$33:H$226,6,0)</f>
        <v>Third party services</v>
      </c>
    </row>
    <row r="65" spans="2:11" ht="11.45" customHeight="1">
      <c r="B65" s="233" t="s">
        <v>916</v>
      </c>
      <c r="C65" s="232">
        <v>91</v>
      </c>
      <c r="D65" s="231">
        <v>249</v>
      </c>
      <c r="E65" s="230"/>
      <c r="F65" s="230"/>
      <c r="G65" s="237">
        <v>331.48702000000003</v>
      </c>
      <c r="H65" s="237">
        <v>331.48702000000003</v>
      </c>
      <c r="I65" s="230"/>
      <c r="J65" s="230"/>
      <c r="K65" t="str">
        <f>VLOOKUP(B65,'[56]24 G&amp;A'!C$33:H$226,6,0)</f>
        <v>Third party services</v>
      </c>
    </row>
    <row r="66" spans="2:11" ht="11.45" customHeight="1">
      <c r="B66" s="233" t="s">
        <v>917</v>
      </c>
      <c r="C66" s="232">
        <v>91</v>
      </c>
      <c r="D66" s="231">
        <v>250</v>
      </c>
      <c r="E66" s="230"/>
      <c r="F66" s="230"/>
      <c r="G66" s="237">
        <v>4165.38</v>
      </c>
      <c r="H66" s="237">
        <v>4165.38</v>
      </c>
      <c r="I66" s="230"/>
      <c r="J66" s="230"/>
      <c r="K66" t="str">
        <f>VLOOKUP(B66,'[56]24 G&amp;A'!C$33:H$226,6,0)</f>
        <v>Third party services</v>
      </c>
    </row>
    <row r="67" spans="2:11" ht="11.45" customHeight="1">
      <c r="B67" s="233" t="s">
        <v>917</v>
      </c>
      <c r="C67" s="232">
        <v>91</v>
      </c>
      <c r="D67" s="231">
        <v>250</v>
      </c>
      <c r="E67" s="230"/>
      <c r="F67" s="230"/>
      <c r="G67" s="237">
        <v>92329.026969999992</v>
      </c>
      <c r="H67" s="237">
        <v>92329.026969999992</v>
      </c>
      <c r="I67" s="230"/>
      <c r="J67" s="230"/>
      <c r="K67" t="str">
        <f>VLOOKUP(B67,'[56]24 G&amp;A'!C$33:H$226,6,0)</f>
        <v>Third party services</v>
      </c>
    </row>
    <row r="68" spans="2:11" ht="11.45" customHeight="1">
      <c r="B68" s="233" t="s">
        <v>711</v>
      </c>
      <c r="C68" s="232">
        <v>91</v>
      </c>
      <c r="D68" s="231">
        <v>251</v>
      </c>
      <c r="E68" s="230"/>
      <c r="F68" s="230"/>
      <c r="G68" s="237">
        <v>7</v>
      </c>
      <c r="H68" s="237">
        <v>7</v>
      </c>
      <c r="I68" s="230"/>
      <c r="J68" s="230"/>
      <c r="K68" t="str">
        <f>VLOOKUP(B68,'[56]24 G&amp;A'!C$33:H$226,6,0)</f>
        <v>Other expenses</v>
      </c>
    </row>
    <row r="69" spans="2:11" ht="11.45" customHeight="1">
      <c r="B69" s="233" t="s">
        <v>704</v>
      </c>
      <c r="C69" s="232">
        <v>91</v>
      </c>
      <c r="D69" s="231">
        <v>252</v>
      </c>
      <c r="E69" s="230"/>
      <c r="F69" s="230"/>
      <c r="G69" s="237">
        <v>4243.3914800000002</v>
      </c>
      <c r="H69" s="237">
        <v>4243.3914800000002</v>
      </c>
      <c r="I69" s="230"/>
      <c r="J69" s="230"/>
      <c r="K69" t="str">
        <f>VLOOKUP(B69,'[56]24 G&amp;A'!C$33:H$226,6,0)</f>
        <v>Other expenses</v>
      </c>
    </row>
    <row r="70" spans="2:11" ht="11.45" customHeight="1">
      <c r="B70" s="233" t="s">
        <v>918</v>
      </c>
      <c r="C70" s="232">
        <v>91</v>
      </c>
      <c r="D70" s="231">
        <v>255</v>
      </c>
      <c r="E70" s="230"/>
      <c r="F70" s="230"/>
      <c r="G70" s="237">
        <v>3757.5580399999999</v>
      </c>
      <c r="H70" s="237">
        <v>3757.5580399999999</v>
      </c>
      <c r="I70" s="230"/>
      <c r="J70" s="230"/>
      <c r="K70" t="str">
        <f>VLOOKUP(B70,'[56]24 G&amp;A'!C$33:H$226,6,0)</f>
        <v>Third party services</v>
      </c>
    </row>
    <row r="71" spans="2:11" ht="11.45" customHeight="1">
      <c r="B71" s="233" t="s">
        <v>919</v>
      </c>
      <c r="C71" s="232">
        <v>91</v>
      </c>
      <c r="D71" s="231">
        <v>257</v>
      </c>
      <c r="E71" s="230"/>
      <c r="F71" s="230"/>
      <c r="G71" s="237">
        <v>151.15</v>
      </c>
      <c r="H71" s="237">
        <v>151.15</v>
      </c>
      <c r="I71" s="230"/>
      <c r="J71" s="230"/>
      <c r="K71" t="str">
        <f>VLOOKUP(B71,'[56]24 G&amp;A'!C$33:H$226,6,0)</f>
        <v>Other expenses</v>
      </c>
    </row>
    <row r="72" spans="2:11" ht="11.45" customHeight="1">
      <c r="B72" s="233" t="s">
        <v>920</v>
      </c>
      <c r="C72" s="232">
        <v>91</v>
      </c>
      <c r="D72" s="231">
        <v>259</v>
      </c>
      <c r="E72" s="230"/>
      <c r="F72" s="230"/>
      <c r="G72" s="237">
        <v>1671.5965000000001</v>
      </c>
      <c r="H72" s="237">
        <v>1671.5965000000001</v>
      </c>
      <c r="I72" s="230"/>
      <c r="J72" s="230"/>
      <c r="K72" t="str">
        <f>VLOOKUP(B72,'[56]24 G&amp;A'!C$33:H$226,6,0)</f>
        <v>Other expenses</v>
      </c>
    </row>
    <row r="73" spans="2:11" ht="11.45" customHeight="1">
      <c r="B73" s="233" t="s">
        <v>963</v>
      </c>
      <c r="C73" s="232">
        <v>91</v>
      </c>
      <c r="D73" s="231">
        <v>259</v>
      </c>
      <c r="E73" s="230"/>
      <c r="F73" s="230"/>
      <c r="G73" s="237">
        <v>83.72</v>
      </c>
      <c r="H73" s="237">
        <v>83.72</v>
      </c>
      <c r="I73" s="230"/>
      <c r="J73" s="230"/>
      <c r="K73" t="str">
        <f>VLOOKUP(B73,'[56]24 G&amp;A'!C$33:H$226,6,0)</f>
        <v>Other expenses</v>
      </c>
    </row>
    <row r="74" spans="2:11" ht="11.45" customHeight="1">
      <c r="B74" s="233" t="s">
        <v>774</v>
      </c>
      <c r="C74" s="232">
        <v>91</v>
      </c>
      <c r="D74" s="231">
        <v>259</v>
      </c>
      <c r="E74" s="230"/>
      <c r="F74" s="230"/>
      <c r="G74" s="237">
        <v>1842.0928600000002</v>
      </c>
      <c r="H74" s="237">
        <v>1842.0928600000002</v>
      </c>
      <c r="I74" s="230"/>
      <c r="J74" s="230"/>
      <c r="K74" t="str">
        <f>VLOOKUP(B74,'[56]24 G&amp;A'!C$33:H$226,6,0)</f>
        <v>Third party services</v>
      </c>
    </row>
    <row r="75" spans="2:11" ht="11.45" customHeight="1">
      <c r="B75" s="233" t="s">
        <v>921</v>
      </c>
      <c r="C75" s="232">
        <v>91</v>
      </c>
      <c r="D75" s="231">
        <v>259</v>
      </c>
      <c r="E75" s="230"/>
      <c r="F75" s="230"/>
      <c r="G75" s="237">
        <v>758.44256999999993</v>
      </c>
      <c r="H75" s="237">
        <v>758.44256999999993</v>
      </c>
      <c r="I75" s="230"/>
      <c r="J75" s="230"/>
      <c r="K75" t="str">
        <f>VLOOKUP(B75,'[56]24 G&amp;A'!C$33:H$226,6,0)</f>
        <v>Other expenses</v>
      </c>
    </row>
    <row r="76" spans="2:11" ht="11.45" customHeight="1">
      <c r="B76" s="233" t="s">
        <v>922</v>
      </c>
      <c r="C76" s="232">
        <v>91</v>
      </c>
      <c r="D76" s="231">
        <v>259</v>
      </c>
      <c r="E76" s="230"/>
      <c r="F76" s="230"/>
      <c r="G76" s="237">
        <v>98.585650000000001</v>
      </c>
      <c r="H76" s="237">
        <v>98.585650000000001</v>
      </c>
      <c r="I76" s="230"/>
      <c r="J76" s="230"/>
      <c r="K76" t="str">
        <f>VLOOKUP(B76,'[56]24 G&amp;A'!C$33:H$226,6,0)</f>
        <v>Other expenses</v>
      </c>
    </row>
    <row r="77" spans="2:11" ht="11.45" customHeight="1">
      <c r="B77" s="233" t="s">
        <v>923</v>
      </c>
      <c r="C77" s="232">
        <v>91</v>
      </c>
      <c r="D77" s="231">
        <v>259</v>
      </c>
      <c r="E77" s="230"/>
      <c r="F77" s="230"/>
      <c r="G77" s="237">
        <v>8706.4080399999984</v>
      </c>
      <c r="H77" s="237">
        <v>8706.4080399999984</v>
      </c>
      <c r="I77" s="230"/>
      <c r="J77" s="230"/>
      <c r="K77" t="str">
        <f>VLOOKUP(B77,'[56]24 G&amp;A'!C$33:H$226,6,0)</f>
        <v>Advertising costs</v>
      </c>
    </row>
    <row r="78" spans="2:11" ht="11.45" customHeight="1">
      <c r="B78" s="233" t="s">
        <v>924</v>
      </c>
      <c r="C78" s="232">
        <v>91</v>
      </c>
      <c r="D78" s="231">
        <v>259</v>
      </c>
      <c r="E78" s="230"/>
      <c r="F78" s="230"/>
      <c r="G78" s="237">
        <v>1090</v>
      </c>
      <c r="H78" s="237">
        <v>1090</v>
      </c>
      <c r="I78" s="230"/>
      <c r="J78" s="230"/>
      <c r="K78" t="str">
        <f>VLOOKUP(B78,'[56]24 G&amp;A'!C$33:H$226,6,0)</f>
        <v>Advertising costs</v>
      </c>
    </row>
    <row r="79" spans="2:11" ht="11.45" customHeight="1">
      <c r="B79" s="233" t="s">
        <v>925</v>
      </c>
      <c r="C79" s="232">
        <v>91</v>
      </c>
      <c r="D79" s="231">
        <v>259</v>
      </c>
      <c r="E79" s="230"/>
      <c r="F79" s="230"/>
      <c r="G79" s="237">
        <v>359.63797</v>
      </c>
      <c r="H79" s="237">
        <v>359.63797</v>
      </c>
      <c r="I79" s="230"/>
      <c r="J79" s="230"/>
      <c r="K79" t="str">
        <f>VLOOKUP(B79,'[56]24 G&amp;A'!C$33:H$226,6,0)</f>
        <v>Other expenses</v>
      </c>
    </row>
    <row r="80" spans="2:11" ht="11.45" customHeight="1">
      <c r="B80" s="233" t="s">
        <v>964</v>
      </c>
      <c r="C80" s="232">
        <v>91</v>
      </c>
      <c r="D80" s="231">
        <v>259</v>
      </c>
      <c r="E80" s="230"/>
      <c r="F80" s="230"/>
      <c r="G80" s="237">
        <v>18968.191559999999</v>
      </c>
      <c r="H80" s="237">
        <v>18968.191559999999</v>
      </c>
      <c r="I80" s="230"/>
      <c r="J80" s="230"/>
      <c r="K80" t="str">
        <f>VLOOKUP(B80,'[56]24 G&amp;A'!C$33:H$226,6,0)</f>
        <v>Other expenses</v>
      </c>
    </row>
    <row r="81" spans="2:11" ht="11.45" customHeight="1">
      <c r="B81" s="233" t="s">
        <v>926</v>
      </c>
      <c r="C81" s="232">
        <v>91</v>
      </c>
      <c r="D81" s="231">
        <v>259</v>
      </c>
      <c r="E81" s="230"/>
      <c r="F81" s="230"/>
      <c r="G81" s="237">
        <v>7214.0105400000002</v>
      </c>
      <c r="H81" s="237">
        <v>7214.0105400000002</v>
      </c>
      <c r="I81" s="230"/>
      <c r="J81" s="230"/>
      <c r="K81" t="str">
        <f>VLOOKUP(B81,'[56]24 G&amp;A'!C$33:H$226,6,0)</f>
        <v>Other expenses</v>
      </c>
    </row>
    <row r="82" spans="2:11" ht="11.45" customHeight="1">
      <c r="B82" s="233" t="s">
        <v>927</v>
      </c>
      <c r="C82" s="232">
        <v>91</v>
      </c>
      <c r="D82" s="231">
        <v>260</v>
      </c>
      <c r="E82" s="230"/>
      <c r="F82" s="230"/>
      <c r="G82" s="237">
        <v>39968.25</v>
      </c>
      <c r="H82" s="237">
        <v>39968.25</v>
      </c>
      <c r="I82" s="230"/>
      <c r="J82" s="230"/>
      <c r="K82" t="str">
        <f>VLOOKUP(B82,'[56]24 G&amp;A'!C$33:H$226,6,0)</f>
        <v>Remuneration of BoD</v>
      </c>
    </row>
    <row r="83" spans="2:11" ht="11.45" customHeight="1">
      <c r="B83" s="233" t="s">
        <v>928</v>
      </c>
      <c r="C83" s="232">
        <v>91</v>
      </c>
      <c r="D83" s="231">
        <v>260</v>
      </c>
      <c r="E83" s="230"/>
      <c r="F83" s="230"/>
      <c r="G83" s="237">
        <v>3088.14419</v>
      </c>
      <c r="H83" s="237">
        <v>3088.14419</v>
      </c>
      <c r="I83" s="230"/>
      <c r="J83" s="230"/>
      <c r="K83" t="str">
        <f>VLOOKUP(B83,'[56]24 G&amp;A'!C$33:H$226,6,0)</f>
        <v>Third party services</v>
      </c>
    </row>
    <row r="84" spans="2:11" ht="11.45" customHeight="1">
      <c r="B84" s="233" t="s">
        <v>929</v>
      </c>
      <c r="C84" s="232">
        <v>91</v>
      </c>
      <c r="D84" s="231">
        <v>264</v>
      </c>
      <c r="E84" s="230"/>
      <c r="F84" s="230"/>
      <c r="G84" s="237">
        <v>1575.953</v>
      </c>
      <c r="H84" s="237">
        <v>1575.953</v>
      </c>
      <c r="I84" s="230"/>
      <c r="J84" s="230"/>
      <c r="K84" t="str">
        <f>VLOOKUP(B84,'[56]24 G&amp;A'!C$33:H$226,6,0)</f>
        <v>Other expenses</v>
      </c>
    </row>
    <row r="85" spans="2:11" ht="11.45" customHeight="1">
      <c r="B85" s="233" t="s">
        <v>930</v>
      </c>
      <c r="C85" s="232">
        <v>91</v>
      </c>
      <c r="D85" s="231">
        <v>265</v>
      </c>
      <c r="E85" s="230"/>
      <c r="F85" s="230"/>
      <c r="G85" s="237">
        <v>185.4265</v>
      </c>
      <c r="H85" s="237">
        <v>185.4265</v>
      </c>
      <c r="I85" s="230"/>
      <c r="J85" s="230"/>
      <c r="K85" t="str">
        <f>VLOOKUP(B85,'[56]24 G&amp;A'!C$33:H$226,6,0)</f>
        <v>Other expenses</v>
      </c>
    </row>
    <row r="86" spans="2:11" ht="11.45" customHeight="1">
      <c r="B86" s="233" t="s">
        <v>931</v>
      </c>
      <c r="C86" s="232">
        <v>91</v>
      </c>
      <c r="D86" s="231">
        <v>265</v>
      </c>
      <c r="E86" s="230"/>
      <c r="F86" s="230"/>
      <c r="G86" s="237">
        <v>1150.36321</v>
      </c>
      <c r="H86" s="237">
        <v>1150.36321</v>
      </c>
      <c r="I86" s="230"/>
      <c r="J86" s="230"/>
      <c r="K86" t="str">
        <f>VLOOKUP(B86,'[56]24 G&amp;A'!C$33:H$226,6,0)</f>
        <v>Other expenses</v>
      </c>
    </row>
    <row r="87" spans="2:11" ht="11.45" customHeight="1">
      <c r="B87" s="233" t="s">
        <v>965</v>
      </c>
      <c r="C87" s="232">
        <v>91</v>
      </c>
      <c r="D87" s="231">
        <v>265</v>
      </c>
      <c r="E87" s="230"/>
      <c r="F87" s="230"/>
      <c r="G87" s="237">
        <v>126.25</v>
      </c>
      <c r="H87" s="237">
        <v>126.25</v>
      </c>
      <c r="I87" s="230"/>
      <c r="J87" s="230"/>
      <c r="K87" t="str">
        <f>VLOOKUP(B87,'[56]24 G&amp;A'!C$33:H$226,6,0)</f>
        <v>Other expenses</v>
      </c>
    </row>
    <row r="88" spans="2:11" ht="11.45" customHeight="1">
      <c r="B88" s="233" t="s">
        <v>966</v>
      </c>
      <c r="C88" s="232">
        <v>91</v>
      </c>
      <c r="D88" s="231">
        <v>265</v>
      </c>
      <c r="E88" s="230"/>
      <c r="F88" s="230"/>
      <c r="G88" s="237">
        <v>660</v>
      </c>
      <c r="H88" s="237">
        <v>660</v>
      </c>
      <c r="I88" s="230"/>
      <c r="J88" s="230"/>
      <c r="K88" t="str">
        <f>VLOOKUP(B88,'[56]24 G&amp;A'!C$33:H$226,6,0)</f>
        <v>Other expenses</v>
      </c>
    </row>
    <row r="89" spans="2:11" ht="11.45" customHeight="1">
      <c r="B89" s="233" t="s">
        <v>967</v>
      </c>
      <c r="C89" s="232">
        <v>91</v>
      </c>
      <c r="D89" s="231">
        <v>265</v>
      </c>
      <c r="E89" s="230"/>
      <c r="F89" s="230"/>
      <c r="G89" s="237">
        <v>37.553620000000002</v>
      </c>
      <c r="H89" s="237">
        <v>37.553620000000002</v>
      </c>
      <c r="I89" s="230"/>
      <c r="J89" s="230"/>
      <c r="K89" t="str">
        <f>VLOOKUP(B89,'[56]24 G&amp;A'!C$33:H$226,6,0)</f>
        <v>Other expenses</v>
      </c>
    </row>
    <row r="90" spans="2:11" ht="11.45" customHeight="1">
      <c r="B90" s="233" t="s">
        <v>932</v>
      </c>
      <c r="C90" s="232">
        <v>91</v>
      </c>
      <c r="D90" s="231">
        <v>265</v>
      </c>
      <c r="E90" s="230"/>
      <c r="F90" s="230"/>
      <c r="G90" s="237">
        <v>4929.7186099999999</v>
      </c>
      <c r="H90" s="237">
        <v>4929.7186099999999</v>
      </c>
      <c r="I90" s="230"/>
      <c r="J90" s="230"/>
      <c r="K90" t="str">
        <f>VLOOKUP(B90,'[56]24 G&amp;A'!C$33:H$226,6,0)</f>
        <v>Other expenses</v>
      </c>
    </row>
    <row r="91" spans="2:11" ht="11.45" customHeight="1">
      <c r="B91" s="233" t="s">
        <v>652</v>
      </c>
      <c r="C91" s="232">
        <v>91</v>
      </c>
      <c r="D91" s="231">
        <v>265</v>
      </c>
      <c r="E91" s="230"/>
      <c r="F91" s="230"/>
      <c r="G91" s="237">
        <v>10684.69565</v>
      </c>
      <c r="H91" s="237">
        <v>10684.69565</v>
      </c>
      <c r="I91" s="230"/>
      <c r="J91" s="230"/>
      <c r="K91" t="str">
        <f>VLOOKUP(B91,'[56]24 G&amp;A'!C$33:H$226,6,0)</f>
        <v>Other expenses</v>
      </c>
    </row>
    <row r="92" spans="2:11" ht="11.45" customHeight="1">
      <c r="B92" s="233" t="s">
        <v>933</v>
      </c>
      <c r="C92" s="232">
        <v>91</v>
      </c>
      <c r="D92" s="231">
        <v>271</v>
      </c>
      <c r="E92" s="230"/>
      <c r="F92" s="230"/>
      <c r="G92" s="238">
        <v>-2132.3577</v>
      </c>
      <c r="H92" s="238">
        <v>-2132.3577</v>
      </c>
      <c r="I92" s="230"/>
      <c r="J92" s="230"/>
      <c r="K92" t="str">
        <f>VLOOKUP(B92,'[56]24 G&amp;A'!C$33:H$226,6,0)</f>
        <v>Other expenses</v>
      </c>
    </row>
    <row r="93" spans="2:11" ht="11.45" customHeight="1">
      <c r="B93" s="233" t="s">
        <v>934</v>
      </c>
      <c r="C93" s="232">
        <v>91</v>
      </c>
      <c r="D93" s="231">
        <v>273</v>
      </c>
      <c r="E93" s="230"/>
      <c r="F93" s="230"/>
      <c r="G93" s="237">
        <v>660.88426000000004</v>
      </c>
      <c r="H93" s="237">
        <v>660.88426000000004</v>
      </c>
      <c r="I93" s="230"/>
      <c r="J93" s="230"/>
      <c r="K93" t="str">
        <f>VLOOKUP(B93,'[56]24 G&amp;A'!C$33:H$226,6,0)</f>
        <v>Other expenses</v>
      </c>
    </row>
    <row r="94" spans="2:11" ht="11.45" customHeight="1">
      <c r="B94" s="233" t="s">
        <v>968</v>
      </c>
      <c r="C94" s="232">
        <v>91</v>
      </c>
      <c r="D94" s="231">
        <v>273</v>
      </c>
      <c r="E94" s="230"/>
      <c r="F94" s="230"/>
      <c r="G94" s="237">
        <v>1</v>
      </c>
      <c r="H94" s="237">
        <v>1</v>
      </c>
      <c r="I94" s="230"/>
      <c r="J94" s="230"/>
      <c r="K94" t="str">
        <f>VLOOKUP(B94,'[56]24 G&amp;A'!C$33:H$226,6,0)</f>
        <v>Other expenses</v>
      </c>
    </row>
    <row r="95" spans="2:11" ht="11.45" customHeight="1">
      <c r="B95" s="233" t="s">
        <v>969</v>
      </c>
      <c r="C95" s="232">
        <v>91</v>
      </c>
      <c r="D95" s="231">
        <v>273</v>
      </c>
      <c r="E95" s="230"/>
      <c r="F95" s="230"/>
      <c r="G95" s="237">
        <v>0.09</v>
      </c>
      <c r="H95" s="237">
        <v>0.09</v>
      </c>
      <c r="I95" s="230"/>
      <c r="J95" s="230"/>
      <c r="K95" t="str">
        <f>VLOOKUP(B95,'[56]24 G&amp;A'!C$33:H$226,6,0)</f>
        <v>Other expenses</v>
      </c>
    </row>
    <row r="96" spans="2:11" ht="11.45" customHeight="1">
      <c r="B96" s="233" t="s">
        <v>935</v>
      </c>
      <c r="C96" s="232">
        <v>91</v>
      </c>
      <c r="D96" s="231">
        <v>273</v>
      </c>
      <c r="E96" s="230"/>
      <c r="F96" s="230"/>
      <c r="G96" s="237">
        <v>65041.834060000001</v>
      </c>
      <c r="H96" s="237">
        <v>65041.834060000001</v>
      </c>
      <c r="I96" s="230"/>
      <c r="J96" s="230"/>
      <c r="K96" t="str">
        <f>VLOOKUP(B96,'[56]24 G&amp;A'!C$33:H$226,6,0)</f>
        <v>Administrative fines</v>
      </c>
    </row>
    <row r="97" spans="2:11" ht="11.45" customHeight="1">
      <c r="B97" s="233" t="s">
        <v>936</v>
      </c>
      <c r="C97" s="232">
        <v>91</v>
      </c>
      <c r="D97" s="231">
        <v>273</v>
      </c>
      <c r="E97" s="230"/>
      <c r="F97" s="230"/>
      <c r="G97" s="237">
        <v>9142.979080000001</v>
      </c>
      <c r="H97" s="237">
        <v>9142.979080000001</v>
      </c>
      <c r="I97" s="230"/>
      <c r="J97" s="230"/>
      <c r="K97" t="str">
        <f>VLOOKUP(B97,'[56]24 G&amp;A'!C$33:H$226,6,0)</f>
        <v>Administrative fines</v>
      </c>
    </row>
    <row r="98" spans="2:11" ht="11.45" customHeight="1">
      <c r="B98" s="233" t="s">
        <v>892</v>
      </c>
      <c r="C98" s="232">
        <v>91</v>
      </c>
      <c r="D98" s="231">
        <v>291</v>
      </c>
      <c r="E98" s="230"/>
      <c r="F98" s="230"/>
      <c r="G98" s="237">
        <v>1001.0714</v>
      </c>
      <c r="H98" s="237">
        <v>1001.0714</v>
      </c>
      <c r="I98" s="230"/>
      <c r="J98" s="230"/>
      <c r="K98" t="str">
        <f>VLOOKUP(B98,'[56]24 G&amp;A'!C$33:H$226,6,0)</f>
        <v>Salary and other related expenses</v>
      </c>
    </row>
    <row r="99" spans="2:11" ht="11.45" customHeight="1">
      <c r="B99" s="233" t="s">
        <v>937</v>
      </c>
      <c r="C99" s="232">
        <v>91</v>
      </c>
      <c r="D99" s="231">
        <v>301</v>
      </c>
      <c r="E99" s="230"/>
      <c r="F99" s="230"/>
      <c r="G99" s="237">
        <v>1014.16025</v>
      </c>
      <c r="H99" s="237">
        <v>1014.16025</v>
      </c>
      <c r="I99" s="230"/>
      <c r="J99" s="230"/>
      <c r="K99" t="str">
        <f>VLOOKUP(B99,'[56]24 G&amp;A'!C$33:H$226,6,0)</f>
        <v>Other expenses</v>
      </c>
    </row>
    <row r="100" spans="2:11" ht="11.45" customHeight="1">
      <c r="B100" s="233" t="s">
        <v>938</v>
      </c>
      <c r="C100" s="232">
        <v>91</v>
      </c>
      <c r="D100" s="231">
        <v>302</v>
      </c>
      <c r="E100" s="230"/>
      <c r="F100" s="230"/>
      <c r="G100" s="237">
        <v>106.47499999999999</v>
      </c>
      <c r="H100" s="237">
        <v>106.47499999999999</v>
      </c>
      <c r="I100" s="230"/>
      <c r="J100" s="230"/>
      <c r="K100" t="str">
        <f>VLOOKUP(B100,'[56]24 G&amp;A'!C$33:H$226,6,0)</f>
        <v>Salary and other related expenses</v>
      </c>
    </row>
    <row r="101" spans="2:11" ht="11.45" customHeight="1">
      <c r="B101" s="233" t="s">
        <v>939</v>
      </c>
      <c r="C101" s="232">
        <v>91</v>
      </c>
      <c r="D101" s="231">
        <v>302</v>
      </c>
      <c r="E101" s="230"/>
      <c r="F101" s="230"/>
      <c r="G101" s="237">
        <v>245.04</v>
      </c>
      <c r="H101" s="237">
        <v>245.04</v>
      </c>
      <c r="I101" s="230"/>
      <c r="J101" s="230"/>
      <c r="K101" t="str">
        <f>VLOOKUP(B101,'[56]24 G&amp;A'!C$33:H$226,6,0)</f>
        <v>Salary and other related expenses</v>
      </c>
    </row>
    <row r="102" spans="2:11" ht="11.45" customHeight="1">
      <c r="B102" s="233" t="s">
        <v>970</v>
      </c>
      <c r="C102" s="232">
        <v>91</v>
      </c>
      <c r="D102" s="231">
        <v>306</v>
      </c>
      <c r="E102" s="230"/>
      <c r="F102" s="230"/>
      <c r="G102" s="237">
        <v>377.3</v>
      </c>
      <c r="H102" s="237">
        <v>377.3</v>
      </c>
      <c r="I102" s="230"/>
      <c r="J102" s="230"/>
      <c r="K102" t="str">
        <f>VLOOKUP(B102,'[56]24 G&amp;A'!C$33:H$226,6,0)</f>
        <v>Other expenses</v>
      </c>
    </row>
    <row r="103" spans="2:11" ht="11.45" customHeight="1">
      <c r="B103" s="233" t="s">
        <v>891</v>
      </c>
      <c r="C103" s="232">
        <v>91</v>
      </c>
      <c r="D103" s="231">
        <v>306</v>
      </c>
      <c r="E103" s="230"/>
      <c r="F103" s="230"/>
      <c r="G103" s="237">
        <v>370</v>
      </c>
      <c r="H103" s="237">
        <v>370</v>
      </c>
      <c r="I103" s="230"/>
      <c r="J103" s="230"/>
      <c r="K103" t="str">
        <f>VLOOKUP(B103,'[56]24 G&amp;A'!C$33:H$226,6,0)</f>
        <v>Reimbursement of transportation costs</v>
      </c>
    </row>
    <row r="104" spans="2:11" ht="11.45" customHeight="1">
      <c r="B104" s="233" t="s">
        <v>971</v>
      </c>
      <c r="C104" s="232">
        <v>91</v>
      </c>
      <c r="D104" s="231">
        <v>306</v>
      </c>
      <c r="E104" s="230"/>
      <c r="F104" s="230"/>
      <c r="G104" s="237">
        <v>1433.884</v>
      </c>
      <c r="H104" s="237">
        <v>1433.884</v>
      </c>
      <c r="I104" s="230"/>
      <c r="J104" s="230"/>
      <c r="K104" t="str">
        <f>VLOOKUP(B104,'[56]24 G&amp;A'!C$33:H$226,6,0)</f>
        <v>Salary and other related expenses</v>
      </c>
    </row>
    <row r="105" spans="2:11" ht="11.45" customHeight="1">
      <c r="B105" s="233" t="s">
        <v>940</v>
      </c>
      <c r="C105" s="232">
        <v>91</v>
      </c>
      <c r="D105" s="231">
        <v>306</v>
      </c>
      <c r="E105" s="230"/>
      <c r="F105" s="230"/>
      <c r="G105" s="237">
        <v>5976.9709999999995</v>
      </c>
      <c r="H105" s="237">
        <v>5976.9709999999995</v>
      </c>
      <c r="I105" s="230"/>
      <c r="J105" s="230"/>
      <c r="K105" t="str">
        <f>VLOOKUP(B105,'[56]24 G&amp;A'!C$33:H$226,6,0)</f>
        <v>Salary and other related expenses</v>
      </c>
    </row>
    <row r="106" spans="2:11" ht="11.45" customHeight="1">
      <c r="B106" s="233" t="s">
        <v>972</v>
      </c>
      <c r="C106" s="232">
        <v>91</v>
      </c>
      <c r="D106" s="231">
        <v>306</v>
      </c>
      <c r="E106" s="230"/>
      <c r="F106" s="230"/>
      <c r="G106" s="237">
        <v>459.45</v>
      </c>
      <c r="H106" s="237">
        <v>459.45</v>
      </c>
      <c r="I106" s="230"/>
      <c r="J106" s="230"/>
      <c r="K106" t="str">
        <f>VLOOKUP(B106,'[56]24 G&amp;A'!C$33:H$226,6,0)</f>
        <v>Salary and other related expenses</v>
      </c>
    </row>
    <row r="107" spans="2:11" ht="11.45" customHeight="1">
      <c r="B107" s="233" t="s">
        <v>973</v>
      </c>
      <c r="C107" s="232">
        <v>91</v>
      </c>
      <c r="D107" s="231">
        <v>306</v>
      </c>
      <c r="E107" s="230"/>
      <c r="F107" s="230"/>
      <c r="G107" s="237">
        <v>512.245</v>
      </c>
      <c r="H107" s="237">
        <v>512.245</v>
      </c>
      <c r="I107" s="230"/>
      <c r="J107" s="230"/>
      <c r="K107" t="str">
        <f>VLOOKUP(B107,'[56]24 G&amp;A'!C$33:H$226,6,0)</f>
        <v>Salary and other related expenses</v>
      </c>
    </row>
    <row r="108" spans="2:11" ht="11.45" customHeight="1">
      <c r="B108" s="233" t="s">
        <v>974</v>
      </c>
      <c r="C108" s="232">
        <v>91</v>
      </c>
      <c r="D108" s="231">
        <v>306</v>
      </c>
      <c r="E108" s="230"/>
      <c r="F108" s="230"/>
      <c r="G108" s="237">
        <v>1102.68</v>
      </c>
      <c r="H108" s="237">
        <v>1102.68</v>
      </c>
      <c r="I108" s="230"/>
      <c r="J108" s="230"/>
      <c r="K108" t="str">
        <f>VLOOKUP(B108,'[56]24 G&amp;A'!C$33:H$226,6,0)</f>
        <v>Salary and other related expenses</v>
      </c>
    </row>
    <row r="109" spans="2:11" ht="11.45" customHeight="1">
      <c r="B109" s="233" t="s">
        <v>975</v>
      </c>
      <c r="C109" s="232">
        <v>91</v>
      </c>
      <c r="D109" s="231">
        <v>306</v>
      </c>
      <c r="E109" s="230"/>
      <c r="F109" s="230"/>
      <c r="G109" s="237">
        <v>9765.8439999999991</v>
      </c>
      <c r="H109" s="237">
        <v>9765.8439999999991</v>
      </c>
      <c r="I109" s="230"/>
      <c r="J109" s="230"/>
      <c r="K109" t="str">
        <f>VLOOKUP(B109,'[56]24 G&amp;A'!C$33:H$226,6,0)</f>
        <v>Salary and other related expenses</v>
      </c>
    </row>
    <row r="110" spans="2:11" ht="11.45" customHeight="1">
      <c r="B110" s="233" t="s">
        <v>941</v>
      </c>
      <c r="C110" s="232">
        <v>91</v>
      </c>
      <c r="D110" s="231">
        <v>306</v>
      </c>
      <c r="E110" s="230"/>
      <c r="F110" s="230"/>
      <c r="G110" s="237">
        <v>441.59899999999999</v>
      </c>
      <c r="H110" s="237">
        <v>441.59899999999999</v>
      </c>
      <c r="I110" s="230"/>
      <c r="J110" s="230"/>
      <c r="K110" t="str">
        <f>VLOOKUP(B110,'[56]24 G&amp;A'!C$33:H$226,6,0)</f>
        <v>Salary and other related expenses</v>
      </c>
    </row>
    <row r="111" spans="2:11" ht="11.45" customHeight="1">
      <c r="B111" s="233" t="s">
        <v>942</v>
      </c>
      <c r="C111" s="232">
        <v>91</v>
      </c>
      <c r="D111" s="231">
        <v>306</v>
      </c>
      <c r="E111" s="230"/>
      <c r="F111" s="230"/>
      <c r="G111" s="237">
        <v>45.945</v>
      </c>
      <c r="H111" s="237">
        <v>45.945</v>
      </c>
      <c r="I111" s="230"/>
      <c r="J111" s="230"/>
      <c r="K111" t="str">
        <f>VLOOKUP(B111,'[56]24 G&amp;A'!C$33:H$226,6,0)</f>
        <v>Salary and other related expenses</v>
      </c>
    </row>
    <row r="112" spans="2:11" ht="11.45" customHeight="1">
      <c r="B112" s="233" t="s">
        <v>976</v>
      </c>
      <c r="C112" s="232">
        <v>91</v>
      </c>
      <c r="D112" s="231">
        <v>312</v>
      </c>
      <c r="E112" s="230"/>
      <c r="F112" s="230"/>
      <c r="G112" s="237">
        <v>259.01076</v>
      </c>
      <c r="H112" s="237">
        <v>259.01076</v>
      </c>
      <c r="I112" s="230"/>
      <c r="J112" s="230"/>
      <c r="K112" t="str">
        <f>VLOOKUP(B112,'[56]24 G&amp;A'!C$33:H$226,6,0)</f>
        <v>Other expenses</v>
      </c>
    </row>
    <row r="113" spans="2:11" ht="11.45" customHeight="1">
      <c r="B113" s="233" t="s">
        <v>977</v>
      </c>
      <c r="C113" s="232">
        <v>91</v>
      </c>
      <c r="D113" s="231">
        <v>321</v>
      </c>
      <c r="E113" s="230"/>
      <c r="F113" s="230"/>
      <c r="G113" s="237">
        <v>8298.5</v>
      </c>
      <c r="H113" s="237">
        <v>8298.5</v>
      </c>
      <c r="I113" s="230"/>
      <c r="J113" s="230"/>
      <c r="K113" t="str">
        <f>VLOOKUP(B113,'[56]24 G&amp;A'!C$33:H$226,6,0)</f>
        <v>Short-term lease of premises</v>
      </c>
    </row>
    <row r="114" spans="2:11" ht="11.45" customHeight="1">
      <c r="B114" s="233" t="s">
        <v>978</v>
      </c>
      <c r="C114" s="232">
        <v>91</v>
      </c>
      <c r="D114" s="231">
        <v>322</v>
      </c>
      <c r="E114" s="230"/>
      <c r="F114" s="230"/>
      <c r="G114" s="237">
        <v>5025.08</v>
      </c>
      <c r="H114" s="237">
        <v>5025.08</v>
      </c>
      <c r="I114" s="230"/>
      <c r="J114" s="230"/>
      <c r="K114" t="str">
        <f>VLOOKUP(B114,'[56]24 G&amp;A'!C$33:H$226,6,0)</f>
        <v>Other expenses</v>
      </c>
    </row>
    <row r="115" spans="2:11" ht="11.45" customHeight="1">
      <c r="B115" s="233" t="s">
        <v>979</v>
      </c>
      <c r="C115" s="232">
        <v>91</v>
      </c>
      <c r="D115" s="231">
        <v>324</v>
      </c>
      <c r="E115" s="230"/>
      <c r="F115" s="230"/>
      <c r="G115" s="237">
        <v>11274.35</v>
      </c>
      <c r="H115" s="237">
        <v>11274.35</v>
      </c>
      <c r="I115" s="230"/>
      <c r="J115" s="230"/>
      <c r="K115" t="str">
        <f>VLOOKUP(B115,'[56]24 G&amp;A'!C$33:H$226,6,0)</f>
        <v>Cunducting cultural events</v>
      </c>
    </row>
    <row r="116" spans="2:11" ht="11.45" customHeight="1">
      <c r="B116" s="233" t="s">
        <v>853</v>
      </c>
      <c r="C116" s="232">
        <v>91</v>
      </c>
      <c r="D116" s="231">
        <v>341</v>
      </c>
      <c r="E116" s="230"/>
      <c r="F116" s="230"/>
      <c r="G116" s="237">
        <v>11.682</v>
      </c>
      <c r="H116" s="237">
        <v>11.682</v>
      </c>
      <c r="I116" s="230"/>
      <c r="J116" s="230"/>
      <c r="K116" t="str">
        <f>VLOOKUP(B116,'[56]24 G&amp;A'!C$33:H$226,6,0)</f>
        <v>Taxes, other than income tax</v>
      </c>
    </row>
    <row r="117" spans="2:11" ht="11.45" customHeight="1">
      <c r="B117" s="233" t="s">
        <v>649</v>
      </c>
      <c r="C117" s="232">
        <v>91</v>
      </c>
      <c r="D117" s="231">
        <v>342</v>
      </c>
      <c r="E117" s="230"/>
      <c r="F117" s="230"/>
      <c r="G117" s="237">
        <v>4940.3095199999998</v>
      </c>
      <c r="H117" s="237">
        <v>4940.3095199999998</v>
      </c>
      <c r="I117" s="230"/>
      <c r="J117" s="230"/>
      <c r="K117" t="str">
        <f>VLOOKUP(B117,'[56]24 G&amp;A'!C$33:H$226,6,0)</f>
        <v>Taxes, other than income tax</v>
      </c>
    </row>
    <row r="118" spans="2:11" ht="11.45" customHeight="1">
      <c r="B118" s="233" t="s">
        <v>649</v>
      </c>
      <c r="C118" s="232">
        <v>91</v>
      </c>
      <c r="D118" s="231">
        <v>349</v>
      </c>
      <c r="E118" s="230"/>
      <c r="F118" s="230"/>
      <c r="G118" s="237">
        <v>34.747999999999998</v>
      </c>
      <c r="H118" s="237">
        <v>34.747999999999998</v>
      </c>
      <c r="I118" s="230"/>
      <c r="J118" s="230"/>
      <c r="K118" t="str">
        <f>VLOOKUP(B118,'[56]24 G&amp;A'!C$33:H$226,6,0)</f>
        <v>Taxes, other than income tax</v>
      </c>
    </row>
    <row r="119" spans="2:11" ht="11.45" customHeight="1">
      <c r="B119" s="233" t="s">
        <v>980</v>
      </c>
      <c r="C119" s="232">
        <v>91</v>
      </c>
      <c r="D119" s="231">
        <v>349</v>
      </c>
      <c r="E119" s="230"/>
      <c r="F119" s="230"/>
      <c r="G119" s="237">
        <v>0.5</v>
      </c>
      <c r="H119" s="237">
        <v>0.5</v>
      </c>
      <c r="I119" s="230"/>
      <c r="J119" s="230"/>
      <c r="K119" t="str">
        <f>VLOOKUP(B119,'[56]24 G&amp;A'!C$33:H$226,6,0)</f>
        <v>Other expenses</v>
      </c>
    </row>
    <row r="120" spans="2:11" ht="11.45" customHeight="1">
      <c r="B120" s="233" t="s">
        <v>943</v>
      </c>
      <c r="C120" s="232">
        <v>91</v>
      </c>
      <c r="D120" s="231">
        <v>355</v>
      </c>
      <c r="E120" s="230"/>
      <c r="F120" s="230"/>
      <c r="G120" s="237">
        <v>14.753690000000001</v>
      </c>
      <c r="H120" s="237">
        <v>14.753690000000001</v>
      </c>
      <c r="I120" s="230"/>
      <c r="J120" s="230"/>
      <c r="K120" t="str">
        <f>VLOOKUP(B120,'[56]24 G&amp;A'!C$33:H$226,6,0)</f>
        <v>Taxes, other than income tax</v>
      </c>
    </row>
    <row r="121" spans="2:11" ht="11.45" customHeight="1">
      <c r="B121" s="233" t="s">
        <v>944</v>
      </c>
      <c r="C121" s="232">
        <v>91</v>
      </c>
      <c r="D121" s="231">
        <v>355</v>
      </c>
      <c r="E121" s="230"/>
      <c r="F121" s="230"/>
      <c r="G121" s="237">
        <v>3370.57611</v>
      </c>
      <c r="H121" s="237">
        <v>3370.57611</v>
      </c>
      <c r="I121" s="230"/>
      <c r="J121" s="230"/>
      <c r="K121" t="str">
        <f>VLOOKUP(B121,'[56]24 G&amp;A'!C$33:H$226,6,0)</f>
        <v>Taxes, other than income tax</v>
      </c>
    </row>
    <row r="122" spans="2:11" ht="11.45" customHeight="1">
      <c r="B122" s="233" t="s">
        <v>945</v>
      </c>
      <c r="C122" s="232">
        <v>91</v>
      </c>
      <c r="D122" s="231">
        <v>355</v>
      </c>
      <c r="E122" s="230"/>
      <c r="F122" s="230"/>
      <c r="G122" s="237">
        <v>4894.2309100000002</v>
      </c>
      <c r="H122" s="237">
        <v>4894.2309100000002</v>
      </c>
      <c r="I122" s="230"/>
      <c r="J122" s="230"/>
      <c r="K122" t="str">
        <f>VLOOKUP(B122,'[56]24 G&amp;A'!C$33:H$226,6,0)</f>
        <v>Taxes, other than income tax</v>
      </c>
    </row>
    <row r="123" spans="2:11" ht="11.45" customHeight="1">
      <c r="B123" s="233" t="s">
        <v>946</v>
      </c>
      <c r="C123" s="232">
        <v>91</v>
      </c>
      <c r="D123" s="231">
        <v>355</v>
      </c>
      <c r="E123" s="230"/>
      <c r="F123" s="230"/>
      <c r="G123" s="237">
        <v>3.6071599999999999</v>
      </c>
      <c r="H123" s="237">
        <v>3.6071599999999999</v>
      </c>
      <c r="I123" s="230"/>
      <c r="J123" s="230"/>
      <c r="K123" t="str">
        <f>VLOOKUP(B123,'[56]24 G&amp;A'!C$33:H$226,6,0)</f>
        <v>Taxes, other than income tax</v>
      </c>
    </row>
    <row r="124" spans="2:11" ht="11.45" customHeight="1">
      <c r="B124" s="233" t="s">
        <v>947</v>
      </c>
      <c r="C124" s="232">
        <v>91</v>
      </c>
      <c r="D124" s="231">
        <v>355</v>
      </c>
      <c r="E124" s="230"/>
      <c r="F124" s="230"/>
      <c r="G124" s="237">
        <v>25.086200000000002</v>
      </c>
      <c r="H124" s="237">
        <v>25.086200000000002</v>
      </c>
      <c r="I124" s="230"/>
      <c r="J124" s="230"/>
      <c r="K124" t="str">
        <f>VLOOKUP(B124,'[56]24 G&amp;A'!C$33:H$226,6,0)</f>
        <v>Other expenses</v>
      </c>
    </row>
    <row r="125" spans="2:11" ht="11.45" customHeight="1">
      <c r="B125" s="233" t="s">
        <v>948</v>
      </c>
      <c r="C125" s="232">
        <v>91</v>
      </c>
      <c r="D125" s="231">
        <v>439</v>
      </c>
      <c r="E125" s="230"/>
      <c r="F125" s="230"/>
      <c r="G125" s="237">
        <v>40500</v>
      </c>
      <c r="H125" s="237">
        <v>40500</v>
      </c>
      <c r="I125" s="230"/>
      <c r="J125" s="230"/>
      <c r="K125" t="str">
        <f>VLOOKUP(B125,'[56]24 G&amp;A'!C$33:H$226,6,0)</f>
        <v>Sponsorship</v>
      </c>
    </row>
    <row r="126" spans="2:11" ht="11.45" customHeight="1">
      <c r="B126" s="233" t="s">
        <v>819</v>
      </c>
      <c r="C126" s="232">
        <v>921</v>
      </c>
      <c r="D126" s="231">
        <v>202</v>
      </c>
      <c r="E126" s="230"/>
      <c r="F126" s="230"/>
      <c r="G126" s="237">
        <v>360.4896</v>
      </c>
      <c r="H126" s="237">
        <v>360.4896</v>
      </c>
      <c r="I126" s="230"/>
      <c r="J126" s="230"/>
      <c r="K126" t="str">
        <f>VLOOKUP(B126,'[56]24 G&amp;A'!C$33:H$226,6,0)</f>
        <v>Third party services</v>
      </c>
    </row>
    <row r="127" spans="2:11" ht="11.45" customHeight="1">
      <c r="B127" s="233" t="s">
        <v>690</v>
      </c>
      <c r="C127" s="232">
        <v>921</v>
      </c>
      <c r="D127" s="231">
        <v>202</v>
      </c>
      <c r="E127" s="230"/>
      <c r="F127" s="230"/>
      <c r="G127" s="237">
        <v>5836.7257199999995</v>
      </c>
      <c r="H127" s="237">
        <v>5836.7257199999995</v>
      </c>
      <c r="I127" s="230"/>
      <c r="J127" s="230"/>
      <c r="K127" t="str">
        <f>VLOOKUP(B127,'[56]24 G&amp;A'!C$33:H$226,6,0)</f>
        <v>Third party services</v>
      </c>
    </row>
    <row r="128" spans="2:11" ht="11.45" customHeight="1">
      <c r="B128" s="233" t="s">
        <v>981</v>
      </c>
      <c r="C128" s="232">
        <v>921</v>
      </c>
      <c r="D128" s="231">
        <v>202</v>
      </c>
      <c r="E128" s="230"/>
      <c r="F128" s="230"/>
      <c r="G128" s="237">
        <v>1472.2470000000001</v>
      </c>
      <c r="H128" s="237">
        <v>1472.2470000000001</v>
      </c>
      <c r="I128" s="230"/>
      <c r="J128" s="230"/>
      <c r="K128" t="str">
        <f>VLOOKUP(B128,'[56]24 G&amp;A'!C$33:H$226,6,0)</f>
        <v>Other expenses</v>
      </c>
    </row>
    <row r="129" spans="2:11" ht="11.45" customHeight="1">
      <c r="B129" s="233" t="s">
        <v>831</v>
      </c>
      <c r="C129" s="232">
        <v>921</v>
      </c>
      <c r="D129" s="231">
        <v>202</v>
      </c>
      <c r="E129" s="230"/>
      <c r="F129" s="230"/>
      <c r="G129" s="237">
        <v>18.870999999999999</v>
      </c>
      <c r="H129" s="237">
        <v>18.870999999999999</v>
      </c>
      <c r="I129" s="230"/>
      <c r="J129" s="230"/>
      <c r="K129" t="str">
        <f>VLOOKUP(B129,'[56]24 G&amp;A'!C$33:H$226,6,0)</f>
        <v>Other expenses</v>
      </c>
    </row>
    <row r="130" spans="2:11" ht="11.45" customHeight="1">
      <c r="B130" s="233" t="s">
        <v>767</v>
      </c>
      <c r="C130" s="232">
        <v>921</v>
      </c>
      <c r="D130" s="231">
        <v>202</v>
      </c>
      <c r="E130" s="230"/>
      <c r="F130" s="230"/>
      <c r="G130" s="237">
        <v>437.54642000000001</v>
      </c>
      <c r="H130" s="237">
        <v>437.54642000000001</v>
      </c>
      <c r="I130" s="230"/>
      <c r="J130" s="230"/>
      <c r="K130" t="str">
        <f>VLOOKUP(B130,'[56]24 G&amp;A'!C$33:H$226,6,0)</f>
        <v>Third party services</v>
      </c>
    </row>
    <row r="131" spans="2:11" ht="11.45" customHeight="1">
      <c r="B131" s="233" t="s">
        <v>800</v>
      </c>
      <c r="C131" s="232">
        <v>921</v>
      </c>
      <c r="D131" s="231">
        <v>202</v>
      </c>
      <c r="E131" s="230"/>
      <c r="F131" s="230"/>
      <c r="G131" s="237">
        <v>280.02732000000003</v>
      </c>
      <c r="H131" s="237">
        <v>280.02732000000003</v>
      </c>
      <c r="I131" s="230"/>
      <c r="J131" s="230"/>
      <c r="K131" t="str">
        <f>VLOOKUP(B131,'[56]24 G&amp;A'!C$33:H$226,6,0)</f>
        <v>Third party services</v>
      </c>
    </row>
    <row r="132" spans="2:11" ht="11.45" customHeight="1">
      <c r="B132" s="233" t="s">
        <v>982</v>
      </c>
      <c r="C132" s="232">
        <v>921</v>
      </c>
      <c r="D132" s="231">
        <v>202</v>
      </c>
      <c r="E132" s="230"/>
      <c r="F132" s="230"/>
      <c r="G132" s="237">
        <v>82.700999999999993</v>
      </c>
      <c r="H132" s="237">
        <v>82.700999999999993</v>
      </c>
      <c r="I132" s="230"/>
      <c r="J132" s="230"/>
      <c r="K132" t="str">
        <f>VLOOKUP(B132,'[56]24 G&amp;A'!C$33:H$226,6,0)</f>
        <v>Third party services</v>
      </c>
    </row>
    <row r="133" spans="2:11" ht="11.45" customHeight="1">
      <c r="B133" s="233" t="s">
        <v>983</v>
      </c>
      <c r="C133" s="232">
        <v>922</v>
      </c>
      <c r="D133" s="234" t="s">
        <v>871</v>
      </c>
      <c r="E133" s="230"/>
      <c r="F133" s="230"/>
      <c r="G133" s="237">
        <v>13.232139999999999</v>
      </c>
      <c r="H133" s="237">
        <v>13.232139999999999</v>
      </c>
      <c r="I133" s="230"/>
      <c r="J133" s="230"/>
      <c r="K133" t="str">
        <f>VLOOKUP(B133,'[56]24 G&amp;A'!C$33:H$226,6,0)</f>
        <v>Other expenses</v>
      </c>
    </row>
    <row r="134" spans="2:11" ht="11.45" customHeight="1">
      <c r="B134" s="233" t="s">
        <v>667</v>
      </c>
      <c r="C134" s="232">
        <v>922</v>
      </c>
      <c r="D134" s="231">
        <v>202</v>
      </c>
      <c r="E134" s="230"/>
      <c r="F134" s="230"/>
      <c r="G134" s="237">
        <v>10764.551960000001</v>
      </c>
      <c r="H134" s="237">
        <v>10764.551960000001</v>
      </c>
      <c r="I134" s="230"/>
      <c r="J134" s="230"/>
      <c r="K134" t="str">
        <f>VLOOKUP(B134,'[56]24 G&amp;A'!C$33:H$226,6,0)</f>
        <v>Third party services</v>
      </c>
    </row>
    <row r="135" spans="2:11" ht="11.45" customHeight="1">
      <c r="B135" s="233" t="s">
        <v>855</v>
      </c>
      <c r="C135" s="232">
        <v>922</v>
      </c>
      <c r="D135" s="231">
        <v>202</v>
      </c>
      <c r="E135" s="230"/>
      <c r="F135" s="230"/>
      <c r="G135" s="237">
        <v>210</v>
      </c>
      <c r="H135" s="237">
        <v>210</v>
      </c>
      <c r="I135" s="230"/>
      <c r="J135" s="230"/>
      <c r="K135" t="str">
        <f>VLOOKUP(B135,'[56]24 G&amp;A'!C$33:H$226,6,0)</f>
        <v>Third party services</v>
      </c>
    </row>
    <row r="136" spans="2:11" ht="11.45" customHeight="1">
      <c r="B136" s="233" t="s">
        <v>693</v>
      </c>
      <c r="C136" s="232">
        <v>923</v>
      </c>
      <c r="D136" s="231">
        <v>202</v>
      </c>
      <c r="E136" s="230"/>
      <c r="F136" s="230"/>
      <c r="G136" s="237">
        <v>3709.7222299999999</v>
      </c>
      <c r="H136" s="237">
        <v>3709.7222299999999</v>
      </c>
      <c r="I136" s="230"/>
      <c r="J136" s="230"/>
      <c r="K136" t="str">
        <f>VLOOKUP(B136,'[56]24 G&amp;A'!C$33:H$226,6,0)</f>
        <v>Third party services</v>
      </c>
    </row>
    <row r="137" spans="2:11" ht="11.45" customHeight="1">
      <c r="B137" s="233" t="s">
        <v>984</v>
      </c>
      <c r="C137" s="232">
        <v>923</v>
      </c>
      <c r="D137" s="231">
        <v>202</v>
      </c>
      <c r="E137" s="230"/>
      <c r="F137" s="230"/>
      <c r="G137" s="237">
        <v>119.45699999999999</v>
      </c>
      <c r="H137" s="237">
        <v>119.45699999999999</v>
      </c>
      <c r="I137" s="230"/>
      <c r="J137" s="230"/>
      <c r="K137" t="str">
        <f>VLOOKUP(B137,'[56]24 G&amp;A'!C$33:H$226,6,0)</f>
        <v>Salary and other related expenses</v>
      </c>
    </row>
    <row r="138" spans="2:11" ht="11.45" customHeight="1">
      <c r="B138" s="233" t="s">
        <v>758</v>
      </c>
      <c r="C138" s="232">
        <v>923</v>
      </c>
      <c r="D138" s="231">
        <v>202</v>
      </c>
      <c r="E138" s="230"/>
      <c r="F138" s="230"/>
      <c r="G138" s="237">
        <v>1138.0156999999999</v>
      </c>
      <c r="H138" s="237">
        <v>1138.0156999999999</v>
      </c>
      <c r="I138" s="230"/>
      <c r="J138" s="230"/>
      <c r="K138" t="str">
        <f>VLOOKUP(B138,'[56]24 G&amp;A'!C$33:H$226,6,0)</f>
        <v>Third party services</v>
      </c>
    </row>
    <row r="139" spans="2:11" ht="11.45" customHeight="1">
      <c r="B139" s="233" t="s">
        <v>862</v>
      </c>
      <c r="C139" s="232">
        <v>925</v>
      </c>
      <c r="D139" s="231">
        <v>202</v>
      </c>
      <c r="E139" s="230"/>
      <c r="F139" s="230"/>
      <c r="G139" s="237">
        <v>4376.5867099999996</v>
      </c>
      <c r="H139" s="237">
        <v>4376.5867099999996</v>
      </c>
      <c r="I139" s="230"/>
      <c r="J139" s="230"/>
      <c r="K139" t="str">
        <f>VLOOKUP(B139,'[56]24 G&amp;A'!C$33:H$226,6,0)</f>
        <v>Third party services</v>
      </c>
    </row>
    <row r="140" spans="2:11" ht="11.45" customHeight="1">
      <c r="B140" s="233" t="s">
        <v>604</v>
      </c>
      <c r="C140" s="232">
        <v>925</v>
      </c>
      <c r="D140" s="231">
        <v>202</v>
      </c>
      <c r="E140" s="230"/>
      <c r="F140" s="230"/>
      <c r="G140" s="237">
        <v>2435.5974999999999</v>
      </c>
      <c r="H140" s="237">
        <v>2435.5974999999999</v>
      </c>
      <c r="I140" s="230"/>
      <c r="J140" s="230"/>
      <c r="K140" t="str">
        <f>VLOOKUP(B140,'[56]24 G&amp;A'!C$33:H$226,6,0)</f>
        <v>Third party services</v>
      </c>
    </row>
  </sheetData>
  <mergeCells count="2">
    <mergeCell ref="B5:D5"/>
    <mergeCell ref="B6:D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workbookViewId="0">
      <selection activeCell="C6" sqref="C6"/>
    </sheetView>
  </sheetViews>
  <sheetFormatPr defaultColWidth="8.85546875" defaultRowHeight="12.75"/>
  <cols>
    <col min="1" max="1" width="8.85546875" style="228"/>
    <col min="2" max="2" width="51.7109375" style="228" customWidth="1"/>
    <col min="3" max="3" width="14.7109375" style="228" bestFit="1" customWidth="1"/>
    <col min="4" max="4" width="13.5703125" style="228" customWidth="1"/>
    <col min="5" max="5" width="8.85546875" style="228"/>
    <col min="6" max="6" width="27.7109375" style="228" customWidth="1"/>
    <col min="7" max="7" width="18.140625" style="228" customWidth="1"/>
    <col min="8" max="16384" width="8.85546875" style="228"/>
  </cols>
  <sheetData>
    <row r="2" spans="2:7" ht="25.5">
      <c r="B2" s="222"/>
      <c r="C2" s="374" t="s">
        <v>1178</v>
      </c>
      <c r="D2" s="374" t="s">
        <v>1165</v>
      </c>
    </row>
    <row r="3" spans="2:7">
      <c r="B3" s="222" t="s">
        <v>1174</v>
      </c>
      <c r="C3" s="373">
        <f>-TB!E479</f>
        <v>-1552147628.6400001</v>
      </c>
      <c r="D3" s="373">
        <v>4390890.3618700001</v>
      </c>
    </row>
    <row r="4" spans="2:7">
      <c r="B4" s="223" t="s">
        <v>1175</v>
      </c>
      <c r="C4" s="385">
        <f>G17</f>
        <v>1544907.5130799999</v>
      </c>
      <c r="D4" s="385">
        <v>7647930.4117400004</v>
      </c>
    </row>
    <row r="5" spans="2:7">
      <c r="B5" s="223" t="s">
        <v>1176</v>
      </c>
      <c r="C5" s="385">
        <f>-TB!E480</f>
        <v>-1500733996.26</v>
      </c>
      <c r="D5" s="385">
        <v>3232248.4837500001</v>
      </c>
    </row>
    <row r="6" spans="2:7">
      <c r="B6" s="223" t="s">
        <v>1177</v>
      </c>
      <c r="C6" s="385">
        <f>-TB!E481</f>
        <v>-48786342.469999999</v>
      </c>
      <c r="D6" s="385">
        <v>157451.58766999998</v>
      </c>
    </row>
    <row r="7" spans="2:7">
      <c r="B7" s="223" t="s">
        <v>604</v>
      </c>
      <c r="C7" s="385">
        <v>26588</v>
      </c>
      <c r="D7" s="385">
        <v>119915</v>
      </c>
    </row>
    <row r="8" spans="2:7">
      <c r="B8" s="222"/>
      <c r="C8" s="373"/>
      <c r="D8" s="373"/>
    </row>
    <row r="9" spans="2:7">
      <c r="B9" s="222"/>
      <c r="C9" s="373"/>
      <c r="D9" s="373"/>
    </row>
    <row r="10" spans="2:7" ht="13.5" thickBot="1">
      <c r="B10" s="245"/>
      <c r="C10" s="386">
        <f>SUM(C3:C7)</f>
        <v>-3100096471.8569198</v>
      </c>
      <c r="D10" s="386">
        <f>SUM(D3:D7)</f>
        <v>15548435.84503</v>
      </c>
    </row>
    <row r="11" spans="2:7">
      <c r="B11" s="222"/>
      <c r="C11" s="373"/>
      <c r="D11" s="373"/>
    </row>
    <row r="12" spans="2:7">
      <c r="C12" s="241">
        <f>-'A1.100 - TS'!T70</f>
        <v>5495443</v>
      </c>
      <c r="D12" s="241"/>
    </row>
    <row r="13" spans="2:7" ht="11.45" customHeight="1">
      <c r="C13" s="242">
        <f>C12-C10</f>
        <v>3105591914.8569198</v>
      </c>
      <c r="F13" s="752" t="s">
        <v>1179</v>
      </c>
      <c r="G13" s="752" t="s">
        <v>573</v>
      </c>
    </row>
    <row r="14" spans="2:7" ht="11.45" customHeight="1">
      <c r="F14" s="753"/>
      <c r="G14" s="753"/>
    </row>
    <row r="15" spans="2:7" ht="11.45" customHeight="1">
      <c r="F15" s="387" t="s">
        <v>588</v>
      </c>
      <c r="G15" s="389">
        <v>1571495.5381299998</v>
      </c>
    </row>
    <row r="16" spans="2:7" ht="11.45" customHeight="1">
      <c r="F16" s="388" t="s">
        <v>1180</v>
      </c>
      <c r="G16" s="1">
        <v>26588.02505</v>
      </c>
    </row>
    <row r="17" spans="6:7" ht="11.45" customHeight="1">
      <c r="F17" s="388" t="s">
        <v>1181</v>
      </c>
      <c r="G17" s="1">
        <v>1544907.5130799999</v>
      </c>
    </row>
  </sheetData>
  <mergeCells count="2">
    <mergeCell ref="F13:F14"/>
    <mergeCell ref="G13:G1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6"/>
  <sheetViews>
    <sheetView topLeftCell="A5" workbookViewId="0">
      <selection activeCell="C6" sqref="C6"/>
    </sheetView>
  </sheetViews>
  <sheetFormatPr defaultRowHeight="15"/>
  <cols>
    <col min="2" max="2" width="43.42578125" customWidth="1"/>
    <col min="3" max="3" width="13.7109375" customWidth="1"/>
    <col min="4" max="4" width="19.140625" customWidth="1"/>
    <col min="7" max="7" width="40.5703125" customWidth="1"/>
    <col min="8" max="9" width="12.140625" customWidth="1"/>
  </cols>
  <sheetData>
    <row r="2" spans="2:15">
      <c r="B2" s="259" t="s">
        <v>543</v>
      </c>
      <c r="C2" s="222"/>
      <c r="D2" s="222"/>
    </row>
    <row r="3" spans="2:15">
      <c r="B3" s="222"/>
      <c r="C3" s="222"/>
      <c r="D3" s="222"/>
    </row>
    <row r="4" spans="2:15">
      <c r="B4" s="222"/>
      <c r="C4" s="222"/>
      <c r="D4" s="222"/>
    </row>
    <row r="5" spans="2:15">
      <c r="B5" s="222"/>
      <c r="C5" s="374" t="s">
        <v>1178</v>
      </c>
      <c r="D5" s="374" t="s">
        <v>1165</v>
      </c>
    </row>
    <row r="6" spans="2:15">
      <c r="B6" s="222" t="s">
        <v>1166</v>
      </c>
      <c r="C6" s="246">
        <v>0</v>
      </c>
      <c r="D6" s="373">
        <v>12730774.46367</v>
      </c>
    </row>
    <row r="7" spans="2:15">
      <c r="B7" s="222" t="s">
        <v>1167</v>
      </c>
      <c r="C7" s="251">
        <f>TB!E446+TB!E448+TB!E449</f>
        <v>439495274.00000006</v>
      </c>
      <c r="D7" s="373">
        <v>895207.42351999995</v>
      </c>
    </row>
    <row r="8" spans="2:15">
      <c r="B8" s="222" t="s">
        <v>1168</v>
      </c>
      <c r="C8" s="251">
        <v>0</v>
      </c>
      <c r="D8" s="373">
        <v>174450.17749999999</v>
      </c>
    </row>
    <row r="9" spans="2:15">
      <c r="B9" s="222" t="s">
        <v>1169</v>
      </c>
      <c r="C9" s="247">
        <f>TB!E444-C7</f>
        <v>82941615.889999926</v>
      </c>
      <c r="D9" s="373">
        <v>62081.085560000502</v>
      </c>
    </row>
    <row r="10" spans="2:15">
      <c r="B10" s="222" t="s">
        <v>1170</v>
      </c>
      <c r="C10" s="246">
        <v>0</v>
      </c>
      <c r="D10" s="373">
        <v>0</v>
      </c>
    </row>
    <row r="11" spans="2:15" ht="15.75" thickBot="1">
      <c r="B11" s="245"/>
      <c r="C11" s="375">
        <f>SUM(C6:C10)</f>
        <v>522436889.88999999</v>
      </c>
      <c r="D11" s="375">
        <f>SUM(D6:D10)</f>
        <v>13862513.150250003</v>
      </c>
    </row>
    <row r="12" spans="2:15">
      <c r="B12" s="259" t="s">
        <v>1171</v>
      </c>
      <c r="C12" s="246">
        <v>251248</v>
      </c>
      <c r="D12" s="246"/>
    </row>
    <row r="13" spans="2:15">
      <c r="B13" s="376" t="s">
        <v>520</v>
      </c>
      <c r="C13" s="226"/>
      <c r="D13" s="226"/>
    </row>
    <row r="14" spans="2:15" ht="12" customHeight="1">
      <c r="G14" s="378" t="s">
        <v>570</v>
      </c>
      <c r="H14" s="754" t="s">
        <v>606</v>
      </c>
      <c r="I14" s="754"/>
      <c r="J14" s="754" t="s">
        <v>607</v>
      </c>
      <c r="K14" s="754"/>
      <c r="L14" s="377"/>
      <c r="M14" s="377"/>
      <c r="N14" s="377"/>
      <c r="O14" s="377"/>
    </row>
    <row r="15" spans="2:15" ht="12" customHeight="1">
      <c r="G15" s="755" t="s">
        <v>1172</v>
      </c>
      <c r="H15" s="755" t="s">
        <v>572</v>
      </c>
      <c r="I15" s="755" t="s">
        <v>573</v>
      </c>
      <c r="J15" s="755" t="s">
        <v>572</v>
      </c>
      <c r="K15" s="755" t="s">
        <v>573</v>
      </c>
      <c r="L15" s="377"/>
      <c r="M15" s="377"/>
      <c r="N15" s="377"/>
      <c r="O15" s="377"/>
    </row>
    <row r="16" spans="2:15" ht="12" customHeight="1">
      <c r="G16" s="756"/>
      <c r="H16" s="756"/>
      <c r="I16" s="756"/>
      <c r="J16" s="756"/>
      <c r="K16" s="756"/>
      <c r="L16" s="377"/>
      <c r="M16" s="377"/>
      <c r="N16" s="377"/>
      <c r="O16" s="377"/>
    </row>
    <row r="17" spans="7:15" ht="12" customHeight="1">
      <c r="G17" s="379" t="s">
        <v>575</v>
      </c>
      <c r="H17" s="381">
        <v>42986554.270000003</v>
      </c>
      <c r="I17" s="381">
        <v>42986554.270000003</v>
      </c>
      <c r="J17" s="380"/>
      <c r="K17" s="380"/>
      <c r="L17" s="377"/>
      <c r="M17" s="377"/>
      <c r="N17" s="377"/>
      <c r="O17" s="377"/>
    </row>
    <row r="18" spans="7:15" ht="12" customHeight="1">
      <c r="G18" s="382" t="s">
        <v>1005</v>
      </c>
      <c r="H18" s="384">
        <v>35344142.259999998</v>
      </c>
      <c r="I18" s="384">
        <v>35344142.259999998</v>
      </c>
      <c r="J18" s="383"/>
      <c r="K18" s="383"/>
      <c r="L18" s="377"/>
      <c r="M18" s="377"/>
      <c r="N18" s="377"/>
      <c r="O18" s="377"/>
    </row>
    <row r="19" spans="7:15" ht="12" customHeight="1">
      <c r="G19" s="382" t="s">
        <v>1173</v>
      </c>
      <c r="H19" s="384">
        <v>7642412.0099999998</v>
      </c>
      <c r="I19" s="384">
        <v>7642412.0099999998</v>
      </c>
      <c r="J19" s="383"/>
      <c r="K19" s="383"/>
      <c r="L19" s="377"/>
      <c r="M19" s="377"/>
      <c r="N19" s="377"/>
      <c r="O19" s="377"/>
    </row>
    <row r="20" spans="7:15" ht="12" customHeight="1"/>
    <row r="21" spans="7:15" ht="12" customHeight="1"/>
    <row r="22" spans="7:15" ht="12" customHeight="1"/>
    <row r="23" spans="7:15" ht="12" customHeight="1"/>
    <row r="24" spans="7:15" ht="12" customHeight="1"/>
    <row r="25" spans="7:15" ht="12" customHeight="1"/>
    <row r="26" spans="7:15" ht="12" customHeight="1"/>
    <row r="27" spans="7:15" ht="12" customHeight="1"/>
    <row r="28" spans="7:15" ht="12" customHeight="1"/>
    <row r="29" spans="7:15" ht="12" customHeight="1"/>
    <row r="30" spans="7:15" ht="12" customHeight="1"/>
    <row r="31" spans="7:15" ht="12" customHeight="1"/>
    <row r="32" spans="7:15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</sheetData>
  <mergeCells count="7">
    <mergeCell ref="H14:I14"/>
    <mergeCell ref="J14:K14"/>
    <mergeCell ref="G15:G16"/>
    <mergeCell ref="H15:H16"/>
    <mergeCell ref="I15:I16"/>
    <mergeCell ref="J15:J16"/>
    <mergeCell ref="K15:K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A2" workbookViewId="0">
      <selection activeCell="I21" sqref="I21"/>
    </sheetView>
  </sheetViews>
  <sheetFormatPr defaultRowHeight="15"/>
  <cols>
    <col min="4" max="4" width="12.140625" customWidth="1"/>
    <col min="5" max="5" width="20.7109375" customWidth="1"/>
    <col min="9" max="9" width="13.140625" customWidth="1"/>
    <col min="10" max="10" width="16.28515625" customWidth="1"/>
    <col min="15" max="15" width="11.28515625" customWidth="1"/>
    <col min="16" max="16" width="13.42578125" customWidth="1"/>
  </cols>
  <sheetData>
    <row r="1" spans="2:16">
      <c r="B1" s="390" t="s">
        <v>566</v>
      </c>
      <c r="C1" s="391"/>
      <c r="D1" s="391"/>
      <c r="E1" s="391"/>
      <c r="M1" s="390" t="s">
        <v>566</v>
      </c>
      <c r="N1" s="391"/>
      <c r="O1" s="391"/>
      <c r="P1" s="391"/>
    </row>
    <row r="2" spans="2:16" ht="15.75">
      <c r="B2" s="392" t="s">
        <v>1182</v>
      </c>
      <c r="C2" s="391"/>
      <c r="D2" s="391"/>
      <c r="E2" s="391"/>
      <c r="G2" s="390" t="s">
        <v>566</v>
      </c>
      <c r="H2" s="391"/>
      <c r="I2" s="391"/>
      <c r="J2" s="391"/>
      <c r="M2" s="392" t="s">
        <v>1202</v>
      </c>
      <c r="N2" s="391"/>
      <c r="O2" s="391"/>
      <c r="P2" s="391"/>
    </row>
    <row r="3" spans="2:16" ht="15.75">
      <c r="B3" s="391"/>
      <c r="C3" s="393" t="s">
        <v>1183</v>
      </c>
      <c r="D3" s="391"/>
      <c r="E3" s="391"/>
      <c r="G3" s="392" t="s">
        <v>1198</v>
      </c>
      <c r="H3" s="391"/>
      <c r="I3" s="391"/>
      <c r="J3" s="391"/>
      <c r="M3" s="391"/>
      <c r="N3" s="393" t="s">
        <v>1203</v>
      </c>
      <c r="O3" s="391"/>
      <c r="P3" s="391"/>
    </row>
    <row r="4" spans="2:16">
      <c r="B4" s="391"/>
      <c r="C4" s="393" t="s">
        <v>567</v>
      </c>
      <c r="D4" s="391"/>
      <c r="E4" s="391"/>
      <c r="G4" s="391"/>
      <c r="H4" s="393" t="s">
        <v>1199</v>
      </c>
      <c r="I4" s="391"/>
      <c r="J4" s="391"/>
      <c r="M4" s="391"/>
      <c r="N4" s="393" t="s">
        <v>567</v>
      </c>
      <c r="O4" s="391"/>
      <c r="P4" s="391"/>
    </row>
    <row r="5" spans="2:16">
      <c r="B5" s="391" t="s">
        <v>568</v>
      </c>
      <c r="C5" s="391" t="s">
        <v>569</v>
      </c>
      <c r="D5" s="391"/>
      <c r="E5" s="391"/>
      <c r="G5" s="391"/>
      <c r="H5" s="393" t="s">
        <v>567</v>
      </c>
      <c r="I5" s="391"/>
      <c r="J5" s="391"/>
      <c r="M5" s="391" t="s">
        <v>568</v>
      </c>
      <c r="N5" s="391" t="s">
        <v>569</v>
      </c>
      <c r="O5" s="391"/>
      <c r="P5" s="391"/>
    </row>
    <row r="6" spans="2:16" ht="25.5">
      <c r="B6" s="394" t="s">
        <v>570</v>
      </c>
      <c r="C6" s="394" t="s">
        <v>571</v>
      </c>
      <c r="D6" s="394" t="s">
        <v>572</v>
      </c>
      <c r="E6" s="394" t="s">
        <v>573</v>
      </c>
      <c r="G6" s="391" t="s">
        <v>568</v>
      </c>
      <c r="H6" s="391" t="s">
        <v>569</v>
      </c>
      <c r="I6" s="391"/>
      <c r="J6" s="391"/>
      <c r="M6" s="394" t="s">
        <v>570</v>
      </c>
      <c r="N6" s="394" t="s">
        <v>571</v>
      </c>
      <c r="O6" s="394" t="s">
        <v>572</v>
      </c>
      <c r="P6" s="394" t="s">
        <v>573</v>
      </c>
    </row>
    <row r="7" spans="2:16" ht="25.5">
      <c r="B7" s="395" t="s">
        <v>1184</v>
      </c>
      <c r="C7" s="396" t="s">
        <v>574</v>
      </c>
      <c r="D7" s="366">
        <v>0</v>
      </c>
      <c r="E7" s="366">
        <v>84207713.010889992</v>
      </c>
      <c r="G7" s="394" t="s">
        <v>570</v>
      </c>
      <c r="H7" s="394" t="s">
        <v>571</v>
      </c>
      <c r="I7" s="394" t="s">
        <v>572</v>
      </c>
      <c r="J7" s="394" t="s">
        <v>573</v>
      </c>
      <c r="M7" s="395" t="s">
        <v>1193</v>
      </c>
      <c r="N7" s="396" t="s">
        <v>574</v>
      </c>
      <c r="O7" s="366">
        <v>0</v>
      </c>
      <c r="P7" s="366">
        <v>7715065.6607600003</v>
      </c>
    </row>
    <row r="8" spans="2:16" ht="22.5">
      <c r="B8" s="397"/>
      <c r="C8" s="398" t="s">
        <v>1145</v>
      </c>
      <c r="D8" s="1">
        <v>48568.335789999997</v>
      </c>
      <c r="E8" s="1">
        <v>49547.780939999997</v>
      </c>
      <c r="G8" s="395" t="s">
        <v>1200</v>
      </c>
      <c r="H8" s="396" t="s">
        <v>574</v>
      </c>
      <c r="I8" s="366">
        <v>0</v>
      </c>
      <c r="J8" s="366">
        <v>2654568.1084700003</v>
      </c>
      <c r="M8" s="397"/>
      <c r="N8" s="398" t="s">
        <v>1186</v>
      </c>
      <c r="O8" s="1">
        <v>0</v>
      </c>
      <c r="P8" s="1">
        <v>3542.10239</v>
      </c>
    </row>
    <row r="9" spans="2:16">
      <c r="B9" s="399"/>
      <c r="C9" s="398" t="s">
        <v>1185</v>
      </c>
      <c r="D9" s="1">
        <v>48568.335789999997</v>
      </c>
      <c r="E9" s="1">
        <v>48568.335789999997</v>
      </c>
      <c r="G9" s="397"/>
      <c r="H9" s="398" t="s">
        <v>1186</v>
      </c>
      <c r="I9" s="1">
        <v>410985.95684</v>
      </c>
      <c r="J9" s="1">
        <v>0</v>
      </c>
      <c r="M9" s="399"/>
      <c r="N9" s="398" t="s">
        <v>1184</v>
      </c>
      <c r="O9" s="1">
        <v>0</v>
      </c>
      <c r="P9" s="1">
        <v>3542.10239</v>
      </c>
    </row>
    <row r="10" spans="2:16">
      <c r="B10" s="399"/>
      <c r="C10" s="398" t="s">
        <v>1147</v>
      </c>
      <c r="D10" s="1">
        <v>0</v>
      </c>
      <c r="E10" s="1">
        <v>979.44515000000001</v>
      </c>
      <c r="G10" s="399"/>
      <c r="H10" s="398" t="s">
        <v>1201</v>
      </c>
      <c r="I10" s="1">
        <v>410985.95684</v>
      </c>
      <c r="J10" s="1">
        <v>0</v>
      </c>
      <c r="M10" s="400"/>
      <c r="N10" s="398" t="s">
        <v>1189</v>
      </c>
      <c r="O10" s="1">
        <v>0</v>
      </c>
      <c r="P10" s="1">
        <v>3542.10239</v>
      </c>
    </row>
    <row r="11" spans="2:16">
      <c r="B11" s="397"/>
      <c r="C11" s="398" t="s">
        <v>1186</v>
      </c>
      <c r="D11" s="1">
        <v>4067588.7191699999</v>
      </c>
      <c r="E11" s="1">
        <v>3990210.9492699997</v>
      </c>
      <c r="G11" s="397"/>
      <c r="H11" s="398" t="s">
        <v>581</v>
      </c>
      <c r="I11" s="1">
        <v>0</v>
      </c>
      <c r="J11" s="1">
        <v>56931.50028</v>
      </c>
      <c r="M11" s="397"/>
      <c r="N11" s="398" t="s">
        <v>1192</v>
      </c>
      <c r="O11" s="1">
        <v>763270.63188</v>
      </c>
      <c r="P11" s="1">
        <v>760875.95453999995</v>
      </c>
    </row>
    <row r="12" spans="2:16">
      <c r="B12" s="399"/>
      <c r="C12" s="398" t="s">
        <v>1187</v>
      </c>
      <c r="D12" s="1">
        <v>77379.960680000004</v>
      </c>
      <c r="E12" s="1">
        <v>0</v>
      </c>
      <c r="G12" s="399"/>
      <c r="H12" s="398" t="s">
        <v>582</v>
      </c>
      <c r="I12" s="1">
        <v>0</v>
      </c>
      <c r="J12" s="1">
        <v>56931.50028</v>
      </c>
      <c r="M12" s="399"/>
      <c r="N12" s="398" t="s">
        <v>1204</v>
      </c>
      <c r="O12" s="1">
        <v>2394.6773399999997</v>
      </c>
      <c r="P12" s="1">
        <v>0</v>
      </c>
    </row>
    <row r="13" spans="2:16">
      <c r="B13" s="400"/>
      <c r="C13" s="398" t="s">
        <v>1188</v>
      </c>
      <c r="D13" s="1">
        <v>70324.662799999991</v>
      </c>
      <c r="E13" s="1">
        <v>0</v>
      </c>
      <c r="G13" s="395"/>
      <c r="H13" s="396" t="s">
        <v>594</v>
      </c>
      <c r="I13" s="366">
        <v>410985.95684</v>
      </c>
      <c r="J13" s="366">
        <v>56931.50028</v>
      </c>
      <c r="M13" s="399"/>
      <c r="N13" s="398" t="s">
        <v>1193</v>
      </c>
      <c r="O13" s="1">
        <v>760875.95453999995</v>
      </c>
      <c r="P13" s="1">
        <v>760875.95453999995</v>
      </c>
    </row>
    <row r="14" spans="2:16" ht="22.5">
      <c r="B14" s="399"/>
      <c r="C14" s="398" t="s">
        <v>1184</v>
      </c>
      <c r="D14" s="1">
        <v>3990208.7584899999</v>
      </c>
      <c r="E14" s="1">
        <v>3990208.7584899999</v>
      </c>
      <c r="G14" s="395"/>
      <c r="H14" s="396" t="s">
        <v>595</v>
      </c>
      <c r="I14" s="366">
        <v>0</v>
      </c>
      <c r="J14" s="366">
        <v>2300513.6519100005</v>
      </c>
      <c r="M14" s="397"/>
      <c r="N14" s="398" t="s">
        <v>581</v>
      </c>
      <c r="O14" s="1">
        <v>0</v>
      </c>
      <c r="P14" s="1">
        <v>13527.64335</v>
      </c>
    </row>
    <row r="15" spans="2:16">
      <c r="B15" s="400"/>
      <c r="C15" s="398" t="s">
        <v>1189</v>
      </c>
      <c r="D15" s="1">
        <v>2693147.8088000002</v>
      </c>
      <c r="E15" s="1">
        <v>2693086.7712600003</v>
      </c>
      <c r="G15" s="391"/>
      <c r="H15" s="391"/>
      <c r="I15" s="391"/>
      <c r="J15" s="391"/>
      <c r="M15" s="399"/>
      <c r="N15" s="398" t="s">
        <v>582</v>
      </c>
      <c r="O15" s="1">
        <v>0</v>
      </c>
      <c r="P15" s="1">
        <v>13527.64335</v>
      </c>
    </row>
    <row r="16" spans="2:16">
      <c r="B16" s="399"/>
      <c r="C16" s="398" t="s">
        <v>1190</v>
      </c>
      <c r="D16" s="1">
        <v>0</v>
      </c>
      <c r="E16" s="1">
        <v>2.1907800000000002</v>
      </c>
      <c r="M16" s="397"/>
      <c r="N16" s="398" t="s">
        <v>1194</v>
      </c>
      <c r="O16" s="1">
        <v>0</v>
      </c>
      <c r="P16" s="1">
        <v>104169.46673</v>
      </c>
    </row>
    <row r="17" spans="2:16">
      <c r="B17" s="400"/>
      <c r="C17" s="398" t="s">
        <v>1191</v>
      </c>
      <c r="D17" s="1">
        <v>0</v>
      </c>
      <c r="E17" s="1">
        <v>2.1907800000000002</v>
      </c>
      <c r="I17" t="s">
        <v>1205</v>
      </c>
      <c r="J17" s="220">
        <f>J11+E22+E24+E20</f>
        <v>3076760.9799500001</v>
      </c>
      <c r="M17" s="399"/>
      <c r="N17" s="398" t="s">
        <v>1195</v>
      </c>
      <c r="O17" s="1">
        <v>0</v>
      </c>
      <c r="P17" s="1">
        <v>104169.46673</v>
      </c>
    </row>
    <row r="18" spans="2:16">
      <c r="B18" s="397"/>
      <c r="C18" s="398" t="s">
        <v>1192</v>
      </c>
      <c r="D18" s="1">
        <v>3542.10239</v>
      </c>
      <c r="E18" s="1">
        <v>0</v>
      </c>
      <c r="I18" t="s">
        <v>1206</v>
      </c>
      <c r="J18" s="2">
        <f>P18+P16+P14</f>
        <v>394001.82577</v>
      </c>
      <c r="M18" s="397"/>
      <c r="N18" s="398" t="s">
        <v>1196</v>
      </c>
      <c r="O18" s="1">
        <v>0</v>
      </c>
      <c r="P18" s="1">
        <v>276304.71568999998</v>
      </c>
    </row>
    <row r="19" spans="2:16">
      <c r="B19" s="399"/>
      <c r="C19" s="398" t="s">
        <v>1193</v>
      </c>
      <c r="D19" s="1">
        <v>3542.10239</v>
      </c>
      <c r="E19" s="1">
        <v>0</v>
      </c>
      <c r="M19" s="399"/>
      <c r="N19" s="398" t="s">
        <v>1197</v>
      </c>
      <c r="O19" s="1">
        <v>0</v>
      </c>
      <c r="P19" s="1">
        <v>276304.71568999998</v>
      </c>
    </row>
    <row r="20" spans="2:16">
      <c r="B20" s="397"/>
      <c r="C20" s="398" t="s">
        <v>581</v>
      </c>
      <c r="D20" s="1">
        <v>0</v>
      </c>
      <c r="E20" s="1">
        <v>24521.448969999998</v>
      </c>
      <c r="H20">
        <v>1000</v>
      </c>
      <c r="M20" s="395"/>
      <c r="N20" s="396" t="s">
        <v>594</v>
      </c>
      <c r="O20" s="366">
        <v>763270.63188</v>
      </c>
      <c r="P20" s="366">
        <v>1158419.8827</v>
      </c>
    </row>
    <row r="21" spans="2:16" ht="22.5">
      <c r="B21" s="399"/>
      <c r="C21" s="398" t="s">
        <v>582</v>
      </c>
      <c r="D21" s="1">
        <v>0</v>
      </c>
      <c r="E21" s="1">
        <v>24521.448969999998</v>
      </c>
      <c r="M21" s="395"/>
      <c r="N21" s="396" t="s">
        <v>595</v>
      </c>
      <c r="O21" s="366">
        <v>0</v>
      </c>
      <c r="P21" s="366">
        <v>8110214.9115800001</v>
      </c>
    </row>
    <row r="22" spans="2:16">
      <c r="B22" s="397"/>
      <c r="C22" s="398" t="s">
        <v>1194</v>
      </c>
      <c r="D22" s="1">
        <v>0</v>
      </c>
      <c r="E22" s="1">
        <v>816597.76187000005</v>
      </c>
    </row>
    <row r="23" spans="2:16">
      <c r="B23" s="399"/>
      <c r="C23" s="398" t="s">
        <v>1195</v>
      </c>
      <c r="D23" s="1">
        <v>0</v>
      </c>
      <c r="E23" s="1">
        <v>816597.76187000005</v>
      </c>
    </row>
    <row r="24" spans="2:16">
      <c r="B24" s="397"/>
      <c r="C24" s="398" t="s">
        <v>1196</v>
      </c>
      <c r="D24" s="1">
        <v>0</v>
      </c>
      <c r="E24" s="1">
        <v>2178710.26883</v>
      </c>
    </row>
    <row r="25" spans="2:16">
      <c r="B25" s="399"/>
      <c r="C25" s="398" t="s">
        <v>1197</v>
      </c>
      <c r="D25" s="1">
        <v>0</v>
      </c>
      <c r="E25" s="1">
        <v>2178710.26883</v>
      </c>
    </row>
    <row r="26" spans="2:16">
      <c r="B26" s="395"/>
      <c r="C26" s="396" t="s">
        <v>594</v>
      </c>
      <c r="D26" s="366">
        <v>4119699.15735</v>
      </c>
      <c r="E26" s="366">
        <v>7059588.209879999</v>
      </c>
    </row>
    <row r="27" spans="2:16" ht="22.5">
      <c r="B27" s="395"/>
      <c r="C27" s="396" t="s">
        <v>595</v>
      </c>
      <c r="D27" s="366">
        <v>0</v>
      </c>
      <c r="E27" s="366">
        <v>87147602.063419998</v>
      </c>
    </row>
    <row r="28" spans="2:16">
      <c r="B28" s="391"/>
      <c r="C28" s="391"/>
      <c r="D28" s="391"/>
      <c r="E28" s="3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J156"/>
  <sheetViews>
    <sheetView topLeftCell="I1" zoomScale="90" zoomScaleNormal="90" workbookViewId="0">
      <selection activeCell="N70" sqref="N70"/>
    </sheetView>
  </sheetViews>
  <sheetFormatPr defaultColWidth="7.140625" defaultRowHeight="12.75" outlineLevelRow="1" outlineLevelCol="1"/>
  <cols>
    <col min="1" max="1" width="27.140625" style="4" customWidth="1"/>
    <col min="2" max="2" width="72.7109375" style="4" customWidth="1"/>
    <col min="3" max="3" width="33.5703125" style="4" customWidth="1"/>
    <col min="4" max="4" width="9.7109375" style="4" customWidth="1"/>
    <col min="5" max="5" width="16.140625" style="4" customWidth="1"/>
    <col min="6" max="7" width="16.140625" style="4" customWidth="1" outlineLevel="1"/>
    <col min="8" max="8" width="20.42578125" style="4" customWidth="1" outlineLevel="1"/>
    <col min="9" max="9" width="0.28515625" style="5" customWidth="1" outlineLevel="1"/>
    <col min="10" max="10" width="13.28515625" style="5" bestFit="1" customWidth="1"/>
    <col min="11" max="11" width="17.140625" style="6" hidden="1" customWidth="1" outlineLevel="1"/>
    <col min="12" max="12" width="11.7109375" style="6" hidden="1" customWidth="1" outlineLevel="1"/>
    <col min="13" max="13" width="13.28515625" style="4" bestFit="1" customWidth="1" outlineLevel="1"/>
    <col min="14" max="14" width="21.140625" style="4" bestFit="1" customWidth="1" outlineLevel="1"/>
    <col min="15" max="15" width="20.5703125" style="4" bestFit="1" customWidth="1" outlineLevel="1"/>
    <col min="16" max="16" width="18.28515625" style="4" bestFit="1" customWidth="1" outlineLevel="1"/>
    <col min="17" max="17" width="16.85546875" style="4" bestFit="1" customWidth="1" outlineLevel="1"/>
    <col min="18" max="18" width="17.7109375" style="4" bestFit="1" customWidth="1" outlineLevel="1"/>
    <col min="19" max="19" width="14.85546875" style="4" bestFit="1" customWidth="1" outlineLevel="1"/>
    <col min="20" max="20" width="15.7109375" style="4" customWidth="1"/>
    <col min="21" max="25" width="16.42578125" style="5" customWidth="1"/>
    <col min="26" max="26" width="5.5703125" style="5" customWidth="1"/>
    <col min="27" max="27" width="1.140625" style="4" customWidth="1"/>
    <col min="28" max="28" width="7.140625" style="4"/>
    <col min="29" max="29" width="17.7109375" style="4" hidden="1" customWidth="1" outlineLevel="1"/>
    <col min="30" max="30" width="18.7109375" style="4" hidden="1" customWidth="1" outlineLevel="1"/>
    <col min="31" max="32" width="14.28515625" style="4" hidden="1" customWidth="1" outlineLevel="1"/>
    <col min="33" max="33" width="14.140625" style="4" hidden="1" customWidth="1" outlineLevel="1"/>
    <col min="34" max="35" width="14.28515625" style="4" hidden="1" customWidth="1" outlineLevel="1"/>
    <col min="36" max="47" width="12.42578125" style="4" hidden="1" customWidth="1" outlineLevel="1"/>
    <col min="48" max="48" width="17.140625" style="4" hidden="1" customWidth="1" outlineLevel="1"/>
    <col min="49" max="61" width="12.42578125" style="4" hidden="1" customWidth="1" outlineLevel="1"/>
    <col min="62" max="62" width="7.140625" style="4" collapsed="1"/>
    <col min="63" max="16384" width="7.140625" style="4"/>
  </cols>
  <sheetData>
    <row r="1" spans="1:61">
      <c r="A1" s="3" t="s">
        <v>409</v>
      </c>
      <c r="W1" s="8"/>
      <c r="X1" s="8"/>
      <c r="AA1" s="9"/>
    </row>
    <row r="2" spans="1:61">
      <c r="A2" s="10" t="s">
        <v>410</v>
      </c>
      <c r="P2" s="11"/>
      <c r="W2" s="12"/>
      <c r="X2" s="12"/>
      <c r="AA2" s="9"/>
      <c r="AB2" s="5"/>
    </row>
    <row r="3" spans="1:61">
      <c r="A3" s="13" t="s">
        <v>411</v>
      </c>
      <c r="W3" s="12"/>
      <c r="X3" s="12"/>
      <c r="AA3" s="9"/>
      <c r="AB3" s="5"/>
    </row>
    <row r="4" spans="1:61">
      <c r="A4" s="14">
        <v>44926</v>
      </c>
      <c r="N4" s="15"/>
      <c r="W4" s="12"/>
      <c r="X4" s="12"/>
      <c r="AA4" s="9"/>
      <c r="AB4" s="5"/>
    </row>
    <row r="5" spans="1:61">
      <c r="A5" s="16" t="s">
        <v>412</v>
      </c>
      <c r="N5" s="11"/>
      <c r="O5" s="11"/>
      <c r="P5" s="11"/>
      <c r="Q5" s="11"/>
      <c r="R5" s="11"/>
      <c r="AA5" s="9"/>
      <c r="AB5" s="5"/>
    </row>
    <row r="6" spans="1:61">
      <c r="E6" s="17" t="s">
        <v>413</v>
      </c>
      <c r="F6" s="17"/>
      <c r="G6" s="17"/>
      <c r="H6" s="17" t="s">
        <v>414</v>
      </c>
      <c r="I6" s="18"/>
      <c r="J6" s="18" t="s">
        <v>415</v>
      </c>
      <c r="K6" s="19"/>
      <c r="L6" s="19"/>
      <c r="M6" s="17" t="s">
        <v>413</v>
      </c>
      <c r="N6" s="17"/>
      <c r="O6" s="17"/>
      <c r="P6" s="17"/>
      <c r="Q6" s="17"/>
      <c r="R6" s="17"/>
      <c r="S6" s="17"/>
      <c r="T6" s="17" t="s">
        <v>416</v>
      </c>
      <c r="U6" s="18"/>
      <c r="V6" s="18"/>
      <c r="W6" s="12"/>
      <c r="X6" s="20"/>
      <c r="Y6" s="18"/>
      <c r="AA6" s="9"/>
      <c r="AB6" s="5"/>
      <c r="AC6" s="21" t="s">
        <v>417</v>
      </c>
      <c r="AD6" s="21" t="s">
        <v>417</v>
      </c>
      <c r="AE6" s="21" t="s">
        <v>417</v>
      </c>
      <c r="AF6" s="21" t="s">
        <v>417</v>
      </c>
      <c r="AG6" s="22" t="s">
        <v>418</v>
      </c>
      <c r="AH6" s="22" t="s">
        <v>418</v>
      </c>
      <c r="AI6" s="21" t="s">
        <v>417</v>
      </c>
      <c r="AJ6" s="22" t="s">
        <v>418</v>
      </c>
      <c r="AK6" s="21" t="s">
        <v>417</v>
      </c>
      <c r="AL6" s="21" t="s">
        <v>417</v>
      </c>
      <c r="AM6" s="21" t="s">
        <v>417</v>
      </c>
      <c r="AN6" s="21" t="s">
        <v>417</v>
      </c>
      <c r="AO6" s="21" t="s">
        <v>417</v>
      </c>
      <c r="AP6" s="21" t="s">
        <v>417</v>
      </c>
      <c r="AQ6" s="21" t="s">
        <v>417</v>
      </c>
      <c r="AR6" s="21" t="s">
        <v>417</v>
      </c>
      <c r="AS6" s="21" t="s">
        <v>417</v>
      </c>
      <c r="AT6" s="22" t="s">
        <v>418</v>
      </c>
      <c r="AU6" s="22" t="s">
        <v>418</v>
      </c>
      <c r="AV6" s="22" t="s">
        <v>418</v>
      </c>
      <c r="AW6" s="22" t="s">
        <v>418</v>
      </c>
      <c r="AX6" s="21" t="s">
        <v>417</v>
      </c>
      <c r="AY6" s="22" t="s">
        <v>418</v>
      </c>
      <c r="AZ6" s="21" t="s">
        <v>417</v>
      </c>
      <c r="BA6" s="22" t="s">
        <v>418</v>
      </c>
      <c r="BB6" s="22" t="s">
        <v>418</v>
      </c>
      <c r="BC6" s="22" t="s">
        <v>418</v>
      </c>
      <c r="BD6" s="22" t="s">
        <v>418</v>
      </c>
      <c r="BE6" s="21" t="s">
        <v>417</v>
      </c>
      <c r="BF6" s="21" t="s">
        <v>417</v>
      </c>
      <c r="BG6" s="21" t="s">
        <v>417</v>
      </c>
      <c r="BH6" s="22" t="s">
        <v>418</v>
      </c>
      <c r="BI6" s="21" t="s">
        <v>417</v>
      </c>
    </row>
    <row r="7" spans="1:61" s="23" customFormat="1" ht="51">
      <c r="B7" s="24" t="s">
        <v>419</v>
      </c>
      <c r="C7" s="24" t="s">
        <v>419</v>
      </c>
      <c r="D7" s="25" t="s">
        <v>420</v>
      </c>
      <c r="E7" s="26">
        <v>44926</v>
      </c>
      <c r="F7" s="27" t="s">
        <v>421</v>
      </c>
      <c r="G7" s="27" t="s">
        <v>421</v>
      </c>
      <c r="H7" s="26">
        <v>44926</v>
      </c>
      <c r="I7" s="28"/>
      <c r="J7" s="26">
        <v>44926</v>
      </c>
      <c r="K7" s="29" t="s">
        <v>422</v>
      </c>
      <c r="L7" s="28"/>
      <c r="M7" s="30">
        <v>45107</v>
      </c>
      <c r="N7" s="31" t="s">
        <v>423</v>
      </c>
      <c r="O7" s="31" t="s">
        <v>424</v>
      </c>
      <c r="P7" s="31" t="s">
        <v>425</v>
      </c>
      <c r="Q7" s="31" t="s">
        <v>426</v>
      </c>
      <c r="R7" s="31" t="s">
        <v>427</v>
      </c>
      <c r="S7" s="31" t="s">
        <v>1595</v>
      </c>
      <c r="T7" s="30">
        <v>45016</v>
      </c>
      <c r="U7" s="28"/>
      <c r="V7" s="28"/>
      <c r="W7" s="32"/>
      <c r="X7" s="32"/>
      <c r="Y7" s="28"/>
      <c r="Z7" s="33"/>
      <c r="AA7" s="34"/>
      <c r="AB7" s="33"/>
      <c r="AC7" s="35" t="e">
        <f>'[56]A1.200 - ES'!#REF!</f>
        <v>#REF!</v>
      </c>
      <c r="AD7" s="35" t="e">
        <f>'[56]A1.200 - ES'!#REF!</f>
        <v>#REF!</v>
      </c>
      <c r="AE7" s="35" t="e">
        <f>'[56]A1.200 - ES'!#REF!</f>
        <v>#REF!</v>
      </c>
      <c r="AF7" s="35" t="e">
        <f>'[56]A1.200 - ES'!#REF!</f>
        <v>#REF!</v>
      </c>
      <c r="AG7" s="35" t="e">
        <f>'[56]A1.200 - ES'!#REF!</f>
        <v>#REF!</v>
      </c>
      <c r="AH7" s="35" t="e">
        <f>'[56]A1.200 - ES'!#REF!</f>
        <v>#REF!</v>
      </c>
      <c r="AI7" s="35" t="e">
        <f>'[56]A1.200 - ES'!#REF!</f>
        <v>#REF!</v>
      </c>
      <c r="AJ7" s="35" t="s">
        <v>428</v>
      </c>
      <c r="AK7" s="35" t="e">
        <f>'[56]A1.200 - ES'!#REF!</f>
        <v>#REF!</v>
      </c>
      <c r="AL7" s="35" t="e">
        <f>'[56]A1.200 - ES'!#REF!</f>
        <v>#REF!</v>
      </c>
      <c r="AM7" s="35" t="e">
        <f>'[56]A1.200 - ES'!#REF!</f>
        <v>#REF!</v>
      </c>
      <c r="AN7" s="35" t="e">
        <f>'[56]A1.200 - ES'!#REF!</f>
        <v>#REF!</v>
      </c>
      <c r="AO7" s="35" t="e">
        <f>'[56]A1.200 - ES'!#REF!</f>
        <v>#REF!</v>
      </c>
      <c r="AP7" s="35" t="e">
        <f>'[56]A1.200 - ES'!#REF!</f>
        <v>#REF!</v>
      </c>
      <c r="AQ7" s="35" t="e">
        <f>'[56]A1.200 - ES'!#REF!</f>
        <v>#REF!</v>
      </c>
      <c r="AR7" s="35" t="e">
        <f>'[56]A1.200 - ES'!#REF!</f>
        <v>#REF!</v>
      </c>
      <c r="AS7" s="35" t="e">
        <f>'[56]A1.200 - ES'!#REF!</f>
        <v>#REF!</v>
      </c>
      <c r="AT7" s="35" t="e">
        <f>'[56]A1.200 - ES'!#REF!</f>
        <v>#REF!</v>
      </c>
      <c r="AU7" s="35" t="e">
        <f>'[56]A1.200 - ES'!#REF!</f>
        <v>#REF!</v>
      </c>
      <c r="AV7" s="35" t="e">
        <f>'[56]A1.200 - ES'!#REF!</f>
        <v>#REF!</v>
      </c>
      <c r="AW7" s="36" t="e">
        <f>'[56]A1.200 - ES'!#REF!</f>
        <v>#REF!</v>
      </c>
      <c r="AX7" s="36" t="e">
        <f>'[56]A1.200 - ES'!#REF!</f>
        <v>#REF!</v>
      </c>
      <c r="AY7" s="36" t="e">
        <f>'[56]A1.200 - ES'!#REF!</f>
        <v>#REF!</v>
      </c>
      <c r="AZ7" s="36" t="e">
        <f>'[56]A1.200 - ES'!#REF!</f>
        <v>#REF!</v>
      </c>
      <c r="BA7" s="36" t="e">
        <f>'[56]A1.200 - ES'!#REF!</f>
        <v>#REF!</v>
      </c>
      <c r="BB7" s="36" t="e">
        <f>'[56]A1.200 - ES'!#REF!</f>
        <v>#REF!</v>
      </c>
      <c r="BC7" s="36" t="e">
        <f>'[56]A1.200 - ES'!#REF!</f>
        <v>#REF!</v>
      </c>
      <c r="BD7" s="36" t="e">
        <f>'[56]A1.200 - ES'!#REF!</f>
        <v>#REF!</v>
      </c>
      <c r="BE7" s="36" t="e">
        <f>'[56]A1.200 - ES'!#REF!</f>
        <v>#REF!</v>
      </c>
      <c r="BF7" s="36" t="e">
        <f>'[56]A1.200 - ES'!#REF!</f>
        <v>#REF!</v>
      </c>
      <c r="BG7" s="36" t="e">
        <f>'[56]A1.200 - ES'!#REF!</f>
        <v>#REF!</v>
      </c>
      <c r="BH7" s="36" t="e">
        <f>'[56]A1.200 - ES'!#REF!</f>
        <v>#REF!</v>
      </c>
      <c r="BI7" s="36" t="e">
        <f>'[56]A1.200 - ES'!#REF!</f>
        <v>#REF!</v>
      </c>
    </row>
    <row r="8" spans="1:61">
      <c r="B8" s="37"/>
      <c r="C8" s="37"/>
      <c r="D8" s="38"/>
      <c r="E8" s="39"/>
      <c r="F8" s="39"/>
      <c r="G8" s="40"/>
      <c r="H8" s="40"/>
      <c r="I8" s="40"/>
      <c r="J8" s="40"/>
      <c r="K8" s="28"/>
      <c r="L8" s="28"/>
      <c r="M8" s="40"/>
      <c r="N8" s="40"/>
      <c r="O8" s="40"/>
      <c r="P8" s="40"/>
      <c r="Q8" s="40"/>
      <c r="R8" s="40"/>
      <c r="S8" s="41"/>
      <c r="T8" s="40"/>
      <c r="U8" s="40"/>
      <c r="V8" s="40"/>
      <c r="W8" s="42"/>
      <c r="X8" s="42"/>
      <c r="Y8" s="40"/>
      <c r="AA8" s="34"/>
      <c r="AB8" s="5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</row>
    <row r="9" spans="1:61" s="5" customFormat="1">
      <c r="B9" s="44" t="s">
        <v>429</v>
      </c>
      <c r="C9" s="44" t="s">
        <v>430</v>
      </c>
      <c r="D9" s="45" t="s">
        <v>431</v>
      </c>
      <c r="E9" s="46">
        <f>SUMIF(TB!$K$3:$K$418,'A1.100 - TS'!B9,TB!$I$3:$I$418)</f>
        <v>151221241.49857998</v>
      </c>
      <c r="F9" s="46">
        <v>34242</v>
      </c>
      <c r="G9" s="46"/>
      <c r="H9" s="46">
        <f>ROUND(SUM(E9:G9),0)</f>
        <v>151255483</v>
      </c>
      <c r="I9" s="46"/>
      <c r="J9" s="46">
        <v>151255483</v>
      </c>
      <c r="K9" s="47">
        <f t="shared" ref="K9:K14" si="0">H9-J9</f>
        <v>0</v>
      </c>
      <c r="L9" s="46"/>
      <c r="M9" s="46">
        <f>SUMIF(TB!$K$3:$K$418,'A1.100 - TS'!B9,TB!$J$3:$J$418)</f>
        <v>147520392.81323996</v>
      </c>
      <c r="N9" s="46"/>
      <c r="O9" s="46"/>
      <c r="P9" s="48"/>
      <c r="Q9" s="48"/>
      <c r="R9" s="48"/>
      <c r="S9" s="49"/>
      <c r="T9" s="50">
        <f>ROUND(SUM(M9:R9),0)</f>
        <v>147520393</v>
      </c>
      <c r="U9" s="50"/>
      <c r="V9" s="50"/>
      <c r="W9" s="50"/>
      <c r="X9" s="50"/>
      <c r="Y9" s="50"/>
      <c r="AA9" s="34"/>
      <c r="AC9" s="51"/>
      <c r="AD9" s="51"/>
      <c r="AE9" s="51"/>
      <c r="AF9" s="51"/>
      <c r="AG9" s="51"/>
      <c r="AH9" s="51"/>
      <c r="AI9" s="51"/>
      <c r="AJ9" s="51"/>
      <c r="AK9" s="51" t="e">
        <f>'[56]A1.200 - ES'!#REF!</f>
        <v>#REF!</v>
      </c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 t="e">
        <f>ROUND('[56]A1.200 - ES'!#REF!,0)</f>
        <v>#REF!</v>
      </c>
      <c r="BB9" s="51"/>
      <c r="BC9" s="51" t="e">
        <f>ROUND('[56]A1.200 - ES'!#REF!,0)</f>
        <v>#REF!</v>
      </c>
      <c r="BD9" s="51"/>
      <c r="BE9" s="51" t="e">
        <f>'[56]A1.200 - ES'!#REF!</f>
        <v>#REF!</v>
      </c>
      <c r="BF9" s="51"/>
      <c r="BG9" s="51" t="e">
        <f>'[56]A1.200 - ES'!#REF!+'[56]A1.200 - ES'!#REF!</f>
        <v>#REF!</v>
      </c>
      <c r="BH9" s="51"/>
      <c r="BI9" s="51"/>
    </row>
    <row r="10" spans="1:61" s="5" customFormat="1">
      <c r="B10" s="52" t="s">
        <v>432</v>
      </c>
      <c r="C10" s="44" t="s">
        <v>433</v>
      </c>
      <c r="D10" s="45" t="s">
        <v>434</v>
      </c>
      <c r="E10" s="46">
        <f>SUMIF(TB!$K$3:$K$418,'A1.100 - TS'!B10,TB!$I$3:$I$418)</f>
        <v>4942448.5019300012</v>
      </c>
      <c r="F10" s="46"/>
      <c r="G10" s="46"/>
      <c r="H10" s="46">
        <f>ROUND(SUM(E10:G10),0)</f>
        <v>4942449</v>
      </c>
      <c r="I10" s="46"/>
      <c r="J10" s="46">
        <v>4942449</v>
      </c>
      <c r="K10" s="47">
        <f t="shared" si="0"/>
        <v>0</v>
      </c>
      <c r="L10" s="46"/>
      <c r="M10" s="46">
        <f>SUMIF(TB!$K$3:$K$418,'A1.100 - TS'!B10,TB!$J$3:$J$418)</f>
        <v>4484173.4028000003</v>
      </c>
      <c r="N10" s="46"/>
      <c r="O10" s="46"/>
      <c r="P10" s="46"/>
      <c r="Q10" s="48"/>
      <c r="R10" s="48"/>
      <c r="S10" s="51"/>
      <c r="T10" s="50">
        <f>ROUND(SUM(M10:R10),0)</f>
        <v>4484173</v>
      </c>
      <c r="U10" s="50"/>
      <c r="V10" s="50"/>
      <c r="W10" s="50"/>
      <c r="X10" s="50"/>
      <c r="Y10" s="50"/>
      <c r="AA10" s="34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</row>
    <row r="11" spans="1:61" s="5" customFormat="1">
      <c r="B11" s="44" t="s">
        <v>435</v>
      </c>
      <c r="C11" s="44" t="s">
        <v>436</v>
      </c>
      <c r="D11" s="45" t="s">
        <v>437</v>
      </c>
      <c r="E11" s="46">
        <f>SUMIF(TB!$K$3:$K$418,'A1.100 - TS'!B11,TB!$I$3:$I$418)</f>
        <v>5679557.7390400004</v>
      </c>
      <c r="F11" s="46"/>
      <c r="G11" s="46"/>
      <c r="H11" s="46">
        <f>ROUND(SUM(E11:G11),0)</f>
        <v>5679558</v>
      </c>
      <c r="I11" s="46"/>
      <c r="J11" s="46">
        <v>5679558</v>
      </c>
      <c r="K11" s="47">
        <f t="shared" si="0"/>
        <v>0</v>
      </c>
      <c r="L11" s="46"/>
      <c r="M11" s="46">
        <f>SUMIF(TB!$K$3:$K$418,'A1.100 - TS'!B11,TB!$J$3:$J$418)</f>
        <v>5143391.3933199989</v>
      </c>
      <c r="N11" s="46"/>
      <c r="O11" s="46"/>
      <c r="P11" s="46"/>
      <c r="Q11" s="48"/>
      <c r="R11" s="48"/>
      <c r="S11" s="51"/>
      <c r="T11" s="686">
        <f>ROUND(SUM(M11:R11),0)</f>
        <v>5143391</v>
      </c>
      <c r="U11" s="50"/>
      <c r="V11" s="50"/>
      <c r="W11" s="50"/>
      <c r="X11" s="50"/>
      <c r="Y11" s="50"/>
      <c r="AA11" s="34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 t="e">
        <f>ROUND('[56]A1.200 - ES'!#REF!,0)</f>
        <v>#REF!</v>
      </c>
      <c r="BD11" s="51" t="e">
        <f>ROUND('[56]A1.200 - ES'!#REF!,0)</f>
        <v>#REF!</v>
      </c>
      <c r="BE11" s="51" t="e">
        <f>'[56]A1.200 - ES'!#REF!</f>
        <v>#REF!</v>
      </c>
      <c r="BF11" s="51"/>
      <c r="BG11" s="51" t="e">
        <f>'[56]A1.200 - ES'!#REF!+'[56]A1.200 - ES'!#REF!</f>
        <v>#REF!</v>
      </c>
      <c r="BH11" s="51"/>
      <c r="BI11" s="51"/>
    </row>
    <row r="12" spans="1:61" s="5" customFormat="1">
      <c r="A12" s="5" t="s">
        <v>438</v>
      </c>
      <c r="B12" s="53" t="s">
        <v>439</v>
      </c>
      <c r="C12" s="53" t="s">
        <v>440</v>
      </c>
      <c r="D12" s="45" t="s">
        <v>441</v>
      </c>
      <c r="E12" s="46">
        <f>SUMIF(TB!$K$3:$K$418,'A1.100 - TS'!B12,TB!$I$3:$I$418)</f>
        <v>0</v>
      </c>
      <c r="F12" s="46"/>
      <c r="G12" s="46"/>
      <c r="H12" s="46">
        <f>ROUND(SUM(E12:G12),0)</f>
        <v>0</v>
      </c>
      <c r="I12" s="46"/>
      <c r="J12" s="46">
        <v>0</v>
      </c>
      <c r="K12" s="47">
        <f t="shared" si="0"/>
        <v>0</v>
      </c>
      <c r="L12" s="46"/>
      <c r="M12" s="46">
        <f>SUMIF(TB!$K$3:$K$418,'A1.100 - TS'!B12,TB!$J$3:$J$418)</f>
        <v>0</v>
      </c>
      <c r="N12" s="46"/>
      <c r="O12" s="46"/>
      <c r="P12" s="46"/>
      <c r="Q12" s="48"/>
      <c r="R12" s="48"/>
      <c r="S12" s="51"/>
      <c r="T12" s="50">
        <f>ROUND(SUM(M12:R12),0)</f>
        <v>0</v>
      </c>
      <c r="U12" s="50"/>
      <c r="V12" s="50"/>
      <c r="W12" s="50"/>
      <c r="X12" s="50"/>
      <c r="Y12" s="50"/>
      <c r="AA12" s="34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</row>
    <row r="13" spans="1:61" s="5" customFormat="1">
      <c r="B13" s="44" t="s">
        <v>442</v>
      </c>
      <c r="C13" s="44" t="s">
        <v>443</v>
      </c>
      <c r="D13" s="45" t="s">
        <v>444</v>
      </c>
      <c r="E13" s="46">
        <f>SUMIF(TB!$K$3:$K$418,'A1.100 - TS'!B13,TB!$I$3:$I$418)</f>
        <v>276452.28084999998</v>
      </c>
      <c r="F13" s="46"/>
      <c r="G13" s="46"/>
      <c r="H13" s="46">
        <f>ROUND(SUM(E13:G13),0)</f>
        <v>276452</v>
      </c>
      <c r="I13" s="46"/>
      <c r="J13" s="46">
        <v>276452</v>
      </c>
      <c r="K13" s="47">
        <f t="shared" si="0"/>
        <v>0</v>
      </c>
      <c r="L13" s="46"/>
      <c r="M13" s="46">
        <f>SUMIF(TB!$K$3:$K$418,'A1.100 - TS'!B13,TB!$J$3:$J$418)</f>
        <v>269336.77185999998</v>
      </c>
      <c r="N13" s="46"/>
      <c r="O13" s="46"/>
      <c r="P13" s="46"/>
      <c r="Q13" s="48"/>
      <c r="R13" s="48"/>
      <c r="S13" s="51">
        <v>35</v>
      </c>
      <c r="T13" s="50">
        <f>ROUND(SUM(M13:S13),0)</f>
        <v>269372</v>
      </c>
      <c r="U13" s="50"/>
      <c r="V13" s="50"/>
      <c r="W13" s="50"/>
      <c r="X13" s="50"/>
      <c r="Y13" s="50"/>
      <c r="AA13" s="34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 t="e">
        <f>'[56]A1.200 - ES'!#REF!</f>
        <v>#REF!</v>
      </c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</row>
    <row r="14" spans="1:61" s="54" customFormat="1">
      <c r="B14" s="55"/>
      <c r="C14" s="55"/>
      <c r="D14" s="55"/>
      <c r="E14" s="56">
        <f>ROUND(SUM(E9:E13),0)</f>
        <v>162119700</v>
      </c>
      <c r="F14" s="56">
        <f>ROUND(SUM(F9:F13),0)</f>
        <v>34242</v>
      </c>
      <c r="G14" s="56"/>
      <c r="H14" s="56">
        <f>ROUND(SUM(H9:H13),0)</f>
        <v>162153942</v>
      </c>
      <c r="I14" s="57"/>
      <c r="J14" s="56">
        <v>162153942</v>
      </c>
      <c r="K14" s="47">
        <f t="shared" si="0"/>
        <v>0</v>
      </c>
      <c r="L14" s="57"/>
      <c r="M14" s="56">
        <f>ROUND(SUM(M9:M13),0)</f>
        <v>157417294</v>
      </c>
      <c r="N14" s="56"/>
      <c r="O14" s="56"/>
      <c r="P14" s="56"/>
      <c r="Q14" s="58"/>
      <c r="R14" s="58"/>
      <c r="S14" s="56"/>
      <c r="T14" s="56">
        <f>ROUND(SUM(T9:T13),0)</f>
        <v>157417329</v>
      </c>
      <c r="U14" s="57"/>
      <c r="V14" s="57"/>
      <c r="W14" s="57"/>
      <c r="X14" s="57"/>
      <c r="Y14" s="57"/>
      <c r="Z14" s="5"/>
      <c r="AA14" s="34"/>
      <c r="AB14" s="5"/>
      <c r="AC14" s="59">
        <f t="shared" ref="AC14:BI14" si="1">ROUND(SUM(AC9:AC13),0)</f>
        <v>0</v>
      </c>
      <c r="AD14" s="59">
        <f t="shared" si="1"/>
        <v>0</v>
      </c>
      <c r="AE14" s="59">
        <f t="shared" si="1"/>
        <v>0</v>
      </c>
      <c r="AF14" s="59">
        <f t="shared" si="1"/>
        <v>0</v>
      </c>
      <c r="AG14" s="59">
        <f t="shared" si="1"/>
        <v>0</v>
      </c>
      <c r="AH14" s="59">
        <f t="shared" si="1"/>
        <v>0</v>
      </c>
      <c r="AI14" s="59">
        <f t="shared" si="1"/>
        <v>0</v>
      </c>
      <c r="AJ14" s="59">
        <f t="shared" si="1"/>
        <v>0</v>
      </c>
      <c r="AK14" s="59" t="e">
        <f t="shared" si="1"/>
        <v>#REF!</v>
      </c>
      <c r="AL14" s="59">
        <f t="shared" si="1"/>
        <v>0</v>
      </c>
      <c r="AM14" s="59">
        <f t="shared" si="1"/>
        <v>0</v>
      </c>
      <c r="AN14" s="59">
        <f t="shared" si="1"/>
        <v>0</v>
      </c>
      <c r="AO14" s="59">
        <f t="shared" si="1"/>
        <v>0</v>
      </c>
      <c r="AP14" s="59">
        <f t="shared" si="1"/>
        <v>0</v>
      </c>
      <c r="AQ14" s="59">
        <f t="shared" si="1"/>
        <v>0</v>
      </c>
      <c r="AR14" s="59">
        <f t="shared" si="1"/>
        <v>0</v>
      </c>
      <c r="AS14" s="59">
        <f t="shared" si="1"/>
        <v>0</v>
      </c>
      <c r="AT14" s="59">
        <f t="shared" si="1"/>
        <v>0</v>
      </c>
      <c r="AU14" s="59">
        <f t="shared" si="1"/>
        <v>0</v>
      </c>
      <c r="AV14" s="59">
        <f t="shared" si="1"/>
        <v>0</v>
      </c>
      <c r="AW14" s="59">
        <f t="shared" si="1"/>
        <v>0</v>
      </c>
      <c r="AX14" s="59" t="e">
        <f t="shared" si="1"/>
        <v>#REF!</v>
      </c>
      <c r="AY14" s="59">
        <f t="shared" si="1"/>
        <v>0</v>
      </c>
      <c r="AZ14" s="59">
        <f t="shared" si="1"/>
        <v>0</v>
      </c>
      <c r="BA14" s="59" t="e">
        <f t="shared" si="1"/>
        <v>#REF!</v>
      </c>
      <c r="BB14" s="59">
        <f t="shared" si="1"/>
        <v>0</v>
      </c>
      <c r="BC14" s="59" t="e">
        <f t="shared" si="1"/>
        <v>#REF!</v>
      </c>
      <c r="BD14" s="59" t="e">
        <f t="shared" si="1"/>
        <v>#REF!</v>
      </c>
      <c r="BE14" s="59" t="e">
        <f t="shared" si="1"/>
        <v>#REF!</v>
      </c>
      <c r="BF14" s="59">
        <f t="shared" si="1"/>
        <v>0</v>
      </c>
      <c r="BG14" s="59" t="e">
        <f t="shared" si="1"/>
        <v>#REF!</v>
      </c>
      <c r="BH14" s="59">
        <f t="shared" si="1"/>
        <v>0</v>
      </c>
      <c r="BI14" s="59">
        <f t="shared" si="1"/>
        <v>0</v>
      </c>
    </row>
    <row r="15" spans="1:61" s="5" customFormat="1">
      <c r="B15" s="44"/>
      <c r="C15" s="44"/>
      <c r="D15" s="45"/>
      <c r="E15" s="60"/>
      <c r="F15" s="60"/>
      <c r="G15" s="60"/>
      <c r="H15" s="60"/>
      <c r="I15" s="60"/>
      <c r="J15" s="60"/>
      <c r="K15" s="61"/>
      <c r="L15" s="60"/>
      <c r="M15" s="60"/>
      <c r="N15" s="60"/>
      <c r="O15" s="60"/>
      <c r="P15" s="60"/>
      <c r="Q15" s="62"/>
      <c r="R15" s="62"/>
      <c r="S15" s="63"/>
      <c r="T15" s="63"/>
      <c r="U15" s="63"/>
      <c r="V15" s="63"/>
      <c r="W15" s="63"/>
      <c r="X15" s="63"/>
      <c r="Y15" s="63"/>
      <c r="AA15" s="34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</row>
    <row r="16" spans="1:61" s="5" customFormat="1">
      <c r="B16" s="44" t="s">
        <v>445</v>
      </c>
      <c r="C16" s="44" t="s">
        <v>446</v>
      </c>
      <c r="D16" s="45" t="s">
        <v>447</v>
      </c>
      <c r="E16" s="46">
        <f>SUMIF(TB!$K$3:$K$418,'A1.100 - TS'!B16,TB!$I$3:$I$418)</f>
        <v>5839892.2942599999</v>
      </c>
      <c r="F16" s="46"/>
      <c r="G16" s="46"/>
      <c r="H16" s="46">
        <f t="shared" ref="H16:H24" si="2">ROUND(SUM(E16:G16),0)</f>
        <v>5839892</v>
      </c>
      <c r="I16" s="46"/>
      <c r="J16" s="46">
        <v>5839892</v>
      </c>
      <c r="K16" s="47">
        <f t="shared" ref="K16:K26" si="3">H16-J16</f>
        <v>0</v>
      </c>
      <c r="L16" s="46"/>
      <c r="M16" s="46">
        <f>SUMIF(TB!$K$3:$K$418,'A1.100 - TS'!B16,TB!$J$3:$J$418)</f>
        <v>5886413.1018400006</v>
      </c>
      <c r="N16" s="46"/>
      <c r="O16" s="46"/>
      <c r="P16" s="46"/>
      <c r="Q16" s="48"/>
      <c r="R16" s="48"/>
      <c r="S16" s="51" t="s">
        <v>1275</v>
      </c>
      <c r="T16" s="685">
        <f>ROUND(SUM(M16:S16),0)</f>
        <v>5886413</v>
      </c>
      <c r="U16" s="63"/>
      <c r="V16" s="64"/>
      <c r="W16" s="63"/>
      <c r="X16" s="63"/>
      <c r="Y16" s="63"/>
      <c r="AA16" s="34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</row>
    <row r="17" spans="1:61" s="5" customFormat="1">
      <c r="A17" s="65" t="s">
        <v>448</v>
      </c>
      <c r="B17" s="44" t="s">
        <v>449</v>
      </c>
      <c r="C17" s="44" t="s">
        <v>450</v>
      </c>
      <c r="D17" s="45" t="s">
        <v>451</v>
      </c>
      <c r="E17" s="46">
        <f>SUMIF(TB!$K$3:$K$418,'A1.100 - TS'!B17,TB!$I$3:$I$418)</f>
        <v>12023475.103459997</v>
      </c>
      <c r="F17" s="46">
        <v>186074</v>
      </c>
      <c r="G17" s="46">
        <v>1259816</v>
      </c>
      <c r="H17" s="46">
        <f t="shared" si="2"/>
        <v>13469365</v>
      </c>
      <c r="I17" s="46"/>
      <c r="J17" s="46">
        <v>13469365</v>
      </c>
      <c r="K17" s="47">
        <f t="shared" si="3"/>
        <v>0</v>
      </c>
      <c r="L17" s="46"/>
      <c r="M17" s="46">
        <f>SUMIF(TB!$K$3:$K$418,'A1.100 - TS'!B17,TB!$J$3:$J$418)</f>
        <v>6129877.2940299995</v>
      </c>
      <c r="N17" s="48"/>
      <c r="O17" s="48">
        <f>-O19</f>
        <v>-2846065</v>
      </c>
      <c r="P17" s="48"/>
      <c r="Q17" s="48"/>
      <c r="R17" s="48"/>
      <c r="S17" s="51"/>
      <c r="T17" s="685">
        <f>ROUND(SUM(M17:R17),0)</f>
        <v>3283812</v>
      </c>
      <c r="U17" s="63">
        <f>SUM(N17:S18)</f>
        <v>-4534237</v>
      </c>
      <c r="V17" s="63"/>
      <c r="W17" s="63"/>
      <c r="X17" s="63"/>
      <c r="Y17" s="63"/>
      <c r="AA17" s="34"/>
      <c r="AC17" s="51"/>
      <c r="AD17" s="51"/>
      <c r="AE17" s="51"/>
      <c r="AF17" s="51"/>
      <c r="AG17" s="51" t="e">
        <f>ROUND('[56]A1.200 - ES'!#REF!,0)</f>
        <v>#REF!</v>
      </c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 t="e">
        <f>ROUND('[56]A1.200 - ES'!#REF!,0)</f>
        <v>#REF!</v>
      </c>
      <c r="AU17" s="51" t="e">
        <f>ROUND('[56]A1.200 - ES'!#REF!,0)</f>
        <v>#REF!</v>
      </c>
      <c r="AV17" s="51" t="e">
        <f>ROUND('[56]A1.200 - ES'!#REF!,0)</f>
        <v>#REF!</v>
      </c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</row>
    <row r="18" spans="1:61" s="5" customFormat="1">
      <c r="A18" s="65" t="s">
        <v>448</v>
      </c>
      <c r="B18" s="44" t="s">
        <v>452</v>
      </c>
      <c r="C18" s="44" t="s">
        <v>453</v>
      </c>
      <c r="D18" s="45" t="s">
        <v>451</v>
      </c>
      <c r="E18" s="46">
        <f>SUMIF(TB!$K$3:$K$418,'A1.100 - TS'!B18,TB!$I$3:$I$418)</f>
        <v>14947392.706480002</v>
      </c>
      <c r="F18" s="46">
        <v>-185808</v>
      </c>
      <c r="G18" s="46">
        <v>-5472731</v>
      </c>
      <c r="H18" s="46">
        <f t="shared" si="2"/>
        <v>9288854</v>
      </c>
      <c r="I18" s="46"/>
      <c r="J18" s="46">
        <v>9288857</v>
      </c>
      <c r="K18" s="47">
        <f t="shared" si="3"/>
        <v>-3</v>
      </c>
      <c r="L18" s="46"/>
      <c r="M18" s="46">
        <f>SUMIF(TB!$K$3:$K$418,'A1.100 - TS'!B18,TB!$J$3:$J$418)</f>
        <v>11243239.217570001</v>
      </c>
      <c r="N18" s="48">
        <f>-N19</f>
        <v>-1688147</v>
      </c>
      <c r="O18" s="48"/>
      <c r="P18" s="48"/>
      <c r="Q18" s="48"/>
      <c r="R18" s="48"/>
      <c r="S18" s="51">
        <v>-25</v>
      </c>
      <c r="T18" s="685">
        <f>ROUND(SUM(M18:S18),0)</f>
        <v>9555067</v>
      </c>
      <c r="U18" s="66"/>
      <c r="V18" s="63"/>
      <c r="W18" s="63"/>
      <c r="X18" s="63"/>
      <c r="Y18" s="63"/>
      <c r="AA18" s="34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 t="e">
        <f>ROUND('[56]A1.200 - ES'!#REF!,0)</f>
        <v>#REF!</v>
      </c>
      <c r="AU18" s="51" t="e">
        <f>ROUND('[56]A1.200 - ES'!#REF!,0)</f>
        <v>#REF!</v>
      </c>
      <c r="AV18" s="51" t="e">
        <f>ROUND('[56]A1.200 - ES'!#REF!,0)</f>
        <v>#REF!</v>
      </c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</row>
    <row r="19" spans="1:61" s="5" customFormat="1">
      <c r="A19" s="67"/>
      <c r="B19" s="44" t="s">
        <v>454</v>
      </c>
      <c r="C19" s="44"/>
      <c r="D19" s="45"/>
      <c r="E19" s="46">
        <f>SUMIF(TB!$K$3:$K$418,'A1.100 - TS'!B19,TB!$I$3:$I$418)</f>
        <v>0</v>
      </c>
      <c r="F19" s="46"/>
      <c r="G19" s="46">
        <v>3055691</v>
      </c>
      <c r="H19" s="46">
        <f t="shared" si="2"/>
        <v>3055691</v>
      </c>
      <c r="I19" s="46"/>
      <c r="J19" s="46">
        <v>3055691</v>
      </c>
      <c r="K19" s="47"/>
      <c r="L19" s="46"/>
      <c r="M19" s="46">
        <f>SUMIF(TB!$K$3:$K$418,'A1.100 - TS'!B19,TB!$J$3:$J$418)</f>
        <v>0</v>
      </c>
      <c r="N19" s="48">
        <v>1688147</v>
      </c>
      <c r="O19" s="48">
        <v>2846065</v>
      </c>
      <c r="P19" s="48"/>
      <c r="Q19" s="48"/>
      <c r="R19" s="48"/>
      <c r="S19" s="51">
        <v>29</v>
      </c>
      <c r="T19" s="685">
        <f>ROUND(SUM(M19:S19),0)</f>
        <v>4534241</v>
      </c>
      <c r="U19" s="63"/>
      <c r="V19" s="63"/>
      <c r="W19" s="63"/>
      <c r="X19" s="63"/>
      <c r="Y19" s="63"/>
      <c r="AA19" s="34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</row>
    <row r="20" spans="1:61" s="5" customFormat="1">
      <c r="A20" s="5" t="s">
        <v>438</v>
      </c>
      <c r="B20" s="53" t="s">
        <v>455</v>
      </c>
      <c r="C20" s="53" t="s">
        <v>456</v>
      </c>
      <c r="D20" s="45" t="s">
        <v>441</v>
      </c>
      <c r="E20" s="46">
        <f>SUMIF(TB!$K$3:$K$418,'A1.100 - TS'!B20,TB!$I$3:$I$418)</f>
        <v>191934.04731999998</v>
      </c>
      <c r="F20" s="46">
        <v>-191934</v>
      </c>
      <c r="G20" s="46"/>
      <c r="H20" s="46">
        <f t="shared" si="2"/>
        <v>0</v>
      </c>
      <c r="I20" s="46"/>
      <c r="J20" s="46">
        <v>0</v>
      </c>
      <c r="K20" s="47">
        <f t="shared" si="3"/>
        <v>0</v>
      </c>
      <c r="L20" s="46"/>
      <c r="M20" s="46">
        <f>SUMIF(TB!$K$3:$K$418,'A1.100 - TS'!B20,TB!$J$3:$J$418)</f>
        <v>145888.28154</v>
      </c>
      <c r="N20" s="47"/>
      <c r="O20" s="47"/>
      <c r="P20" s="47"/>
      <c r="Q20" s="48"/>
      <c r="R20" s="48"/>
      <c r="S20" s="51">
        <v>-145888</v>
      </c>
      <c r="T20" s="63">
        <f>ROUND(SUM(M20:S20),0)</f>
        <v>0</v>
      </c>
      <c r="U20" s="68"/>
      <c r="V20" s="63"/>
      <c r="W20" s="63"/>
      <c r="X20" s="63"/>
      <c r="Y20" s="63"/>
      <c r="AA20" s="34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</row>
    <row r="21" spans="1:61" s="5" customFormat="1">
      <c r="B21" s="44" t="s">
        <v>457</v>
      </c>
      <c r="C21" s="44" t="s">
        <v>458</v>
      </c>
      <c r="D21" s="45" t="s">
        <v>459</v>
      </c>
      <c r="E21" s="46">
        <f>SUMIF(TB!$K$3:$K$418,'A1.100 - TS'!B21,TB!$I$3:$I$418)</f>
        <v>452371.86746999994</v>
      </c>
      <c r="F21" s="46">
        <v>-255944</v>
      </c>
      <c r="G21" s="46"/>
      <c r="H21" s="46">
        <f t="shared" si="2"/>
        <v>196428</v>
      </c>
      <c r="I21" s="46"/>
      <c r="J21" s="46">
        <v>196428</v>
      </c>
      <c r="K21" s="47">
        <f t="shared" si="3"/>
        <v>0</v>
      </c>
      <c r="L21" s="46"/>
      <c r="M21" s="46">
        <f>SUMIF(TB!$K$3:$K$418,'A1.100 - TS'!B21,TB!$J$3:$J$418)</f>
        <v>315713.72191999998</v>
      </c>
      <c r="N21" s="48"/>
      <c r="O21" s="46"/>
      <c r="P21" s="46"/>
      <c r="Q21" s="48"/>
      <c r="R21" s="48"/>
      <c r="S21" s="51"/>
      <c r="T21" s="685">
        <f>ROUND(SUM(M21:R21),0)</f>
        <v>315714</v>
      </c>
      <c r="U21" s="63"/>
      <c r="V21" s="63"/>
      <c r="W21" s="63"/>
      <c r="X21" s="63"/>
      <c r="Y21" s="63"/>
      <c r="AA21" s="34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>
        <f>ROUND(77150,0)</f>
        <v>77150</v>
      </c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</row>
    <row r="22" spans="1:61" s="5" customFormat="1">
      <c r="B22" s="44" t="s">
        <v>460</v>
      </c>
      <c r="C22" s="44" t="s">
        <v>461</v>
      </c>
      <c r="D22" s="45" t="s">
        <v>451</v>
      </c>
      <c r="E22" s="46">
        <f>SUMIF(TB!$K$3:$K$418,'A1.100 - TS'!B22,TB!$I$3:$I$418)</f>
        <v>7812501.8750400003</v>
      </c>
      <c r="F22" s="46">
        <v>-160577</v>
      </c>
      <c r="G22" s="46"/>
      <c r="H22" s="46">
        <f t="shared" si="2"/>
        <v>7651925</v>
      </c>
      <c r="I22" s="46"/>
      <c r="J22" s="46">
        <v>7651925</v>
      </c>
      <c r="K22" s="47">
        <f t="shared" si="3"/>
        <v>0</v>
      </c>
      <c r="L22" s="46"/>
      <c r="M22" s="46">
        <f>SUMIF(TB!$K$3:$K$418,'A1.100 - TS'!B22,TB!$J$3:$J$418)+867</f>
        <v>6674521.9778100001</v>
      </c>
      <c r="N22" s="48"/>
      <c r="O22" s="47"/>
      <c r="P22" s="47"/>
      <c r="Q22" s="48"/>
      <c r="R22" s="48"/>
      <c r="S22" s="51">
        <f>-35+1+145888</f>
        <v>145854</v>
      </c>
      <c r="T22" s="63">
        <f>ROUND(SUM(M22:S22),0)</f>
        <v>6820376</v>
      </c>
      <c r="U22" s="63"/>
      <c r="V22" s="63"/>
      <c r="W22" s="63"/>
      <c r="X22" s="63"/>
      <c r="Y22" s="63"/>
      <c r="AA22" s="34"/>
      <c r="AC22" s="51"/>
      <c r="AD22" s="51"/>
      <c r="AE22" s="51"/>
      <c r="AF22" s="51"/>
      <c r="AG22" s="51" t="e">
        <f>ROUND(-'[56]A1.200 - ES'!#REF!,0)</f>
        <v>#REF!</v>
      </c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 t="e">
        <f>ROUND(-'[56]A1.200 - ES'!#REF!,0)</f>
        <v>#REF!</v>
      </c>
      <c r="AT22" s="51"/>
      <c r="AU22" s="51"/>
      <c r="AV22" s="51"/>
      <c r="AW22" s="51"/>
      <c r="AX22" s="51" t="e">
        <f>ROUND('[56]A1.200 - ES'!#REF!,0)</f>
        <v>#REF!</v>
      </c>
      <c r="AY22" s="51" t="e">
        <f>ROUND(-'[56]A1.200 - ES'!#REF!,0)</f>
        <v>#REF!</v>
      </c>
      <c r="AZ22" s="51"/>
      <c r="BA22" s="51" t="e">
        <f>ROUND('[56]A1.200 - ES'!#REF!,0)</f>
        <v>#REF!</v>
      </c>
      <c r="BB22" s="51" t="e">
        <f>ROUND('[56]A1.200 - ES'!#REF!,0)</f>
        <v>#REF!</v>
      </c>
      <c r="BC22" s="51"/>
      <c r="BD22" s="51"/>
      <c r="BE22" s="51"/>
      <c r="BF22" s="51"/>
      <c r="BG22" s="51"/>
      <c r="BH22" s="51"/>
      <c r="BI22" s="51"/>
    </row>
    <row r="23" spans="1:61" s="5" customFormat="1">
      <c r="B23" s="44" t="s">
        <v>462</v>
      </c>
      <c r="C23" s="44" t="s">
        <v>463</v>
      </c>
      <c r="D23" s="45"/>
      <c r="E23" s="46">
        <f>SUMIF(TB!$K$3:$K$418,'A1.100 - TS'!B23,TB!$I$3:$I$418)</f>
        <v>3670556.4389999998</v>
      </c>
      <c r="F23" s="46">
        <v>-567407</v>
      </c>
      <c r="G23" s="46"/>
      <c r="H23" s="46">
        <f t="shared" si="2"/>
        <v>3103149</v>
      </c>
      <c r="I23" s="46"/>
      <c r="J23" s="46">
        <v>3103149</v>
      </c>
      <c r="K23" s="47">
        <f t="shared" si="3"/>
        <v>0</v>
      </c>
      <c r="L23" s="46"/>
      <c r="M23" s="46">
        <f>SUMIF(TB!$K$3:$K$418,'A1.100 - TS'!B23,TB!$J$3:$J$418)</f>
        <v>3610093.1205199999</v>
      </c>
      <c r="N23" s="48"/>
      <c r="O23" s="48"/>
      <c r="P23" s="48"/>
      <c r="Q23" s="48"/>
      <c r="R23" s="48"/>
      <c r="S23" s="51"/>
      <c r="T23" s="63">
        <f>ROUND(SUM(M23:S23),0)</f>
        <v>3610093</v>
      </c>
      <c r="U23" s="63"/>
      <c r="V23" s="63"/>
      <c r="W23" s="63"/>
      <c r="X23" s="63"/>
      <c r="Y23" s="63"/>
      <c r="AA23" s="34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</row>
    <row r="24" spans="1:61" s="5" customFormat="1">
      <c r="B24" s="44" t="s">
        <v>464</v>
      </c>
      <c r="C24" s="44" t="s">
        <v>465</v>
      </c>
      <c r="D24" s="45" t="s">
        <v>466</v>
      </c>
      <c r="E24" s="46">
        <f>SUMIF(TB!$K$3:$K$418,'A1.100 - TS'!B24,TB!$I$3:$I$418)</f>
        <v>15278191.120400002</v>
      </c>
      <c r="F24" s="46"/>
      <c r="G24" s="46"/>
      <c r="H24" s="46">
        <f t="shared" si="2"/>
        <v>15278191</v>
      </c>
      <c r="I24" s="46"/>
      <c r="J24" s="46">
        <v>15278187</v>
      </c>
      <c r="K24" s="47">
        <f t="shared" si="3"/>
        <v>4</v>
      </c>
      <c r="L24" s="46"/>
      <c r="M24" s="46">
        <f>SUMIF(TB!$K$3:$K$418,'A1.100 - TS'!B24,TB!$J$3:$J$418)</f>
        <v>6970223.9826099984</v>
      </c>
      <c r="N24" s="48"/>
      <c r="O24" s="48"/>
      <c r="P24" s="48"/>
      <c r="Q24" s="48"/>
      <c r="R24" s="48"/>
      <c r="S24" s="51">
        <f>-4</f>
        <v>-4</v>
      </c>
      <c r="T24" s="685">
        <f>ROUND(SUM(M24:S24),0)</f>
        <v>6970220</v>
      </c>
      <c r="U24" s="63"/>
      <c r="V24" s="63"/>
      <c r="W24" s="63"/>
      <c r="X24" s="63"/>
      <c r="Y24" s="63"/>
      <c r="AA24" s="34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</row>
    <row r="25" spans="1:61" s="54" customFormat="1">
      <c r="B25" s="55"/>
      <c r="C25" s="55"/>
      <c r="D25" s="55"/>
      <c r="E25" s="56">
        <f>ROUND(SUM(E16:E24),0)</f>
        <v>60216315</v>
      </c>
      <c r="F25" s="56"/>
      <c r="G25" s="56"/>
      <c r="H25" s="56">
        <f>ROUND(SUM(H16:H24),0)</f>
        <v>57883495</v>
      </c>
      <c r="I25" s="57"/>
      <c r="J25" s="56">
        <v>57883494</v>
      </c>
      <c r="K25" s="47">
        <f t="shared" si="3"/>
        <v>1</v>
      </c>
      <c r="L25" s="57"/>
      <c r="M25" s="56">
        <f>ROUND(SUM(M16:M24),0)</f>
        <v>40975971</v>
      </c>
      <c r="N25" s="58"/>
      <c r="O25" s="58"/>
      <c r="P25" s="58"/>
      <c r="Q25" s="58"/>
      <c r="R25" s="58"/>
      <c r="S25" s="56"/>
      <c r="T25" s="56">
        <f>ROUND(SUM(T16:T24),0)</f>
        <v>40975936</v>
      </c>
      <c r="U25" s="63"/>
      <c r="V25" s="63"/>
      <c r="W25" s="63"/>
      <c r="X25" s="63"/>
      <c r="Y25" s="63"/>
      <c r="Z25" s="5"/>
      <c r="AA25" s="34"/>
      <c r="AB25" s="5"/>
      <c r="AC25" s="59">
        <f t="shared" ref="AC25:BI25" si="4">ROUND(SUM(AC16:AC24),0)</f>
        <v>0</v>
      </c>
      <c r="AD25" s="59">
        <f t="shared" si="4"/>
        <v>0</v>
      </c>
      <c r="AE25" s="59">
        <f t="shared" si="4"/>
        <v>0</v>
      </c>
      <c r="AF25" s="59">
        <f t="shared" si="4"/>
        <v>0</v>
      </c>
      <c r="AG25" s="59" t="e">
        <f t="shared" si="4"/>
        <v>#REF!</v>
      </c>
      <c r="AH25" s="59">
        <f t="shared" si="4"/>
        <v>0</v>
      </c>
      <c r="AI25" s="59">
        <f t="shared" si="4"/>
        <v>0</v>
      </c>
      <c r="AJ25" s="59">
        <f t="shared" si="4"/>
        <v>0</v>
      </c>
      <c r="AK25" s="59">
        <f t="shared" si="4"/>
        <v>0</v>
      </c>
      <c r="AL25" s="59">
        <f t="shared" si="4"/>
        <v>0</v>
      </c>
      <c r="AM25" s="59">
        <f t="shared" si="4"/>
        <v>0</v>
      </c>
      <c r="AN25" s="59">
        <f t="shared" si="4"/>
        <v>0</v>
      </c>
      <c r="AO25" s="59">
        <f t="shared" si="4"/>
        <v>0</v>
      </c>
      <c r="AP25" s="59">
        <f t="shared" si="4"/>
        <v>0</v>
      </c>
      <c r="AQ25" s="59">
        <f t="shared" si="4"/>
        <v>0</v>
      </c>
      <c r="AR25" s="59">
        <f t="shared" si="4"/>
        <v>0</v>
      </c>
      <c r="AS25" s="59" t="e">
        <f t="shared" si="4"/>
        <v>#REF!</v>
      </c>
      <c r="AT25" s="59" t="e">
        <f t="shared" si="4"/>
        <v>#REF!</v>
      </c>
      <c r="AU25" s="59" t="e">
        <f t="shared" si="4"/>
        <v>#REF!</v>
      </c>
      <c r="AV25" s="59" t="e">
        <f t="shared" si="4"/>
        <v>#REF!</v>
      </c>
      <c r="AW25" s="59">
        <f t="shared" si="4"/>
        <v>77150</v>
      </c>
      <c r="AX25" s="59" t="e">
        <f t="shared" si="4"/>
        <v>#REF!</v>
      </c>
      <c r="AY25" s="59" t="e">
        <f t="shared" si="4"/>
        <v>#REF!</v>
      </c>
      <c r="AZ25" s="59">
        <f t="shared" si="4"/>
        <v>0</v>
      </c>
      <c r="BA25" s="59" t="e">
        <f t="shared" si="4"/>
        <v>#REF!</v>
      </c>
      <c r="BB25" s="59" t="e">
        <f t="shared" si="4"/>
        <v>#REF!</v>
      </c>
      <c r="BC25" s="59">
        <f t="shared" si="4"/>
        <v>0</v>
      </c>
      <c r="BD25" s="59">
        <f t="shared" si="4"/>
        <v>0</v>
      </c>
      <c r="BE25" s="59">
        <f t="shared" si="4"/>
        <v>0</v>
      </c>
      <c r="BF25" s="59">
        <f t="shared" si="4"/>
        <v>0</v>
      </c>
      <c r="BG25" s="59">
        <f t="shared" si="4"/>
        <v>0</v>
      </c>
      <c r="BH25" s="59">
        <f t="shared" si="4"/>
        <v>0</v>
      </c>
      <c r="BI25" s="59">
        <f t="shared" si="4"/>
        <v>0</v>
      </c>
    </row>
    <row r="26" spans="1:61" s="54" customFormat="1" ht="13.5" thickBot="1">
      <c r="B26" s="69" t="s">
        <v>467</v>
      </c>
      <c r="C26" s="69" t="s">
        <v>468</v>
      </c>
      <c r="D26" s="69"/>
      <c r="E26" s="70">
        <f>ROUND(SUM(E14,E25),0)</f>
        <v>222336015</v>
      </c>
      <c r="F26" s="70"/>
      <c r="G26" s="70"/>
      <c r="H26" s="70">
        <f>ROUND(SUM(H14,H25),0)</f>
        <v>220037437</v>
      </c>
      <c r="I26" s="57"/>
      <c r="J26" s="70">
        <v>220037436</v>
      </c>
      <c r="K26" s="47">
        <f t="shared" si="3"/>
        <v>1</v>
      </c>
      <c r="L26" s="57"/>
      <c r="M26" s="70">
        <f>ROUND(SUM(M14,M25),0)</f>
        <v>198393265</v>
      </c>
      <c r="N26" s="71"/>
      <c r="O26" s="71"/>
      <c r="P26" s="71"/>
      <c r="Q26" s="71"/>
      <c r="R26" s="71"/>
      <c r="S26" s="70"/>
      <c r="T26" s="70">
        <f>ROUND(SUM(T14,T25),0)</f>
        <v>198393265</v>
      </c>
      <c r="U26" s="57"/>
      <c r="V26" s="57"/>
      <c r="W26" s="57"/>
      <c r="X26" s="57"/>
      <c r="Y26" s="57"/>
      <c r="Z26" s="5"/>
      <c r="AA26" s="34"/>
      <c r="AB26" s="5"/>
      <c r="AC26" s="72">
        <f t="shared" ref="AC26:BI26" si="5">ROUND(SUM(AC14,AC25),0)</f>
        <v>0</v>
      </c>
      <c r="AD26" s="72">
        <f t="shared" si="5"/>
        <v>0</v>
      </c>
      <c r="AE26" s="72">
        <f t="shared" si="5"/>
        <v>0</v>
      </c>
      <c r="AF26" s="72">
        <f t="shared" si="5"/>
        <v>0</v>
      </c>
      <c r="AG26" s="72" t="e">
        <f t="shared" si="5"/>
        <v>#REF!</v>
      </c>
      <c r="AH26" s="72">
        <f t="shared" si="5"/>
        <v>0</v>
      </c>
      <c r="AI26" s="72">
        <f t="shared" si="5"/>
        <v>0</v>
      </c>
      <c r="AJ26" s="72">
        <f t="shared" si="5"/>
        <v>0</v>
      </c>
      <c r="AK26" s="72" t="e">
        <f t="shared" si="5"/>
        <v>#REF!</v>
      </c>
      <c r="AL26" s="72">
        <f t="shared" si="5"/>
        <v>0</v>
      </c>
      <c r="AM26" s="72">
        <f t="shared" si="5"/>
        <v>0</v>
      </c>
      <c r="AN26" s="72">
        <f t="shared" si="5"/>
        <v>0</v>
      </c>
      <c r="AO26" s="72">
        <f t="shared" si="5"/>
        <v>0</v>
      </c>
      <c r="AP26" s="72">
        <f t="shared" si="5"/>
        <v>0</v>
      </c>
      <c r="AQ26" s="72">
        <f t="shared" si="5"/>
        <v>0</v>
      </c>
      <c r="AR26" s="72">
        <f t="shared" si="5"/>
        <v>0</v>
      </c>
      <c r="AS26" s="72" t="e">
        <f t="shared" si="5"/>
        <v>#REF!</v>
      </c>
      <c r="AT26" s="72" t="e">
        <f t="shared" si="5"/>
        <v>#REF!</v>
      </c>
      <c r="AU26" s="72" t="e">
        <f t="shared" si="5"/>
        <v>#REF!</v>
      </c>
      <c r="AV26" s="72" t="e">
        <f t="shared" si="5"/>
        <v>#REF!</v>
      </c>
      <c r="AW26" s="72">
        <f t="shared" si="5"/>
        <v>77150</v>
      </c>
      <c r="AX26" s="72" t="e">
        <f t="shared" si="5"/>
        <v>#REF!</v>
      </c>
      <c r="AY26" s="72" t="e">
        <f t="shared" si="5"/>
        <v>#REF!</v>
      </c>
      <c r="AZ26" s="72">
        <f t="shared" si="5"/>
        <v>0</v>
      </c>
      <c r="BA26" s="72" t="e">
        <f t="shared" si="5"/>
        <v>#REF!</v>
      </c>
      <c r="BB26" s="72" t="e">
        <f t="shared" si="5"/>
        <v>#REF!</v>
      </c>
      <c r="BC26" s="72" t="e">
        <f t="shared" si="5"/>
        <v>#REF!</v>
      </c>
      <c r="BD26" s="72" t="e">
        <f t="shared" si="5"/>
        <v>#REF!</v>
      </c>
      <c r="BE26" s="72" t="e">
        <f t="shared" si="5"/>
        <v>#REF!</v>
      </c>
      <c r="BF26" s="72">
        <f t="shared" si="5"/>
        <v>0</v>
      </c>
      <c r="BG26" s="72" t="e">
        <f t="shared" si="5"/>
        <v>#REF!</v>
      </c>
      <c r="BH26" s="72">
        <f t="shared" si="5"/>
        <v>0</v>
      </c>
      <c r="BI26" s="72">
        <f t="shared" si="5"/>
        <v>0</v>
      </c>
    </row>
    <row r="27" spans="1:61" s="5" customFormat="1">
      <c r="B27" s="33"/>
      <c r="C27" s="33"/>
      <c r="D27" s="33"/>
      <c r="E27" s="73"/>
      <c r="F27" s="73"/>
      <c r="G27" s="73"/>
      <c r="H27" s="73">
        <f>'[56]TB_31.12.2021'!B574/1000-H26</f>
        <v>-220037437</v>
      </c>
      <c r="I27" s="73"/>
      <c r="J27" s="73"/>
      <c r="K27" s="74"/>
      <c r="L27" s="73"/>
      <c r="M27" s="73"/>
      <c r="N27" s="75"/>
      <c r="O27" s="75"/>
      <c r="P27" s="75"/>
      <c r="Q27" s="75"/>
      <c r="R27" s="75"/>
      <c r="S27" s="63"/>
      <c r="U27" s="63"/>
      <c r="V27" s="63"/>
      <c r="W27" s="63"/>
      <c r="X27" s="63"/>
      <c r="Y27" s="63"/>
      <c r="AA27" s="34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</row>
    <row r="28" spans="1:61" s="5" customFormat="1">
      <c r="B28" s="44" t="s">
        <v>469</v>
      </c>
      <c r="C28" s="44" t="s">
        <v>470</v>
      </c>
      <c r="D28" s="45" t="s">
        <v>471</v>
      </c>
      <c r="E28" s="46">
        <f>SUMIF(TB!$K$3:$K$439,'A1.100 - TS'!B28,TB!$I$3:$I$4139)</f>
        <v>-12241487</v>
      </c>
      <c r="F28" s="46"/>
      <c r="G28" s="46"/>
      <c r="H28" s="46">
        <f>ROUND(SUM(E28:G28),0)</f>
        <v>-12241487</v>
      </c>
      <c r="I28" s="46"/>
      <c r="J28" s="46">
        <v>-12241487</v>
      </c>
      <c r="K28" s="47">
        <f>H28-J28</f>
        <v>0</v>
      </c>
      <c r="L28" s="46"/>
      <c r="M28" s="46">
        <f>SUMIF(TB!$K$3:$K$439,'A1.100 - TS'!B28,TB!$J$3:$J$439)</f>
        <v>-12241487</v>
      </c>
      <c r="N28" s="48"/>
      <c r="O28" s="48"/>
      <c r="P28" s="48"/>
      <c r="Q28" s="48"/>
      <c r="R28" s="48"/>
      <c r="S28" s="51"/>
      <c r="T28" s="63">
        <f>ROUND(SUM(M28:R28),0)</f>
        <v>-12241487</v>
      </c>
      <c r="U28" s="63"/>
      <c r="V28" s="63"/>
      <c r="W28" s="63"/>
      <c r="X28" s="63"/>
      <c r="Y28" s="63"/>
      <c r="AA28" s="34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</row>
    <row r="29" spans="1:61" s="5" customFormat="1">
      <c r="B29" s="44" t="s">
        <v>472</v>
      </c>
      <c r="C29" s="44" t="s">
        <v>473</v>
      </c>
      <c r="D29" s="45" t="s">
        <v>471</v>
      </c>
      <c r="E29" s="46">
        <f>SUMIF(TB!$K$3:$K$439,'A1.100 - TS'!B29,TB!$I$3:$I$4139)</f>
        <v>0</v>
      </c>
      <c r="F29" s="46"/>
      <c r="G29" s="46"/>
      <c r="H29" s="46">
        <f>ROUND(SUM(E29:G29),0)</f>
        <v>0</v>
      </c>
      <c r="I29" s="46"/>
      <c r="J29" s="46">
        <v>0</v>
      </c>
      <c r="K29" s="47">
        <f>H29-J29</f>
        <v>0</v>
      </c>
      <c r="L29" s="46"/>
      <c r="M29" s="46">
        <f>SUMIF(TB!$K$3:$K$439,'A1.100 - TS'!B29,TB!$J$3:$J$439)</f>
        <v>0</v>
      </c>
      <c r="N29" s="48"/>
      <c r="O29" s="48"/>
      <c r="P29" s="48"/>
      <c r="Q29" s="48"/>
      <c r="R29" s="48"/>
      <c r="S29" s="51"/>
      <c r="T29" s="63">
        <f>ROUND(SUM(M29:R29),0)</f>
        <v>0</v>
      </c>
      <c r="U29" s="63"/>
      <c r="V29" s="63"/>
      <c r="W29" s="63">
        <v>19087097</v>
      </c>
      <c r="X29" s="63"/>
      <c r="Y29" s="63"/>
      <c r="AA29" s="34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 t="e">
        <f>'[56]A1.200 - ES'!#REF!</f>
        <v>#REF!</v>
      </c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</row>
    <row r="30" spans="1:61" s="5" customFormat="1">
      <c r="B30" s="44" t="s">
        <v>474</v>
      </c>
      <c r="C30" s="44" t="s">
        <v>475</v>
      </c>
      <c r="D30" s="45" t="s">
        <v>471</v>
      </c>
      <c r="E30" s="46">
        <f>SUMIF(TB!$K$3:$K$439,'A1.100 - TS'!B30,TB!$I$3:$I$4139)</f>
        <v>0</v>
      </c>
      <c r="F30" s="46"/>
      <c r="G30" s="46"/>
      <c r="H30" s="46">
        <f>ROUND(SUM(E30:G30),0)</f>
        <v>0</v>
      </c>
      <c r="I30" s="46"/>
      <c r="J30" s="46">
        <v>0</v>
      </c>
      <c r="K30" s="47">
        <f t="shared" ref="K30:K33" si="6">H30-J30</f>
        <v>0</v>
      </c>
      <c r="L30" s="46"/>
      <c r="M30" s="46">
        <f>SUMIF(TB!$K$3:$K$439,'A1.100 - TS'!B30,TB!$J$3:$J$439)</f>
        <v>0</v>
      </c>
      <c r="N30" s="48"/>
      <c r="O30" s="48"/>
      <c r="P30" s="48"/>
      <c r="Q30" s="48"/>
      <c r="R30" s="48"/>
      <c r="S30" s="51"/>
      <c r="T30" s="63">
        <f>ROUND(SUM(M30:R30),0)</f>
        <v>0</v>
      </c>
      <c r="U30" s="63"/>
      <c r="V30" s="63"/>
      <c r="W30" s="63">
        <v>5638097</v>
      </c>
      <c r="X30" s="63"/>
      <c r="Y30" s="63"/>
      <c r="AA30" s="34"/>
      <c r="AC30" s="51">
        <f t="shared" ref="AC30:BI30" si="7">ROUND(SUM(AC31:AC32),0)</f>
        <v>0</v>
      </c>
      <c r="AD30" s="51">
        <f t="shared" si="7"/>
        <v>0</v>
      </c>
      <c r="AE30" s="51" t="e">
        <f t="shared" si="7"/>
        <v>#REF!</v>
      </c>
      <c r="AF30" s="51" t="e">
        <f t="shared" si="7"/>
        <v>#REF!</v>
      </c>
      <c r="AG30" s="51">
        <f t="shared" si="7"/>
        <v>0</v>
      </c>
      <c r="AH30" s="51">
        <f t="shared" si="7"/>
        <v>0</v>
      </c>
      <c r="AI30" s="51" t="e">
        <f t="shared" si="7"/>
        <v>#REF!</v>
      </c>
      <c r="AJ30" s="51" t="e">
        <f t="shared" si="7"/>
        <v>#REF!</v>
      </c>
      <c r="AK30" s="51">
        <f t="shared" si="7"/>
        <v>0</v>
      </c>
      <c r="AL30" s="51" t="e">
        <f t="shared" si="7"/>
        <v>#REF!</v>
      </c>
      <c r="AM30" s="51">
        <f t="shared" si="7"/>
        <v>0</v>
      </c>
      <c r="AN30" s="51">
        <f t="shared" si="7"/>
        <v>0</v>
      </c>
      <c r="AO30" s="51">
        <f t="shared" si="7"/>
        <v>0</v>
      </c>
      <c r="AP30" s="51">
        <f t="shared" si="7"/>
        <v>0</v>
      </c>
      <c r="AQ30" s="51" t="e">
        <f t="shared" si="7"/>
        <v>#REF!</v>
      </c>
      <c r="AR30" s="51">
        <f t="shared" si="7"/>
        <v>0</v>
      </c>
      <c r="AS30" s="51">
        <f t="shared" si="7"/>
        <v>0</v>
      </c>
      <c r="AT30" s="51">
        <f t="shared" si="7"/>
        <v>0</v>
      </c>
      <c r="AU30" s="51">
        <f t="shared" si="7"/>
        <v>0</v>
      </c>
      <c r="AV30" s="51">
        <f t="shared" si="7"/>
        <v>0</v>
      </c>
      <c r="AW30" s="51">
        <f t="shared" si="7"/>
        <v>-180558</v>
      </c>
      <c r="AX30" s="51">
        <f t="shared" si="7"/>
        <v>0</v>
      </c>
      <c r="AY30" s="51" t="e">
        <f t="shared" si="7"/>
        <v>#REF!</v>
      </c>
      <c r="AZ30" s="51" t="e">
        <f t="shared" si="7"/>
        <v>#REF!</v>
      </c>
      <c r="BA30" s="51">
        <f t="shared" si="7"/>
        <v>0</v>
      </c>
      <c r="BB30" s="51" t="e">
        <f t="shared" si="7"/>
        <v>#REF!</v>
      </c>
      <c r="BC30" s="51">
        <f t="shared" si="7"/>
        <v>0</v>
      </c>
      <c r="BD30" s="51" t="e">
        <f t="shared" si="7"/>
        <v>#REF!</v>
      </c>
      <c r="BE30" s="51">
        <f t="shared" si="7"/>
        <v>0</v>
      </c>
      <c r="BF30" s="51">
        <f t="shared" si="7"/>
        <v>0</v>
      </c>
      <c r="BG30" s="51">
        <f t="shared" si="7"/>
        <v>0</v>
      </c>
      <c r="BH30" s="51" t="e">
        <f t="shared" si="7"/>
        <v>#REF!</v>
      </c>
      <c r="BI30" s="51" t="e">
        <f t="shared" si="7"/>
        <v>#REF!</v>
      </c>
    </row>
    <row r="31" spans="1:61" s="76" customFormat="1" outlineLevel="1">
      <c r="A31" s="76" t="s">
        <v>475</v>
      </c>
      <c r="B31" s="77" t="s">
        <v>476</v>
      </c>
      <c r="C31" s="78" t="s">
        <v>477</v>
      </c>
      <c r="D31" s="79" t="s">
        <v>471</v>
      </c>
      <c r="E31" s="46"/>
      <c r="F31" s="46"/>
      <c r="G31" s="46"/>
      <c r="H31" s="80">
        <f>ROUND(SUM(E31:G31),0)</f>
        <v>0</v>
      </c>
      <c r="I31" s="80"/>
      <c r="J31" s="80">
        <v>11099413</v>
      </c>
      <c r="K31" s="47">
        <f>J31+J32-H32</f>
        <v>0</v>
      </c>
      <c r="L31" s="80"/>
      <c r="M31" s="46">
        <f>SUMIF(TB!$K$3:$K$439,'A1.100 - TS'!B31,TB!$J$3:$J$439)</f>
        <v>-7214621.6092299996</v>
      </c>
      <c r="N31" s="81"/>
      <c r="O31" s="81"/>
      <c r="P31" s="81"/>
      <c r="Q31" s="81"/>
      <c r="R31" s="81"/>
      <c r="S31" s="51">
        <v>1</v>
      </c>
      <c r="T31" s="82">
        <f>ROUND(SUM(M31:S31),0)</f>
        <v>-7214621</v>
      </c>
      <c r="U31" s="82"/>
      <c r="V31" s="82"/>
      <c r="W31" s="219">
        <f>W29/W30</f>
        <v>3.3853793221365294</v>
      </c>
      <c r="X31" s="82"/>
      <c r="Y31" s="82"/>
      <c r="Z31" s="5"/>
      <c r="AA31" s="34"/>
      <c r="AB31" s="5"/>
      <c r="AC31" s="51">
        <f>-AC82</f>
        <v>0</v>
      </c>
      <c r="AD31" s="51">
        <f>-AD82</f>
        <v>0</v>
      </c>
      <c r="AE31" s="51" t="e">
        <f>-AE82</f>
        <v>#REF!</v>
      </c>
      <c r="AF31" s="51" t="e">
        <f>-AF82</f>
        <v>#REF!</v>
      </c>
      <c r="AG31" s="51">
        <f t="shared" ref="AG31:AS31" si="8">-AG82</f>
        <v>0</v>
      </c>
      <c r="AH31" s="51">
        <f t="shared" si="8"/>
        <v>0</v>
      </c>
      <c r="AI31" s="51" t="e">
        <f t="shared" si="8"/>
        <v>#REF!</v>
      </c>
      <c r="AJ31" s="51" t="e">
        <f t="shared" si="8"/>
        <v>#REF!</v>
      </c>
      <c r="AK31" s="51">
        <f t="shared" si="8"/>
        <v>0</v>
      </c>
      <c r="AL31" s="51" t="e">
        <f t="shared" si="8"/>
        <v>#REF!</v>
      </c>
      <c r="AM31" s="51">
        <f t="shared" si="8"/>
        <v>0</v>
      </c>
      <c r="AN31" s="51">
        <f t="shared" si="8"/>
        <v>0</v>
      </c>
      <c r="AO31" s="51">
        <f t="shared" si="8"/>
        <v>0</v>
      </c>
      <c r="AP31" s="51">
        <f t="shared" si="8"/>
        <v>0</v>
      </c>
      <c r="AQ31" s="51"/>
      <c r="AR31" s="51">
        <f t="shared" si="8"/>
        <v>0</v>
      </c>
      <c r="AS31" s="51">
        <f t="shared" si="8"/>
        <v>0</v>
      </c>
      <c r="AT31" s="51">
        <f>-AT82</f>
        <v>0</v>
      </c>
      <c r="AU31" s="51">
        <f>-AU82</f>
        <v>0</v>
      </c>
      <c r="AV31" s="51">
        <f>-AV82</f>
        <v>0</v>
      </c>
      <c r="AW31" s="51">
        <f>ROUND(-AW82,0)</f>
        <v>-180558</v>
      </c>
      <c r="AX31" s="51">
        <f>-AX82</f>
        <v>0</v>
      </c>
      <c r="AY31" s="51" t="e">
        <f>-AY82</f>
        <v>#REF!</v>
      </c>
      <c r="AZ31" s="51" t="e">
        <f>-AZ82</f>
        <v>#REF!</v>
      </c>
      <c r="BA31" s="51">
        <f t="shared" ref="BA31:BI31" si="9">ROUND(-BA82,0)</f>
        <v>0</v>
      </c>
      <c r="BB31" s="51" t="e">
        <f t="shared" si="9"/>
        <v>#REF!</v>
      </c>
      <c r="BC31" s="51">
        <f t="shared" si="9"/>
        <v>0</v>
      </c>
      <c r="BD31" s="51" t="e">
        <f t="shared" si="9"/>
        <v>#REF!</v>
      </c>
      <c r="BE31" s="51">
        <f t="shared" si="9"/>
        <v>0</v>
      </c>
      <c r="BF31" s="51">
        <f t="shared" si="9"/>
        <v>0</v>
      </c>
      <c r="BG31" s="51">
        <f t="shared" si="9"/>
        <v>0</v>
      </c>
      <c r="BH31" s="51" t="e">
        <f t="shared" si="9"/>
        <v>#REF!</v>
      </c>
      <c r="BI31" s="51" t="e">
        <f t="shared" si="9"/>
        <v>#REF!</v>
      </c>
    </row>
    <row r="32" spans="1:61" s="76" customFormat="1" outlineLevel="1">
      <c r="A32" s="76" t="s">
        <v>475</v>
      </c>
      <c r="B32" s="77" t="s">
        <v>478</v>
      </c>
      <c r="C32" s="78" t="s">
        <v>479</v>
      </c>
      <c r="D32" s="79" t="s">
        <v>471</v>
      </c>
      <c r="E32" s="46">
        <f>SUMIF(TB!$K$3:$K$439,'A1.100 - TS'!B32,TB!$I$3:$I$4139)</f>
        <v>-12525167.097340001</v>
      </c>
      <c r="F32" s="46"/>
      <c r="G32" s="46"/>
      <c r="H32" s="80">
        <f>ROUND(SUM(E32:G32),0)</f>
        <v>-12525167</v>
      </c>
      <c r="I32" s="80"/>
      <c r="J32" s="80">
        <v>-23624580</v>
      </c>
      <c r="K32" s="47"/>
      <c r="L32" s="80"/>
      <c r="M32" s="46">
        <f>SUMIF(TB!$K$3:$K$439,'A1.100 - TS'!B32,TB!$J$3:$J$439)</f>
        <v>-12525167.097340001</v>
      </c>
      <c r="N32" s="81"/>
      <c r="O32" s="81"/>
      <c r="P32" s="81"/>
      <c r="Q32" s="81"/>
      <c r="R32" s="81"/>
      <c r="S32" s="49"/>
      <c r="T32" s="82">
        <f>ROUND(SUM(M32:R32),0)-1</f>
        <v>-12525168</v>
      </c>
      <c r="U32" s="82"/>
      <c r="V32" s="82"/>
      <c r="W32" s="82"/>
      <c r="X32" s="82"/>
      <c r="Y32" s="82"/>
      <c r="Z32" s="5"/>
      <c r="AA32" s="34"/>
      <c r="AB32" s="5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51" t="e">
        <f>'[56]A1.200 - ES'!#REF!</f>
        <v>#REF!</v>
      </c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</row>
    <row r="33" spans="1:61" s="54" customFormat="1">
      <c r="B33" s="55"/>
      <c r="C33" s="55"/>
      <c r="D33" s="55"/>
      <c r="E33" s="56">
        <f>ROUND(SUM(E28:E32),0)</f>
        <v>-24766654</v>
      </c>
      <c r="F33" s="56"/>
      <c r="G33" s="56"/>
      <c r="H33" s="56">
        <f>ROUND(SUM(H28:H32),0)</f>
        <v>-24766654</v>
      </c>
      <c r="I33" s="57"/>
      <c r="J33" s="56">
        <v>-24766654</v>
      </c>
      <c r="K33" s="47">
        <f t="shared" si="6"/>
        <v>0</v>
      </c>
      <c r="L33" s="57"/>
      <c r="M33" s="56">
        <f>ROUND(SUM(M28:M32),0)</f>
        <v>-31981276</v>
      </c>
      <c r="N33" s="58"/>
      <c r="O33" s="58"/>
      <c r="P33" s="58"/>
      <c r="Q33" s="58"/>
      <c r="R33" s="58"/>
      <c r="S33" s="59"/>
      <c r="T33" s="56">
        <f>ROUND(SUM(T28:T32),0)</f>
        <v>-31981276</v>
      </c>
      <c r="U33" s="63"/>
      <c r="V33" s="63"/>
      <c r="W33" s="63"/>
      <c r="X33" s="63"/>
      <c r="Y33" s="63"/>
      <c r="Z33" s="5"/>
      <c r="AA33" s="34"/>
      <c r="AB33" s="5"/>
      <c r="AC33" s="59">
        <f t="shared" ref="AC33:BI33" si="10">ROUND(SUM(AC28:AC30),0)</f>
        <v>0</v>
      </c>
      <c r="AD33" s="59">
        <f t="shared" si="10"/>
        <v>0</v>
      </c>
      <c r="AE33" s="59" t="e">
        <f t="shared" si="10"/>
        <v>#REF!</v>
      </c>
      <c r="AF33" s="59" t="e">
        <f t="shared" si="10"/>
        <v>#REF!</v>
      </c>
      <c r="AG33" s="59">
        <f t="shared" si="10"/>
        <v>0</v>
      </c>
      <c r="AH33" s="59">
        <f t="shared" si="10"/>
        <v>0</v>
      </c>
      <c r="AI33" s="59" t="e">
        <f t="shared" si="10"/>
        <v>#REF!</v>
      </c>
      <c r="AJ33" s="59" t="e">
        <f t="shared" si="10"/>
        <v>#REF!</v>
      </c>
      <c r="AK33" s="59">
        <f t="shared" si="10"/>
        <v>0</v>
      </c>
      <c r="AL33" s="59" t="e">
        <f t="shared" si="10"/>
        <v>#REF!</v>
      </c>
      <c r="AM33" s="59">
        <f t="shared" si="10"/>
        <v>0</v>
      </c>
      <c r="AN33" s="59">
        <f t="shared" si="10"/>
        <v>0</v>
      </c>
      <c r="AO33" s="59">
        <f t="shared" si="10"/>
        <v>0</v>
      </c>
      <c r="AP33" s="59">
        <f t="shared" si="10"/>
        <v>0</v>
      </c>
      <c r="AQ33" s="59" t="e">
        <f t="shared" si="10"/>
        <v>#REF!</v>
      </c>
      <c r="AR33" s="59">
        <f t="shared" si="10"/>
        <v>0</v>
      </c>
      <c r="AS33" s="59">
        <f t="shared" si="10"/>
        <v>0</v>
      </c>
      <c r="AT33" s="59">
        <f t="shared" si="10"/>
        <v>0</v>
      </c>
      <c r="AU33" s="59">
        <f t="shared" si="10"/>
        <v>0</v>
      </c>
      <c r="AV33" s="59">
        <f t="shared" si="10"/>
        <v>0</v>
      </c>
      <c r="AW33" s="59">
        <f t="shared" si="10"/>
        <v>-180558</v>
      </c>
      <c r="AX33" s="59">
        <f t="shared" si="10"/>
        <v>0</v>
      </c>
      <c r="AY33" s="59" t="e">
        <f t="shared" si="10"/>
        <v>#REF!</v>
      </c>
      <c r="AZ33" s="59" t="e">
        <f t="shared" si="10"/>
        <v>#REF!</v>
      </c>
      <c r="BA33" s="59">
        <f t="shared" si="10"/>
        <v>0</v>
      </c>
      <c r="BB33" s="59" t="e">
        <f t="shared" si="10"/>
        <v>#REF!</v>
      </c>
      <c r="BC33" s="59">
        <f t="shared" si="10"/>
        <v>0</v>
      </c>
      <c r="BD33" s="59" t="e">
        <f t="shared" si="10"/>
        <v>#REF!</v>
      </c>
      <c r="BE33" s="59">
        <f t="shared" si="10"/>
        <v>0</v>
      </c>
      <c r="BF33" s="59">
        <f t="shared" si="10"/>
        <v>0</v>
      </c>
      <c r="BG33" s="59">
        <f t="shared" si="10"/>
        <v>0</v>
      </c>
      <c r="BH33" s="59" t="e">
        <f t="shared" si="10"/>
        <v>#REF!</v>
      </c>
      <c r="BI33" s="59" t="e">
        <f t="shared" si="10"/>
        <v>#REF!</v>
      </c>
    </row>
    <row r="34" spans="1:61" s="5" customFormat="1">
      <c r="B34" s="83"/>
      <c r="C34" s="83"/>
      <c r="D34" s="83"/>
      <c r="E34" s="84"/>
      <c r="F34" s="84"/>
      <c r="G34" s="84"/>
      <c r="H34" s="84"/>
      <c r="I34" s="84"/>
      <c r="J34" s="84"/>
      <c r="K34" s="85"/>
      <c r="L34" s="84"/>
      <c r="M34" s="84"/>
      <c r="N34" s="86"/>
      <c r="O34" s="86"/>
      <c r="P34" s="86"/>
      <c r="Q34" s="86"/>
      <c r="R34" s="86"/>
      <c r="S34" s="63"/>
      <c r="T34" s="63"/>
      <c r="U34" s="63"/>
      <c r="V34" s="63"/>
      <c r="W34" s="63"/>
      <c r="X34" s="63"/>
      <c r="Y34" s="63"/>
      <c r="AA34" s="34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</row>
    <row r="35" spans="1:61" s="5" customFormat="1">
      <c r="A35" s="5" t="s">
        <v>480</v>
      </c>
      <c r="B35" s="44" t="s">
        <v>481</v>
      </c>
      <c r="C35" s="44" t="s">
        <v>482</v>
      </c>
      <c r="D35" s="45" t="s">
        <v>483</v>
      </c>
      <c r="E35" s="46">
        <f>SUMIF(TB!$K$3:$K$418,'A1.100 - TS'!B35,TB!$I$3:$I$418)</f>
        <v>-21264754.669040002</v>
      </c>
      <c r="F35" s="46">
        <f>11993254+6459964</f>
        <v>18453218</v>
      </c>
      <c r="G35" s="46"/>
      <c r="H35" s="46">
        <f t="shared" ref="H35:H41" si="11">ROUND(SUM(E35:G35),0)</f>
        <v>-2811537</v>
      </c>
      <c r="I35" s="46"/>
      <c r="J35" s="46">
        <v>-2811537</v>
      </c>
      <c r="K35" s="47">
        <f t="shared" ref="K35:K42" si="12">H35-J35</f>
        <v>0</v>
      </c>
      <c r="L35" s="46">
        <f>H35+2811537</f>
        <v>0</v>
      </c>
      <c r="M35" s="46">
        <f>SUMIF(TB!$K$3:$K$439,'A1.100 - TS'!B35,TB!$J$3:$J$439)</f>
        <v>-13301327.541109998</v>
      </c>
      <c r="N35" s="48"/>
      <c r="O35" s="48"/>
      <c r="P35" s="48"/>
      <c r="Q35" s="48"/>
      <c r="R35" s="48"/>
      <c r="S35" s="51"/>
      <c r="T35" s="63">
        <f t="shared" ref="T35:T40" si="13">ROUND(SUM(M35:R35),0)</f>
        <v>-13301328</v>
      </c>
      <c r="U35" s="63"/>
      <c r="V35" s="63"/>
      <c r="W35" s="63"/>
      <c r="X35" s="63"/>
      <c r="Y35" s="63"/>
      <c r="AA35" s="34"/>
      <c r="AC35" s="51" t="e">
        <f>ROUND('[56]A1.200 - ES'!#REF!,0)</f>
        <v>#REF!</v>
      </c>
      <c r="AD35" s="51" t="e">
        <f>ROUND('[56]A1.200 - ES'!#REF!,0)</f>
        <v>#REF!</v>
      </c>
      <c r="AE35" s="51" t="e">
        <f>ROUND('[56]A1.200 - ES'!#REF!,0)</f>
        <v>#REF!</v>
      </c>
      <c r="AF35" s="51" t="e">
        <f>ROUND('[56]A1.200 - ES'!#REF!,0)</f>
        <v>#REF!</v>
      </c>
      <c r="AG35" s="51"/>
      <c r="AH35" s="51"/>
      <c r="AI35" s="51"/>
      <c r="AJ35" s="51"/>
      <c r="AK35" s="51"/>
      <c r="AL35" s="51"/>
      <c r="AM35" s="51"/>
      <c r="AN35" s="51"/>
      <c r="AO35" s="51"/>
      <c r="AP35" s="51" t="e">
        <f>ROUND('[56]A1.200 - ES'!#REF!,0)</f>
        <v>#REF!</v>
      </c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</row>
    <row r="36" spans="1:61" s="5" customFormat="1">
      <c r="A36" s="5" t="s">
        <v>484</v>
      </c>
      <c r="B36" s="44" t="s">
        <v>485</v>
      </c>
      <c r="C36" s="44" t="s">
        <v>486</v>
      </c>
      <c r="D36" s="45" t="s">
        <v>483</v>
      </c>
      <c r="E36" s="46">
        <f>SUMIF(TB!$K$3:$K$418,'A1.100 - TS'!B36,TB!$I$3:$I$418)</f>
        <v>-24132700.784780003</v>
      </c>
      <c r="F36" s="46">
        <v>9384513</v>
      </c>
      <c r="G36" s="46"/>
      <c r="H36" s="46">
        <f t="shared" si="11"/>
        <v>-14748188</v>
      </c>
      <c r="I36" s="46"/>
      <c r="J36" s="46">
        <v>-14748188</v>
      </c>
      <c r="K36" s="47">
        <f t="shared" si="12"/>
        <v>0</v>
      </c>
      <c r="L36" s="46"/>
      <c r="M36" s="46">
        <f>SUMIF(TB!$K$3:$K$439,'A1.100 - TS'!B36,TB!$J$3:$J$439)</f>
        <v>-22197420.588410005</v>
      </c>
      <c r="N36" s="48"/>
      <c r="O36" s="48"/>
      <c r="P36" s="48"/>
      <c r="Q36" s="48"/>
      <c r="R36" s="48"/>
      <c r="S36" s="51">
        <v>1</v>
      </c>
      <c r="T36" s="63">
        <f>ROUND(SUM(M36:S36),0)</f>
        <v>-22197420</v>
      </c>
      <c r="U36" s="63"/>
      <c r="V36" s="63"/>
      <c r="W36" s="63"/>
      <c r="X36" s="63"/>
      <c r="Y36" s="63"/>
      <c r="AA36" s="34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</row>
    <row r="37" spans="1:61" s="5" customFormat="1">
      <c r="A37" s="5" t="s">
        <v>487</v>
      </c>
      <c r="B37" s="44" t="s">
        <v>488</v>
      </c>
      <c r="C37" s="44" t="s">
        <v>489</v>
      </c>
      <c r="D37" s="45" t="s">
        <v>490</v>
      </c>
      <c r="E37" s="46">
        <f>SUMIF(TB!$K$3:$K$418,'A1.100 - TS'!B37,TB!$I$3:$I$418)</f>
        <v>-913665.72409000003</v>
      </c>
      <c r="F37" s="46"/>
      <c r="G37" s="46"/>
      <c r="H37" s="46">
        <f t="shared" si="11"/>
        <v>-913666</v>
      </c>
      <c r="I37" s="46"/>
      <c r="J37" s="46">
        <v>-913666</v>
      </c>
      <c r="K37" s="47">
        <f t="shared" si="12"/>
        <v>0</v>
      </c>
      <c r="L37" s="46"/>
      <c r="M37" s="46">
        <f>SUMIF(TB!$K$3:$K$439,'A1.100 - TS'!B37,TB!$J$3:$J$439)</f>
        <v>-496809.90499000001</v>
      </c>
      <c r="N37" s="48"/>
      <c r="O37" s="48"/>
      <c r="P37" s="48"/>
      <c r="Q37" s="48"/>
      <c r="R37" s="48"/>
      <c r="S37" s="51"/>
      <c r="T37" s="63">
        <f t="shared" si="13"/>
        <v>-496810</v>
      </c>
      <c r="U37" s="63"/>
      <c r="V37" s="63"/>
      <c r="W37" s="63"/>
      <c r="X37" s="63"/>
      <c r="Y37" s="63"/>
      <c r="AA37" s="34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 t="e">
        <f>ROUND('[56]A1.200 - ES'!#REF!,0)</f>
        <v>#REF!</v>
      </c>
      <c r="AP37" s="51"/>
      <c r="AQ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</row>
    <row r="38" spans="1:61" s="5" customFormat="1">
      <c r="B38" s="44" t="s">
        <v>491</v>
      </c>
      <c r="C38" s="44" t="s">
        <v>492</v>
      </c>
      <c r="D38" s="45" t="s">
        <v>493</v>
      </c>
      <c r="E38" s="46">
        <f>SUMIF(TB!$K$3:$K$439,'A1.100 - TS'!B38,TB!$I$3:$I$4139)</f>
        <v>-626978.01277999999</v>
      </c>
      <c r="F38" s="46"/>
      <c r="G38" s="46"/>
      <c r="H38" s="46">
        <f t="shared" si="11"/>
        <v>-626978</v>
      </c>
      <c r="I38" s="46"/>
      <c r="J38" s="46">
        <v>-626978</v>
      </c>
      <c r="K38" s="47">
        <f t="shared" si="12"/>
        <v>0</v>
      </c>
      <c r="L38" s="46"/>
      <c r="M38" s="46">
        <f>SUMIF(TB!$K$3:$K$439,'A1.100 - TS'!B38,TB!$J$3:$J$439)</f>
        <v>-626978.01277999999</v>
      </c>
      <c r="N38" s="48"/>
      <c r="O38" s="48"/>
      <c r="P38" s="48"/>
      <c r="Q38" s="48"/>
      <c r="R38" s="48"/>
      <c r="S38" s="51"/>
      <c r="T38" s="63">
        <f t="shared" si="13"/>
        <v>-626978</v>
      </c>
      <c r="U38" s="63"/>
      <c r="V38" s="63"/>
      <c r="W38" s="63"/>
      <c r="X38" s="63"/>
      <c r="Y38" s="63"/>
      <c r="AA38" s="34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</row>
    <row r="39" spans="1:61" s="5" customFormat="1">
      <c r="B39" s="44" t="s">
        <v>494</v>
      </c>
      <c r="C39" s="44" t="s">
        <v>495</v>
      </c>
      <c r="D39" s="45" t="s">
        <v>434</v>
      </c>
      <c r="E39" s="46">
        <f>SUMIF(TB!$K$3:$K$418,'A1.100 - TS'!B39,TB!$I$3:$I$418)</f>
        <v>-30333286.680880003</v>
      </c>
      <c r="F39" s="46"/>
      <c r="G39" s="46"/>
      <c r="H39" s="46">
        <f t="shared" si="11"/>
        <v>-30333287</v>
      </c>
      <c r="I39" s="46"/>
      <c r="J39" s="536">
        <v>-30333287</v>
      </c>
      <c r="K39" s="47">
        <f t="shared" si="12"/>
        <v>0</v>
      </c>
      <c r="L39" s="46"/>
      <c r="M39" s="46">
        <f>SUMIF(TB!$K$3:$K$439,'A1.100 - TS'!B39,TB!$J$3:$J$439)</f>
        <v>-17221679.395970002</v>
      </c>
      <c r="N39" s="48"/>
      <c r="O39" s="48"/>
      <c r="P39" s="48"/>
      <c r="Q39" s="48"/>
      <c r="R39" s="48"/>
      <c r="S39" s="51"/>
      <c r="T39" s="63">
        <f t="shared" si="13"/>
        <v>-17221679</v>
      </c>
      <c r="U39" s="63"/>
      <c r="V39" s="63"/>
      <c r="W39" s="63"/>
      <c r="X39" s="63"/>
      <c r="Y39" s="63"/>
      <c r="AA39" s="34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 t="e">
        <f>-ROUND(-'[56]A1.200 - ES'!#REF!,0)</f>
        <v>#REF!</v>
      </c>
      <c r="AN39" s="51" t="e">
        <f>ROUND(-AN48,0)</f>
        <v>#REF!</v>
      </c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 t="e">
        <f>ROUND('[56]A1.200 - ES'!#REF!,0)</f>
        <v>#REF!</v>
      </c>
      <c r="BA39" s="51"/>
      <c r="BB39" s="51"/>
      <c r="BC39" s="51"/>
      <c r="BD39" s="51"/>
      <c r="BE39" s="51"/>
      <c r="BF39" s="51"/>
      <c r="BG39" s="51"/>
      <c r="BH39" s="51"/>
      <c r="BI39" s="51"/>
    </row>
    <row r="40" spans="1:61" s="5" customFormat="1">
      <c r="B40" s="5" t="s">
        <v>496</v>
      </c>
      <c r="C40" s="44" t="s">
        <v>497</v>
      </c>
      <c r="D40" s="45" t="s">
        <v>451</v>
      </c>
      <c r="E40" s="46">
        <f>SUMIF(TB!$K$3:$K$439,'A1.100 - TS'!B40,TB!$I$3:$I$4139)</f>
        <v>-1157331.3582700002</v>
      </c>
      <c r="F40" s="46"/>
      <c r="G40" s="46"/>
      <c r="H40" s="46">
        <f t="shared" si="11"/>
        <v>-1157331</v>
      </c>
      <c r="I40" s="46"/>
      <c r="J40" s="46">
        <v>-1157331</v>
      </c>
      <c r="K40" s="47">
        <f t="shared" si="12"/>
        <v>0</v>
      </c>
      <c r="L40" s="46"/>
      <c r="M40" s="46">
        <f>SUMIF(TB!$K$3:$K$439,'A1.100 - TS'!B40,TB!$J$3:$J$439)</f>
        <v>-1099193.7562200001</v>
      </c>
      <c r="N40" s="48"/>
      <c r="O40" s="48"/>
      <c r="P40" s="48"/>
      <c r="Q40" s="48"/>
      <c r="R40" s="48"/>
      <c r="S40" s="51"/>
      <c r="T40" s="63">
        <f t="shared" si="13"/>
        <v>-1099194</v>
      </c>
      <c r="U40" s="63"/>
      <c r="V40" s="63"/>
      <c r="W40" s="63"/>
      <c r="X40" s="63"/>
      <c r="Y40" s="63"/>
      <c r="AA40" s="34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 t="e">
        <f>ROUND('[56]A1.200 - ES'!#REF!,0)</f>
        <v>#REF!</v>
      </c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</row>
    <row r="41" spans="1:61" s="5" customFormat="1">
      <c r="B41" s="44" t="s">
        <v>498</v>
      </c>
      <c r="C41" s="44" t="s">
        <v>499</v>
      </c>
      <c r="D41" s="45" t="s">
        <v>459</v>
      </c>
      <c r="E41" s="46">
        <f>SUMIF(TB!$K$3:$K$439,'A1.100 - TS'!B41,TB!$I$3:$I$4139)</f>
        <v>-4373857.6120199999</v>
      </c>
      <c r="F41" s="46"/>
      <c r="G41" s="46"/>
      <c r="H41" s="46">
        <f t="shared" si="11"/>
        <v>-4373858</v>
      </c>
      <c r="I41" s="46"/>
      <c r="J41" s="46">
        <v>-4373858</v>
      </c>
      <c r="K41" s="47">
        <f t="shared" si="12"/>
        <v>0</v>
      </c>
      <c r="L41" s="87">
        <f>J41-M41</f>
        <v>1872567.6120199999</v>
      </c>
      <c r="M41" s="46">
        <f>SUMIF(TB!$K$3:$K$439,'A1.100 - TS'!B41,TB!$J$3:$J$439)</f>
        <v>-6246425.6120199999</v>
      </c>
      <c r="N41" s="48"/>
      <c r="O41" s="48"/>
      <c r="P41" s="48"/>
      <c r="Q41" s="48"/>
      <c r="R41" s="48"/>
      <c r="S41" s="51"/>
      <c r="T41" s="63">
        <f>ROUND(SUM(M41:S41),0)</f>
        <v>-6246426</v>
      </c>
      <c r="U41" s="63"/>
      <c r="V41" s="63"/>
      <c r="W41" s="63"/>
      <c r="X41" s="63"/>
      <c r="Y41" s="63"/>
      <c r="AA41" s="34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>
        <f>ROUND(-1049,0)</f>
        <v>-1049</v>
      </c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 t="e">
        <f>ROUND('[56]A1.200 - ES'!#REF!,0)</f>
        <v>#REF!</v>
      </c>
      <c r="BI41" s="51"/>
    </row>
    <row r="42" spans="1:61" s="54" customFormat="1">
      <c r="B42" s="55"/>
      <c r="C42" s="55"/>
      <c r="D42" s="55"/>
      <c r="E42" s="56">
        <f t="shared" ref="E42:M42" si="14">ROUND(SUM(E35:E41),0)</f>
        <v>-82802575</v>
      </c>
      <c r="F42" s="56"/>
      <c r="G42" s="56"/>
      <c r="H42" s="56">
        <f t="shared" si="14"/>
        <v>-54964845</v>
      </c>
      <c r="I42" s="57"/>
      <c r="J42" s="56">
        <v>-54964845</v>
      </c>
      <c r="K42" s="47">
        <f t="shared" si="12"/>
        <v>0</v>
      </c>
      <c r="L42" s="57"/>
      <c r="M42" s="56">
        <f t="shared" si="14"/>
        <v>-61189835</v>
      </c>
      <c r="N42" s="58"/>
      <c r="O42" s="58"/>
      <c r="P42" s="58"/>
      <c r="Q42" s="58"/>
      <c r="R42" s="58"/>
      <c r="S42" s="59"/>
      <c r="T42" s="56">
        <f>ROUND(SUM(T35:T41),0)</f>
        <v>-61189835</v>
      </c>
      <c r="U42" s="63"/>
      <c r="V42" s="63"/>
      <c r="W42" s="63"/>
      <c r="X42" s="63"/>
      <c r="Y42" s="63"/>
      <c r="Z42" s="5"/>
      <c r="AA42" s="34"/>
      <c r="AB42" s="5"/>
      <c r="AC42" s="59" t="e">
        <f t="shared" ref="AC42:BG42" si="15">ROUND(SUM(AC35:AC41),0)</f>
        <v>#REF!</v>
      </c>
      <c r="AD42" s="59" t="e">
        <f t="shared" si="15"/>
        <v>#REF!</v>
      </c>
      <c r="AE42" s="59" t="e">
        <f t="shared" si="15"/>
        <v>#REF!</v>
      </c>
      <c r="AF42" s="59" t="e">
        <f t="shared" si="15"/>
        <v>#REF!</v>
      </c>
      <c r="AG42" s="59">
        <f t="shared" si="15"/>
        <v>0</v>
      </c>
      <c r="AH42" s="59">
        <f t="shared" si="15"/>
        <v>0</v>
      </c>
      <c r="AI42" s="59">
        <f t="shared" si="15"/>
        <v>0</v>
      </c>
      <c r="AJ42" s="59">
        <f t="shared" si="15"/>
        <v>0</v>
      </c>
      <c r="AK42" s="59">
        <f t="shared" si="15"/>
        <v>0</v>
      </c>
      <c r="AL42" s="59">
        <f t="shared" si="15"/>
        <v>0</v>
      </c>
      <c r="AM42" s="59" t="e">
        <f t="shared" si="15"/>
        <v>#REF!</v>
      </c>
      <c r="AN42" s="59" t="e">
        <f t="shared" si="15"/>
        <v>#REF!</v>
      </c>
      <c r="AO42" s="59" t="e">
        <f t="shared" si="15"/>
        <v>#REF!</v>
      </c>
      <c r="AP42" s="59" t="e">
        <f t="shared" si="15"/>
        <v>#REF!</v>
      </c>
      <c r="AQ42" s="59">
        <f t="shared" si="15"/>
        <v>0</v>
      </c>
      <c r="AR42" s="59" t="e">
        <f t="shared" si="15"/>
        <v>#REF!</v>
      </c>
      <c r="AS42" s="59">
        <f t="shared" si="15"/>
        <v>0</v>
      </c>
      <c r="AT42" s="59">
        <f t="shared" si="15"/>
        <v>0</v>
      </c>
      <c r="AU42" s="59">
        <f t="shared" si="15"/>
        <v>0</v>
      </c>
      <c r="AV42" s="59">
        <f t="shared" si="15"/>
        <v>0</v>
      </c>
      <c r="AW42" s="59">
        <f t="shared" si="15"/>
        <v>-1049</v>
      </c>
      <c r="AX42" s="59">
        <f t="shared" si="15"/>
        <v>0</v>
      </c>
      <c r="AY42" s="59">
        <f t="shared" si="15"/>
        <v>0</v>
      </c>
      <c r="AZ42" s="59" t="e">
        <f t="shared" si="15"/>
        <v>#REF!</v>
      </c>
      <c r="BA42" s="59">
        <f t="shared" si="15"/>
        <v>0</v>
      </c>
      <c r="BB42" s="59">
        <f t="shared" si="15"/>
        <v>0</v>
      </c>
      <c r="BC42" s="59">
        <f t="shared" si="15"/>
        <v>0</v>
      </c>
      <c r="BD42" s="59">
        <f t="shared" si="15"/>
        <v>0</v>
      </c>
      <c r="BE42" s="59">
        <f t="shared" si="15"/>
        <v>0</v>
      </c>
      <c r="BF42" s="59">
        <f t="shared" si="15"/>
        <v>0</v>
      </c>
      <c r="BG42" s="59">
        <f t="shared" si="15"/>
        <v>0</v>
      </c>
      <c r="BH42" s="59" t="e">
        <f>ROUND(SUM(BH35:BH41),0)</f>
        <v>#REF!</v>
      </c>
      <c r="BI42" s="59">
        <f>ROUND(SUM(BI35:BI41),0)</f>
        <v>0</v>
      </c>
    </row>
    <row r="43" spans="1:61" s="5" customFormat="1">
      <c r="B43" s="83"/>
      <c r="C43" s="83"/>
      <c r="D43" s="83"/>
      <c r="E43" s="84"/>
      <c r="F43" s="84"/>
      <c r="G43" s="84"/>
      <c r="H43" s="84"/>
      <c r="I43" s="84"/>
      <c r="J43" s="84"/>
      <c r="K43" s="85"/>
      <c r="L43" s="84"/>
      <c r="M43" s="84"/>
      <c r="N43" s="86"/>
      <c r="O43" s="86"/>
      <c r="P43" s="86"/>
      <c r="Q43" s="86"/>
      <c r="R43" s="86"/>
      <c r="S43" s="63"/>
      <c r="T43" s="63"/>
      <c r="U43" s="63"/>
      <c r="V43" s="63"/>
      <c r="W43" s="63"/>
      <c r="X43" s="63"/>
      <c r="Y43" s="63"/>
      <c r="AA43" s="34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</row>
    <row r="44" spans="1:61" s="5" customFormat="1">
      <c r="A44" s="5" t="s">
        <v>480</v>
      </c>
      <c r="B44" s="88" t="s">
        <v>500</v>
      </c>
      <c r="C44" s="44" t="s">
        <v>501</v>
      </c>
      <c r="D44" s="45" t="s">
        <v>483</v>
      </c>
      <c r="E44" s="46">
        <f>SUMIF(TB!$K$3:$K$418,'A1.100 - TS'!B44,TB!$I$3:$I$418)</f>
        <v>-15959552.643299999</v>
      </c>
      <c r="F44" s="46">
        <f>-F35</f>
        <v>-18453218</v>
      </c>
      <c r="G44" s="46"/>
      <c r="H44" s="46">
        <f t="shared" ref="H44:H52" si="16">ROUND(SUM(E44:G44),0)</f>
        <v>-34412771</v>
      </c>
      <c r="I44" s="46"/>
      <c r="J44" s="46">
        <v>-34412771</v>
      </c>
      <c r="K44" s="47">
        <f t="shared" ref="K44:K54" si="17">H44-J44</f>
        <v>0</v>
      </c>
      <c r="L44" s="46"/>
      <c r="M44" s="46">
        <f>SUMIF(TB!$K$3:$K$439,'A1.100 - TS'!B44,TB!$J$3:$J$439)</f>
        <v>-5283018.9833199997</v>
      </c>
      <c r="N44" s="48"/>
      <c r="O44" s="48"/>
      <c r="P44" s="48"/>
      <c r="Q44" s="48"/>
      <c r="R44" s="48"/>
      <c r="S44" s="51"/>
      <c r="T44" s="63">
        <f>ROUND(SUM(M44:R44),0)</f>
        <v>-5283019</v>
      </c>
      <c r="U44" s="63"/>
      <c r="V44" s="63"/>
      <c r="W44" s="63"/>
      <c r="X44" s="63"/>
      <c r="Y44" s="63"/>
      <c r="AA44" s="34"/>
      <c r="AC44" s="51" t="e">
        <f>ROUND('[56]A1.200 - ES'!#REF!,0)</f>
        <v>#REF!</v>
      </c>
      <c r="AD44" s="51" t="e">
        <f>ROUND('[56]A1.200 - ES'!#REF!,0)</f>
        <v>#REF!</v>
      </c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 t="e">
        <f>ROUND('[56]A1.200 - ES'!#REF!,0)</f>
        <v>#REF!</v>
      </c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</row>
    <row r="45" spans="1:61" s="5" customFormat="1">
      <c r="A45" s="5" t="s">
        <v>484</v>
      </c>
      <c r="B45" s="44" t="s">
        <v>502</v>
      </c>
      <c r="C45" s="44" t="s">
        <v>503</v>
      </c>
      <c r="D45" s="45" t="s">
        <v>483</v>
      </c>
      <c r="E45" s="46">
        <f>SUMIF(TB!$K$3:$K$418,'A1.100 - TS'!B45,TB!$I$3:$I$418)</f>
        <v>-773164.68475000001</v>
      </c>
      <c r="F45" s="46">
        <f>-F36</f>
        <v>-9384513</v>
      </c>
      <c r="G45" s="46"/>
      <c r="H45" s="46">
        <f t="shared" si="16"/>
        <v>-10157678</v>
      </c>
      <c r="I45" s="46"/>
      <c r="J45" s="46">
        <v>-10157678</v>
      </c>
      <c r="K45" s="47">
        <f t="shared" si="17"/>
        <v>0</v>
      </c>
      <c r="L45" s="46"/>
      <c r="M45" s="46">
        <f>SUMIF(TB!$K$3:$K$439,'A1.100 - TS'!B45,TB!$J$3:$J$439)</f>
        <v>-659129.88737999997</v>
      </c>
      <c r="N45" s="48"/>
      <c r="O45" s="48"/>
      <c r="P45" s="48"/>
      <c r="Q45" s="48"/>
      <c r="R45" s="48"/>
      <c r="S45" s="51"/>
      <c r="T45" s="63">
        <f>ROUND(SUM(M45:R45),0)</f>
        <v>-659130</v>
      </c>
      <c r="U45" s="63"/>
      <c r="V45" s="63"/>
      <c r="W45" s="63"/>
      <c r="X45" s="63"/>
      <c r="Y45" s="63"/>
      <c r="AA45" s="34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</row>
    <row r="46" spans="1:61" s="5" customFormat="1">
      <c r="A46" s="5" t="s">
        <v>487</v>
      </c>
      <c r="B46" s="44" t="s">
        <v>504</v>
      </c>
      <c r="C46" s="44" t="s">
        <v>505</v>
      </c>
      <c r="D46" s="45" t="s">
        <v>490</v>
      </c>
      <c r="E46" s="46">
        <f>SUMIF(TB!$K$3:$K$418,'A1.100 - TS'!B46,TB!$I$3:$I$418)</f>
        <v>-435691.33737999998</v>
      </c>
      <c r="F46" s="46"/>
      <c r="G46" s="46"/>
      <c r="H46" s="46">
        <f t="shared" si="16"/>
        <v>-435691</v>
      </c>
      <c r="I46" s="46"/>
      <c r="J46" s="46">
        <v>-435691</v>
      </c>
      <c r="K46" s="47">
        <f t="shared" si="17"/>
        <v>0</v>
      </c>
      <c r="L46" s="46"/>
      <c r="M46" s="46">
        <f>SUMIF(TB!$K$3:$K$439,'A1.100 - TS'!B46,TB!$J$3:$J$439)</f>
        <v>-240469.19561</v>
      </c>
      <c r="N46" s="48"/>
      <c r="O46" s="48"/>
      <c r="P46" s="48"/>
      <c r="Q46" s="48"/>
      <c r="R46" s="48"/>
      <c r="S46" s="51"/>
      <c r="T46" s="63">
        <f>ROUND(SUM(M46:R46),0)</f>
        <v>-240469</v>
      </c>
      <c r="U46" s="63"/>
      <c r="V46" s="63"/>
      <c r="W46" s="63"/>
      <c r="X46" s="63"/>
      <c r="Y46" s="63"/>
      <c r="AA46" s="34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 t="e">
        <f>ROUND('[56]A1.200 - ES'!#REF!,0)</f>
        <v>#REF!</v>
      </c>
      <c r="AP46" s="51"/>
      <c r="AQ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</row>
    <row r="47" spans="1:61" s="5" customFormat="1">
      <c r="B47" s="44" t="s">
        <v>506</v>
      </c>
      <c r="C47" s="44" t="s">
        <v>507</v>
      </c>
      <c r="D47" s="45" t="s">
        <v>493</v>
      </c>
      <c r="E47" s="46">
        <f>SUMIF(TB!$K$3:$K$418,'A1.100 - TS'!B47,TB!$I$3:$I$418)</f>
        <v>0</v>
      </c>
      <c r="F47" s="46"/>
      <c r="G47" s="46">
        <v>-81237</v>
      </c>
      <c r="H47" s="46">
        <f t="shared" si="16"/>
        <v>-81237</v>
      </c>
      <c r="I47" s="46"/>
      <c r="J47" s="46">
        <v>-81237</v>
      </c>
      <c r="K47" s="47">
        <f t="shared" si="17"/>
        <v>0</v>
      </c>
      <c r="L47" s="46"/>
      <c r="M47" s="46">
        <f>SUMIF(TB!$K$3:$K$439,'A1.100 - TS'!B47,TB!$J$3:$J$439)</f>
        <v>0</v>
      </c>
      <c r="N47" s="48"/>
      <c r="O47" s="48"/>
      <c r="P47" s="48"/>
      <c r="Q47" s="48"/>
      <c r="R47" s="48"/>
      <c r="S47" s="51"/>
      <c r="T47" s="63">
        <v>-81237</v>
      </c>
      <c r="U47" s="63"/>
      <c r="V47" s="63"/>
      <c r="W47" s="63"/>
      <c r="X47" s="63"/>
      <c r="Y47" s="63"/>
      <c r="AA47" s="34"/>
      <c r="AC47" s="51"/>
      <c r="AD47" s="51"/>
      <c r="AE47" s="51"/>
      <c r="AF47" s="51"/>
      <c r="AG47" s="51"/>
      <c r="AH47" s="51" t="e">
        <f>ROUND('[56]A1.200 - ES'!#REF!,0)</f>
        <v>#REF!</v>
      </c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</row>
    <row r="48" spans="1:61" s="5" customFormat="1">
      <c r="B48" s="44" t="s">
        <v>508</v>
      </c>
      <c r="C48" s="44" t="s">
        <v>509</v>
      </c>
      <c r="D48" s="45" t="s">
        <v>434</v>
      </c>
      <c r="E48" s="46">
        <f>SUMIF(TB!$K$3:$K$418,'A1.100 - TS'!B48,TB!$I$3:$I$418)</f>
        <v>-86341502.004270002</v>
      </c>
      <c r="F48" s="46">
        <f>-F23</f>
        <v>567407</v>
      </c>
      <c r="G48" s="46">
        <f>-F18-6</f>
        <v>185802</v>
      </c>
      <c r="H48" s="46">
        <f t="shared" si="16"/>
        <v>-85588293</v>
      </c>
      <c r="I48" s="46"/>
      <c r="J48" s="536">
        <v>-85588293</v>
      </c>
      <c r="K48" s="47">
        <f t="shared" si="17"/>
        <v>0</v>
      </c>
      <c r="L48" s="46"/>
      <c r="M48" s="46">
        <f>SUMIF(TB!$K$3:$K$439,'A1.100 - TS'!B48,TB!$J$3:$J$439)</f>
        <v>-87308021.667589992</v>
      </c>
      <c r="N48" s="48"/>
      <c r="O48" s="48"/>
      <c r="P48" s="48"/>
      <c r="Q48" s="48"/>
      <c r="R48" s="48"/>
      <c r="S48" s="51"/>
      <c r="T48" s="63">
        <f>ROUND(SUM(M48:R48),0)</f>
        <v>-87308022</v>
      </c>
      <c r="U48" s="63"/>
      <c r="V48" s="63"/>
      <c r="W48" s="63"/>
      <c r="X48" s="63"/>
      <c r="Y48" s="63"/>
      <c r="AA48" s="34"/>
      <c r="AC48" s="51"/>
      <c r="AD48" s="51"/>
      <c r="AE48" s="51"/>
      <c r="AF48" s="51"/>
      <c r="AG48" s="51" t="e">
        <f>ROUND('[56]A1.200 - ES'!#REF!,0)</f>
        <v>#REF!</v>
      </c>
      <c r="AH48" s="51"/>
      <c r="AI48" s="51"/>
      <c r="AJ48" s="51"/>
      <c r="AK48" s="51" t="e">
        <f>ROUND('[56]A1.200 - ES'!#REF!,0)</f>
        <v>#REF!</v>
      </c>
      <c r="AL48" s="51" t="e">
        <f>ROUND(-'[56]A1.200 - ES'!#REF!,0)</f>
        <v>#REF!</v>
      </c>
      <c r="AM48" s="51" t="e">
        <f>-ROUND(-'[56]A1.200 - ES'!#REF!,0)</f>
        <v>#REF!</v>
      </c>
      <c r="AN48" s="51" t="e">
        <f>-ROUND(-'[56]A1.200 - ES'!#REF!,0)</f>
        <v>#REF!</v>
      </c>
      <c r="AO48" s="51"/>
      <c r="AP48" s="51"/>
      <c r="AQ48" s="51"/>
      <c r="AR48" s="51"/>
      <c r="AS48" s="51" t="e">
        <f>-ROUND('[56]A1.200 - ES'!#REF!,0)</f>
        <v>#REF!</v>
      </c>
      <c r="AT48" s="51"/>
      <c r="AU48" s="51"/>
      <c r="AV48" s="51"/>
      <c r="AW48" s="51"/>
      <c r="AX48" s="51"/>
      <c r="AY48" s="51"/>
      <c r="AZ48" s="51" t="e">
        <f>ROUND('[56]A1.200 - ES'!#REF!,0)</f>
        <v>#REF!</v>
      </c>
      <c r="BA48" s="51"/>
      <c r="BB48" s="51"/>
      <c r="BC48" s="51"/>
      <c r="BD48" s="51"/>
      <c r="BE48" s="51"/>
      <c r="BF48" s="51"/>
      <c r="BG48" s="51"/>
      <c r="BH48" s="51"/>
      <c r="BI48" s="51"/>
    </row>
    <row r="49" spans="2:61" s="5" customFormat="1">
      <c r="B49" s="44" t="s">
        <v>510</v>
      </c>
      <c r="C49" s="44" t="s">
        <v>511</v>
      </c>
      <c r="D49" s="45" t="s">
        <v>434</v>
      </c>
      <c r="E49" s="46">
        <f>SUMIF(TB!$K$3:$K$439,'A1.100 - TS'!B49,TB!$I$3:$I$4139)</f>
        <v>0</v>
      </c>
      <c r="F49" s="46"/>
      <c r="G49" s="46"/>
      <c r="H49" s="46">
        <f t="shared" si="16"/>
        <v>0</v>
      </c>
      <c r="I49" s="46"/>
      <c r="J49" s="46">
        <v>0</v>
      </c>
      <c r="K49" s="47">
        <f t="shared" si="17"/>
        <v>0</v>
      </c>
      <c r="L49" s="46"/>
      <c r="M49" s="46">
        <f>SUMIF(TB!$K$3:$K$439,'A1.100 - TS'!B49,TB!$J$3:$J$439)</f>
        <v>0</v>
      </c>
      <c r="N49" s="48"/>
      <c r="O49" s="46"/>
      <c r="P49" s="46"/>
      <c r="Q49" s="48"/>
      <c r="R49" s="48"/>
      <c r="S49" s="51"/>
      <c r="T49" s="63">
        <f>ROUND(SUM(M49:R49),0)</f>
        <v>0</v>
      </c>
      <c r="U49" s="63"/>
      <c r="V49" s="63"/>
      <c r="W49" s="63"/>
      <c r="X49" s="63"/>
      <c r="Y49" s="63"/>
      <c r="AA49" s="34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</row>
    <row r="50" spans="2:61" s="5" customFormat="1">
      <c r="B50" s="5" t="s">
        <v>512</v>
      </c>
      <c r="C50" s="44" t="s">
        <v>513</v>
      </c>
      <c r="D50" s="45" t="s">
        <v>451</v>
      </c>
      <c r="E50" s="46">
        <f>SUMIF(TB!$K$3:$K$439,'A1.100 - TS'!B50,TB!$I$3:$I$4139)</f>
        <v>-8809930.9168799985</v>
      </c>
      <c r="F50" s="46"/>
      <c r="G50" s="46">
        <v>1128847</v>
      </c>
      <c r="H50" s="46">
        <f t="shared" si="16"/>
        <v>-7681084</v>
      </c>
      <c r="I50" s="46"/>
      <c r="J50" s="46">
        <v>-7681083</v>
      </c>
      <c r="K50" s="47">
        <f t="shared" si="17"/>
        <v>-1</v>
      </c>
      <c r="L50" s="46"/>
      <c r="M50" s="46">
        <f>SUMIF(TB!$K$3:$K$439,'A1.100 - TS'!B50,TB!$J$3:$J$439)</f>
        <v>-8068674.4663700005</v>
      </c>
      <c r="N50" s="48"/>
      <c r="O50" s="46"/>
      <c r="P50" s="46"/>
      <c r="Q50" s="48"/>
      <c r="R50" s="48"/>
      <c r="S50" s="51"/>
      <c r="T50" s="63">
        <f>ROUND(SUM(M50:S50),0)</f>
        <v>-8068674</v>
      </c>
      <c r="U50" s="63"/>
      <c r="V50" s="63"/>
      <c r="W50" s="63"/>
      <c r="X50" s="63"/>
      <c r="Y50" s="63"/>
      <c r="AA50" s="34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 t="e">
        <f>ROUND('[56]A1.200 - ES'!#REF!,0)</f>
        <v>#REF!</v>
      </c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</row>
    <row r="51" spans="2:61" s="5" customFormat="1">
      <c r="B51" s="44" t="s">
        <v>514</v>
      </c>
      <c r="C51" s="44" t="s">
        <v>515</v>
      </c>
      <c r="D51" s="45" t="s">
        <v>459</v>
      </c>
      <c r="E51" s="46">
        <f>SUMIF(TB!$K$3:$K$439,'A1.100 - TS'!B51,TB!$I$3:$I$4139)</f>
        <v>-819784.51217</v>
      </c>
      <c r="F51" s="46">
        <v>160577</v>
      </c>
      <c r="G51" s="46">
        <f>-F21-1</f>
        <v>255943</v>
      </c>
      <c r="H51" s="46">
        <f t="shared" si="16"/>
        <v>-403265</v>
      </c>
      <c r="I51" s="46"/>
      <c r="J51" s="46">
        <v>-403265</v>
      </c>
      <c r="K51" s="47">
        <f t="shared" si="17"/>
        <v>0</v>
      </c>
      <c r="L51" s="46"/>
      <c r="M51" s="46">
        <f>SUMIF(TB!$K$3:$K$439,'A1.100 - TS'!B51,TB!$J$3:$J$439)</f>
        <v>-1894933.9350500004</v>
      </c>
      <c r="N51" s="48"/>
      <c r="O51" s="46"/>
      <c r="P51" s="48"/>
      <c r="Q51" s="48"/>
      <c r="R51" s="48"/>
      <c r="S51" s="51">
        <v>-1</v>
      </c>
      <c r="T51" s="63">
        <f>ROUND(SUM(M51:S51),0)</f>
        <v>-1894935</v>
      </c>
      <c r="U51" s="63"/>
      <c r="V51" s="63"/>
      <c r="W51" s="63"/>
      <c r="X51" s="63"/>
      <c r="Y51" s="63"/>
      <c r="AA51" s="34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>
        <f>ROUND(81000,0)</f>
        <v>81000</v>
      </c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 t="e">
        <f>ROUND(-'[56]A1.200 - ES'!#REF!,0)</f>
        <v>#REF!</v>
      </c>
      <c r="BI51" s="51"/>
    </row>
    <row r="52" spans="2:61" s="5" customFormat="1">
      <c r="B52" s="44" t="s">
        <v>516</v>
      </c>
      <c r="C52" s="44" t="s">
        <v>517</v>
      </c>
      <c r="D52" s="45" t="s">
        <v>451</v>
      </c>
      <c r="E52" s="46">
        <f>SUMIF(TB!$K$3:$K$439,'A1.100 - TS'!B52,TB!$I$3:$I$4139)</f>
        <v>-1627160.5845700002</v>
      </c>
      <c r="F52" s="46"/>
      <c r="G52" s="46">
        <f>5-G47</f>
        <v>81242</v>
      </c>
      <c r="H52" s="46">
        <f t="shared" si="16"/>
        <v>-1545919</v>
      </c>
      <c r="I52" s="46"/>
      <c r="J52" s="46">
        <v>-1545919</v>
      </c>
      <c r="K52" s="47">
        <f t="shared" si="17"/>
        <v>0</v>
      </c>
      <c r="L52" s="46"/>
      <c r="M52" s="46">
        <f>SUMIF(TB!$K$3:$K$439,'A1.100 - TS'!B52,TB!$J$3:$J$439)+1</f>
        <v>-1767905.5377399998</v>
      </c>
      <c r="N52" s="48"/>
      <c r="O52" s="46"/>
      <c r="P52" s="46"/>
      <c r="Q52" s="48"/>
      <c r="R52" s="48"/>
      <c r="S52" s="51">
        <v>1</v>
      </c>
      <c r="T52" s="63">
        <f>ROUND(SUM(M52:S52),0)-T47</f>
        <v>-1686668</v>
      </c>
      <c r="U52" s="63"/>
      <c r="V52" s="63"/>
      <c r="W52" s="63"/>
      <c r="X52" s="63"/>
      <c r="Y52" s="63"/>
      <c r="AA52" s="34"/>
      <c r="AC52" s="51"/>
      <c r="AD52" s="51"/>
      <c r="AE52" s="51"/>
      <c r="AF52" s="51"/>
      <c r="AG52" s="51"/>
      <c r="AH52" s="51" t="e">
        <f>ROUND('[56]A1.200 - ES'!#REF!,0)</f>
        <v>#REF!</v>
      </c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</row>
    <row r="53" spans="2:61" s="54" customFormat="1">
      <c r="B53" s="55"/>
      <c r="C53" s="55"/>
      <c r="D53" s="55"/>
      <c r="E53" s="56">
        <f>ROUND(SUM(E44:E52),0)</f>
        <v>-114766787</v>
      </c>
      <c r="F53" s="56"/>
      <c r="G53" s="56"/>
      <c r="H53" s="56">
        <f>ROUND(SUM(H44:H52),0)</f>
        <v>-140305938</v>
      </c>
      <c r="I53" s="57"/>
      <c r="J53" s="56">
        <v>-140305936</v>
      </c>
      <c r="K53" s="47">
        <f t="shared" si="17"/>
        <v>-2</v>
      </c>
      <c r="L53" s="57"/>
      <c r="M53" s="56">
        <f>ROUND(SUM(M44:M52),0)</f>
        <v>-105222154</v>
      </c>
      <c r="N53" s="56"/>
      <c r="O53" s="56"/>
      <c r="P53" s="56"/>
      <c r="Q53" s="58"/>
      <c r="R53" s="58"/>
      <c r="S53" s="59"/>
      <c r="T53" s="56">
        <f>ROUND(SUM(T44:T52),0)</f>
        <v>-105222154</v>
      </c>
      <c r="U53" s="89"/>
      <c r="V53" s="89"/>
      <c r="W53" s="89"/>
      <c r="X53" s="89"/>
      <c r="Y53" s="89"/>
      <c r="Z53" s="5"/>
      <c r="AA53" s="34"/>
      <c r="AB53" s="5"/>
      <c r="AC53" s="59" t="e">
        <f t="shared" ref="AC53:BG53" si="18">ROUND(SUM(AC44:AC52),0)</f>
        <v>#REF!</v>
      </c>
      <c r="AD53" s="59" t="e">
        <f t="shared" si="18"/>
        <v>#REF!</v>
      </c>
      <c r="AE53" s="59">
        <f t="shared" si="18"/>
        <v>0</v>
      </c>
      <c r="AF53" s="59">
        <f t="shared" si="18"/>
        <v>0</v>
      </c>
      <c r="AG53" s="59" t="e">
        <f t="shared" si="18"/>
        <v>#REF!</v>
      </c>
      <c r="AH53" s="59" t="e">
        <f t="shared" si="18"/>
        <v>#REF!</v>
      </c>
      <c r="AI53" s="59">
        <f t="shared" si="18"/>
        <v>0</v>
      </c>
      <c r="AJ53" s="59">
        <f t="shared" si="18"/>
        <v>0</v>
      </c>
      <c r="AK53" s="59" t="e">
        <f t="shared" si="18"/>
        <v>#REF!</v>
      </c>
      <c r="AL53" s="59" t="e">
        <f t="shared" si="18"/>
        <v>#REF!</v>
      </c>
      <c r="AM53" s="59" t="e">
        <f t="shared" si="18"/>
        <v>#REF!</v>
      </c>
      <c r="AN53" s="59" t="e">
        <f t="shared" si="18"/>
        <v>#REF!</v>
      </c>
      <c r="AO53" s="59" t="e">
        <f t="shared" si="18"/>
        <v>#REF!</v>
      </c>
      <c r="AP53" s="59" t="e">
        <f t="shared" si="18"/>
        <v>#REF!</v>
      </c>
      <c r="AQ53" s="59">
        <f t="shared" si="18"/>
        <v>0</v>
      </c>
      <c r="AR53" s="59" t="e">
        <f t="shared" si="18"/>
        <v>#REF!</v>
      </c>
      <c r="AS53" s="59" t="e">
        <f t="shared" si="18"/>
        <v>#REF!</v>
      </c>
      <c r="AT53" s="59">
        <f t="shared" si="18"/>
        <v>0</v>
      </c>
      <c r="AU53" s="59">
        <f t="shared" si="18"/>
        <v>0</v>
      </c>
      <c r="AV53" s="59">
        <f t="shared" si="18"/>
        <v>0</v>
      </c>
      <c r="AW53" s="59">
        <f t="shared" si="18"/>
        <v>81000</v>
      </c>
      <c r="AX53" s="59">
        <f t="shared" si="18"/>
        <v>0</v>
      </c>
      <c r="AY53" s="59">
        <f t="shared" si="18"/>
        <v>0</v>
      </c>
      <c r="AZ53" s="59" t="e">
        <f t="shared" si="18"/>
        <v>#REF!</v>
      </c>
      <c r="BA53" s="59">
        <f t="shared" si="18"/>
        <v>0</v>
      </c>
      <c r="BB53" s="59">
        <f t="shared" si="18"/>
        <v>0</v>
      </c>
      <c r="BC53" s="59">
        <f t="shared" si="18"/>
        <v>0</v>
      </c>
      <c r="BD53" s="59">
        <f t="shared" si="18"/>
        <v>0</v>
      </c>
      <c r="BE53" s="59">
        <f t="shared" si="18"/>
        <v>0</v>
      </c>
      <c r="BF53" s="59">
        <f t="shared" si="18"/>
        <v>0</v>
      </c>
      <c r="BG53" s="59">
        <f t="shared" si="18"/>
        <v>0</v>
      </c>
      <c r="BH53" s="59" t="e">
        <f>ROUND(SUM(BH44:BH52),0)</f>
        <v>#REF!</v>
      </c>
      <c r="BI53" s="59">
        <f>ROUND(SUM(BI44:BI52),0)</f>
        <v>0</v>
      </c>
    </row>
    <row r="54" spans="2:61" s="94" customFormat="1" ht="13.5" thickBot="1">
      <c r="B54" s="90" t="s">
        <v>518</v>
      </c>
      <c r="C54" s="90" t="s">
        <v>519</v>
      </c>
      <c r="D54" s="91"/>
      <c r="E54" s="92">
        <f>ROUND(E33+E42+E53,0)</f>
        <v>-222336016</v>
      </c>
      <c r="F54" s="70"/>
      <c r="G54" s="70"/>
      <c r="H54" s="92">
        <f>ROUND(H33+H42+H53,0)</f>
        <v>-220037437</v>
      </c>
      <c r="I54" s="57"/>
      <c r="J54" s="92">
        <v>-220037436</v>
      </c>
      <c r="K54" s="47">
        <f t="shared" si="17"/>
        <v>-1</v>
      </c>
      <c r="L54" s="57"/>
      <c r="M54" s="92">
        <f>ROUND(M33+M42+M53,0)</f>
        <v>-198393265</v>
      </c>
      <c r="N54" s="92"/>
      <c r="O54" s="92"/>
      <c r="P54" s="92"/>
      <c r="Q54" s="93"/>
      <c r="R54" s="93"/>
      <c r="S54" s="72"/>
      <c r="T54" s="92">
        <f>ROUND(T33+T42+T53,0)</f>
        <v>-198393265</v>
      </c>
      <c r="U54" s="57"/>
      <c r="V54" s="57"/>
      <c r="W54" s="57"/>
      <c r="X54" s="57"/>
      <c r="Y54" s="57"/>
      <c r="Z54" s="5"/>
      <c r="AA54" s="34"/>
      <c r="AB54" s="5"/>
      <c r="AC54" s="72" t="e">
        <f t="shared" ref="AC54:BI54" si="19">ROUND(AC33+AC42+AC53,0)</f>
        <v>#REF!</v>
      </c>
      <c r="AD54" s="72" t="e">
        <f t="shared" si="19"/>
        <v>#REF!</v>
      </c>
      <c r="AE54" s="72" t="e">
        <f t="shared" si="19"/>
        <v>#REF!</v>
      </c>
      <c r="AF54" s="72" t="e">
        <f t="shared" si="19"/>
        <v>#REF!</v>
      </c>
      <c r="AG54" s="72" t="e">
        <f t="shared" si="19"/>
        <v>#REF!</v>
      </c>
      <c r="AH54" s="72" t="e">
        <f t="shared" si="19"/>
        <v>#REF!</v>
      </c>
      <c r="AI54" s="72" t="e">
        <f t="shared" si="19"/>
        <v>#REF!</v>
      </c>
      <c r="AJ54" s="72" t="e">
        <f t="shared" si="19"/>
        <v>#REF!</v>
      </c>
      <c r="AK54" s="72" t="e">
        <f t="shared" si="19"/>
        <v>#REF!</v>
      </c>
      <c r="AL54" s="72" t="e">
        <f t="shared" si="19"/>
        <v>#REF!</v>
      </c>
      <c r="AM54" s="72" t="e">
        <f t="shared" si="19"/>
        <v>#REF!</v>
      </c>
      <c r="AN54" s="72" t="e">
        <f t="shared" si="19"/>
        <v>#REF!</v>
      </c>
      <c r="AO54" s="72" t="e">
        <f t="shared" si="19"/>
        <v>#REF!</v>
      </c>
      <c r="AP54" s="72" t="e">
        <f t="shared" si="19"/>
        <v>#REF!</v>
      </c>
      <c r="AQ54" s="72" t="e">
        <f t="shared" si="19"/>
        <v>#REF!</v>
      </c>
      <c r="AR54" s="72" t="e">
        <f t="shared" si="19"/>
        <v>#REF!</v>
      </c>
      <c r="AS54" s="72" t="e">
        <f t="shared" si="19"/>
        <v>#REF!</v>
      </c>
      <c r="AT54" s="72">
        <f t="shared" si="19"/>
        <v>0</v>
      </c>
      <c r="AU54" s="72">
        <f t="shared" si="19"/>
        <v>0</v>
      </c>
      <c r="AV54" s="72">
        <f t="shared" si="19"/>
        <v>0</v>
      </c>
      <c r="AW54" s="72">
        <f t="shared" si="19"/>
        <v>-100607</v>
      </c>
      <c r="AX54" s="72">
        <f t="shared" si="19"/>
        <v>0</v>
      </c>
      <c r="AY54" s="72" t="e">
        <f t="shared" si="19"/>
        <v>#REF!</v>
      </c>
      <c r="AZ54" s="72" t="e">
        <f t="shared" si="19"/>
        <v>#REF!</v>
      </c>
      <c r="BA54" s="72">
        <f t="shared" si="19"/>
        <v>0</v>
      </c>
      <c r="BB54" s="72" t="e">
        <f t="shared" si="19"/>
        <v>#REF!</v>
      </c>
      <c r="BC54" s="72">
        <f t="shared" si="19"/>
        <v>0</v>
      </c>
      <c r="BD54" s="72" t="e">
        <f t="shared" si="19"/>
        <v>#REF!</v>
      </c>
      <c r="BE54" s="72">
        <f t="shared" si="19"/>
        <v>0</v>
      </c>
      <c r="BF54" s="72">
        <f t="shared" si="19"/>
        <v>0</v>
      </c>
      <c r="BG54" s="72">
        <f t="shared" si="19"/>
        <v>0</v>
      </c>
      <c r="BH54" s="72" t="e">
        <f t="shared" si="19"/>
        <v>#REF!</v>
      </c>
      <c r="BI54" s="72" t="e">
        <f t="shared" si="19"/>
        <v>#REF!</v>
      </c>
    </row>
    <row r="55" spans="2:61">
      <c r="C55" s="95"/>
      <c r="D55" s="96" t="s">
        <v>520</v>
      </c>
      <c r="E55" s="97">
        <f>ROUND(E54+E26,0)</f>
        <v>-1</v>
      </c>
      <c r="F55" s="98"/>
      <c r="G55" s="98"/>
      <c r="H55" s="97">
        <f>ROUND(H54+H26,0)</f>
        <v>0</v>
      </c>
      <c r="I55" s="98"/>
      <c r="J55" s="98">
        <v>0</v>
      </c>
      <c r="K55" s="98"/>
      <c r="L55" s="98"/>
      <c r="M55" s="97">
        <f>ROUND(M54+M26,0)</f>
        <v>0</v>
      </c>
      <c r="N55" s="97"/>
      <c r="O55" s="97"/>
      <c r="P55" s="97"/>
      <c r="Q55" s="99"/>
      <c r="R55" s="99"/>
      <c r="S55" s="97"/>
      <c r="T55" s="97">
        <f>ROUND(T54+T26,0)</f>
        <v>0</v>
      </c>
      <c r="U55" s="98"/>
      <c r="V55" s="98"/>
      <c r="W55" s="98"/>
      <c r="X55" s="98"/>
      <c r="Y55" s="98"/>
      <c r="AA55" s="34"/>
      <c r="AB55" s="5"/>
      <c r="AC55" s="97" t="e">
        <f t="shared" ref="AC55:BI55" si="20">ROUND(AC54+AC26,0)</f>
        <v>#REF!</v>
      </c>
      <c r="AD55" s="97" t="e">
        <f t="shared" si="20"/>
        <v>#REF!</v>
      </c>
      <c r="AE55" s="97" t="e">
        <f t="shared" si="20"/>
        <v>#REF!</v>
      </c>
      <c r="AF55" s="97" t="e">
        <f t="shared" si="20"/>
        <v>#REF!</v>
      </c>
      <c r="AG55" s="97" t="e">
        <f t="shared" si="20"/>
        <v>#REF!</v>
      </c>
      <c r="AH55" s="97" t="e">
        <f t="shared" si="20"/>
        <v>#REF!</v>
      </c>
      <c r="AI55" s="97" t="e">
        <f t="shared" si="20"/>
        <v>#REF!</v>
      </c>
      <c r="AJ55" s="97" t="e">
        <f t="shared" si="20"/>
        <v>#REF!</v>
      </c>
      <c r="AK55" s="97" t="e">
        <f t="shared" si="20"/>
        <v>#REF!</v>
      </c>
      <c r="AL55" s="97" t="e">
        <f t="shared" si="20"/>
        <v>#REF!</v>
      </c>
      <c r="AM55" s="97" t="e">
        <f t="shared" si="20"/>
        <v>#REF!</v>
      </c>
      <c r="AN55" s="97" t="e">
        <f t="shared" si="20"/>
        <v>#REF!</v>
      </c>
      <c r="AO55" s="97" t="e">
        <f t="shared" si="20"/>
        <v>#REF!</v>
      </c>
      <c r="AP55" s="97" t="e">
        <f t="shared" si="20"/>
        <v>#REF!</v>
      </c>
      <c r="AQ55" s="97" t="e">
        <f t="shared" si="20"/>
        <v>#REF!</v>
      </c>
      <c r="AR55" s="97" t="e">
        <f t="shared" si="20"/>
        <v>#REF!</v>
      </c>
      <c r="AS55" s="97" t="e">
        <f t="shared" si="20"/>
        <v>#REF!</v>
      </c>
      <c r="AT55" s="97" t="e">
        <f t="shared" si="20"/>
        <v>#REF!</v>
      </c>
      <c r="AU55" s="97" t="e">
        <f t="shared" si="20"/>
        <v>#REF!</v>
      </c>
      <c r="AV55" s="97" t="e">
        <f t="shared" si="20"/>
        <v>#REF!</v>
      </c>
      <c r="AW55" s="97">
        <f t="shared" si="20"/>
        <v>-23457</v>
      </c>
      <c r="AX55" s="97" t="e">
        <f t="shared" si="20"/>
        <v>#REF!</v>
      </c>
      <c r="AY55" s="97" t="e">
        <f t="shared" si="20"/>
        <v>#REF!</v>
      </c>
      <c r="AZ55" s="97" t="e">
        <f t="shared" si="20"/>
        <v>#REF!</v>
      </c>
      <c r="BA55" s="97" t="e">
        <f t="shared" si="20"/>
        <v>#REF!</v>
      </c>
      <c r="BB55" s="97" t="e">
        <f t="shared" si="20"/>
        <v>#REF!</v>
      </c>
      <c r="BC55" s="97" t="e">
        <f t="shared" si="20"/>
        <v>#REF!</v>
      </c>
      <c r="BD55" s="97" t="e">
        <f t="shared" si="20"/>
        <v>#REF!</v>
      </c>
      <c r="BE55" s="97" t="e">
        <f t="shared" si="20"/>
        <v>#REF!</v>
      </c>
      <c r="BF55" s="97">
        <f t="shared" si="20"/>
        <v>0</v>
      </c>
      <c r="BG55" s="97" t="e">
        <f t="shared" si="20"/>
        <v>#REF!</v>
      </c>
      <c r="BH55" s="97" t="e">
        <f t="shared" si="20"/>
        <v>#REF!</v>
      </c>
      <c r="BI55" s="97" t="e">
        <f t="shared" si="20"/>
        <v>#REF!</v>
      </c>
    </row>
    <row r="56" spans="2:61">
      <c r="B56" s="100"/>
      <c r="C56" s="100"/>
      <c r="D56" s="100"/>
      <c r="E56" s="101" t="s">
        <v>521</v>
      </c>
      <c r="F56" s="102"/>
      <c r="G56" s="102"/>
      <c r="H56" s="103"/>
      <c r="I56" s="104"/>
      <c r="J56" s="105"/>
      <c r="K56" s="104"/>
      <c r="L56" s="104"/>
      <c r="M56" s="11"/>
      <c r="N56" s="103"/>
      <c r="O56" s="103"/>
      <c r="P56" s="103"/>
      <c r="Q56" s="106"/>
      <c r="R56" s="106"/>
      <c r="S56" s="103"/>
      <c r="T56" s="103"/>
      <c r="U56" s="104"/>
      <c r="V56" s="104"/>
      <c r="W56" s="104"/>
      <c r="X56" s="104"/>
      <c r="Y56" s="104"/>
      <c r="AA56" s="34"/>
      <c r="AB56" s="5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</row>
    <row r="57" spans="2:61">
      <c r="F57" s="5"/>
      <c r="G57" s="12"/>
      <c r="J57" s="107"/>
      <c r="M57" s="107"/>
      <c r="N57" s="107"/>
      <c r="O57" s="107"/>
      <c r="P57" s="107"/>
      <c r="Q57" s="108"/>
      <c r="R57" s="108"/>
      <c r="S57" s="107"/>
      <c r="T57" s="107"/>
      <c r="U57" s="63"/>
      <c r="V57" s="63"/>
      <c r="W57" s="63"/>
      <c r="X57" s="63"/>
      <c r="Y57" s="63"/>
      <c r="AA57" s="9"/>
      <c r="AB57" s="5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</row>
    <row r="58" spans="2:61">
      <c r="M58" s="107"/>
      <c r="N58" s="107"/>
      <c r="O58" s="107"/>
      <c r="P58" s="107"/>
      <c r="Q58" s="108"/>
      <c r="R58" s="108"/>
      <c r="S58" s="107"/>
      <c r="T58" s="107"/>
      <c r="U58" s="63"/>
      <c r="V58" s="63"/>
      <c r="W58" s="63"/>
      <c r="X58" s="63"/>
      <c r="Y58" s="63"/>
      <c r="AA58" s="9"/>
      <c r="AB58" s="5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</row>
    <row r="59" spans="2:61">
      <c r="M59" s="107"/>
      <c r="N59" s="107"/>
      <c r="O59" s="107"/>
      <c r="P59" s="107"/>
      <c r="Q59" s="108"/>
      <c r="R59" s="108"/>
      <c r="S59" s="107"/>
      <c r="T59" s="107"/>
      <c r="U59" s="63"/>
      <c r="V59" s="63"/>
      <c r="W59" s="63"/>
      <c r="X59" s="63"/>
      <c r="Y59" s="63"/>
      <c r="AA59" s="9"/>
      <c r="AB59" s="5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</row>
    <row r="60" spans="2:61">
      <c r="E60" s="17" t="s">
        <v>413</v>
      </c>
      <c r="F60" s="17"/>
      <c r="G60" s="17"/>
      <c r="H60" s="17" t="s">
        <v>414</v>
      </c>
      <c r="I60" s="18"/>
      <c r="J60" s="18" t="s">
        <v>414</v>
      </c>
      <c r="K60" s="19"/>
      <c r="L60" s="19"/>
      <c r="M60" s="17" t="s">
        <v>413</v>
      </c>
      <c r="N60" s="17"/>
      <c r="O60" s="17"/>
      <c r="P60" s="17"/>
      <c r="Q60" s="109"/>
      <c r="R60" s="109"/>
      <c r="S60" s="17"/>
      <c r="T60" s="17" t="s">
        <v>414</v>
      </c>
      <c r="U60" s="18"/>
      <c r="V60" s="18"/>
      <c r="W60" s="18"/>
      <c r="X60" s="18"/>
      <c r="Y60" s="18"/>
      <c r="AA60" s="9"/>
      <c r="AB60" s="5"/>
      <c r="AC60" s="21" t="s">
        <v>417</v>
      </c>
      <c r="AD60" s="21" t="s">
        <v>417</v>
      </c>
      <c r="AE60" s="21" t="s">
        <v>417</v>
      </c>
      <c r="AF60" s="21" t="s">
        <v>417</v>
      </c>
      <c r="AG60" s="22" t="s">
        <v>418</v>
      </c>
      <c r="AH60" s="22" t="s">
        <v>418</v>
      </c>
      <c r="AI60" s="21" t="s">
        <v>417</v>
      </c>
      <c r="AJ60" s="22" t="s">
        <v>418</v>
      </c>
      <c r="AK60" s="21" t="s">
        <v>417</v>
      </c>
      <c r="AL60" s="21" t="s">
        <v>417</v>
      </c>
      <c r="AM60" s="21" t="s">
        <v>417</v>
      </c>
      <c r="AN60" s="21" t="s">
        <v>417</v>
      </c>
      <c r="AO60" s="21" t="s">
        <v>417</v>
      </c>
      <c r="AP60" s="21" t="s">
        <v>417</v>
      </c>
      <c r="AQ60" s="21" t="s">
        <v>417</v>
      </c>
      <c r="AR60" s="21" t="s">
        <v>417</v>
      </c>
      <c r="AS60" s="21" t="s">
        <v>417</v>
      </c>
      <c r="AT60" s="22" t="s">
        <v>418</v>
      </c>
      <c r="AU60" s="22" t="s">
        <v>418</v>
      </c>
      <c r="AV60" s="22" t="s">
        <v>418</v>
      </c>
      <c r="AW60" s="22" t="s">
        <v>418</v>
      </c>
      <c r="AX60" s="21" t="s">
        <v>417</v>
      </c>
      <c r="AY60" s="22" t="s">
        <v>418</v>
      </c>
      <c r="AZ60" s="21" t="s">
        <v>417</v>
      </c>
      <c r="BA60" s="22" t="s">
        <v>418</v>
      </c>
      <c r="BB60" s="22" t="s">
        <v>418</v>
      </c>
      <c r="BC60" s="22" t="s">
        <v>418</v>
      </c>
      <c r="BD60" s="22" t="s">
        <v>418</v>
      </c>
      <c r="BE60" s="21" t="s">
        <v>417</v>
      </c>
      <c r="BF60" s="21" t="s">
        <v>417</v>
      </c>
      <c r="BG60" s="21" t="s">
        <v>417</v>
      </c>
      <c r="BH60" s="22" t="s">
        <v>418</v>
      </c>
      <c r="BI60" s="21" t="s">
        <v>417</v>
      </c>
    </row>
    <row r="61" spans="2:61" ht="51">
      <c r="B61" s="24" t="s">
        <v>522</v>
      </c>
      <c r="C61" s="24" t="s">
        <v>522</v>
      </c>
      <c r="D61" s="25" t="s">
        <v>420</v>
      </c>
      <c r="E61" s="24" t="s">
        <v>524</v>
      </c>
      <c r="F61" s="24"/>
      <c r="G61" s="24"/>
      <c r="H61" s="24" t="s">
        <v>523</v>
      </c>
      <c r="I61" s="37"/>
      <c r="J61" s="24" t="s">
        <v>524</v>
      </c>
      <c r="K61" s="29" t="s">
        <v>422</v>
      </c>
      <c r="L61" s="37"/>
      <c r="M61" s="24" t="s">
        <v>1465</v>
      </c>
      <c r="N61" s="110"/>
      <c r="O61" s="110"/>
      <c r="P61" s="110"/>
      <c r="Q61" s="110"/>
      <c r="R61" s="110"/>
      <c r="S61" s="35"/>
      <c r="T61" s="24" t="s">
        <v>1164</v>
      </c>
      <c r="U61" s="37"/>
      <c r="V61" s="37"/>
      <c r="W61" s="37"/>
      <c r="X61" s="37"/>
      <c r="Y61" s="37"/>
      <c r="AA61" s="9"/>
      <c r="AB61" s="5"/>
      <c r="AC61" s="35" t="e">
        <f>AC7</f>
        <v>#REF!</v>
      </c>
      <c r="AD61" s="35" t="e">
        <f t="shared" ref="AD61:AZ61" si="21">AD7</f>
        <v>#REF!</v>
      </c>
      <c r="AE61" s="35" t="e">
        <f t="shared" si="21"/>
        <v>#REF!</v>
      </c>
      <c r="AF61" s="35" t="e">
        <f t="shared" si="21"/>
        <v>#REF!</v>
      </c>
      <c r="AG61" s="35" t="e">
        <f t="shared" si="21"/>
        <v>#REF!</v>
      </c>
      <c r="AH61" s="35" t="e">
        <f t="shared" si="21"/>
        <v>#REF!</v>
      </c>
      <c r="AI61" s="35" t="e">
        <f t="shared" si="21"/>
        <v>#REF!</v>
      </c>
      <c r="AJ61" s="35" t="str">
        <f t="shared" si="21"/>
        <v>Netting of Other income &amp; Other expenses</v>
      </c>
      <c r="AK61" s="35" t="e">
        <f t="shared" si="21"/>
        <v>#REF!</v>
      </c>
      <c r="AL61" s="35" t="e">
        <f t="shared" si="21"/>
        <v>#REF!</v>
      </c>
      <c r="AM61" s="35" t="e">
        <f t="shared" si="21"/>
        <v>#REF!</v>
      </c>
      <c r="AN61" s="35" t="e">
        <f t="shared" si="21"/>
        <v>#REF!</v>
      </c>
      <c r="AO61" s="35" t="e">
        <f t="shared" si="21"/>
        <v>#REF!</v>
      </c>
      <c r="AP61" s="35" t="e">
        <f t="shared" si="21"/>
        <v>#REF!</v>
      </c>
      <c r="AQ61" s="35" t="e">
        <f t="shared" si="21"/>
        <v>#REF!</v>
      </c>
      <c r="AR61" s="35" t="e">
        <f t="shared" si="21"/>
        <v>#REF!</v>
      </c>
      <c r="AS61" s="35" t="e">
        <f t="shared" si="21"/>
        <v>#REF!</v>
      </c>
      <c r="AT61" s="35" t="e">
        <f t="shared" si="21"/>
        <v>#REF!</v>
      </c>
      <c r="AU61" s="35" t="e">
        <f t="shared" si="21"/>
        <v>#REF!</v>
      </c>
      <c r="AV61" s="35" t="e">
        <f t="shared" si="21"/>
        <v>#REF!</v>
      </c>
      <c r="AW61" s="35" t="e">
        <f t="shared" si="21"/>
        <v>#REF!</v>
      </c>
      <c r="AX61" s="111" t="e">
        <f t="shared" si="21"/>
        <v>#REF!</v>
      </c>
      <c r="AY61" s="111" t="e">
        <f t="shared" si="21"/>
        <v>#REF!</v>
      </c>
      <c r="AZ61" s="111" t="e">
        <f t="shared" si="21"/>
        <v>#REF!</v>
      </c>
      <c r="BA61" s="36" t="e">
        <f>'[56]A1.200 - ES'!#REF!</f>
        <v>#REF!</v>
      </c>
      <c r="BB61" s="36" t="e">
        <f>'[56]A1.200 - ES'!#REF!</f>
        <v>#REF!</v>
      </c>
      <c r="BC61" s="36" t="e">
        <f>'[56]A1.200 - ES'!#REF!</f>
        <v>#REF!</v>
      </c>
      <c r="BD61" s="36" t="e">
        <f>'[56]A1.200 - ES'!#REF!</f>
        <v>#REF!</v>
      </c>
      <c r="BE61" s="36" t="e">
        <f>'[56]A1.200 - ES'!#REF!</f>
        <v>#REF!</v>
      </c>
      <c r="BF61" s="36" t="e">
        <f>'[56]A1.200 - ES'!#REF!</f>
        <v>#REF!</v>
      </c>
      <c r="BG61" s="36" t="e">
        <f>'[56]A1.200 - ES'!#REF!</f>
        <v>#REF!</v>
      </c>
      <c r="BH61" s="36" t="e">
        <f>BH7</f>
        <v>#REF!</v>
      </c>
      <c r="BI61" s="36" t="e">
        <f>BI7</f>
        <v>#REF!</v>
      </c>
    </row>
    <row r="62" spans="2:61">
      <c r="B62" s="112" t="s">
        <v>525</v>
      </c>
      <c r="C62" s="112" t="s">
        <v>526</v>
      </c>
      <c r="D62" s="45" t="s">
        <v>527</v>
      </c>
      <c r="E62" s="113">
        <v>81535010.307870001</v>
      </c>
      <c r="F62" s="114"/>
      <c r="G62" s="114"/>
      <c r="H62" s="114">
        <f>ROUND(SUM(E62:G62),0)</f>
        <v>81535010</v>
      </c>
      <c r="I62" s="114"/>
      <c r="J62" s="114">
        <v>81535010.307870001</v>
      </c>
      <c r="K62" s="47">
        <f>H62-J62</f>
        <v>-0.30787000060081482</v>
      </c>
      <c r="L62" s="46"/>
      <c r="M62" s="113">
        <f>SUMIF(TB!$F$550:$F$622,'A1.100 - TS'!B62,TB!$E$550:$E$622)</f>
        <v>39243286.787560001</v>
      </c>
      <c r="N62" s="48"/>
      <c r="O62" s="48"/>
      <c r="P62" s="48"/>
      <c r="Q62" s="48"/>
      <c r="R62" s="48"/>
      <c r="S62" s="51"/>
      <c r="T62" s="116">
        <f>ROUND(SUM(M62:S62),0)-T63</f>
        <v>39115519.307870001</v>
      </c>
      <c r="U62" s="117"/>
      <c r="V62" s="117"/>
      <c r="W62" s="117"/>
      <c r="X62" s="117"/>
      <c r="Y62" s="117"/>
      <c r="AA62" s="9"/>
      <c r="AB62" s="5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 t="e">
        <f>-'[56]A1.200 - ES'!#REF!</f>
        <v>#REF!</v>
      </c>
    </row>
    <row r="63" spans="2:61">
      <c r="B63" s="112" t="s">
        <v>528</v>
      </c>
      <c r="C63" s="112" t="s">
        <v>529</v>
      </c>
      <c r="D63" s="45" t="s">
        <v>527</v>
      </c>
      <c r="E63" s="113">
        <v>127767.69213000001</v>
      </c>
      <c r="F63" s="114"/>
      <c r="G63" s="114"/>
      <c r="H63" s="114">
        <f>ROUND(SUM(E63:G63),0)</f>
        <v>127768</v>
      </c>
      <c r="I63" s="114"/>
      <c r="J63" s="114">
        <v>127767.69213000001</v>
      </c>
      <c r="K63" s="47">
        <f>H63-J63</f>
        <v>0.30786999998963438</v>
      </c>
      <c r="L63" s="46"/>
      <c r="M63" s="113">
        <f>SUMIF(TB!$F$550:$F$622,'A1.100 - TS'!B63,TB!$E$550:$E$622)</f>
        <v>0</v>
      </c>
      <c r="N63" s="48"/>
      <c r="O63" s="48"/>
      <c r="P63" s="48"/>
      <c r="Q63" s="48"/>
      <c r="R63" s="48"/>
      <c r="S63" s="51"/>
      <c r="T63" s="116">
        <f>'[56]22 Revenue'!C42</f>
        <v>127767.69213000001</v>
      </c>
      <c r="U63" s="117"/>
      <c r="V63" s="117"/>
      <c r="W63" s="117"/>
      <c r="X63" s="117"/>
      <c r="Y63" s="117"/>
      <c r="AA63" s="9"/>
      <c r="AB63" s="5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</row>
    <row r="64" spans="2:61">
      <c r="B64" s="119" t="s">
        <v>530</v>
      </c>
      <c r="C64" s="119" t="s">
        <v>531</v>
      </c>
      <c r="D64" s="120" t="s">
        <v>532</v>
      </c>
      <c r="E64" s="113">
        <v>-67344354</v>
      </c>
      <c r="F64" s="121"/>
      <c r="G64" s="121"/>
      <c r="H64" s="122">
        <f>ROUND(SUM(E64:G64),0)</f>
        <v>-67344354</v>
      </c>
      <c r="I64" s="46"/>
      <c r="J64" s="46">
        <v>-67344354</v>
      </c>
      <c r="K64" s="47">
        <f>H64-J64</f>
        <v>0</v>
      </c>
      <c r="L64" s="46"/>
      <c r="M64" s="113">
        <f>SUMIF(TB!$F$550:$F$622,'A1.100 - TS'!B64,TB!$E$550:$E$622)</f>
        <v>-29746550.689240005</v>
      </c>
      <c r="N64" s="48"/>
      <c r="O64" s="48"/>
      <c r="P64" s="48"/>
      <c r="Q64" s="48"/>
      <c r="R64" s="48"/>
      <c r="S64" s="123"/>
      <c r="T64" s="123">
        <f>ROUND(SUM(M64:R64),0)</f>
        <v>-29746551</v>
      </c>
      <c r="U64" s="124"/>
      <c r="V64" s="124"/>
      <c r="W64" s="124"/>
      <c r="X64" s="124"/>
      <c r="Y64" s="124"/>
      <c r="AA64" s="9"/>
      <c r="AB64" s="5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 t="e">
        <f>'[56]A1.200 - ES'!#REF!</f>
        <v>#REF!</v>
      </c>
      <c r="BC64" s="51"/>
      <c r="BD64" s="51" t="e">
        <f>'[56]A1.200 - ES'!#REF!</f>
        <v>#REF!</v>
      </c>
      <c r="BE64" s="51"/>
      <c r="BF64" s="51"/>
      <c r="BG64" s="51"/>
      <c r="BH64" s="51"/>
      <c r="BI64" s="51"/>
    </row>
    <row r="65" spans="2:61">
      <c r="B65" s="125" t="s">
        <v>533</v>
      </c>
      <c r="C65" s="125" t="s">
        <v>534</v>
      </c>
      <c r="D65" s="125"/>
      <c r="E65" s="126">
        <v>14318424</v>
      </c>
      <c r="F65" s="127">
        <f>ROUND(SUM(F62:F64),0)</f>
        <v>0</v>
      </c>
      <c r="G65" s="127">
        <f>ROUND(SUM(G62:G64),0)</f>
        <v>0</v>
      </c>
      <c r="H65" s="126">
        <f>SUM(H62:H64)</f>
        <v>14318424</v>
      </c>
      <c r="I65" s="128"/>
      <c r="J65" s="126">
        <v>14318424</v>
      </c>
      <c r="K65" s="128"/>
      <c r="L65" s="128"/>
      <c r="M65" s="129">
        <f>ROUND(SUM(M62:M64),0)</f>
        <v>9496736</v>
      </c>
      <c r="N65" s="130"/>
      <c r="O65" s="130"/>
      <c r="P65" s="130"/>
      <c r="Q65" s="130"/>
      <c r="R65" s="130"/>
      <c r="S65" s="132"/>
      <c r="T65" s="132">
        <f>ROUND(SUM(T62:T64),0)</f>
        <v>9496736</v>
      </c>
      <c r="U65" s="133"/>
      <c r="V65" s="133"/>
      <c r="W65" s="133"/>
      <c r="X65" s="133"/>
      <c r="Y65" s="133"/>
      <c r="AA65" s="9"/>
      <c r="AB65" s="5"/>
      <c r="AC65" s="131">
        <f t="shared" ref="AC65:BI65" si="22">ROUND(SUM(AC62:AC64),0)</f>
        <v>0</v>
      </c>
      <c r="AD65" s="131">
        <f t="shared" si="22"/>
        <v>0</v>
      </c>
      <c r="AE65" s="131">
        <f t="shared" si="22"/>
        <v>0</v>
      </c>
      <c r="AF65" s="131">
        <f t="shared" si="22"/>
        <v>0</v>
      </c>
      <c r="AG65" s="131">
        <f t="shared" si="22"/>
        <v>0</v>
      </c>
      <c r="AH65" s="131">
        <f t="shared" si="22"/>
        <v>0</v>
      </c>
      <c r="AI65" s="131">
        <f t="shared" si="22"/>
        <v>0</v>
      </c>
      <c r="AJ65" s="131">
        <f t="shared" si="22"/>
        <v>0</v>
      </c>
      <c r="AK65" s="131">
        <f t="shared" si="22"/>
        <v>0</v>
      </c>
      <c r="AL65" s="131">
        <f t="shared" si="22"/>
        <v>0</v>
      </c>
      <c r="AM65" s="131">
        <f t="shared" si="22"/>
        <v>0</v>
      </c>
      <c r="AN65" s="131">
        <f t="shared" si="22"/>
        <v>0</v>
      </c>
      <c r="AO65" s="131">
        <f t="shared" si="22"/>
        <v>0</v>
      </c>
      <c r="AP65" s="131">
        <f t="shared" si="22"/>
        <v>0</v>
      </c>
      <c r="AQ65" s="131">
        <f t="shared" si="22"/>
        <v>0</v>
      </c>
      <c r="AR65" s="131">
        <f t="shared" si="22"/>
        <v>0</v>
      </c>
      <c r="AS65" s="131">
        <f t="shared" si="22"/>
        <v>0</v>
      </c>
      <c r="AT65" s="131">
        <f t="shared" si="22"/>
        <v>0</v>
      </c>
      <c r="AU65" s="131">
        <f t="shared" si="22"/>
        <v>0</v>
      </c>
      <c r="AV65" s="131">
        <f t="shared" si="22"/>
        <v>0</v>
      </c>
      <c r="AW65" s="131">
        <f t="shared" si="22"/>
        <v>0</v>
      </c>
      <c r="AX65" s="131">
        <f t="shared" si="22"/>
        <v>0</v>
      </c>
      <c r="AY65" s="131">
        <f t="shared" si="22"/>
        <v>0</v>
      </c>
      <c r="AZ65" s="131">
        <f t="shared" si="22"/>
        <v>0</v>
      </c>
      <c r="BA65" s="131">
        <f t="shared" si="22"/>
        <v>0</v>
      </c>
      <c r="BB65" s="131" t="e">
        <f t="shared" si="22"/>
        <v>#REF!</v>
      </c>
      <c r="BC65" s="131">
        <f t="shared" si="22"/>
        <v>0</v>
      </c>
      <c r="BD65" s="131" t="e">
        <f t="shared" si="22"/>
        <v>#REF!</v>
      </c>
      <c r="BE65" s="131">
        <f t="shared" si="22"/>
        <v>0</v>
      </c>
      <c r="BF65" s="131">
        <f t="shared" si="22"/>
        <v>0</v>
      </c>
      <c r="BG65" s="131">
        <f t="shared" si="22"/>
        <v>0</v>
      </c>
      <c r="BH65" s="131">
        <f t="shared" si="22"/>
        <v>0</v>
      </c>
      <c r="BI65" s="131" t="e">
        <f t="shared" si="22"/>
        <v>#REF!</v>
      </c>
    </row>
    <row r="66" spans="2:61">
      <c r="B66" s="7"/>
      <c r="C66" s="7"/>
      <c r="D66" s="7"/>
      <c r="E66" s="128"/>
      <c r="F66" s="128"/>
      <c r="G66" s="128"/>
      <c r="H66" s="128"/>
      <c r="I66" s="128"/>
      <c r="J66" s="128"/>
      <c r="K66" s="128"/>
      <c r="L66" s="128"/>
      <c r="M66" s="134"/>
      <c r="N66" s="135"/>
      <c r="O66" s="135"/>
      <c r="P66" s="135"/>
      <c r="Q66" s="135"/>
      <c r="R66" s="135"/>
      <c r="S66" s="136"/>
      <c r="T66" s="137"/>
      <c r="U66" s="133"/>
      <c r="V66" s="133"/>
      <c r="W66" s="133"/>
      <c r="X66" s="133"/>
      <c r="Y66" s="133"/>
      <c r="AA66" s="9"/>
      <c r="AB66" s="5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6"/>
      <c r="BG66" s="136"/>
      <c r="BH66" s="136"/>
      <c r="BI66" s="136"/>
    </row>
    <row r="67" spans="2:61">
      <c r="B67" s="125" t="s">
        <v>535</v>
      </c>
      <c r="C67" s="125" t="s">
        <v>536</v>
      </c>
      <c r="D67" s="138" t="s">
        <v>537</v>
      </c>
      <c r="E67" s="139">
        <v>-8017666</v>
      </c>
      <c r="F67" s="121"/>
      <c r="G67" s="121"/>
      <c r="H67" s="122">
        <f>ROUND(SUM(E67:G67),0)</f>
        <v>-8017666</v>
      </c>
      <c r="I67" s="114"/>
      <c r="J67" s="122">
        <v>-8017666</v>
      </c>
      <c r="K67" s="46"/>
      <c r="L67" s="46"/>
      <c r="M67" s="113">
        <f>SUMIF(TB!$F$550:$F$622,'A1.100 - TS'!B67,TB!$E$550:$E$622)</f>
        <v>-8053513.976449999</v>
      </c>
      <c r="N67" s="140"/>
      <c r="O67" s="140"/>
      <c r="P67" s="141"/>
      <c r="Q67" s="141"/>
      <c r="R67" s="141"/>
      <c r="S67" s="142">
        <v>4750228</v>
      </c>
      <c r="T67" s="123">
        <f>ROUND(SUM(M67:S67),0)</f>
        <v>-3303286</v>
      </c>
      <c r="U67" s="117"/>
      <c r="V67" s="117"/>
      <c r="W67" s="117"/>
      <c r="X67" s="117"/>
      <c r="Y67" s="117"/>
      <c r="AA67" s="9"/>
      <c r="AB67" s="5"/>
      <c r="AC67" s="51"/>
      <c r="AD67" s="51"/>
      <c r="AE67" s="51" t="e">
        <f>ROUND(-'[56]A1.200 - ES'!#REF!,0)</f>
        <v>#REF!</v>
      </c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 t="e">
        <f>'[56]A1.200 - ES'!#REF!</f>
        <v>#REF!</v>
      </c>
      <c r="AZ67" s="51"/>
      <c r="BA67" s="51"/>
      <c r="BB67" s="51"/>
      <c r="BC67" s="51"/>
      <c r="BD67" s="51"/>
      <c r="BE67" s="51"/>
      <c r="BF67" s="51"/>
      <c r="BG67" s="51"/>
      <c r="BH67" s="51"/>
      <c r="BI67" s="51" t="e">
        <f>-'[56]A1.200 - ES'!#REF!</f>
        <v>#REF!</v>
      </c>
    </row>
    <row r="68" spans="2:61">
      <c r="B68" s="4" t="s">
        <v>538</v>
      </c>
      <c r="C68" s="4" t="s">
        <v>539</v>
      </c>
      <c r="D68" s="143"/>
      <c r="E68" s="114">
        <v>6300758</v>
      </c>
      <c r="F68" s="60"/>
      <c r="G68" s="60"/>
      <c r="H68" s="114">
        <f>SUM(H65:H67)</f>
        <v>6300758</v>
      </c>
      <c r="I68" s="114"/>
      <c r="J68" s="114">
        <v>6300758</v>
      </c>
      <c r="K68" s="47">
        <f t="shared" ref="K68:K78" si="23">H68-J68</f>
        <v>0</v>
      </c>
      <c r="L68" s="46"/>
      <c r="M68" s="520">
        <f>SUM(M65:M67)</f>
        <v>1443222.023550001</v>
      </c>
      <c r="N68" s="48"/>
      <c r="O68" s="48"/>
      <c r="P68" s="48"/>
      <c r="Q68" s="48"/>
      <c r="R68" s="48"/>
      <c r="S68" s="51"/>
      <c r="T68" s="144">
        <f>SUM(T65:T67)</f>
        <v>6193450</v>
      </c>
      <c r="U68" s="117"/>
      <c r="V68" s="117"/>
      <c r="W68" s="117"/>
      <c r="X68" s="117"/>
      <c r="Y68" s="117"/>
      <c r="AA68" s="9"/>
      <c r="AB68" s="5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</row>
    <row r="69" spans="2:61">
      <c r="D69" s="143"/>
      <c r="E69" s="145">
        <v>0</v>
      </c>
      <c r="F69" s="60"/>
      <c r="G69" s="60"/>
      <c r="H69" s="114"/>
      <c r="I69" s="114"/>
      <c r="J69" s="114">
        <v>0</v>
      </c>
      <c r="K69" s="47">
        <f t="shared" si="23"/>
        <v>0</v>
      </c>
      <c r="L69" s="46"/>
      <c r="M69" s="113">
        <f>SUMIF(TB!$F$550:$F$622,'A1.100 - TS'!B69,TB!$E$550:$E$622)</f>
        <v>2.9998831450939178E-5</v>
      </c>
      <c r="N69" s="48"/>
      <c r="O69" s="48"/>
      <c r="P69" s="48"/>
      <c r="Q69" s="48"/>
      <c r="R69" s="48"/>
      <c r="S69" s="51"/>
      <c r="T69" s="116">
        <f t="shared" ref="T69:T73" si="24">ROUND(SUM(M69:S69),0)</f>
        <v>0</v>
      </c>
      <c r="U69" s="117"/>
      <c r="V69" s="117"/>
      <c r="W69" s="117"/>
      <c r="X69" s="117"/>
      <c r="Y69" s="117"/>
      <c r="AA69" s="9"/>
      <c r="AB69" s="5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</row>
    <row r="70" spans="2:61">
      <c r="B70" s="4" t="s">
        <v>540</v>
      </c>
      <c r="C70" s="4" t="s">
        <v>541</v>
      </c>
      <c r="D70" s="143" t="s">
        <v>542</v>
      </c>
      <c r="E70" s="113">
        <v>-15548436</v>
      </c>
      <c r="F70" s="60"/>
      <c r="G70" s="60"/>
      <c r="H70" s="114">
        <f t="shared" ref="H70:H75" si="25">ROUND(SUM(E70:G70),0)</f>
        <v>-15548436</v>
      </c>
      <c r="I70" s="114"/>
      <c r="J70" s="114">
        <v>-15548436</v>
      </c>
      <c r="K70" s="47">
        <f t="shared" si="23"/>
        <v>0</v>
      </c>
      <c r="L70" s="46"/>
      <c r="M70" s="113">
        <f>SUMIF(TB!$F$550:$F$622,'A1.100 - TS'!B70,TB!$E$550:$E$622)</f>
        <v>-5495443.4283000007</v>
      </c>
      <c r="N70" s="48"/>
      <c r="O70" s="48"/>
      <c r="P70" s="48"/>
      <c r="Q70" s="48"/>
      <c r="R70" s="48"/>
      <c r="S70" s="51"/>
      <c r="T70" s="116">
        <f t="shared" si="24"/>
        <v>-5495443</v>
      </c>
      <c r="U70" s="117"/>
      <c r="V70" s="117"/>
      <c r="W70" s="117"/>
      <c r="X70" s="117"/>
      <c r="Y70" s="117"/>
      <c r="AA70" s="9"/>
      <c r="AB70" s="5"/>
      <c r="AC70" s="51"/>
      <c r="AD70" s="51"/>
      <c r="AE70" s="51"/>
      <c r="AF70" s="51" t="e">
        <f>ROUND('[56]A1.200 - ES'!#REF!,0)</f>
        <v>#REF!</v>
      </c>
      <c r="AG70" s="51"/>
      <c r="AH70" s="51"/>
      <c r="AI70" s="51"/>
      <c r="AJ70" s="51"/>
      <c r="AK70" s="51"/>
      <c r="AL70" s="51" t="e">
        <f>ROUND(-'[56]A1.200 - ES'!#REF!,0)</f>
        <v>#REF!</v>
      </c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</row>
    <row r="71" spans="2:61">
      <c r="B71" s="4" t="s">
        <v>543</v>
      </c>
      <c r="C71" s="4" t="s">
        <v>544</v>
      </c>
      <c r="D71" s="143" t="s">
        <v>542</v>
      </c>
      <c r="E71" s="113">
        <v>13862513</v>
      </c>
      <c r="F71" s="114"/>
      <c r="G71" s="114"/>
      <c r="H71" s="114">
        <f t="shared" si="25"/>
        <v>13862513</v>
      </c>
      <c r="I71" s="114"/>
      <c r="J71" s="114">
        <v>13862513</v>
      </c>
      <c r="K71" s="47">
        <f t="shared" si="23"/>
        <v>0</v>
      </c>
      <c r="L71" s="46"/>
      <c r="M71" s="113">
        <f>SUMIF(TB!$F$550:$F$622,'A1.100 - TS'!B71,TB!$E$550:$E$622)</f>
        <v>522436.88988999999</v>
      </c>
      <c r="N71" s="48"/>
      <c r="O71" s="48"/>
      <c r="P71" s="48"/>
      <c r="Q71" s="48"/>
      <c r="R71" s="48"/>
      <c r="S71" s="51"/>
      <c r="T71" s="116">
        <f t="shared" si="24"/>
        <v>522437</v>
      </c>
      <c r="U71" s="117"/>
      <c r="V71" s="117"/>
      <c r="W71" s="117"/>
      <c r="X71" s="117"/>
      <c r="Y71" s="117"/>
      <c r="AA71" s="9"/>
      <c r="AB71" s="5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</row>
    <row r="72" spans="2:61">
      <c r="B72" s="4" t="s">
        <v>545</v>
      </c>
      <c r="C72" s="4" t="s">
        <v>546</v>
      </c>
      <c r="D72" s="143" t="s">
        <v>547</v>
      </c>
      <c r="E72" s="113">
        <v>-17946745</v>
      </c>
      <c r="F72" s="46"/>
      <c r="G72" s="46"/>
      <c r="H72" s="114">
        <f t="shared" si="25"/>
        <v>-17946745</v>
      </c>
      <c r="I72" s="114"/>
      <c r="J72" s="114">
        <v>-17946745</v>
      </c>
      <c r="K72" s="47">
        <f t="shared" si="23"/>
        <v>0</v>
      </c>
      <c r="L72" s="46"/>
      <c r="M72" s="113">
        <f>SUMIF(TB!$F$550:$F$622,'A1.100 - TS'!B72,TB!$E$550:$E$622)</f>
        <v>13035517.926270001</v>
      </c>
      <c r="N72" s="48"/>
      <c r="O72" s="48"/>
      <c r="P72" s="48"/>
      <c r="Q72" s="48"/>
      <c r="R72" s="48"/>
      <c r="S72" s="51"/>
      <c r="T72" s="116">
        <f>ROUND(SUM(M72:S72),0)</f>
        <v>13035518</v>
      </c>
      <c r="U72" s="117"/>
      <c r="V72" s="117"/>
      <c r="W72" s="117"/>
      <c r="X72" s="117"/>
      <c r="Y72" s="117"/>
      <c r="AA72" s="9"/>
      <c r="AB72" s="5"/>
      <c r="AC72" s="51"/>
      <c r="AD72" s="51"/>
      <c r="AE72" s="51"/>
      <c r="AF72" s="51"/>
      <c r="AG72" s="51"/>
      <c r="AH72" s="51"/>
      <c r="AI72" s="51" t="e">
        <f>ROUND(-'[56]A1.200 - ES'!#REF!,0)</f>
        <v>#REF!</v>
      </c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 t="e">
        <f>ROUND(-'[56]A1.200 - ES'!#REF!,0)</f>
        <v>#REF!</v>
      </c>
      <c r="BA72" s="51"/>
      <c r="BB72" s="51"/>
      <c r="BC72" s="51"/>
      <c r="BD72" s="51"/>
      <c r="BE72" s="51"/>
      <c r="BF72" s="51"/>
      <c r="BG72" s="51"/>
      <c r="BH72" s="51"/>
      <c r="BI72" s="51"/>
    </row>
    <row r="73" spans="2:61">
      <c r="B73" s="4" t="s">
        <v>548</v>
      </c>
      <c r="C73" s="4" t="s">
        <v>549</v>
      </c>
      <c r="D73" s="143" t="s">
        <v>550</v>
      </c>
      <c r="E73" s="113">
        <v>-335247</v>
      </c>
      <c r="F73" s="60"/>
      <c r="G73" s="60"/>
      <c r="H73" s="114">
        <f t="shared" si="25"/>
        <v>-335247</v>
      </c>
      <c r="I73" s="114"/>
      <c r="J73" s="114">
        <v>-335247</v>
      </c>
      <c r="K73" s="47">
        <f t="shared" si="23"/>
        <v>0</v>
      </c>
      <c r="L73" s="46"/>
      <c r="M73" s="113">
        <f>SUMIF(TB!$F$550:$F$622,'A1.100 - TS'!B73,TB!$E$550:$E$622)</f>
        <v>0</v>
      </c>
      <c r="N73" s="48"/>
      <c r="O73" s="48"/>
      <c r="P73" s="48"/>
      <c r="Q73" s="48"/>
      <c r="R73" s="48"/>
      <c r="S73" s="51"/>
      <c r="T73" s="116">
        <f t="shared" si="24"/>
        <v>0</v>
      </c>
      <c r="U73" s="117"/>
      <c r="V73" s="117"/>
      <c r="W73" s="117"/>
      <c r="X73" s="117"/>
      <c r="Y73" s="117"/>
      <c r="AA73" s="9"/>
      <c r="AB73" s="5"/>
      <c r="AC73" s="51"/>
      <c r="AD73" s="51"/>
      <c r="AE73" s="51"/>
      <c r="AF73" s="51"/>
      <c r="AG73" s="51"/>
      <c r="AH73" s="51"/>
      <c r="AI73" s="51"/>
      <c r="AJ73" s="51" t="e">
        <f>ROUND('[56]A1.200 - ES'!#REF!,0)</f>
        <v>#REF!</v>
      </c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</row>
    <row r="74" spans="2:61">
      <c r="B74" s="4" t="s">
        <v>551</v>
      </c>
      <c r="C74" s="4" t="s">
        <v>552</v>
      </c>
      <c r="D74" s="143" t="s">
        <v>550</v>
      </c>
      <c r="E74" s="113">
        <v>506492</v>
      </c>
      <c r="F74" s="114"/>
      <c r="G74" s="114"/>
      <c r="H74" s="114">
        <f t="shared" si="25"/>
        <v>506492</v>
      </c>
      <c r="I74" s="114"/>
      <c r="J74" s="114">
        <v>506492</v>
      </c>
      <c r="K74" s="47">
        <f t="shared" si="23"/>
        <v>0</v>
      </c>
      <c r="L74" s="46"/>
      <c r="M74" s="113">
        <f>SUMIF(TB!$F$550:$F$622,'A1.100 - TS'!B74,TB!$E$550:$E$622)</f>
        <v>845580.83653000009</v>
      </c>
      <c r="N74" s="48"/>
      <c r="O74" s="48"/>
      <c r="P74" s="48"/>
      <c r="Q74" s="48"/>
      <c r="R74" s="146"/>
      <c r="S74" s="51">
        <f>-S67-1</f>
        <v>-4750229</v>
      </c>
      <c r="T74" s="116">
        <f>ROUND(SUM(M74:S74),0)</f>
        <v>-3904648</v>
      </c>
      <c r="U74" s="117"/>
      <c r="V74" s="117"/>
      <c r="W74" s="117"/>
      <c r="X74" s="117"/>
      <c r="Y74" s="117"/>
      <c r="AA74" s="9"/>
      <c r="AB74" s="5"/>
      <c r="AC74" s="51"/>
      <c r="AD74" s="51"/>
      <c r="AE74" s="51"/>
      <c r="AF74" s="51"/>
      <c r="AG74" s="51"/>
      <c r="AH74" s="51"/>
      <c r="AI74" s="51" t="e">
        <f>ROUND(-'[56]A1.200 - ES'!#REF!,0)</f>
        <v>#REF!</v>
      </c>
      <c r="AJ74" s="51">
        <f>ROUND(-91368.23263,0)</f>
        <v>-91368</v>
      </c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 t="e">
        <f>-'[56]A1.200 - ES'!#REF!</f>
        <v>#REF!</v>
      </c>
    </row>
    <row r="75" spans="2:61">
      <c r="B75" s="4" t="s">
        <v>553</v>
      </c>
      <c r="D75" s="143"/>
      <c r="E75" s="113"/>
      <c r="F75" s="114"/>
      <c r="G75" s="114"/>
      <c r="H75" s="114">
        <f t="shared" si="25"/>
        <v>0</v>
      </c>
      <c r="I75" s="114"/>
      <c r="J75" s="114"/>
      <c r="K75" s="47"/>
      <c r="L75" s="46"/>
      <c r="M75" s="113">
        <f>SUMIF(TB!$F$550:$F$622,'A1.100 - TS'!B75,TB!$E$550:$E$622)</f>
        <v>0</v>
      </c>
      <c r="N75" s="115"/>
      <c r="O75" s="115"/>
      <c r="P75" s="115"/>
      <c r="Q75" s="115"/>
      <c r="R75" s="146"/>
      <c r="S75" s="51"/>
      <c r="T75" s="147"/>
      <c r="U75" s="117"/>
      <c r="V75" s="117"/>
      <c r="W75" s="117"/>
      <c r="X75" s="117"/>
      <c r="Y75" s="117"/>
      <c r="AA75" s="9"/>
      <c r="AB75" s="5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</row>
    <row r="76" spans="2:61" s="107" customFormat="1">
      <c r="B76" s="148" t="s">
        <v>554</v>
      </c>
      <c r="C76" s="148" t="s">
        <v>555</v>
      </c>
      <c r="D76" s="149"/>
      <c r="E76" s="150">
        <v>-13160665</v>
      </c>
      <c r="F76" s="150">
        <f>SUM(F68:F74)</f>
        <v>0</v>
      </c>
      <c r="G76" s="150">
        <f>SUM(G68:G74)</f>
        <v>0</v>
      </c>
      <c r="H76" s="150">
        <f>SUM(H68:H75)</f>
        <v>-13160665</v>
      </c>
      <c r="I76" s="151"/>
      <c r="J76" s="150">
        <v>-13160665</v>
      </c>
      <c r="K76" s="47">
        <f t="shared" si="23"/>
        <v>0</v>
      </c>
      <c r="L76" s="151"/>
      <c r="M76" s="150">
        <f>ROUND(SUM(M68:M74),0)</f>
        <v>10351314</v>
      </c>
      <c r="N76" s="152"/>
      <c r="O76" s="152"/>
      <c r="P76" s="152"/>
      <c r="Q76" s="152"/>
      <c r="R76" s="152"/>
      <c r="S76" s="153"/>
      <c r="T76" s="150">
        <f>ROUND(SUM(T68:T74),0)</f>
        <v>10351314</v>
      </c>
      <c r="U76" s="154"/>
      <c r="V76" s="154"/>
      <c r="W76" s="154"/>
      <c r="X76" s="154"/>
      <c r="Y76" s="154"/>
      <c r="Z76" s="63"/>
      <c r="AA76" s="155"/>
      <c r="AB76" s="63"/>
      <c r="AC76" s="153">
        <f t="shared" ref="AC76:BI76" si="26">ROUND(SUM(AC65:AC74),0)</f>
        <v>0</v>
      </c>
      <c r="AD76" s="153">
        <f t="shared" si="26"/>
        <v>0</v>
      </c>
      <c r="AE76" s="153" t="e">
        <f t="shared" si="26"/>
        <v>#REF!</v>
      </c>
      <c r="AF76" s="153" t="e">
        <f t="shared" si="26"/>
        <v>#REF!</v>
      </c>
      <c r="AG76" s="153">
        <f t="shared" si="26"/>
        <v>0</v>
      </c>
      <c r="AH76" s="153">
        <f t="shared" si="26"/>
        <v>0</v>
      </c>
      <c r="AI76" s="153" t="e">
        <f t="shared" si="26"/>
        <v>#REF!</v>
      </c>
      <c r="AJ76" s="153" t="e">
        <f t="shared" si="26"/>
        <v>#REF!</v>
      </c>
      <c r="AK76" s="153">
        <f t="shared" si="26"/>
        <v>0</v>
      </c>
      <c r="AL76" s="153" t="e">
        <f t="shared" si="26"/>
        <v>#REF!</v>
      </c>
      <c r="AM76" s="153">
        <f t="shared" si="26"/>
        <v>0</v>
      </c>
      <c r="AN76" s="153">
        <f t="shared" si="26"/>
        <v>0</v>
      </c>
      <c r="AO76" s="153">
        <f t="shared" si="26"/>
        <v>0</v>
      </c>
      <c r="AP76" s="153">
        <f t="shared" si="26"/>
        <v>0</v>
      </c>
      <c r="AQ76" s="153">
        <f t="shared" si="26"/>
        <v>0</v>
      </c>
      <c r="AR76" s="153">
        <f t="shared" si="26"/>
        <v>0</v>
      </c>
      <c r="AS76" s="153">
        <f t="shared" si="26"/>
        <v>0</v>
      </c>
      <c r="AT76" s="153">
        <f t="shared" si="26"/>
        <v>0</v>
      </c>
      <c r="AU76" s="153">
        <f t="shared" si="26"/>
        <v>0</v>
      </c>
      <c r="AV76" s="153">
        <f t="shared" si="26"/>
        <v>0</v>
      </c>
      <c r="AW76" s="153">
        <f t="shared" si="26"/>
        <v>0</v>
      </c>
      <c r="AX76" s="153">
        <f t="shared" si="26"/>
        <v>0</v>
      </c>
      <c r="AY76" s="153" t="e">
        <f t="shared" si="26"/>
        <v>#REF!</v>
      </c>
      <c r="AZ76" s="153" t="e">
        <f t="shared" si="26"/>
        <v>#REF!</v>
      </c>
      <c r="BA76" s="153">
        <f t="shared" si="26"/>
        <v>0</v>
      </c>
      <c r="BB76" s="153" t="e">
        <f t="shared" si="26"/>
        <v>#REF!</v>
      </c>
      <c r="BC76" s="153">
        <f t="shared" si="26"/>
        <v>0</v>
      </c>
      <c r="BD76" s="153" t="e">
        <f t="shared" si="26"/>
        <v>#REF!</v>
      </c>
      <c r="BE76" s="153">
        <f t="shared" si="26"/>
        <v>0</v>
      </c>
      <c r="BF76" s="153">
        <f t="shared" si="26"/>
        <v>0</v>
      </c>
      <c r="BG76" s="153">
        <f t="shared" si="26"/>
        <v>0</v>
      </c>
      <c r="BH76" s="153">
        <f t="shared" si="26"/>
        <v>0</v>
      </c>
      <c r="BI76" s="153" t="e">
        <f t="shared" si="26"/>
        <v>#REF!</v>
      </c>
    </row>
    <row r="77" spans="2:61" s="107" customFormat="1">
      <c r="B77" s="107" t="s">
        <v>556</v>
      </c>
      <c r="C77" s="112" t="s">
        <v>557</v>
      </c>
      <c r="D77" s="143" t="s">
        <v>459</v>
      </c>
      <c r="E77" s="113">
        <v>2031912</v>
      </c>
      <c r="F77" s="60"/>
      <c r="G77" s="60"/>
      <c r="H77" s="114">
        <f>ROUND(SUM(E77:G77),0)</f>
        <v>2031912</v>
      </c>
      <c r="I77" s="114"/>
      <c r="J77" s="156">
        <v>2031912</v>
      </c>
      <c r="K77" s="47">
        <f t="shared" si="23"/>
        <v>0</v>
      </c>
      <c r="L77" s="46"/>
      <c r="M77" s="113">
        <f>SUMIF(TB!$F$550:$F$622,'A1.100 - TS'!B77,TB!$E$550:$E$622)</f>
        <v>-3136692.7369999997</v>
      </c>
      <c r="N77" s="48"/>
      <c r="O77" s="48"/>
      <c r="P77" s="48"/>
      <c r="Q77" s="48"/>
      <c r="R77" s="48"/>
      <c r="S77" s="51"/>
      <c r="T77" s="113">
        <f>ROUND(SUM(M77:R77),0)</f>
        <v>-3136693</v>
      </c>
      <c r="U77" s="113"/>
      <c r="V77" s="113"/>
      <c r="W77" s="113"/>
      <c r="X77" s="113"/>
      <c r="Y77" s="113"/>
      <c r="Z77" s="63"/>
      <c r="AA77" s="155"/>
      <c r="AB77" s="63"/>
      <c r="AC77" s="114"/>
      <c r="AD77" s="114"/>
      <c r="AE77" s="114"/>
      <c r="AF77" s="114"/>
      <c r="AG77" s="114"/>
      <c r="AH77" s="114"/>
      <c r="AI77" s="114"/>
      <c r="AJ77" s="114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7">
        <f>ROUND(180558,0)</f>
        <v>180558</v>
      </c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 t="e">
        <f>-'[56]A1.200 - ES'!#REF!-'[56]A1.200 - ES'!#REF!</f>
        <v>#REF!</v>
      </c>
      <c r="BI77" s="158"/>
    </row>
    <row r="78" spans="2:61" s="107" customFormat="1" ht="13.5" thickBot="1">
      <c r="B78" s="148" t="s">
        <v>558</v>
      </c>
      <c r="C78" s="159" t="s">
        <v>559</v>
      </c>
      <c r="D78" s="149"/>
      <c r="E78" s="150">
        <v>-11128753</v>
      </c>
      <c r="F78" s="150">
        <f>SUM(F76:F77)</f>
        <v>0</v>
      </c>
      <c r="G78" s="150">
        <f>SUM(G76:G77)</f>
        <v>0</v>
      </c>
      <c r="H78" s="150">
        <f>SUM(H76:H77)</f>
        <v>-11128753</v>
      </c>
      <c r="I78" s="151"/>
      <c r="J78" s="150">
        <v>-11128753</v>
      </c>
      <c r="K78" s="47">
        <f t="shared" si="23"/>
        <v>0</v>
      </c>
      <c r="L78" s="151"/>
      <c r="M78" s="160">
        <f>ROUND(SUM(M76:M77),0)</f>
        <v>7214621</v>
      </c>
      <c r="N78" s="161"/>
      <c r="O78" s="161"/>
      <c r="P78" s="161"/>
      <c r="Q78" s="161"/>
      <c r="R78" s="161"/>
      <c r="S78" s="162"/>
      <c r="T78" s="163">
        <f>ROUND(SUM(T76:T77),0)</f>
        <v>7214621</v>
      </c>
      <c r="U78" s="154">
        <v>3205782</v>
      </c>
      <c r="V78" s="154"/>
      <c r="W78" s="154"/>
      <c r="X78" s="154"/>
      <c r="Y78" s="154"/>
      <c r="Z78" s="63"/>
      <c r="AA78" s="155"/>
      <c r="AB78" s="63"/>
      <c r="AC78" s="162">
        <f t="shared" ref="AC78:BI78" si="27">ROUND(SUM(AC76:AC77),0)</f>
        <v>0</v>
      </c>
      <c r="AD78" s="162">
        <f t="shared" si="27"/>
        <v>0</v>
      </c>
      <c r="AE78" s="162" t="e">
        <f t="shared" si="27"/>
        <v>#REF!</v>
      </c>
      <c r="AF78" s="162" t="e">
        <f t="shared" si="27"/>
        <v>#REF!</v>
      </c>
      <c r="AG78" s="162">
        <f t="shared" si="27"/>
        <v>0</v>
      </c>
      <c r="AH78" s="162">
        <f t="shared" si="27"/>
        <v>0</v>
      </c>
      <c r="AI78" s="162" t="e">
        <f t="shared" si="27"/>
        <v>#REF!</v>
      </c>
      <c r="AJ78" s="162" t="e">
        <f t="shared" si="27"/>
        <v>#REF!</v>
      </c>
      <c r="AK78" s="162">
        <f t="shared" si="27"/>
        <v>0</v>
      </c>
      <c r="AL78" s="162" t="e">
        <f t="shared" si="27"/>
        <v>#REF!</v>
      </c>
      <c r="AM78" s="162">
        <f t="shared" si="27"/>
        <v>0</v>
      </c>
      <c r="AN78" s="162">
        <f t="shared" si="27"/>
        <v>0</v>
      </c>
      <c r="AO78" s="162">
        <f t="shared" si="27"/>
        <v>0</v>
      </c>
      <c r="AP78" s="162">
        <f t="shared" si="27"/>
        <v>0</v>
      </c>
      <c r="AQ78" s="162">
        <f t="shared" si="27"/>
        <v>0</v>
      </c>
      <c r="AR78" s="162">
        <f t="shared" si="27"/>
        <v>0</v>
      </c>
      <c r="AS78" s="162">
        <f t="shared" si="27"/>
        <v>0</v>
      </c>
      <c r="AT78" s="162">
        <f t="shared" si="27"/>
        <v>0</v>
      </c>
      <c r="AU78" s="162">
        <f t="shared" si="27"/>
        <v>0</v>
      </c>
      <c r="AV78" s="162">
        <f t="shared" si="27"/>
        <v>0</v>
      </c>
      <c r="AW78" s="162">
        <f t="shared" si="27"/>
        <v>180558</v>
      </c>
      <c r="AX78" s="162">
        <f t="shared" si="27"/>
        <v>0</v>
      </c>
      <c r="AY78" s="162" t="e">
        <f t="shared" si="27"/>
        <v>#REF!</v>
      </c>
      <c r="AZ78" s="162" t="e">
        <f t="shared" si="27"/>
        <v>#REF!</v>
      </c>
      <c r="BA78" s="162">
        <f t="shared" si="27"/>
        <v>0</v>
      </c>
      <c r="BB78" s="162" t="e">
        <f t="shared" si="27"/>
        <v>#REF!</v>
      </c>
      <c r="BC78" s="162">
        <f t="shared" si="27"/>
        <v>0</v>
      </c>
      <c r="BD78" s="162" t="e">
        <f t="shared" si="27"/>
        <v>#REF!</v>
      </c>
      <c r="BE78" s="162">
        <f t="shared" si="27"/>
        <v>0</v>
      </c>
      <c r="BF78" s="162">
        <f t="shared" si="27"/>
        <v>0</v>
      </c>
      <c r="BG78" s="162">
        <f t="shared" si="27"/>
        <v>0</v>
      </c>
      <c r="BH78" s="162" t="e">
        <f t="shared" si="27"/>
        <v>#REF!</v>
      </c>
      <c r="BI78" s="162" t="e">
        <f t="shared" si="27"/>
        <v>#REF!</v>
      </c>
    </row>
    <row r="79" spans="2:61">
      <c r="E79" s="164"/>
      <c r="F79" s="164"/>
      <c r="G79" s="164"/>
      <c r="H79" s="164"/>
      <c r="I79" s="165"/>
      <c r="J79" s="165"/>
      <c r="K79" s="166"/>
      <c r="L79" s="166"/>
      <c r="M79" s="164"/>
      <c r="N79" s="167"/>
      <c r="O79" s="167"/>
      <c r="P79" s="167"/>
      <c r="Q79" s="167"/>
      <c r="R79" s="167"/>
      <c r="S79" s="168"/>
      <c r="T79" s="169"/>
      <c r="U79" s="170"/>
      <c r="V79" s="170"/>
      <c r="W79" s="170"/>
      <c r="X79" s="170"/>
      <c r="Y79" s="170"/>
      <c r="AA79" s="9"/>
      <c r="AC79" s="164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</row>
    <row r="80" spans="2:61">
      <c r="B80" s="24" t="s">
        <v>560</v>
      </c>
      <c r="C80" s="24" t="s">
        <v>560</v>
      </c>
      <c r="D80" s="25" t="s">
        <v>420</v>
      </c>
      <c r="E80" s="24" t="s">
        <v>524</v>
      </c>
      <c r="F80" s="24"/>
      <c r="G80" s="24"/>
      <c r="H80" s="24" t="s">
        <v>523</v>
      </c>
      <c r="I80" s="37"/>
      <c r="J80" s="24" t="s">
        <v>524</v>
      </c>
      <c r="K80" s="37"/>
      <c r="L80" s="37"/>
      <c r="M80" s="24" t="s">
        <v>524</v>
      </c>
      <c r="N80" s="110"/>
      <c r="O80" s="110"/>
      <c r="P80" s="110"/>
      <c r="Q80" s="110"/>
      <c r="R80" s="110"/>
      <c r="S80" s="111"/>
      <c r="T80" s="171" t="s">
        <v>524</v>
      </c>
      <c r="U80" s="172"/>
      <c r="V80" s="172"/>
      <c r="W80" s="172"/>
      <c r="X80" s="172"/>
      <c r="Y80" s="172"/>
      <c r="AA80" s="9"/>
      <c r="AC80" s="111">
        <f t="shared" ref="AC80:BI81" si="28">ROUND(0,0)</f>
        <v>0</v>
      </c>
      <c r="AD80" s="111">
        <f t="shared" si="28"/>
        <v>0</v>
      </c>
      <c r="AE80" s="111">
        <f t="shared" si="28"/>
        <v>0</v>
      </c>
      <c r="AF80" s="111">
        <f t="shared" si="28"/>
        <v>0</v>
      </c>
      <c r="AG80" s="111">
        <f t="shared" si="28"/>
        <v>0</v>
      </c>
      <c r="AH80" s="111">
        <f t="shared" si="28"/>
        <v>0</v>
      </c>
      <c r="AI80" s="111">
        <f t="shared" si="28"/>
        <v>0</v>
      </c>
      <c r="AJ80" s="111">
        <f t="shared" si="28"/>
        <v>0</v>
      </c>
      <c r="AK80" s="111">
        <f t="shared" si="28"/>
        <v>0</v>
      </c>
      <c r="AL80" s="111">
        <f t="shared" si="28"/>
        <v>0</v>
      </c>
      <c r="AM80" s="111">
        <f t="shared" si="28"/>
        <v>0</v>
      </c>
      <c r="AN80" s="111">
        <f t="shared" si="28"/>
        <v>0</v>
      </c>
      <c r="AO80" s="111">
        <f t="shared" si="28"/>
        <v>0</v>
      </c>
      <c r="AP80" s="111">
        <f t="shared" si="28"/>
        <v>0</v>
      </c>
      <c r="AQ80" s="111">
        <f t="shared" si="28"/>
        <v>0</v>
      </c>
      <c r="AR80" s="111">
        <f t="shared" si="28"/>
        <v>0</v>
      </c>
      <c r="AS80" s="111">
        <f t="shared" si="28"/>
        <v>0</v>
      </c>
      <c r="AT80" s="111">
        <f t="shared" si="28"/>
        <v>0</v>
      </c>
      <c r="AU80" s="111">
        <f t="shared" si="28"/>
        <v>0</v>
      </c>
      <c r="AV80" s="111">
        <f t="shared" si="28"/>
        <v>0</v>
      </c>
      <c r="AW80" s="111">
        <f t="shared" si="28"/>
        <v>0</v>
      </c>
      <c r="AX80" s="111">
        <f t="shared" si="28"/>
        <v>0</v>
      </c>
      <c r="AY80" s="111">
        <f t="shared" si="28"/>
        <v>0</v>
      </c>
      <c r="AZ80" s="111">
        <f t="shared" si="28"/>
        <v>0</v>
      </c>
      <c r="BA80" s="111">
        <f t="shared" si="28"/>
        <v>0</v>
      </c>
      <c r="BB80" s="111">
        <f t="shared" si="28"/>
        <v>0</v>
      </c>
      <c r="BC80" s="111">
        <f t="shared" si="28"/>
        <v>0</v>
      </c>
      <c r="BD80" s="111">
        <f t="shared" si="28"/>
        <v>0</v>
      </c>
      <c r="BE80" s="111">
        <f t="shared" si="28"/>
        <v>0</v>
      </c>
      <c r="BF80" s="111">
        <f t="shared" si="28"/>
        <v>0</v>
      </c>
      <c r="BG80" s="111">
        <f t="shared" si="28"/>
        <v>0</v>
      </c>
      <c r="BH80" s="111">
        <f t="shared" si="28"/>
        <v>0</v>
      </c>
      <c r="BI80" s="111">
        <f t="shared" si="28"/>
        <v>0</v>
      </c>
    </row>
    <row r="81" spans="1:61">
      <c r="B81" s="4" t="s">
        <v>561</v>
      </c>
      <c r="C81" s="112" t="s">
        <v>562</v>
      </c>
      <c r="D81" s="143" t="s">
        <v>493</v>
      </c>
      <c r="E81" s="173">
        <v>29340</v>
      </c>
      <c r="F81" s="174"/>
      <c r="G81" s="174"/>
      <c r="H81" s="114">
        <f>ROUND(SUM(E81:G81),0)</f>
        <v>29340</v>
      </c>
      <c r="I81" s="114"/>
      <c r="J81" s="114">
        <v>29340</v>
      </c>
      <c r="K81" s="47">
        <f>H81-J81</f>
        <v>0</v>
      </c>
      <c r="L81" s="46"/>
      <c r="M81" s="118"/>
      <c r="N81" s="115"/>
      <c r="O81" s="115"/>
      <c r="P81" s="115"/>
      <c r="Q81" s="115"/>
      <c r="R81" s="115"/>
      <c r="S81" s="51"/>
      <c r="T81" s="113"/>
      <c r="U81" s="113"/>
      <c r="V81" s="113"/>
      <c r="W81" s="113"/>
      <c r="X81" s="113"/>
      <c r="Y81" s="113"/>
      <c r="AA81" s="9"/>
      <c r="AC81" s="51">
        <f>ROUND(0,0)</f>
        <v>0</v>
      </c>
      <c r="AD81" s="51">
        <f>ROUND(0,0)</f>
        <v>0</v>
      </c>
      <c r="AE81" s="51"/>
      <c r="AF81" s="51"/>
      <c r="AG81" s="51">
        <f t="shared" si="28"/>
        <v>0</v>
      </c>
      <c r="AH81" s="51">
        <f t="shared" si="28"/>
        <v>0</v>
      </c>
      <c r="AI81" s="51">
        <f t="shared" si="28"/>
        <v>0</v>
      </c>
      <c r="AJ81" s="51">
        <f t="shared" si="28"/>
        <v>0</v>
      </c>
      <c r="AK81" s="51">
        <f t="shared" si="28"/>
        <v>0</v>
      </c>
      <c r="AL81" s="51">
        <f t="shared" si="28"/>
        <v>0</v>
      </c>
      <c r="AM81" s="51">
        <f t="shared" si="28"/>
        <v>0</v>
      </c>
      <c r="AN81" s="51">
        <f t="shared" si="28"/>
        <v>0</v>
      </c>
      <c r="AO81" s="51">
        <f t="shared" si="28"/>
        <v>0</v>
      </c>
      <c r="AP81" s="51">
        <f t="shared" si="28"/>
        <v>0</v>
      </c>
      <c r="AQ81" s="51">
        <f t="shared" si="28"/>
        <v>0</v>
      </c>
      <c r="AR81" s="51">
        <f t="shared" si="28"/>
        <v>0</v>
      </c>
      <c r="AS81" s="51">
        <f t="shared" si="28"/>
        <v>0</v>
      </c>
      <c r="AT81" s="51">
        <f t="shared" si="28"/>
        <v>0</v>
      </c>
      <c r="AU81" s="51">
        <f t="shared" si="28"/>
        <v>0</v>
      </c>
      <c r="AV81" s="51">
        <f t="shared" si="28"/>
        <v>0</v>
      </c>
      <c r="AW81" s="51">
        <f t="shared" si="28"/>
        <v>0</v>
      </c>
      <c r="AX81" s="51">
        <f t="shared" si="28"/>
        <v>0</v>
      </c>
      <c r="AY81" s="51">
        <f t="shared" si="28"/>
        <v>0</v>
      </c>
      <c r="AZ81" s="51">
        <f t="shared" si="28"/>
        <v>0</v>
      </c>
      <c r="BA81" s="51">
        <f t="shared" si="28"/>
        <v>0</v>
      </c>
      <c r="BB81" s="51">
        <f t="shared" si="28"/>
        <v>0</v>
      </c>
      <c r="BC81" s="51">
        <f t="shared" si="28"/>
        <v>0</v>
      </c>
      <c r="BD81" s="51">
        <f t="shared" si="28"/>
        <v>0</v>
      </c>
      <c r="BE81" s="51">
        <f t="shared" si="28"/>
        <v>0</v>
      </c>
      <c r="BF81" s="51">
        <f t="shared" si="28"/>
        <v>0</v>
      </c>
      <c r="BG81" s="51">
        <f t="shared" si="28"/>
        <v>0</v>
      </c>
      <c r="BH81" s="51">
        <f t="shared" si="28"/>
        <v>0</v>
      </c>
      <c r="BI81" s="51">
        <f t="shared" si="28"/>
        <v>0</v>
      </c>
    </row>
    <row r="82" spans="1:61" ht="13.5" thickBot="1">
      <c r="B82" s="175" t="s">
        <v>563</v>
      </c>
      <c r="C82" s="159" t="s">
        <v>564</v>
      </c>
      <c r="D82" s="175"/>
      <c r="E82" s="150">
        <v>-11099413</v>
      </c>
      <c r="F82" s="176"/>
      <c r="G82" s="176"/>
      <c r="H82" s="177">
        <f>H81+H78</f>
        <v>-11099413</v>
      </c>
      <c r="I82" s="178"/>
      <c r="J82" s="177">
        <v>-11099413</v>
      </c>
      <c r="K82" s="47">
        <f>H82-J82</f>
        <v>0</v>
      </c>
      <c r="L82" s="178"/>
      <c r="M82" s="160">
        <f>ROUND(SUM(M78:M81),0)</f>
        <v>7214621</v>
      </c>
      <c r="N82" s="179"/>
      <c r="O82" s="179"/>
      <c r="P82" s="179"/>
      <c r="Q82" s="179"/>
      <c r="R82" s="179"/>
      <c r="S82" s="180"/>
      <c r="T82" s="181">
        <f>ROUND(SUM(T78:T81),0)</f>
        <v>7214621</v>
      </c>
      <c r="U82" s="154"/>
      <c r="V82" s="154"/>
      <c r="W82" s="154"/>
      <c r="X82" s="154"/>
      <c r="Y82" s="154"/>
      <c r="AA82" s="9"/>
      <c r="AC82" s="180">
        <f t="shared" ref="AC82:BI82" si="29">ROUND(SUM(AC78:AC81),0)</f>
        <v>0</v>
      </c>
      <c r="AD82" s="180">
        <f t="shared" si="29"/>
        <v>0</v>
      </c>
      <c r="AE82" s="180" t="e">
        <f t="shared" si="29"/>
        <v>#REF!</v>
      </c>
      <c r="AF82" s="180" t="e">
        <f t="shared" si="29"/>
        <v>#REF!</v>
      </c>
      <c r="AG82" s="180">
        <f t="shared" si="29"/>
        <v>0</v>
      </c>
      <c r="AH82" s="180">
        <f t="shared" si="29"/>
        <v>0</v>
      </c>
      <c r="AI82" s="180" t="e">
        <f t="shared" si="29"/>
        <v>#REF!</v>
      </c>
      <c r="AJ82" s="180" t="e">
        <f t="shared" si="29"/>
        <v>#REF!</v>
      </c>
      <c r="AK82" s="180">
        <f t="shared" si="29"/>
        <v>0</v>
      </c>
      <c r="AL82" s="180" t="e">
        <f t="shared" si="29"/>
        <v>#REF!</v>
      </c>
      <c r="AM82" s="180">
        <f t="shared" si="29"/>
        <v>0</v>
      </c>
      <c r="AN82" s="180">
        <f t="shared" si="29"/>
        <v>0</v>
      </c>
      <c r="AO82" s="180">
        <f t="shared" si="29"/>
        <v>0</v>
      </c>
      <c r="AP82" s="180">
        <f t="shared" si="29"/>
        <v>0</v>
      </c>
      <c r="AQ82" s="180">
        <f t="shared" si="29"/>
        <v>0</v>
      </c>
      <c r="AR82" s="180">
        <f t="shared" si="29"/>
        <v>0</v>
      </c>
      <c r="AS82" s="180">
        <f t="shared" si="29"/>
        <v>0</v>
      </c>
      <c r="AT82" s="180">
        <f t="shared" si="29"/>
        <v>0</v>
      </c>
      <c r="AU82" s="180">
        <f t="shared" si="29"/>
        <v>0</v>
      </c>
      <c r="AV82" s="180">
        <f t="shared" si="29"/>
        <v>0</v>
      </c>
      <c r="AW82" s="180">
        <f t="shared" si="29"/>
        <v>180558</v>
      </c>
      <c r="AX82" s="180">
        <f t="shared" si="29"/>
        <v>0</v>
      </c>
      <c r="AY82" s="180" t="e">
        <f t="shared" si="29"/>
        <v>#REF!</v>
      </c>
      <c r="AZ82" s="180" t="e">
        <f t="shared" si="29"/>
        <v>#REF!</v>
      </c>
      <c r="BA82" s="180">
        <f t="shared" si="29"/>
        <v>0</v>
      </c>
      <c r="BB82" s="180" t="e">
        <f t="shared" si="29"/>
        <v>#REF!</v>
      </c>
      <c r="BC82" s="180">
        <f t="shared" si="29"/>
        <v>0</v>
      </c>
      <c r="BD82" s="180" t="e">
        <f t="shared" si="29"/>
        <v>#REF!</v>
      </c>
      <c r="BE82" s="180">
        <f t="shared" si="29"/>
        <v>0</v>
      </c>
      <c r="BF82" s="180">
        <f t="shared" si="29"/>
        <v>0</v>
      </c>
      <c r="BG82" s="180">
        <f t="shared" si="29"/>
        <v>0</v>
      </c>
      <c r="BH82" s="180" t="e">
        <f t="shared" si="29"/>
        <v>#REF!</v>
      </c>
      <c r="BI82" s="180" t="e">
        <f t="shared" si="29"/>
        <v>#REF!</v>
      </c>
    </row>
    <row r="83" spans="1:61">
      <c r="D83" s="96" t="s">
        <v>520</v>
      </c>
      <c r="E83" s="97">
        <f>ROUND(E82+J31,0)</f>
        <v>0</v>
      </c>
      <c r="F83" s="97"/>
      <c r="G83" s="97"/>
      <c r="H83" s="97">
        <f>ROUND(H82+J31,0)</f>
        <v>0</v>
      </c>
      <c r="I83" s="98"/>
      <c r="J83" s="98"/>
      <c r="K83" s="98"/>
      <c r="L83" s="98"/>
      <c r="M83" s="98">
        <f>ROUND(M82+M31,0)</f>
        <v>-1</v>
      </c>
      <c r="N83" s="97"/>
      <c r="O83" s="97"/>
      <c r="P83" s="97"/>
      <c r="Q83" s="97"/>
      <c r="R83" s="97"/>
      <c r="S83" s="97"/>
      <c r="T83" s="97">
        <f>ROUND(T82+T31,0)</f>
        <v>0</v>
      </c>
      <c r="U83" s="182"/>
      <c r="V83" s="182"/>
      <c r="W83" s="182"/>
      <c r="X83" s="182"/>
      <c r="Y83" s="182"/>
      <c r="AA83" s="9"/>
      <c r="AC83" s="97">
        <f t="shared" ref="AC83:BI83" si="30">ROUND(AC82+AC31,0)</f>
        <v>0</v>
      </c>
      <c r="AD83" s="97">
        <f t="shared" si="30"/>
        <v>0</v>
      </c>
      <c r="AE83" s="97" t="e">
        <f t="shared" si="30"/>
        <v>#REF!</v>
      </c>
      <c r="AF83" s="97" t="e">
        <f t="shared" si="30"/>
        <v>#REF!</v>
      </c>
      <c r="AG83" s="97">
        <f t="shared" si="30"/>
        <v>0</v>
      </c>
      <c r="AH83" s="97">
        <f t="shared" si="30"/>
        <v>0</v>
      </c>
      <c r="AI83" s="97" t="e">
        <f t="shared" si="30"/>
        <v>#REF!</v>
      </c>
      <c r="AJ83" s="97" t="e">
        <f t="shared" si="30"/>
        <v>#REF!</v>
      </c>
      <c r="AK83" s="97">
        <f t="shared" si="30"/>
        <v>0</v>
      </c>
      <c r="AL83" s="97" t="e">
        <f t="shared" si="30"/>
        <v>#REF!</v>
      </c>
      <c r="AM83" s="97">
        <f t="shared" si="30"/>
        <v>0</v>
      </c>
      <c r="AN83" s="97">
        <f t="shared" si="30"/>
        <v>0</v>
      </c>
      <c r="AO83" s="97">
        <f t="shared" si="30"/>
        <v>0</v>
      </c>
      <c r="AP83" s="97">
        <f t="shared" si="30"/>
        <v>0</v>
      </c>
      <c r="AQ83" s="97">
        <f t="shared" si="30"/>
        <v>0</v>
      </c>
      <c r="AR83" s="97">
        <f t="shared" si="30"/>
        <v>0</v>
      </c>
      <c r="AS83" s="97">
        <f t="shared" si="30"/>
        <v>0</v>
      </c>
      <c r="AT83" s="97">
        <f t="shared" si="30"/>
        <v>0</v>
      </c>
      <c r="AU83" s="97">
        <f t="shared" si="30"/>
        <v>0</v>
      </c>
      <c r="AV83" s="97">
        <f t="shared" si="30"/>
        <v>0</v>
      </c>
      <c r="AW83" s="97">
        <f t="shared" si="30"/>
        <v>0</v>
      </c>
      <c r="AX83" s="97">
        <f t="shared" si="30"/>
        <v>0</v>
      </c>
      <c r="AY83" s="97" t="e">
        <f t="shared" si="30"/>
        <v>#REF!</v>
      </c>
      <c r="AZ83" s="97" t="e">
        <f t="shared" si="30"/>
        <v>#REF!</v>
      </c>
      <c r="BA83" s="97">
        <f t="shared" si="30"/>
        <v>0</v>
      </c>
      <c r="BB83" s="97" t="e">
        <f t="shared" si="30"/>
        <v>#REF!</v>
      </c>
      <c r="BC83" s="97">
        <f t="shared" si="30"/>
        <v>0</v>
      </c>
      <c r="BD83" s="97" t="e">
        <f t="shared" si="30"/>
        <v>#REF!</v>
      </c>
      <c r="BE83" s="97">
        <f t="shared" si="30"/>
        <v>0</v>
      </c>
      <c r="BF83" s="97">
        <f t="shared" si="30"/>
        <v>0</v>
      </c>
      <c r="BG83" s="97">
        <f t="shared" si="30"/>
        <v>0</v>
      </c>
      <c r="BH83" s="97" t="e">
        <f t="shared" si="30"/>
        <v>#REF!</v>
      </c>
      <c r="BI83" s="97" t="e">
        <f t="shared" si="30"/>
        <v>#REF!</v>
      </c>
    </row>
    <row r="84" spans="1:61">
      <c r="E84" s="107"/>
      <c r="F84" s="107"/>
      <c r="G84" s="107"/>
      <c r="H84" s="107"/>
      <c r="I84" s="63"/>
      <c r="J84" s="63">
        <v>5638.0969999999998</v>
      </c>
      <c r="K84" s="63"/>
      <c r="L84" s="63"/>
      <c r="M84" s="101" t="s">
        <v>521</v>
      </c>
      <c r="N84" s="101"/>
      <c r="O84" s="101"/>
      <c r="P84" s="101"/>
      <c r="Q84" s="101"/>
      <c r="R84" s="101"/>
      <c r="S84" s="103"/>
      <c r="T84" s="63">
        <v>5638.0969999999998</v>
      </c>
      <c r="U84" s="63">
        <v>5638.0969999999998</v>
      </c>
      <c r="V84" s="183"/>
      <c r="W84" s="183"/>
      <c r="X84" s="183"/>
      <c r="Y84" s="183"/>
      <c r="AA84" s="9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</row>
    <row r="85" spans="1:61">
      <c r="E85" s="107"/>
      <c r="F85" s="107"/>
      <c r="G85" s="107"/>
      <c r="H85" s="107"/>
      <c r="I85" s="63"/>
      <c r="J85" s="184">
        <f>J78/J84</f>
        <v>-1973.8491551315985</v>
      </c>
      <c r="K85" s="63"/>
      <c r="L85" s="63"/>
      <c r="M85" s="185"/>
      <c r="N85" s="185"/>
      <c r="O85" s="185"/>
      <c r="P85" s="185"/>
      <c r="Q85" s="185"/>
      <c r="R85" s="185"/>
      <c r="S85" s="103"/>
      <c r="T85" s="184">
        <f>T78/T84</f>
        <v>1279.6198788350041</v>
      </c>
      <c r="U85" s="184">
        <f>U78/U84</f>
        <v>568.59291353093079</v>
      </c>
      <c r="V85" s="184"/>
      <c r="W85" s="186"/>
      <c r="X85" s="186"/>
      <c r="Y85" s="186"/>
      <c r="AA85" s="9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</row>
    <row r="86" spans="1:61" ht="6.75" customHeight="1">
      <c r="A86" s="9"/>
      <c r="B86" s="9"/>
      <c r="C86" s="9"/>
      <c r="D86" s="9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</row>
    <row r="87" spans="1:61">
      <c r="E87" s="107"/>
      <c r="F87" s="107"/>
      <c r="G87" s="107"/>
      <c r="H87" s="107"/>
      <c r="I87" s="63"/>
      <c r="J87" s="63"/>
      <c r="K87" s="63"/>
      <c r="L87" s="63"/>
      <c r="M87" s="107"/>
      <c r="N87" s="107"/>
      <c r="O87" s="107"/>
      <c r="P87" s="107"/>
      <c r="Q87" s="107"/>
      <c r="R87" s="107"/>
      <c r="S87" s="107"/>
      <c r="T87" s="187"/>
      <c r="U87" s="188"/>
      <c r="V87" s="188"/>
      <c r="W87" s="188"/>
      <c r="X87" s="188"/>
      <c r="Y87" s="188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</row>
    <row r="88" spans="1:61">
      <c r="E88" s="107"/>
      <c r="F88" s="107"/>
      <c r="G88" s="107"/>
      <c r="H88" s="107"/>
      <c r="I88" s="63"/>
      <c r="J88" s="63"/>
      <c r="K88" s="63"/>
      <c r="L88" s="63"/>
      <c r="M88" s="107"/>
      <c r="N88" s="107"/>
      <c r="O88" s="107"/>
      <c r="P88" s="107"/>
      <c r="Q88" s="107"/>
      <c r="R88" s="107"/>
      <c r="S88" s="107"/>
      <c r="T88" s="187"/>
      <c r="U88" s="188"/>
      <c r="V88" s="188"/>
      <c r="W88" s="188"/>
      <c r="X88" s="188"/>
      <c r="Y88" s="188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</row>
    <row r="89" spans="1:61">
      <c r="E89" s="107"/>
      <c r="F89" s="107"/>
      <c r="G89" s="107"/>
      <c r="H89" s="107"/>
      <c r="I89" s="63"/>
      <c r="J89" s="63"/>
      <c r="K89" s="63"/>
      <c r="L89" s="63"/>
      <c r="M89" s="107"/>
      <c r="N89" s="107"/>
      <c r="O89" s="107"/>
      <c r="P89" s="107"/>
      <c r="Q89" s="107"/>
      <c r="R89" s="107"/>
      <c r="S89" s="107"/>
      <c r="T89" s="187"/>
      <c r="U89" s="188"/>
      <c r="V89" s="188"/>
      <c r="W89" s="188"/>
      <c r="X89" s="188"/>
      <c r="Y89" s="188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</row>
    <row r="90" spans="1:61">
      <c r="E90" s="107"/>
      <c r="F90" s="107"/>
      <c r="G90" s="107"/>
      <c r="H90" s="107"/>
      <c r="I90" s="63"/>
      <c r="J90" s="63"/>
      <c r="K90" s="63"/>
      <c r="L90" s="63"/>
      <c r="M90" s="107"/>
      <c r="N90" s="107"/>
      <c r="O90" s="107"/>
      <c r="P90" s="107"/>
      <c r="Q90" s="107"/>
      <c r="R90" s="107"/>
      <c r="S90" s="107"/>
      <c r="T90" s="107"/>
      <c r="U90" s="63"/>
      <c r="V90" s="63"/>
      <c r="W90" s="63"/>
      <c r="X90" s="63"/>
      <c r="Y90" s="63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</row>
    <row r="91" spans="1:61">
      <c r="E91" s="107"/>
      <c r="F91" s="107"/>
      <c r="G91" s="107"/>
      <c r="H91" s="107"/>
      <c r="I91" s="63"/>
      <c r="J91" s="63"/>
      <c r="K91" s="63"/>
      <c r="L91" s="63"/>
      <c r="M91" s="189"/>
      <c r="N91" s="107"/>
      <c r="O91" s="107"/>
      <c r="P91" s="107"/>
      <c r="Q91" s="107"/>
      <c r="R91" s="107"/>
      <c r="S91" s="107"/>
      <c r="T91" s="107"/>
      <c r="U91" s="63"/>
      <c r="V91" s="63"/>
      <c r="W91" s="63"/>
      <c r="X91" s="63"/>
      <c r="Y91" s="63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</row>
    <row r="92" spans="1:61">
      <c r="E92" s="107"/>
      <c r="F92" s="107"/>
      <c r="G92" s="107"/>
      <c r="H92" s="107"/>
      <c r="I92" s="63"/>
      <c r="J92" s="63"/>
      <c r="K92" s="63"/>
      <c r="L92" s="63"/>
      <c r="M92" s="190"/>
      <c r="N92" s="107"/>
      <c r="O92" s="107"/>
      <c r="P92" s="107"/>
      <c r="Q92" s="107"/>
      <c r="R92" s="191"/>
      <c r="S92" s="107"/>
      <c r="T92" s="107"/>
      <c r="U92" s="63"/>
      <c r="V92" s="63"/>
      <c r="W92" s="63"/>
      <c r="X92" s="63"/>
      <c r="Y92" s="63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</row>
    <row r="93" spans="1:61">
      <c r="R93" s="15"/>
    </row>
    <row r="94" spans="1:61">
      <c r="M94" s="192"/>
      <c r="N94" s="6"/>
      <c r="O94" s="6"/>
      <c r="P94" s="193"/>
      <c r="Q94" s="194"/>
      <c r="R94" s="195"/>
    </row>
    <row r="95" spans="1:61">
      <c r="M95" s="192"/>
      <c r="N95" s="6"/>
      <c r="O95" s="6"/>
      <c r="P95" s="196"/>
      <c r="Q95" s="197"/>
      <c r="R95" s="198"/>
    </row>
    <row r="96" spans="1:61">
      <c r="M96" s="199"/>
      <c r="N96" s="6"/>
      <c r="O96" s="6"/>
      <c r="P96" s="196"/>
      <c r="Q96" s="200"/>
      <c r="R96" s="195"/>
    </row>
    <row r="97" spans="13:18">
      <c r="M97" s="199"/>
      <c r="N97" s="6"/>
      <c r="O97" s="6"/>
      <c r="P97" s="196"/>
      <c r="Q97" s="200"/>
      <c r="R97" s="201"/>
    </row>
    <row r="98" spans="13:18">
      <c r="M98" s="199"/>
      <c r="N98" s="202"/>
      <c r="O98" s="6"/>
      <c r="P98" s="196"/>
      <c r="Q98" s="203"/>
      <c r="R98" s="201"/>
    </row>
    <row r="99" spans="13:18">
      <c r="M99" s="204"/>
      <c r="N99" s="202"/>
      <c r="O99" s="6"/>
      <c r="P99" s="205"/>
      <c r="Q99" s="197"/>
      <c r="R99" s="195"/>
    </row>
    <row r="100" spans="13:18">
      <c r="M100" s="204"/>
      <c r="N100" s="202"/>
      <c r="O100" s="6"/>
      <c r="P100" s="196"/>
      <c r="Q100" s="197"/>
      <c r="R100" s="201"/>
    </row>
    <row r="101" spans="13:18">
      <c r="M101" s="204"/>
      <c r="N101" s="202"/>
      <c r="O101" s="6"/>
      <c r="P101" s="196"/>
      <c r="Q101" s="203"/>
      <c r="R101" s="195"/>
    </row>
    <row r="102" spans="13:18">
      <c r="M102" s="204"/>
      <c r="N102" s="202"/>
      <c r="O102" s="6"/>
      <c r="P102" s="205"/>
      <c r="Q102" s="203"/>
      <c r="R102" s="201"/>
    </row>
    <row r="103" spans="13:18">
      <c r="M103" s="204"/>
      <c r="N103" s="202"/>
      <c r="O103" s="6"/>
      <c r="P103" s="196"/>
      <c r="Q103" s="203"/>
      <c r="R103" s="201"/>
    </row>
    <row r="104" spans="13:18">
      <c r="M104" s="204"/>
      <c r="N104" s="202"/>
      <c r="O104" s="6"/>
      <c r="P104" s="196"/>
      <c r="Q104" s="203"/>
      <c r="R104" s="201"/>
    </row>
    <row r="105" spans="13:18">
      <c r="M105" s="199"/>
      <c r="N105" s="202"/>
      <c r="O105" s="6"/>
      <c r="P105" s="196"/>
      <c r="Q105" s="203"/>
      <c r="R105" s="201"/>
    </row>
    <row r="106" spans="13:18">
      <c r="M106" s="199"/>
      <c r="N106" s="202"/>
      <c r="O106" s="6"/>
      <c r="P106" s="196"/>
      <c r="Q106" s="197"/>
      <c r="R106" s="201"/>
    </row>
    <row r="107" spans="13:18">
      <c r="M107" s="204"/>
      <c r="N107" s="202"/>
      <c r="O107" s="6"/>
      <c r="P107" s="196"/>
      <c r="Q107" s="197"/>
      <c r="R107" s="201"/>
    </row>
    <row r="108" spans="13:18">
      <c r="M108" s="204"/>
      <c r="N108" s="202"/>
      <c r="O108" s="6"/>
      <c r="P108" s="205"/>
      <c r="Q108" s="197"/>
      <c r="R108" s="201"/>
    </row>
    <row r="109" spans="13:18">
      <c r="M109" s="204"/>
      <c r="N109" s="202"/>
      <c r="O109" s="6"/>
      <c r="P109" s="196"/>
      <c r="Q109" s="197"/>
      <c r="R109" s="198"/>
    </row>
    <row r="110" spans="13:18">
      <c r="M110" s="204"/>
      <c r="N110" s="202"/>
      <c r="O110" s="6"/>
      <c r="P110" s="196"/>
      <c r="Q110" s="203"/>
      <c r="R110" s="201"/>
    </row>
    <row r="111" spans="13:18">
      <c r="M111" s="204"/>
      <c r="N111" s="202"/>
      <c r="O111" s="6"/>
      <c r="P111" s="205"/>
      <c r="Q111" s="197"/>
      <c r="R111" s="201"/>
    </row>
    <row r="112" spans="13:18">
      <c r="M112" s="204"/>
      <c r="N112" s="202"/>
      <c r="O112" s="6"/>
      <c r="P112" s="196"/>
      <c r="Q112" s="197"/>
      <c r="R112" s="201"/>
    </row>
    <row r="113" spans="13:18">
      <c r="M113" s="204"/>
      <c r="N113" s="202"/>
      <c r="O113" s="6"/>
      <c r="P113" s="205"/>
      <c r="Q113" s="203"/>
      <c r="R113" s="201"/>
    </row>
    <row r="114" spans="13:18">
      <c r="M114" s="204"/>
      <c r="N114" s="202"/>
      <c r="O114" s="6"/>
      <c r="P114" s="196"/>
      <c r="Q114" s="203"/>
      <c r="R114" s="195"/>
    </row>
    <row r="115" spans="13:18">
      <c r="M115" s="204"/>
      <c r="N115" s="202"/>
      <c r="O115" s="6"/>
      <c r="P115" s="205"/>
      <c r="Q115" s="203"/>
      <c r="R115" s="201"/>
    </row>
    <row r="116" spans="13:18">
      <c r="M116" s="199"/>
      <c r="N116" s="202"/>
      <c r="O116" s="6"/>
      <c r="P116" s="196"/>
      <c r="Q116" s="203"/>
      <c r="R116" s="201"/>
    </row>
    <row r="117" spans="13:18">
      <c r="M117" s="204"/>
      <c r="N117" s="202"/>
      <c r="O117" s="6"/>
      <c r="P117" s="205"/>
      <c r="Q117" s="203"/>
      <c r="R117" s="201"/>
    </row>
    <row r="118" spans="13:18">
      <c r="M118" s="199"/>
      <c r="N118" s="202"/>
      <c r="O118" s="6"/>
      <c r="P118" s="206"/>
      <c r="Q118" s="197"/>
      <c r="R118" s="201"/>
    </row>
    <row r="119" spans="13:18">
      <c r="M119" s="204"/>
      <c r="N119" s="202"/>
      <c r="O119" s="6"/>
      <c r="P119" s="196"/>
      <c r="Q119" s="197"/>
      <c r="R119" s="201"/>
    </row>
    <row r="120" spans="13:18">
      <c r="M120" s="204"/>
      <c r="N120" s="202"/>
      <c r="O120" s="6"/>
      <c r="P120" s="205"/>
      <c r="Q120" s="197"/>
      <c r="R120" s="201"/>
    </row>
    <row r="121" spans="13:18">
      <c r="M121" s="204"/>
      <c r="N121" s="202"/>
      <c r="O121" s="6"/>
      <c r="P121" s="6"/>
      <c r="Q121" s="6"/>
      <c r="R121" s="202"/>
    </row>
    <row r="122" spans="13:18">
      <c r="M122" s="204"/>
      <c r="N122" s="202"/>
      <c r="O122" s="6"/>
      <c r="P122" s="6"/>
      <c r="Q122" s="6"/>
      <c r="R122" s="202"/>
    </row>
    <row r="123" spans="13:18">
      <c r="M123" s="204"/>
      <c r="N123" s="202"/>
      <c r="O123" s="6"/>
      <c r="P123" s="6"/>
      <c r="Q123" s="6"/>
      <c r="R123" s="202"/>
    </row>
    <row r="124" spans="13:18">
      <c r="M124" s="199"/>
      <c r="N124" s="202"/>
      <c r="O124" s="6"/>
      <c r="P124" s="6"/>
      <c r="Q124" s="6"/>
      <c r="R124" s="202"/>
    </row>
    <row r="125" spans="13:18">
      <c r="M125" s="204"/>
      <c r="N125" s="202"/>
      <c r="O125" s="6"/>
      <c r="P125" s="6"/>
      <c r="Q125" s="6"/>
      <c r="R125" s="202"/>
    </row>
    <row r="126" spans="13:18">
      <c r="M126" s="204"/>
      <c r="N126" s="202"/>
      <c r="O126" s="6"/>
      <c r="P126" s="6"/>
      <c r="Q126" s="6"/>
      <c r="R126" s="202"/>
    </row>
    <row r="127" spans="13:18">
      <c r="M127" s="204"/>
      <c r="N127" s="202"/>
      <c r="O127" s="6"/>
      <c r="P127" s="6"/>
      <c r="Q127" s="6"/>
      <c r="R127" s="202"/>
    </row>
    <row r="128" spans="13:18">
      <c r="M128" s="204"/>
      <c r="N128" s="202"/>
      <c r="O128" s="6"/>
      <c r="P128" s="6"/>
      <c r="Q128" s="6"/>
      <c r="R128" s="202"/>
    </row>
    <row r="129" spans="13:18">
      <c r="M129" s="204"/>
      <c r="N129" s="202"/>
      <c r="O129" s="6"/>
      <c r="P129" s="6"/>
      <c r="Q129" s="6"/>
      <c r="R129" s="202"/>
    </row>
    <row r="130" spans="13:18">
      <c r="M130" s="204"/>
      <c r="N130" s="202"/>
      <c r="O130" s="6"/>
      <c r="P130" s="6"/>
      <c r="Q130" s="6"/>
      <c r="R130" s="202"/>
    </row>
    <row r="131" spans="13:18">
      <c r="M131" s="204"/>
      <c r="N131" s="202"/>
      <c r="O131" s="6"/>
      <c r="P131" s="6"/>
      <c r="Q131" s="6"/>
      <c r="R131" s="202"/>
    </row>
    <row r="132" spans="13:18">
      <c r="M132" s="204"/>
      <c r="N132" s="202"/>
      <c r="O132" s="6"/>
      <c r="P132" s="6"/>
      <c r="Q132" s="6"/>
      <c r="R132" s="202"/>
    </row>
    <row r="133" spans="13:18">
      <c r="M133" s="204"/>
      <c r="N133" s="202"/>
      <c r="O133" s="6"/>
      <c r="P133" s="6"/>
      <c r="Q133" s="6"/>
      <c r="R133" s="202"/>
    </row>
    <row r="134" spans="13:18">
      <c r="M134" s="199"/>
      <c r="N134" s="202"/>
      <c r="O134" s="6"/>
      <c r="P134" s="6"/>
      <c r="Q134" s="6"/>
      <c r="R134" s="202"/>
    </row>
    <row r="135" spans="13:18">
      <c r="M135" s="204"/>
      <c r="N135" s="202"/>
      <c r="O135" s="6"/>
      <c r="P135" s="6"/>
      <c r="Q135" s="6"/>
      <c r="R135" s="202"/>
    </row>
    <row r="136" spans="13:18">
      <c r="M136" s="204"/>
      <c r="N136" s="202"/>
      <c r="O136" s="6"/>
      <c r="P136" s="6"/>
      <c r="Q136" s="6"/>
      <c r="R136" s="202"/>
    </row>
    <row r="137" spans="13:18">
      <c r="M137" s="204"/>
      <c r="N137" s="202"/>
      <c r="O137" s="6"/>
      <c r="P137" s="6"/>
      <c r="Q137" s="6"/>
      <c r="R137" s="6"/>
    </row>
    <row r="138" spans="13:18">
      <c r="M138" s="204"/>
      <c r="N138" s="202"/>
      <c r="O138" s="6"/>
      <c r="P138" s="6"/>
      <c r="Q138" s="6"/>
      <c r="R138" s="6"/>
    </row>
    <row r="139" spans="13:18">
      <c r="M139" s="204"/>
      <c r="N139" s="202"/>
      <c r="O139" s="6"/>
      <c r="P139" s="6"/>
      <c r="Q139" s="6"/>
      <c r="R139" s="6"/>
    </row>
    <row r="140" spans="13:18">
      <c r="M140" s="204"/>
      <c r="N140" s="202"/>
      <c r="O140" s="6"/>
      <c r="P140" s="6"/>
      <c r="Q140" s="6"/>
      <c r="R140" s="6"/>
    </row>
    <row r="141" spans="13:18">
      <c r="M141" s="204"/>
      <c r="N141" s="202"/>
      <c r="O141" s="6"/>
      <c r="P141" s="6"/>
      <c r="Q141" s="6"/>
      <c r="R141" s="6"/>
    </row>
    <row r="142" spans="13:18">
      <c r="M142" s="204"/>
      <c r="N142" s="202"/>
      <c r="O142" s="6"/>
      <c r="P142" s="6"/>
      <c r="Q142" s="6"/>
      <c r="R142" s="6"/>
    </row>
    <row r="143" spans="13:18">
      <c r="M143" s="204"/>
      <c r="N143" s="202"/>
      <c r="O143" s="6"/>
      <c r="P143" s="6"/>
      <c r="Q143" s="6"/>
      <c r="R143" s="6"/>
    </row>
    <row r="144" spans="13:18">
      <c r="M144" s="204"/>
      <c r="N144" s="202"/>
      <c r="O144" s="6"/>
      <c r="P144" s="6"/>
      <c r="Q144" s="6"/>
      <c r="R144" s="6"/>
    </row>
    <row r="145" spans="13:18">
      <c r="M145" s="199"/>
      <c r="N145" s="202"/>
      <c r="O145" s="6"/>
      <c r="P145" s="6"/>
      <c r="Q145" s="6"/>
      <c r="R145" s="6"/>
    </row>
    <row r="146" spans="13:18">
      <c r="M146" s="199"/>
      <c r="N146" s="202"/>
      <c r="O146" s="6"/>
      <c r="P146" s="6"/>
      <c r="Q146" s="6"/>
      <c r="R146" s="6"/>
    </row>
    <row r="147" spans="13:18">
      <c r="M147" s="6"/>
      <c r="N147" s="202"/>
      <c r="O147" s="6"/>
      <c r="P147" s="6"/>
      <c r="Q147" s="6"/>
      <c r="R147" s="6"/>
    </row>
    <row r="148" spans="13:18">
      <c r="M148" s="6"/>
      <c r="N148" s="202"/>
      <c r="O148" s="6"/>
      <c r="P148" s="6"/>
      <c r="Q148" s="6"/>
      <c r="R148" s="6"/>
    </row>
    <row r="149" spans="13:18">
      <c r="M149" s="6"/>
      <c r="N149" s="6"/>
      <c r="O149" s="6"/>
      <c r="P149" s="6"/>
      <c r="Q149" s="6"/>
      <c r="R149" s="6"/>
    </row>
    <row r="150" spans="13:18">
      <c r="M150" s="6"/>
      <c r="N150" s="6"/>
      <c r="O150" s="6"/>
      <c r="P150" s="6"/>
      <c r="Q150" s="6"/>
      <c r="R150" s="6"/>
    </row>
    <row r="151" spans="13:18">
      <c r="M151" s="6"/>
      <c r="N151" s="6"/>
      <c r="O151" s="6"/>
      <c r="P151" s="6"/>
      <c r="Q151" s="6"/>
      <c r="R151" s="6"/>
    </row>
    <row r="152" spans="13:18">
      <c r="M152" s="6"/>
      <c r="N152" s="6"/>
      <c r="O152" s="6"/>
      <c r="P152" s="6"/>
      <c r="Q152" s="6"/>
      <c r="R152" s="6"/>
    </row>
    <row r="153" spans="13:18">
      <c r="M153" s="6"/>
      <c r="N153" s="6"/>
      <c r="O153" s="6"/>
      <c r="P153" s="6"/>
      <c r="Q153" s="6"/>
      <c r="R153" s="6"/>
    </row>
    <row r="154" spans="13:18">
      <c r="M154" s="6"/>
      <c r="N154" s="6"/>
      <c r="O154" s="6"/>
      <c r="P154" s="6"/>
      <c r="Q154" s="6"/>
      <c r="R154" s="6"/>
    </row>
    <row r="155" spans="13:18">
      <c r="M155" s="6"/>
      <c r="N155" s="6"/>
      <c r="O155" s="6"/>
      <c r="P155" s="6"/>
      <c r="Q155" s="6"/>
      <c r="R155" s="6"/>
    </row>
    <row r="156" spans="13:18">
      <c r="M156" s="6"/>
      <c r="N156" s="6"/>
      <c r="O156" s="6"/>
      <c r="P156" s="6"/>
      <c r="Q156" s="6"/>
      <c r="R156" s="6"/>
    </row>
  </sheetData>
  <pageMargins left="0.25" right="0.25" top="0.75" bottom="0.75" header="0.3" footer="0.3"/>
  <pageSetup paperSize="9" orientation="landscape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0"/>
  <sheetViews>
    <sheetView topLeftCell="A13" zoomScale="80" zoomScaleNormal="80" workbookViewId="0">
      <selection activeCell="F43" sqref="F43"/>
    </sheetView>
  </sheetViews>
  <sheetFormatPr defaultColWidth="8.85546875" defaultRowHeight="12.75"/>
  <cols>
    <col min="1" max="2" width="8.85546875" style="228"/>
    <col min="3" max="3" width="17.28515625" style="228" customWidth="1"/>
    <col min="4" max="4" width="15.85546875" style="228" customWidth="1"/>
    <col min="5" max="5" width="16" style="228" customWidth="1"/>
    <col min="6" max="6" width="16.85546875" style="228" bestFit="1" customWidth="1"/>
    <col min="7" max="7" width="25.28515625" style="228" customWidth="1"/>
    <col min="8" max="8" width="17.140625" style="228" customWidth="1"/>
    <col min="9" max="9" width="14.5703125" style="228" customWidth="1"/>
    <col min="10" max="10" width="13.7109375" style="228" customWidth="1"/>
    <col min="11" max="11" width="17.85546875" style="228" customWidth="1"/>
    <col min="12" max="12" width="15.7109375" style="228" customWidth="1"/>
    <col min="13" max="13" width="13" style="228" customWidth="1"/>
    <col min="14" max="14" width="16" style="228" customWidth="1"/>
    <col min="15" max="15" width="17.28515625" style="228" customWidth="1"/>
    <col min="16" max="16" width="15" style="228" bestFit="1" customWidth="1"/>
    <col min="17" max="17" width="15.7109375" style="228" bestFit="1" customWidth="1"/>
    <col min="18" max="16384" width="8.85546875" style="228"/>
  </cols>
  <sheetData>
    <row r="1" spans="1:6" ht="11.45" customHeight="1">
      <c r="A1" s="575" t="s">
        <v>566</v>
      </c>
      <c r="B1" s="578"/>
      <c r="C1" s="578"/>
      <c r="D1" s="578"/>
    </row>
    <row r="2" spans="1:6" ht="11.45" customHeight="1">
      <c r="A2" s="575" t="s">
        <v>1528</v>
      </c>
      <c r="B2" s="578"/>
      <c r="C2" s="578"/>
      <c r="D2" s="578"/>
    </row>
    <row r="3" spans="1:6" ht="40.15" customHeight="1">
      <c r="A3" s="578"/>
      <c r="B3" s="579" t="s">
        <v>1529</v>
      </c>
      <c r="C3" s="578"/>
      <c r="D3" s="578"/>
      <c r="E3" s="599" t="s">
        <v>1541</v>
      </c>
    </row>
    <row r="4" spans="1:6" ht="11.45" customHeight="1">
      <c r="A4" s="578"/>
      <c r="B4" s="579" t="s">
        <v>567</v>
      </c>
      <c r="C4" s="578"/>
      <c r="D4" s="578"/>
    </row>
    <row r="5" spans="1:6" ht="11.45" customHeight="1">
      <c r="A5" s="578" t="s">
        <v>568</v>
      </c>
      <c r="B5" s="578" t="s">
        <v>569</v>
      </c>
      <c r="C5" s="578"/>
      <c r="D5" s="578"/>
    </row>
    <row r="6" spans="1:6" ht="11.45" customHeight="1">
      <c r="A6" s="576" t="s">
        <v>570</v>
      </c>
      <c r="B6" s="576" t="s">
        <v>571</v>
      </c>
      <c r="C6" s="576" t="s">
        <v>572</v>
      </c>
      <c r="D6" s="576" t="s">
        <v>573</v>
      </c>
    </row>
    <row r="7" spans="1:6" ht="11.45" customHeight="1">
      <c r="A7" s="580" t="s">
        <v>1064</v>
      </c>
      <c r="B7" s="581" t="s">
        <v>574</v>
      </c>
      <c r="C7" s="582"/>
      <c r="D7" s="582">
        <v>773164.68</v>
      </c>
      <c r="E7" s="596">
        <f>D7-C7</f>
        <v>773164.68</v>
      </c>
    </row>
    <row r="8" spans="1:6" ht="11.45" customHeight="1">
      <c r="A8" s="583"/>
      <c r="B8" s="584" t="s">
        <v>1062</v>
      </c>
      <c r="C8" s="585">
        <v>1435048.99</v>
      </c>
      <c r="D8" s="585">
        <v>0</v>
      </c>
      <c r="E8" s="438">
        <f t="shared" ref="E8:E13" si="0">D8-C8</f>
        <v>-1435048.99</v>
      </c>
    </row>
    <row r="9" spans="1:6" ht="11.45" customHeight="1">
      <c r="A9" s="583"/>
      <c r="B9" s="584" t="s">
        <v>1064</v>
      </c>
      <c r="C9" s="585">
        <v>1396359.63</v>
      </c>
      <c r="D9" s="585">
        <v>1396359.63</v>
      </c>
      <c r="E9" s="596">
        <f t="shared" si="0"/>
        <v>0</v>
      </c>
    </row>
    <row r="10" spans="1:6" ht="11.45" customHeight="1">
      <c r="A10" s="583"/>
      <c r="B10" s="584" t="s">
        <v>1061</v>
      </c>
      <c r="C10" s="585">
        <v>115000</v>
      </c>
      <c r="D10" s="585">
        <v>0</v>
      </c>
      <c r="E10" s="596">
        <f t="shared" si="0"/>
        <v>-115000</v>
      </c>
    </row>
    <row r="11" spans="1:6" ht="11.45" customHeight="1">
      <c r="A11" s="583"/>
      <c r="B11" s="584" t="s">
        <v>586</v>
      </c>
      <c r="C11" s="585">
        <v>0</v>
      </c>
      <c r="D11" s="585">
        <v>1436014.19</v>
      </c>
      <c r="E11" s="597">
        <f t="shared" si="0"/>
        <v>1436014.19</v>
      </c>
      <c r="F11" s="228" t="s">
        <v>1540</v>
      </c>
    </row>
    <row r="12" spans="1:6" ht="11.45" customHeight="1">
      <c r="A12" s="580"/>
      <c r="B12" s="581" t="s">
        <v>594</v>
      </c>
      <c r="C12" s="582">
        <v>2946408.62</v>
      </c>
      <c r="D12" s="582">
        <v>2832373.82</v>
      </c>
      <c r="E12" s="438"/>
    </row>
    <row r="13" spans="1:6" ht="11.45" customHeight="1">
      <c r="A13" s="580"/>
      <c r="B13" s="581" t="s">
        <v>595</v>
      </c>
      <c r="C13" s="582">
        <v>0</v>
      </c>
      <c r="D13" s="582">
        <v>659129.89</v>
      </c>
      <c r="E13" s="438">
        <f t="shared" si="0"/>
        <v>659129.89</v>
      </c>
    </row>
    <row r="15" spans="1:6" ht="12" customHeight="1">
      <c r="A15" s="575" t="s">
        <v>566</v>
      </c>
      <c r="B15" s="578"/>
      <c r="C15" s="578"/>
      <c r="D15" s="578"/>
    </row>
    <row r="16" spans="1:6" ht="12" customHeight="1">
      <c r="A16" s="575" t="s">
        <v>1530</v>
      </c>
      <c r="B16" s="578"/>
      <c r="C16" s="578"/>
      <c r="D16" s="578"/>
    </row>
    <row r="17" spans="1:8" ht="12" customHeight="1">
      <c r="A17" s="578"/>
      <c r="B17" s="579" t="s">
        <v>1531</v>
      </c>
      <c r="C17" s="578"/>
      <c r="D17" s="578"/>
    </row>
    <row r="18" spans="1:8" ht="12" customHeight="1">
      <c r="A18" s="578"/>
      <c r="B18" s="579" t="s">
        <v>567</v>
      </c>
      <c r="C18" s="578"/>
      <c r="D18" s="578"/>
    </row>
    <row r="19" spans="1:8" ht="12" customHeight="1">
      <c r="A19" s="578" t="s">
        <v>568</v>
      </c>
      <c r="B19" s="578" t="s">
        <v>569</v>
      </c>
      <c r="C19" s="578"/>
      <c r="D19" s="578"/>
    </row>
    <row r="20" spans="1:8" ht="12" customHeight="1">
      <c r="A20" s="576" t="s">
        <v>570</v>
      </c>
      <c r="B20" s="576" t="s">
        <v>571</v>
      </c>
      <c r="C20" s="576" t="s">
        <v>572</v>
      </c>
      <c r="D20" s="577" t="s">
        <v>573</v>
      </c>
    </row>
    <row r="21" spans="1:8" ht="12" customHeight="1">
      <c r="A21" s="580" t="s">
        <v>1061</v>
      </c>
      <c r="B21" s="581" t="s">
        <v>574</v>
      </c>
      <c r="C21" s="582">
        <v>0</v>
      </c>
      <c r="D21" s="582">
        <v>24132700.784780003</v>
      </c>
      <c r="E21" s="596">
        <f t="shared" ref="E21:E25" si="1">D21-C21</f>
        <v>24132700.784780003</v>
      </c>
    </row>
    <row r="22" spans="1:8" ht="12" customHeight="1">
      <c r="A22" s="583"/>
      <c r="B22" s="584" t="s">
        <v>1062</v>
      </c>
      <c r="C22" s="585">
        <v>2115000</v>
      </c>
      <c r="D22" s="585">
        <v>0</v>
      </c>
      <c r="E22" s="438">
        <f t="shared" si="1"/>
        <v>-2115000</v>
      </c>
      <c r="G22" s="242">
        <f>C22-D23</f>
        <v>2000000</v>
      </c>
      <c r="H22" s="228" t="s">
        <v>1532</v>
      </c>
    </row>
    <row r="23" spans="1:8" ht="12" customHeight="1">
      <c r="A23" s="583"/>
      <c r="B23" s="584" t="s">
        <v>1064</v>
      </c>
      <c r="C23" s="585">
        <v>0</v>
      </c>
      <c r="D23" s="585">
        <v>115000</v>
      </c>
      <c r="E23" s="596">
        <f t="shared" si="1"/>
        <v>115000</v>
      </c>
      <c r="G23" s="242">
        <v>115000</v>
      </c>
      <c r="H23" s="228" t="s">
        <v>1533</v>
      </c>
    </row>
    <row r="24" spans="1:8" ht="12" customHeight="1">
      <c r="A24" s="583"/>
      <c r="B24" s="584" t="s">
        <v>1061</v>
      </c>
      <c r="C24" s="585">
        <v>2000000</v>
      </c>
      <c r="D24" s="585">
        <v>2000000</v>
      </c>
      <c r="E24" s="596">
        <f t="shared" si="1"/>
        <v>0</v>
      </c>
    </row>
    <row r="25" spans="1:8" ht="12" customHeight="1">
      <c r="A25" s="583"/>
      <c r="B25" s="584" t="s">
        <v>586</v>
      </c>
      <c r="C25" s="585">
        <v>0</v>
      </c>
      <c r="D25" s="585">
        <v>64719.803630000002</v>
      </c>
      <c r="E25" s="596">
        <f t="shared" si="1"/>
        <v>64719.803630000002</v>
      </c>
      <c r="F25" s="228" t="s">
        <v>1540</v>
      </c>
    </row>
    <row r="26" spans="1:8" ht="12" customHeight="1">
      <c r="A26" s="580"/>
      <c r="B26" s="581" t="s">
        <v>594</v>
      </c>
      <c r="C26" s="582">
        <v>4115000</v>
      </c>
      <c r="D26" s="582">
        <v>2179719.80363</v>
      </c>
      <c r="E26" s="438"/>
    </row>
    <row r="27" spans="1:8" ht="12" customHeight="1">
      <c r="A27" s="580"/>
      <c r="B27" s="581" t="s">
        <v>595</v>
      </c>
      <c r="C27" s="582">
        <v>0</v>
      </c>
      <c r="D27" s="582">
        <v>22197420.588410005</v>
      </c>
      <c r="E27" s="438">
        <f>D27-C27</f>
        <v>22197420.588410005</v>
      </c>
    </row>
    <row r="28" spans="1:8">
      <c r="C28" s="241"/>
      <c r="D28" s="241"/>
    </row>
    <row r="30" spans="1:8">
      <c r="A30" s="600" t="s">
        <v>566</v>
      </c>
      <c r="B30" s="601"/>
      <c r="C30" s="601"/>
      <c r="D30" s="601"/>
    </row>
    <row r="31" spans="1:8" ht="15.75">
      <c r="A31" s="602" t="s">
        <v>1542</v>
      </c>
      <c r="B31" s="601"/>
      <c r="C31" s="601"/>
      <c r="D31" s="601"/>
    </row>
    <row r="32" spans="1:8">
      <c r="A32" s="601"/>
      <c r="B32" s="603" t="s">
        <v>1543</v>
      </c>
      <c r="C32" s="601"/>
      <c r="D32" s="601"/>
    </row>
    <row r="33" spans="1:17">
      <c r="A33" s="601"/>
      <c r="B33" s="603" t="s">
        <v>567</v>
      </c>
      <c r="C33" s="601"/>
      <c r="D33" s="601"/>
    </row>
    <row r="34" spans="1:17">
      <c r="A34" s="601" t="s">
        <v>568</v>
      </c>
      <c r="B34" s="601" t="s">
        <v>569</v>
      </c>
      <c r="C34" s="601"/>
      <c r="D34" s="601"/>
    </row>
    <row r="35" spans="1:17" ht="76.5">
      <c r="A35" s="604" t="s">
        <v>570</v>
      </c>
      <c r="B35" s="604" t="s">
        <v>571</v>
      </c>
      <c r="C35" s="604" t="s">
        <v>572</v>
      </c>
      <c r="D35" s="604" t="s">
        <v>573</v>
      </c>
      <c r="E35" s="438"/>
      <c r="G35" s="433" t="s">
        <v>1538</v>
      </c>
      <c r="H35" s="592" t="s">
        <v>1539</v>
      </c>
      <c r="I35" s="593" t="s">
        <v>1219</v>
      </c>
      <c r="J35" s="592" t="s">
        <v>1220</v>
      </c>
      <c r="K35" s="592" t="s">
        <v>1221</v>
      </c>
      <c r="L35" s="593" t="s">
        <v>1222</v>
      </c>
      <c r="M35" s="594" t="s">
        <v>1223</v>
      </c>
      <c r="N35" s="594" t="s">
        <v>1224</v>
      </c>
      <c r="O35" s="595" t="s">
        <v>1225</v>
      </c>
      <c r="P35" s="595" t="s">
        <v>1518</v>
      </c>
    </row>
    <row r="36" spans="1:17" ht="10.9" customHeight="1">
      <c r="A36" s="605" t="s">
        <v>1544</v>
      </c>
      <c r="B36" s="606" t="s">
        <v>574</v>
      </c>
      <c r="C36" s="366">
        <v>0</v>
      </c>
      <c r="D36" s="366">
        <v>220000</v>
      </c>
      <c r="E36" s="616">
        <f>D36-C36</f>
        <v>220000</v>
      </c>
      <c r="G36" s="591" t="s">
        <v>1534</v>
      </c>
      <c r="H36" s="586">
        <f>D36+D43+D52+D65+D75</f>
        <v>37224307.310000002</v>
      </c>
      <c r="I36" s="586"/>
      <c r="J36" s="438">
        <f>E76+E66+E37</f>
        <v>-18331113.740000002</v>
      </c>
      <c r="K36" s="586"/>
      <c r="L36" s="438">
        <f>E46+E60+E70+E78</f>
        <v>1563591.0200000003</v>
      </c>
      <c r="M36" s="438">
        <f>E44+E53</f>
        <v>-1840506.2999999998</v>
      </c>
      <c r="N36" s="438">
        <f>E55+E54+E56</f>
        <v>-31931.759999999998</v>
      </c>
      <c r="O36" s="586"/>
      <c r="P36" s="587">
        <f>SUM(H36:O36)</f>
        <v>18584346.529999997</v>
      </c>
      <c r="Q36" s="598">
        <f>D39+D48+D62+D72+D80-P36</f>
        <v>-9.9999979138374329E-3</v>
      </c>
    </row>
    <row r="37" spans="1:17" ht="10.9" customHeight="1">
      <c r="A37" s="607"/>
      <c r="B37" s="608" t="s">
        <v>1062</v>
      </c>
      <c r="C37" s="1">
        <v>220000</v>
      </c>
      <c r="D37" s="1">
        <v>0</v>
      </c>
      <c r="E37" s="616">
        <f t="shared" ref="E37:E39" si="2">D37-C37</f>
        <v>-220000</v>
      </c>
      <c r="G37" s="591" t="s">
        <v>1535</v>
      </c>
      <c r="H37" s="586">
        <f>E7+E21</f>
        <v>24905865.464780003</v>
      </c>
      <c r="I37" s="586">
        <v>0</v>
      </c>
      <c r="J37" s="438">
        <f>E22+115000</f>
        <v>-2000000</v>
      </c>
      <c r="K37" s="586">
        <v>0</v>
      </c>
      <c r="L37" s="438">
        <f>E25+E11</f>
        <v>1500733.9936299999</v>
      </c>
      <c r="M37" s="438">
        <f>E8+E10</f>
        <v>-1550048.99</v>
      </c>
      <c r="N37" s="438">
        <v>0</v>
      </c>
      <c r="O37" s="586"/>
      <c r="P37" s="587">
        <f>SUM(H37:O37)</f>
        <v>22856550.468410004</v>
      </c>
      <c r="Q37" s="598">
        <f>E13+E27-P37</f>
        <v>1.0000001639127731E-2</v>
      </c>
    </row>
    <row r="38" spans="1:17" ht="10.9" customHeight="1">
      <c r="A38" s="605"/>
      <c r="B38" s="606" t="s">
        <v>594</v>
      </c>
      <c r="C38" s="366">
        <v>220000</v>
      </c>
      <c r="D38" s="366">
        <v>0</v>
      </c>
      <c r="E38" s="438"/>
      <c r="G38" s="591" t="s">
        <v>1536</v>
      </c>
      <c r="H38" s="586">
        <f>K49+K58+K69</f>
        <v>1349357.05</v>
      </c>
      <c r="I38" s="587"/>
      <c r="J38" s="438">
        <f>K59+K60</f>
        <v>-253921.23</v>
      </c>
      <c r="K38" s="586"/>
      <c r="L38" s="438">
        <f>K64+K53</f>
        <v>48786.340000000004</v>
      </c>
      <c r="M38" s="438">
        <f>K50</f>
        <v>-123.09</v>
      </c>
      <c r="N38" s="438"/>
      <c r="O38" s="438">
        <f>K74+K72</f>
        <v>-406819.99</v>
      </c>
      <c r="P38" s="587">
        <f>SUM(H38:O38)</f>
        <v>737279.08000000007</v>
      </c>
      <c r="Q38" s="598">
        <f>J55+J66+J76-P38</f>
        <v>2.0000000018626451E-2</v>
      </c>
    </row>
    <row r="39" spans="1:17" ht="10.9" customHeight="1">
      <c r="A39" s="605"/>
      <c r="B39" s="606" t="s">
        <v>595</v>
      </c>
      <c r="C39" s="366">
        <v>0</v>
      </c>
      <c r="D39" s="366">
        <v>0</v>
      </c>
      <c r="E39" s="438">
        <f t="shared" si="2"/>
        <v>0</v>
      </c>
      <c r="G39" s="591" t="s">
        <v>1537</v>
      </c>
      <c r="H39" s="588"/>
      <c r="I39" s="589"/>
      <c r="J39" s="589"/>
      <c r="K39" s="589"/>
      <c r="L39" s="438"/>
      <c r="M39" s="589"/>
      <c r="N39" s="589"/>
      <c r="O39" s="589"/>
      <c r="P39" s="589">
        <f>SUM(H39:O39)</f>
        <v>0</v>
      </c>
    </row>
    <row r="40" spans="1:17" ht="10.9" customHeight="1" thickBot="1">
      <c r="E40" s="438"/>
      <c r="G40" s="443"/>
      <c r="H40" s="590">
        <f t="shared" ref="H40:N40" si="3">SUM(H36:H39)</f>
        <v>63479529.824780002</v>
      </c>
      <c r="I40" s="590">
        <f t="shared" si="3"/>
        <v>0</v>
      </c>
      <c r="J40" s="590">
        <f t="shared" si="3"/>
        <v>-20585034.970000003</v>
      </c>
      <c r="K40" s="590">
        <f t="shared" si="3"/>
        <v>0</v>
      </c>
      <c r="L40" s="590">
        <f t="shared" si="3"/>
        <v>3113111.3536299998</v>
      </c>
      <c r="M40" s="590">
        <f t="shared" si="3"/>
        <v>-3390678.38</v>
      </c>
      <c r="N40" s="590">
        <f t="shared" si="3"/>
        <v>-31931.759999999998</v>
      </c>
      <c r="O40" s="590">
        <f>SUM(O36:O39)</f>
        <v>-406819.99</v>
      </c>
      <c r="P40" s="590">
        <f>SUM(P36:P39)</f>
        <v>42178176.07841</v>
      </c>
    </row>
    <row r="41" spans="1:17" ht="10.9" customHeight="1">
      <c r="A41" s="243" t="s">
        <v>568</v>
      </c>
      <c r="B41" s="243" t="s">
        <v>569</v>
      </c>
      <c r="C41" s="243"/>
      <c r="D41" s="243"/>
      <c r="E41" s="438"/>
    </row>
    <row r="42" spans="1:17" ht="13.15" customHeight="1">
      <c r="A42" s="365" t="s">
        <v>570</v>
      </c>
      <c r="B42" s="365" t="s">
        <v>571</v>
      </c>
      <c r="C42" s="365" t="s">
        <v>572</v>
      </c>
      <c r="D42" s="365" t="s">
        <v>573</v>
      </c>
      <c r="E42" s="438"/>
    </row>
    <row r="43" spans="1:17" ht="10.9" customHeight="1">
      <c r="A43" s="367" t="s">
        <v>1211</v>
      </c>
      <c r="B43" s="368" t="s">
        <v>574</v>
      </c>
      <c r="C43" s="366"/>
      <c r="D43" s="366">
        <v>1235.97</v>
      </c>
      <c r="E43" s="616">
        <f t="shared" ref="E43:E46" si="4">D43-C43</f>
        <v>1235.97</v>
      </c>
    </row>
    <row r="44" spans="1:17" ht="10.9" customHeight="1">
      <c r="A44" s="369"/>
      <c r="B44" s="370" t="s">
        <v>1062</v>
      </c>
      <c r="C44" s="1">
        <v>2083.89</v>
      </c>
      <c r="D44" s="1"/>
      <c r="E44" s="616">
        <f t="shared" si="4"/>
        <v>-2083.89</v>
      </c>
    </row>
    <row r="45" spans="1:17" ht="10.9" customHeight="1">
      <c r="A45" s="369"/>
      <c r="B45" s="370" t="s">
        <v>1212</v>
      </c>
      <c r="C45" s="1"/>
      <c r="D45" s="1">
        <v>511.81</v>
      </c>
      <c r="E45" s="616">
        <f t="shared" si="4"/>
        <v>511.81</v>
      </c>
    </row>
    <row r="46" spans="1:17" ht="10.9" customHeight="1">
      <c r="A46" s="369"/>
      <c r="B46" s="370" t="s">
        <v>585</v>
      </c>
      <c r="C46" s="1"/>
      <c r="D46" s="1">
        <v>336.11</v>
      </c>
      <c r="E46" s="616">
        <f t="shared" si="4"/>
        <v>336.11</v>
      </c>
    </row>
    <row r="47" spans="1:17" ht="10.9" customHeight="1">
      <c r="A47" s="367"/>
      <c r="B47" s="368" t="s">
        <v>594</v>
      </c>
      <c r="C47" s="366">
        <v>2083.89</v>
      </c>
      <c r="D47" s="366">
        <v>847.92</v>
      </c>
      <c r="E47" s="438"/>
    </row>
    <row r="48" spans="1:17" ht="10.9" customHeight="1">
      <c r="A48" s="367"/>
      <c r="B48" s="368" t="s">
        <v>595</v>
      </c>
      <c r="C48" s="366"/>
      <c r="D48" s="366"/>
      <c r="E48" s="438"/>
      <c r="G48" s="604" t="s">
        <v>570</v>
      </c>
      <c r="H48" s="604" t="s">
        <v>571</v>
      </c>
      <c r="I48" s="604" t="s">
        <v>572</v>
      </c>
      <c r="J48" s="604" t="s">
        <v>573</v>
      </c>
    </row>
    <row r="49" spans="1:12" ht="10.9" customHeight="1">
      <c r="E49" s="438"/>
      <c r="G49" s="605" t="s">
        <v>1115</v>
      </c>
      <c r="H49" s="606" t="s">
        <v>574</v>
      </c>
      <c r="I49" s="366"/>
      <c r="J49" s="366">
        <v>288.95</v>
      </c>
      <c r="K49" s="616">
        <f t="shared" ref="K49:K55" si="5">J49-I49</f>
        <v>288.95</v>
      </c>
    </row>
    <row r="50" spans="1:12" ht="10.9" customHeight="1">
      <c r="E50" s="438"/>
      <c r="G50" s="607"/>
      <c r="H50" s="608" t="s">
        <v>1062</v>
      </c>
      <c r="I50" s="1">
        <v>123.09</v>
      </c>
      <c r="J50" s="1"/>
      <c r="K50" s="616">
        <f t="shared" si="5"/>
        <v>-123.09</v>
      </c>
    </row>
    <row r="51" spans="1:12" ht="10.9" customHeight="1">
      <c r="A51" s="604" t="s">
        <v>570</v>
      </c>
      <c r="B51" s="604" t="s">
        <v>571</v>
      </c>
      <c r="C51" s="604" t="s">
        <v>572</v>
      </c>
      <c r="D51" s="604" t="s">
        <v>573</v>
      </c>
      <c r="E51" s="438"/>
      <c r="G51" s="607"/>
      <c r="H51" s="608" t="s">
        <v>1089</v>
      </c>
      <c r="I51" s="1"/>
      <c r="J51" s="1"/>
      <c r="K51" s="438">
        <f t="shared" si="5"/>
        <v>0</v>
      </c>
    </row>
    <row r="52" spans="1:12" ht="10.9" customHeight="1">
      <c r="A52" s="605" t="s">
        <v>1212</v>
      </c>
      <c r="B52" s="606" t="s">
        <v>574</v>
      </c>
      <c r="C52" s="610"/>
      <c r="D52" s="611">
        <v>628449.01</v>
      </c>
      <c r="E52" s="616">
        <f t="shared" ref="E52:E60" si="6">D52-C52</f>
        <v>628449.01</v>
      </c>
      <c r="G52" s="607"/>
      <c r="H52" s="608" t="s">
        <v>1123</v>
      </c>
      <c r="I52" s="1">
        <v>2419.14</v>
      </c>
      <c r="J52" s="1"/>
      <c r="K52" s="616">
        <f t="shared" si="5"/>
        <v>-2419.14</v>
      </c>
    </row>
    <row r="53" spans="1:12" ht="10.9" customHeight="1">
      <c r="A53" s="607"/>
      <c r="B53" s="608" t="s">
        <v>1062</v>
      </c>
      <c r="C53" s="612">
        <v>1838422.41</v>
      </c>
      <c r="D53" s="613"/>
      <c r="E53" s="616">
        <f t="shared" si="6"/>
        <v>-1838422.41</v>
      </c>
      <c r="G53" s="607"/>
      <c r="H53" s="608" t="s">
        <v>587</v>
      </c>
      <c r="I53" s="1"/>
      <c r="J53" s="1">
        <v>2375.87</v>
      </c>
      <c r="K53" s="616">
        <f t="shared" si="5"/>
        <v>2375.87</v>
      </c>
    </row>
    <row r="54" spans="1:12" ht="10.9" customHeight="1">
      <c r="A54" s="607"/>
      <c r="B54" s="608" t="s">
        <v>1109</v>
      </c>
      <c r="C54" s="613"/>
      <c r="D54" s="614">
        <v>-33783.96</v>
      </c>
      <c r="E54" s="616">
        <f t="shared" si="6"/>
        <v>-33783.96</v>
      </c>
      <c r="F54" s="228" t="s">
        <v>1545</v>
      </c>
      <c r="G54" s="605"/>
      <c r="H54" s="606" t="s">
        <v>594</v>
      </c>
      <c r="I54" s="366">
        <v>2542.23</v>
      </c>
      <c r="J54" s="366">
        <v>2375.87</v>
      </c>
      <c r="K54" s="617"/>
    </row>
    <row r="55" spans="1:12" ht="10.9" customHeight="1">
      <c r="A55" s="607"/>
      <c r="B55" s="608" t="s">
        <v>1112</v>
      </c>
      <c r="C55" s="613"/>
      <c r="D55" s="612">
        <v>1234.8</v>
      </c>
      <c r="E55" s="616">
        <f t="shared" si="6"/>
        <v>1234.8</v>
      </c>
      <c r="F55" s="228" t="s">
        <v>1545</v>
      </c>
      <c r="G55" s="605"/>
      <c r="H55" s="606" t="s">
        <v>595</v>
      </c>
      <c r="I55" s="366"/>
      <c r="J55" s="366">
        <v>122.6</v>
      </c>
      <c r="K55" s="438">
        <f t="shared" si="5"/>
        <v>122.6</v>
      </c>
    </row>
    <row r="56" spans="1:12" ht="10.9" customHeight="1">
      <c r="A56" s="607"/>
      <c r="B56" s="608" t="s">
        <v>1113</v>
      </c>
      <c r="C56" s="613"/>
      <c r="D56" s="609">
        <v>617.4</v>
      </c>
      <c r="E56" s="616">
        <f t="shared" si="6"/>
        <v>617.4</v>
      </c>
      <c r="F56" s="228" t="s">
        <v>1545</v>
      </c>
      <c r="K56" s="617"/>
    </row>
    <row r="57" spans="1:12" ht="10.9" customHeight="1">
      <c r="A57" s="607"/>
      <c r="B57" s="608" t="s">
        <v>1211</v>
      </c>
      <c r="C57" s="609">
        <v>511.81</v>
      </c>
      <c r="D57" s="613"/>
      <c r="E57" s="616">
        <f t="shared" si="6"/>
        <v>-511.81</v>
      </c>
      <c r="G57" s="365" t="s">
        <v>570</v>
      </c>
      <c r="H57" s="365" t="s">
        <v>571</v>
      </c>
      <c r="I57" s="365" t="s">
        <v>572</v>
      </c>
      <c r="J57" s="365" t="s">
        <v>573</v>
      </c>
      <c r="K57" s="617"/>
    </row>
    <row r="58" spans="1:12" ht="10.9" customHeight="1">
      <c r="A58" s="607"/>
      <c r="B58" s="608" t="s">
        <v>1212</v>
      </c>
      <c r="C58" s="612">
        <v>2355</v>
      </c>
      <c r="D58" s="612">
        <v>2355</v>
      </c>
      <c r="E58" s="438">
        <f>D58-C58</f>
        <v>0</v>
      </c>
      <c r="G58" s="367" t="s">
        <v>1123</v>
      </c>
      <c r="H58" s="368" t="s">
        <v>574</v>
      </c>
      <c r="I58" s="366"/>
      <c r="J58" s="366">
        <v>435402.38</v>
      </c>
      <c r="K58" s="616">
        <f t="shared" ref="K58:K64" si="7">J58-I58</f>
        <v>435402.38</v>
      </c>
    </row>
    <row r="59" spans="1:12" ht="10.9" customHeight="1">
      <c r="A59" s="607"/>
      <c r="B59" s="608" t="s">
        <v>986</v>
      </c>
      <c r="C59" s="609">
        <v>0</v>
      </c>
      <c r="D59" s="613"/>
      <c r="E59" s="438">
        <f t="shared" si="6"/>
        <v>0</v>
      </c>
      <c r="G59" s="369"/>
      <c r="H59" s="370" t="s">
        <v>1062</v>
      </c>
      <c r="I59" s="1">
        <v>214387.7</v>
      </c>
      <c r="J59" s="1"/>
      <c r="K59" s="616">
        <f t="shared" si="7"/>
        <v>-214387.7</v>
      </c>
    </row>
    <row r="60" spans="1:12" ht="10.9" customHeight="1">
      <c r="A60" s="607"/>
      <c r="B60" s="608" t="s">
        <v>585</v>
      </c>
      <c r="C60" s="613"/>
      <c r="D60" s="612">
        <v>1551811.52</v>
      </c>
      <c r="E60" s="616">
        <f t="shared" si="6"/>
        <v>1551811.52</v>
      </c>
      <c r="G60" s="369"/>
      <c r="H60" s="370" t="s">
        <v>1546</v>
      </c>
      <c r="I60" s="1">
        <v>39533.53</v>
      </c>
      <c r="J60" s="1"/>
      <c r="K60" s="616">
        <f t="shared" si="7"/>
        <v>-39533.53</v>
      </c>
      <c r="L60" s="228" t="s">
        <v>1547</v>
      </c>
    </row>
    <row r="61" spans="1:12" ht="10.9" customHeight="1">
      <c r="A61" s="605"/>
      <c r="B61" s="606" t="s">
        <v>594</v>
      </c>
      <c r="C61" s="611">
        <v>1841289.22</v>
      </c>
      <c r="D61" s="611">
        <v>1522234.76</v>
      </c>
      <c r="E61" s="438"/>
      <c r="G61" s="369"/>
      <c r="H61" s="370" t="s">
        <v>1089</v>
      </c>
      <c r="I61" s="1">
        <v>29993.41</v>
      </c>
      <c r="J61" s="1">
        <v>29993.41</v>
      </c>
      <c r="K61" s="438">
        <f t="shared" si="7"/>
        <v>0</v>
      </c>
    </row>
    <row r="62" spans="1:12" ht="10.9" customHeight="1">
      <c r="A62" s="605"/>
      <c r="B62" s="606" t="s">
        <v>595</v>
      </c>
      <c r="C62" s="610"/>
      <c r="D62" s="611">
        <v>309394.55</v>
      </c>
      <c r="E62" s="438"/>
      <c r="G62" s="369"/>
      <c r="H62" s="370" t="s">
        <v>1115</v>
      </c>
      <c r="I62" s="1"/>
      <c r="J62" s="1">
        <v>2419.14</v>
      </c>
      <c r="K62" s="616">
        <f t="shared" si="7"/>
        <v>2419.14</v>
      </c>
    </row>
    <row r="63" spans="1:12" ht="10.9" customHeight="1">
      <c r="E63" s="438"/>
      <c r="G63" s="369"/>
      <c r="H63" s="370" t="s">
        <v>1207</v>
      </c>
      <c r="I63" s="1">
        <v>114543.5</v>
      </c>
      <c r="J63" s="1">
        <v>124579.34</v>
      </c>
      <c r="K63" s="616">
        <f t="shared" si="7"/>
        <v>10035.839999999997</v>
      </c>
    </row>
    <row r="64" spans="1:12" ht="10.9" customHeight="1">
      <c r="A64" s="604" t="s">
        <v>570</v>
      </c>
      <c r="B64" s="604" t="s">
        <v>571</v>
      </c>
      <c r="C64" s="604" t="s">
        <v>572</v>
      </c>
      <c r="D64" s="604" t="s">
        <v>573</v>
      </c>
      <c r="E64" s="438"/>
      <c r="G64" s="369"/>
      <c r="H64" s="370" t="s">
        <v>587</v>
      </c>
      <c r="I64" s="1"/>
      <c r="J64" s="1">
        <v>46410.47</v>
      </c>
      <c r="K64" s="616">
        <f t="shared" si="7"/>
        <v>46410.47</v>
      </c>
    </row>
    <row r="65" spans="1:12" ht="10.9" customHeight="1">
      <c r="A65" s="605" t="s">
        <v>986</v>
      </c>
      <c r="B65" s="606" t="s">
        <v>574</v>
      </c>
      <c r="C65" s="610"/>
      <c r="D65" s="611">
        <v>15109867.66</v>
      </c>
      <c r="E65" s="616">
        <f t="shared" ref="E65:E70" si="8">D65-C65</f>
        <v>15109867.66</v>
      </c>
      <c r="G65" s="367"/>
      <c r="H65" s="368" t="s">
        <v>594</v>
      </c>
      <c r="I65" s="366">
        <v>398458.15</v>
      </c>
      <c r="J65" s="366">
        <v>203402.36</v>
      </c>
      <c r="K65" s="617"/>
    </row>
    <row r="66" spans="1:12" ht="10.9" customHeight="1">
      <c r="A66" s="607"/>
      <c r="B66" s="608" t="s">
        <v>1062</v>
      </c>
      <c r="C66" s="612">
        <v>16717205.91</v>
      </c>
      <c r="D66" s="613"/>
      <c r="E66" s="616">
        <f t="shared" si="8"/>
        <v>-16717205.91</v>
      </c>
      <c r="G66" s="367"/>
      <c r="H66" s="368" t="s">
        <v>595</v>
      </c>
      <c r="I66" s="366"/>
      <c r="J66" s="366">
        <v>240346.6</v>
      </c>
      <c r="K66" s="438">
        <f t="shared" ref="K66" si="9">J66-I66</f>
        <v>240346.6</v>
      </c>
    </row>
    <row r="67" spans="1:12" ht="10.9" customHeight="1">
      <c r="A67" s="607"/>
      <c r="B67" s="608" t="s">
        <v>1212</v>
      </c>
      <c r="C67" s="613"/>
      <c r="D67" s="609">
        <v>0</v>
      </c>
      <c r="E67" s="438">
        <f t="shared" si="8"/>
        <v>0</v>
      </c>
      <c r="K67" s="617"/>
    </row>
    <row r="68" spans="1:12" ht="10.9" customHeight="1">
      <c r="A68" s="607"/>
      <c r="B68" s="608" t="s">
        <v>986</v>
      </c>
      <c r="C68" s="612">
        <v>1669709.69</v>
      </c>
      <c r="D68" s="612">
        <v>1669709.69</v>
      </c>
      <c r="E68" s="438">
        <f t="shared" si="8"/>
        <v>0</v>
      </c>
      <c r="G68" s="604" t="s">
        <v>570</v>
      </c>
      <c r="H68" s="604" t="s">
        <v>571</v>
      </c>
      <c r="I68" s="604" t="s">
        <v>572</v>
      </c>
      <c r="J68" s="604" t="s">
        <v>573</v>
      </c>
      <c r="K68" s="617"/>
    </row>
    <row r="69" spans="1:12" ht="10.9" customHeight="1">
      <c r="A69" s="607"/>
      <c r="B69" s="608" t="s">
        <v>987</v>
      </c>
      <c r="C69" s="613"/>
      <c r="D69" s="612">
        <v>6563150.8300000001</v>
      </c>
      <c r="E69" s="616">
        <f t="shared" si="8"/>
        <v>6563150.8300000001</v>
      </c>
      <c r="G69" s="605" t="s">
        <v>1207</v>
      </c>
      <c r="H69" s="606" t="s">
        <v>574</v>
      </c>
      <c r="I69" s="610"/>
      <c r="J69" s="611">
        <v>913665.72</v>
      </c>
      <c r="K69" s="616">
        <f t="shared" ref="K69:K74" si="10">J69-I69</f>
        <v>913665.72</v>
      </c>
    </row>
    <row r="70" spans="1:12" ht="10.9" customHeight="1">
      <c r="A70" s="607"/>
      <c r="B70" s="608" t="s">
        <v>589</v>
      </c>
      <c r="C70" s="613"/>
      <c r="D70" s="612">
        <v>17811.849999999999</v>
      </c>
      <c r="E70" s="438">
        <f t="shared" si="8"/>
        <v>17811.849999999999</v>
      </c>
      <c r="G70" s="607"/>
      <c r="H70" s="608" t="s">
        <v>1546</v>
      </c>
      <c r="I70" s="609">
        <v>0</v>
      </c>
      <c r="J70" s="613"/>
      <c r="K70" s="438">
        <f t="shared" si="10"/>
        <v>0</v>
      </c>
    </row>
    <row r="71" spans="1:12" ht="10.9" customHeight="1">
      <c r="A71" s="605"/>
      <c r="B71" s="606" t="s">
        <v>594</v>
      </c>
      <c r="C71" s="611">
        <v>18386915.600000001</v>
      </c>
      <c r="D71" s="611">
        <v>8250672.3700000001</v>
      </c>
      <c r="E71" s="438"/>
      <c r="G71" s="607"/>
      <c r="H71" s="608" t="s">
        <v>1089</v>
      </c>
      <c r="I71" s="613"/>
      <c r="J71" s="613"/>
      <c r="K71" s="438">
        <f t="shared" si="10"/>
        <v>0</v>
      </c>
    </row>
    <row r="72" spans="1:12" ht="10.9" customHeight="1">
      <c r="A72" s="605"/>
      <c r="B72" s="606" t="s">
        <v>595</v>
      </c>
      <c r="C72" s="610"/>
      <c r="D72" s="611">
        <v>4973624.43</v>
      </c>
      <c r="E72" s="438"/>
      <c r="G72" s="607"/>
      <c r="H72" s="608" t="s">
        <v>1267</v>
      </c>
      <c r="I72" s="613"/>
      <c r="J72" s="614">
        <v>-346107.87</v>
      </c>
      <c r="K72" s="438">
        <f t="shared" si="10"/>
        <v>-346107.87</v>
      </c>
      <c r="L72" s="228" t="s">
        <v>1548</v>
      </c>
    </row>
    <row r="73" spans="1:12" ht="10.9" customHeight="1">
      <c r="E73" s="438"/>
      <c r="G73" s="607"/>
      <c r="H73" s="608" t="s">
        <v>1123</v>
      </c>
      <c r="I73" s="612">
        <v>124579.34</v>
      </c>
      <c r="J73" s="612">
        <v>114543.5</v>
      </c>
      <c r="K73" s="616">
        <f t="shared" si="10"/>
        <v>-10035.839999999997</v>
      </c>
    </row>
    <row r="74" spans="1:12" ht="10.9" customHeight="1">
      <c r="A74" s="604" t="s">
        <v>570</v>
      </c>
      <c r="B74" s="604" t="s">
        <v>571</v>
      </c>
      <c r="C74" s="604" t="s">
        <v>572</v>
      </c>
      <c r="D74" s="604" t="s">
        <v>573</v>
      </c>
      <c r="E74" s="438"/>
      <c r="G74" s="607"/>
      <c r="H74" s="608" t="s">
        <v>575</v>
      </c>
      <c r="I74" s="612">
        <v>60712.12</v>
      </c>
      <c r="J74" s="613"/>
      <c r="K74" s="438">
        <f t="shared" si="10"/>
        <v>-60712.12</v>
      </c>
    </row>
    <row r="75" spans="1:12" ht="10.9" customHeight="1">
      <c r="A75" s="605" t="s">
        <v>987</v>
      </c>
      <c r="B75" s="606" t="s">
        <v>574</v>
      </c>
      <c r="C75" s="610"/>
      <c r="D75" s="611">
        <v>21264754.670000002</v>
      </c>
      <c r="E75" s="616">
        <f t="shared" ref="E75:E78" si="11">D75-C75</f>
        <v>21264754.670000002</v>
      </c>
      <c r="G75" s="605"/>
      <c r="H75" s="606" t="s">
        <v>594</v>
      </c>
      <c r="I75" s="611">
        <v>185291.45</v>
      </c>
      <c r="J75" s="615">
        <v>-231564.37</v>
      </c>
    </row>
    <row r="76" spans="1:12" ht="10.9" customHeight="1">
      <c r="A76" s="607"/>
      <c r="B76" s="608" t="s">
        <v>1062</v>
      </c>
      <c r="C76" s="612">
        <v>1393907.83</v>
      </c>
      <c r="D76" s="613"/>
      <c r="E76" s="616">
        <f t="shared" si="11"/>
        <v>-1393907.83</v>
      </c>
      <c r="G76" s="605"/>
      <c r="H76" s="606" t="s">
        <v>595</v>
      </c>
      <c r="I76" s="610"/>
      <c r="J76" s="611">
        <v>496809.9</v>
      </c>
      <c r="K76" s="438">
        <f t="shared" ref="K76" si="12">J76-I76</f>
        <v>496809.9</v>
      </c>
    </row>
    <row r="77" spans="1:12" ht="10.9" customHeight="1">
      <c r="A77" s="607"/>
      <c r="B77" s="608" t="s">
        <v>986</v>
      </c>
      <c r="C77" s="612">
        <v>6563150.8300000001</v>
      </c>
      <c r="D77" s="613"/>
      <c r="E77" s="616">
        <f t="shared" si="11"/>
        <v>-6563150.8300000001</v>
      </c>
    </row>
    <row r="78" spans="1:12" ht="10.9" customHeight="1">
      <c r="A78" s="607"/>
      <c r="B78" s="608" t="s">
        <v>589</v>
      </c>
      <c r="C78" s="613"/>
      <c r="D78" s="614">
        <v>-6368.46</v>
      </c>
      <c r="E78" s="438">
        <f t="shared" si="11"/>
        <v>-6368.46</v>
      </c>
    </row>
    <row r="79" spans="1:12" ht="10.9" customHeight="1">
      <c r="A79" s="605"/>
      <c r="B79" s="606" t="s">
        <v>594</v>
      </c>
      <c r="C79" s="611">
        <v>7957058.6699999999</v>
      </c>
      <c r="D79" s="615">
        <v>-6368.46</v>
      </c>
      <c r="E79" s="438"/>
    </row>
    <row r="80" spans="1:12" ht="10.9" customHeight="1">
      <c r="A80" s="605"/>
      <c r="B80" s="606" t="s">
        <v>595</v>
      </c>
      <c r="C80" s="610"/>
      <c r="D80" s="611">
        <v>13301327.539999999</v>
      </c>
      <c r="E80" s="43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196"/>
  <sheetViews>
    <sheetView zoomScale="70" zoomScaleNormal="70" workbookViewId="0">
      <pane xSplit="2" ySplit="4" topLeftCell="C5" activePane="bottomRight" state="frozen"/>
      <selection activeCell="J604" sqref="J604"/>
      <selection pane="topRight" activeCell="J604" sqref="J604"/>
      <selection pane="bottomLeft" activeCell="J604" sqref="J604"/>
      <selection pane="bottomRight" activeCell="L18" sqref="L18"/>
    </sheetView>
  </sheetViews>
  <sheetFormatPr defaultColWidth="15.7109375" defaultRowHeight="12.75"/>
  <cols>
    <col min="1" max="1" width="15.7109375" style="223"/>
    <col min="2" max="2" width="70.7109375" style="223" customWidth="1"/>
    <col min="3" max="3" width="17.7109375" style="223" bestFit="1" customWidth="1"/>
    <col min="4" max="4" width="17.7109375" style="223" customWidth="1"/>
    <col min="5" max="5" width="17.85546875" style="223" customWidth="1"/>
    <col min="6" max="9" width="13.7109375" style="223" customWidth="1"/>
    <col min="10" max="10" width="14.42578125" style="223" customWidth="1"/>
    <col min="11" max="32" width="13.7109375" style="223" customWidth="1"/>
    <col min="33" max="16384" width="15.7109375" style="223"/>
  </cols>
  <sheetData>
    <row r="1" spans="2:43" s="222" customFormat="1"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23"/>
      <c r="AF1" s="223"/>
      <c r="AG1" s="223"/>
      <c r="AH1" s="223"/>
      <c r="AI1" s="223"/>
      <c r="AJ1" s="223"/>
    </row>
    <row r="2" spans="2:43" s="252" customFormat="1">
      <c r="D2" s="253">
        <f>ROUND(D6+SUM(D7:D79),0)</f>
        <v>0</v>
      </c>
      <c r="E2" s="253">
        <f>ROUND(E6+SUM(E7:E77),0)</f>
        <v>0</v>
      </c>
      <c r="F2" s="253">
        <f t="shared" ref="F2:AD2" si="0">ROUND(F6+SUM(F10:F77),0)</f>
        <v>0</v>
      </c>
      <c r="G2" s="253">
        <f t="shared" si="0"/>
        <v>-1</v>
      </c>
      <c r="H2" s="253">
        <f t="shared" si="0"/>
        <v>0</v>
      </c>
      <c r="I2" s="253">
        <f t="shared" si="0"/>
        <v>0</v>
      </c>
      <c r="J2" s="253">
        <f t="shared" si="0"/>
        <v>0</v>
      </c>
      <c r="K2" s="253">
        <f t="shared" si="0"/>
        <v>0</v>
      </c>
      <c r="L2" s="253" t="e">
        <f t="shared" si="0"/>
        <v>#REF!</v>
      </c>
      <c r="M2" s="253">
        <f t="shared" si="0"/>
        <v>0</v>
      </c>
      <c r="N2" s="253">
        <f t="shared" si="0"/>
        <v>0</v>
      </c>
      <c r="O2" s="253">
        <f t="shared" si="0"/>
        <v>0</v>
      </c>
      <c r="P2" s="253">
        <f t="shared" si="0"/>
        <v>0</v>
      </c>
      <c r="Q2" s="253">
        <f t="shared" si="0"/>
        <v>0</v>
      </c>
      <c r="R2" s="253">
        <f t="shared" si="0"/>
        <v>0</v>
      </c>
      <c r="S2" s="253">
        <f t="shared" si="0"/>
        <v>0</v>
      </c>
      <c r="T2" s="253">
        <f t="shared" si="0"/>
        <v>0</v>
      </c>
      <c r="U2" s="253">
        <f t="shared" si="0"/>
        <v>-1</v>
      </c>
      <c r="V2" s="253">
        <f t="shared" si="0"/>
        <v>0</v>
      </c>
      <c r="W2" s="253">
        <f t="shared" si="0"/>
        <v>0</v>
      </c>
      <c r="X2" s="253">
        <f t="shared" si="0"/>
        <v>1</v>
      </c>
      <c r="Y2" s="253">
        <f t="shared" si="0"/>
        <v>0</v>
      </c>
      <c r="Z2" s="253">
        <f t="shared" si="0"/>
        <v>0</v>
      </c>
      <c r="AA2" s="253">
        <f t="shared" si="0"/>
        <v>0</v>
      </c>
      <c r="AB2" s="253">
        <f t="shared" si="0"/>
        <v>0</v>
      </c>
      <c r="AC2" s="253">
        <f t="shared" si="0"/>
        <v>0</v>
      </c>
      <c r="AD2" s="253">
        <f t="shared" si="0"/>
        <v>-1</v>
      </c>
      <c r="AE2" s="254"/>
      <c r="AF2" s="254"/>
      <c r="AG2" s="254"/>
      <c r="AH2" s="254"/>
      <c r="AI2" s="254"/>
      <c r="AJ2" s="254"/>
    </row>
    <row r="3" spans="2:43" s="222" customFormat="1" ht="67.150000000000006" customHeight="1">
      <c r="B3" s="255" t="s">
        <v>985</v>
      </c>
      <c r="C3" s="256" t="s">
        <v>988</v>
      </c>
      <c r="D3" s="257" t="s">
        <v>465</v>
      </c>
      <c r="E3" s="257" t="s">
        <v>448</v>
      </c>
      <c r="F3" s="257" t="s">
        <v>438</v>
      </c>
      <c r="G3" s="257" t="s">
        <v>446</v>
      </c>
      <c r="H3" s="257" t="s">
        <v>458</v>
      </c>
      <c r="I3" s="257" t="s">
        <v>463</v>
      </c>
      <c r="J3" s="257" t="s">
        <v>433</v>
      </c>
      <c r="K3" s="257" t="s">
        <v>461</v>
      </c>
      <c r="L3" s="257" t="s">
        <v>430</v>
      </c>
      <c r="M3" s="257" t="s">
        <v>436</v>
      </c>
      <c r="N3" s="257" t="s">
        <v>443</v>
      </c>
      <c r="O3" s="257" t="s">
        <v>495</v>
      </c>
      <c r="P3" s="257" t="s">
        <v>509</v>
      </c>
      <c r="Q3" s="257" t="s">
        <v>989</v>
      </c>
      <c r="R3" s="257" t="s">
        <v>513</v>
      </c>
      <c r="S3" s="257" t="s">
        <v>497</v>
      </c>
      <c r="T3" s="257" t="s">
        <v>517</v>
      </c>
      <c r="U3" s="257" t="s">
        <v>515</v>
      </c>
      <c r="V3" s="257" t="s">
        <v>492</v>
      </c>
      <c r="W3" s="257" t="s">
        <v>480</v>
      </c>
      <c r="X3" s="257" t="s">
        <v>484</v>
      </c>
      <c r="Y3" s="257" t="s">
        <v>511</v>
      </c>
      <c r="Z3" s="257" t="s">
        <v>487</v>
      </c>
      <c r="AA3" s="257" t="s">
        <v>499</v>
      </c>
      <c r="AB3" s="257" t="s">
        <v>473</v>
      </c>
      <c r="AC3" s="257" t="s">
        <v>470</v>
      </c>
      <c r="AD3" s="257" t="s">
        <v>475</v>
      </c>
      <c r="AE3" s="258" t="s">
        <v>990</v>
      </c>
      <c r="AF3" s="255" t="s">
        <v>991</v>
      </c>
    </row>
    <row r="4" spans="2:43" s="222" customFormat="1">
      <c r="B4" s="259" t="s">
        <v>407</v>
      </c>
      <c r="C4" s="260">
        <f>ROUND(SUM(D4:AD4),0)</f>
        <v>0</v>
      </c>
      <c r="D4" s="244">
        <f>SUMIF('A1.100 - TS'!$C:$C,CFS!D3,'A1.100 - TS'!$J:$J)</f>
        <v>15278187</v>
      </c>
      <c r="E4" s="244">
        <f>'A1.100 - TS'!J17+'A1.100 - TS'!J18+'A1.100 - TS'!J19</f>
        <v>25813913</v>
      </c>
      <c r="F4" s="244">
        <f>SUMIF('A1.100 - TS'!$C:$C,CFS!F3,'A1.100 - TS'!$J:$J)</f>
        <v>0</v>
      </c>
      <c r="G4" s="244">
        <f>SUMIF('A1.100 - TS'!$C:$C,CFS!G3,'A1.100 - TS'!$J:$J)</f>
        <v>5839892</v>
      </c>
      <c r="H4" s="244">
        <f>SUMIF('A1.100 - TS'!$C:$C,CFS!H3,'A1.100 - TS'!$J:$J)</f>
        <v>196428</v>
      </c>
      <c r="I4" s="244">
        <f>SUMIF('A1.100 - TS'!$C:$C,CFS!I3,'A1.100 - TS'!$J:$J)</f>
        <v>3103149</v>
      </c>
      <c r="J4" s="244">
        <f>SUMIF('A1.100 - TS'!$C:$C,CFS!J3,'A1.100 - TS'!$J:$J)</f>
        <v>4942449</v>
      </c>
      <c r="K4" s="244">
        <f>SUMIF('A1.100 - TS'!$C:$C,CFS!K3,'A1.100 - TS'!$J:$J)</f>
        <v>7651925</v>
      </c>
      <c r="L4" s="244">
        <f>SUMIF('A1.100 - TS'!$C:$C,CFS!L3,'A1.100 - TS'!$J:$J)</f>
        <v>151255483</v>
      </c>
      <c r="M4" s="244">
        <f>SUMIF('A1.100 - TS'!$C:$C,CFS!M3,'A1.100 - TS'!$J:$J)</f>
        <v>5679558</v>
      </c>
      <c r="N4" s="244">
        <f>SUMIF('A1.100 - TS'!$C:$C,CFS!N3,'A1.100 - TS'!$J:$J)</f>
        <v>276452</v>
      </c>
      <c r="O4" s="244">
        <f>SUMIF('A1.100 - TS'!$C:$C,CFS!O3,'A1.100 - TS'!$J:$J)</f>
        <v>-30333287</v>
      </c>
      <c r="P4" s="244">
        <f>SUMIF('A1.100 - TS'!$C:$C,CFS!P3,'A1.100 - TS'!$J:$J)</f>
        <v>-85588293</v>
      </c>
      <c r="Q4" s="244">
        <v>-81237</v>
      </c>
      <c r="R4" s="244">
        <f>SUMIF('A1.100 - TS'!$C:$C,CFS!R3,'A1.100 - TS'!$J:$J)</f>
        <v>-7681083</v>
      </c>
      <c r="S4" s="244">
        <f>SUMIF('A1.100 - TS'!$C:$C,CFS!S3,'A1.100 - TS'!$J:$J)</f>
        <v>-1157331</v>
      </c>
      <c r="T4" s="244">
        <f>SUMIF('A1.100 - TS'!$C:$C,CFS!T3,'A1.100 - TS'!$J:$J)</f>
        <v>-1545919</v>
      </c>
      <c r="U4" s="244">
        <f>SUMIF('A1.100 - TS'!$C:$C,CFS!U3,'A1.100 - TS'!$J:$J)</f>
        <v>-403265</v>
      </c>
      <c r="V4" s="244">
        <f>SUMIF('A1.100 - TS'!$C:$C,CFS!V3,'A1.100 - TS'!$J:$J)</f>
        <v>-626978</v>
      </c>
      <c r="W4" s="244">
        <f>'A1.100 - TS'!J44+'A1.100 - TS'!J35</f>
        <v>-37224308</v>
      </c>
      <c r="X4" s="244">
        <f>'A1.100 - TS'!H36+'A1.100 - TS'!H45</f>
        <v>-24905866</v>
      </c>
      <c r="Y4" s="244">
        <f>SUMIF('A1.100 - TS'!$C:$C,CFS!Y3,'A1.100 - TS'!$J:$J)</f>
        <v>0</v>
      </c>
      <c r="Z4" s="244">
        <f>'A1.100 - TS'!H37+'A1.100 - TS'!J46</f>
        <v>-1349357</v>
      </c>
      <c r="AA4" s="244">
        <f>SUMIF('A1.100 - TS'!$C:$C,CFS!AA3,'A1.100 - TS'!$J:$J)</f>
        <v>-4373858</v>
      </c>
      <c r="AB4" s="244">
        <f>SUMIF('A1.100 - TS'!$C:$C,CFS!AB3,'A1.100 - TS'!$J:$J)</f>
        <v>0</v>
      </c>
      <c r="AC4" s="244">
        <f>SUMIF('A1.100 - TS'!$C:$C,CFS!AC3,'A1.100 - TS'!$J:$J)</f>
        <v>-12241487</v>
      </c>
      <c r="AD4" s="244">
        <v>-12525167</v>
      </c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</row>
    <row r="5" spans="2:43" s="222" customFormat="1">
      <c r="B5" s="259" t="s">
        <v>408</v>
      </c>
      <c r="C5" s="260">
        <f>ROUND(SUM(D5:AD5),0)</f>
        <v>0</v>
      </c>
      <c r="D5" s="244">
        <f>SUMIF('A1.100 - TS'!$C:$C,CFS!D3,'A1.100 - TS'!$T:$T)</f>
        <v>6970220</v>
      </c>
      <c r="E5" s="244">
        <f>'A1.100 - TS'!T17+'A1.100 - TS'!T18+'A1.100 - TS'!T19</f>
        <v>17373120</v>
      </c>
      <c r="F5" s="244">
        <f>SUMIF('A1.100 - TS'!$C:$C,CFS!F3,'A1.100 - TS'!$T:$T)</f>
        <v>0</v>
      </c>
      <c r="G5" s="244">
        <f>SUMIF('A1.100 - TS'!$C:$C,CFS!G3,'A1.100 - TS'!$T:$T)</f>
        <v>5886413</v>
      </c>
      <c r="H5" s="244">
        <f>SUMIF('A1.100 - TS'!$C:$C,CFS!H3,'A1.100 - TS'!$T:$T)</f>
        <v>315714</v>
      </c>
      <c r="I5" s="244">
        <f>SUMIF('A1.100 - TS'!$C:$C,CFS!I3,'A1.100 - TS'!$T:$T)</f>
        <v>3610093</v>
      </c>
      <c r="J5" s="244">
        <f>SUMIF('A1.100 - TS'!$C:$C,CFS!J3,'A1.100 - TS'!$T:$T)</f>
        <v>4484173</v>
      </c>
      <c r="K5" s="244">
        <f>SUMIF('A1.100 - TS'!$C:$C,CFS!K3,'A1.100 - TS'!$T:$T)</f>
        <v>6820376</v>
      </c>
      <c r="L5" s="244">
        <f>SUMIF('A1.100 - TS'!$C:$C,CFS!L3,'A1.100 - TS'!$T:$T)</f>
        <v>147520393</v>
      </c>
      <c r="M5" s="244">
        <f>SUMIF('A1.100 - TS'!$C:$C,CFS!M3,'A1.100 - TS'!$T:$T)</f>
        <v>5143391</v>
      </c>
      <c r="N5" s="244">
        <f>SUMIF('A1.100 - TS'!$C:$C,CFS!N3,'A1.100 - TS'!$T:$T)</f>
        <v>269372</v>
      </c>
      <c r="O5" s="244">
        <f>SUMIF('A1.100 - TS'!$C:$C,CFS!O3,'A1.100 - TS'!$T:$T)</f>
        <v>-17221679</v>
      </c>
      <c r="P5" s="244">
        <f>SUMIF('A1.100 - TS'!$C:$C,CFS!P3,'A1.100 - TS'!$T:$T)</f>
        <v>-87308022</v>
      </c>
      <c r="Q5" s="244">
        <v>-81237</v>
      </c>
      <c r="R5" s="244">
        <f>SUMIF('A1.100 - TS'!$C:$C,CFS!R3,'A1.100 - TS'!$T:$T)</f>
        <v>-8068674</v>
      </c>
      <c r="S5" s="244">
        <f>SUMIF('A1.100 - TS'!$C:$C,CFS!S3,'A1.100 - TS'!$T:$T)</f>
        <v>-1099194</v>
      </c>
      <c r="T5" s="244">
        <f>SUMIF('A1.100 - TS'!$C:$C,CFS!T3,'A1.100 - TS'!$T:$T)</f>
        <v>-1686668</v>
      </c>
      <c r="U5" s="244">
        <f>SUMIF('A1.100 - TS'!$C:$C,CFS!U3,'A1.100 - TS'!$T:$T)</f>
        <v>-1894935</v>
      </c>
      <c r="V5" s="244">
        <f>SUMIF('A1.100 - TS'!$C:$C,CFS!V3,'A1.100 - TS'!$T:$T)</f>
        <v>-626978</v>
      </c>
      <c r="W5" s="244">
        <f>'A1.100 - TS'!T35+'A1.100 - TS'!T44</f>
        <v>-18584347</v>
      </c>
      <c r="X5" s="244">
        <f>'A1.100 - TS'!T36+'A1.100 - TS'!T45</f>
        <v>-22856550</v>
      </c>
      <c r="Y5" s="244">
        <f>SUMIF('A1.100 - TS'!$C:$C,CFS!Y3,'A1.100 - TS'!$T:$T)</f>
        <v>0</v>
      </c>
      <c r="Z5" s="244">
        <f>'A1.100 - TS'!T46+'A1.100 - TS'!T37</f>
        <v>-737279</v>
      </c>
      <c r="AA5" s="244">
        <f>SUMIF('A1.100 - TS'!$C:$C,CFS!AA3,'A1.100 - TS'!$T:$T)</f>
        <v>-6246426</v>
      </c>
      <c r="AB5" s="244">
        <f>SUMIF('A1.100 - TS'!$C:$C,CFS!AB3,'A1.100 - TS'!$T:$T)</f>
        <v>0</v>
      </c>
      <c r="AC5" s="244">
        <f>SUMIF('A1.100 - TS'!$C:$C,CFS!AC3,'A1.100 - TS'!$T:$T)</f>
        <v>-12241487</v>
      </c>
      <c r="AD5" s="244">
        <f>'A1.100 - TS'!T31+'A1.100 - TS'!T32</f>
        <v>-19739789</v>
      </c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</row>
    <row r="6" spans="2:43" s="222" customFormat="1" ht="13.5" thickBot="1">
      <c r="B6" s="261" t="s">
        <v>992</v>
      </c>
      <c r="C6" s="262"/>
      <c r="D6" s="263">
        <f t="shared" ref="D6:AD6" si="1">ROUND(D5-D4,0)</f>
        <v>-8307967</v>
      </c>
      <c r="E6" s="263">
        <f t="shared" si="1"/>
        <v>-8440793</v>
      </c>
      <c r="F6" s="263">
        <f t="shared" si="1"/>
        <v>0</v>
      </c>
      <c r="G6" s="263">
        <f t="shared" si="1"/>
        <v>46521</v>
      </c>
      <c r="H6" s="263">
        <f t="shared" si="1"/>
        <v>119286</v>
      </c>
      <c r="I6" s="263">
        <f t="shared" si="1"/>
        <v>506944</v>
      </c>
      <c r="J6" s="263">
        <f t="shared" si="1"/>
        <v>-458276</v>
      </c>
      <c r="K6" s="263">
        <f t="shared" si="1"/>
        <v>-831549</v>
      </c>
      <c r="L6" s="263">
        <f t="shared" si="1"/>
        <v>-3735090</v>
      </c>
      <c r="M6" s="263">
        <f t="shared" si="1"/>
        <v>-536167</v>
      </c>
      <c r="N6" s="263">
        <f t="shared" si="1"/>
        <v>-7080</v>
      </c>
      <c r="O6" s="263">
        <f t="shared" si="1"/>
        <v>13111608</v>
      </c>
      <c r="P6" s="263">
        <f t="shared" si="1"/>
        <v>-1719729</v>
      </c>
      <c r="Q6" s="263">
        <f t="shared" si="1"/>
        <v>0</v>
      </c>
      <c r="R6" s="263">
        <f t="shared" si="1"/>
        <v>-387591</v>
      </c>
      <c r="S6" s="263">
        <f t="shared" si="1"/>
        <v>58137</v>
      </c>
      <c r="T6" s="263">
        <f t="shared" si="1"/>
        <v>-140749</v>
      </c>
      <c r="U6" s="263">
        <f t="shared" si="1"/>
        <v>-1491670</v>
      </c>
      <c r="V6" s="263">
        <f t="shared" si="1"/>
        <v>0</v>
      </c>
      <c r="W6" s="263">
        <f t="shared" si="1"/>
        <v>18639961</v>
      </c>
      <c r="X6" s="263">
        <f t="shared" si="1"/>
        <v>2049316</v>
      </c>
      <c r="Y6" s="263">
        <f t="shared" si="1"/>
        <v>0</v>
      </c>
      <c r="Z6" s="263">
        <f t="shared" si="1"/>
        <v>612078</v>
      </c>
      <c r="AA6" s="263">
        <f t="shared" si="1"/>
        <v>-1872568</v>
      </c>
      <c r="AB6" s="263">
        <f t="shared" si="1"/>
        <v>0</v>
      </c>
      <c r="AC6" s="263">
        <f t="shared" si="1"/>
        <v>0</v>
      </c>
      <c r="AD6" s="263">
        <f t="shared" si="1"/>
        <v>-7214622</v>
      </c>
      <c r="AE6" s="262"/>
      <c r="AF6" s="262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</row>
    <row r="8" spans="2:43">
      <c r="H8" s="244"/>
      <c r="O8" s="251"/>
      <c r="V8" s="244"/>
    </row>
    <row r="9" spans="2:43">
      <c r="B9" s="54" t="s">
        <v>993</v>
      </c>
      <c r="C9" s="264"/>
      <c r="D9" s="265"/>
      <c r="E9" s="54"/>
      <c r="F9" s="5"/>
      <c r="G9" s="5"/>
      <c r="H9" s="266"/>
      <c r="I9" s="5"/>
      <c r="J9" s="5"/>
      <c r="K9" s="5"/>
      <c r="L9" s="5"/>
      <c r="M9" s="5"/>
      <c r="N9" s="5"/>
      <c r="O9" s="12"/>
      <c r="P9" s="5"/>
      <c r="Q9" s="5"/>
      <c r="R9" s="5"/>
      <c r="S9" s="5"/>
      <c r="T9" s="5"/>
      <c r="U9" s="5"/>
      <c r="V9" s="266"/>
      <c r="W9" s="5"/>
      <c r="X9" s="5"/>
      <c r="Y9" s="5"/>
      <c r="Z9" s="5"/>
      <c r="AA9" s="5"/>
      <c r="AB9" s="5"/>
      <c r="AC9" s="5"/>
      <c r="AD9" s="5"/>
      <c r="AE9" s="5"/>
      <c r="AF9" s="5"/>
      <c r="AG9" s="253">
        <f>ROUND(SUM(F9:AF9),0)-AJ9</f>
        <v>0</v>
      </c>
      <c r="AJ9" s="265"/>
    </row>
    <row r="10" spans="2:43">
      <c r="B10" s="5" t="s">
        <v>994</v>
      </c>
      <c r="C10" s="718">
        <f>ROUND(SUM(D10:AD10),0)</f>
        <v>10351314</v>
      </c>
      <c r="D10" s="267"/>
      <c r="E10" s="268"/>
      <c r="F10" s="12"/>
      <c r="G10" s="12"/>
      <c r="H10" s="266">
        <f>-TB!E619</f>
        <v>1264124.737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66"/>
      <c r="W10" s="12"/>
      <c r="X10" s="12"/>
      <c r="Y10" s="12"/>
      <c r="Z10" s="12"/>
      <c r="AA10" s="12">
        <f>-TB!E620</f>
        <v>1872568</v>
      </c>
      <c r="AB10" s="12"/>
      <c r="AC10" s="12"/>
      <c r="AD10" s="12">
        <f>'A1.100 - TS'!T78</f>
        <v>7214621</v>
      </c>
      <c r="AE10" s="269">
        <f t="shared" ref="AE10" si="2">SUM(D10:AD10)-AF10</f>
        <v>-0.2630000002682209</v>
      </c>
      <c r="AF10" s="12">
        <f>'A1.100 - TS'!T76</f>
        <v>10351314</v>
      </c>
      <c r="AG10" s="270" t="s">
        <v>995</v>
      </c>
      <c r="AJ10" s="265"/>
    </row>
    <row r="11" spans="2:43">
      <c r="B11" s="5"/>
      <c r="C11" s="264"/>
      <c r="D11" s="267"/>
      <c r="E11" s="268"/>
      <c r="F11" s="12"/>
      <c r="G11" s="12"/>
      <c r="H11" s="26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66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265"/>
      <c r="AJ11" s="265"/>
    </row>
    <row r="12" spans="2:43">
      <c r="B12" s="271" t="s">
        <v>996</v>
      </c>
      <c r="C12" s="264"/>
      <c r="D12" s="272"/>
      <c r="E12" s="268"/>
      <c r="F12" s="12"/>
      <c r="G12" s="12"/>
      <c r="H12" s="26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266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265"/>
      <c r="AJ12" s="265"/>
    </row>
    <row r="13" spans="2:43">
      <c r="B13" s="5" t="s">
        <v>997</v>
      </c>
      <c r="C13" s="718" t="e">
        <f t="shared" ref="C13:C32" si="3">ROUND(SUM(D13:AD13),0)</f>
        <v>#REF!</v>
      </c>
      <c r="D13" s="267"/>
      <c r="E13" s="268"/>
      <c r="F13" s="12"/>
      <c r="G13" s="12"/>
      <c r="H13" s="266"/>
      <c r="I13" s="12"/>
      <c r="J13" s="12"/>
      <c r="K13" s="12"/>
      <c r="L13" s="12" t="e">
        <f>#REF!-758509</f>
        <v>#REF!</v>
      </c>
      <c r="M13" s="12">
        <f>-TB!N269</f>
        <v>758508.70865999907</v>
      </c>
      <c r="N13" s="12"/>
      <c r="O13" s="12"/>
      <c r="P13" s="12"/>
      <c r="Q13" s="12"/>
      <c r="R13" s="12"/>
      <c r="S13" s="12"/>
      <c r="T13" s="12"/>
      <c r="U13" s="12"/>
      <c r="V13" s="266"/>
      <c r="W13" s="12"/>
      <c r="X13" s="12"/>
      <c r="Y13" s="12"/>
      <c r="Z13" s="12"/>
      <c r="AA13" s="12"/>
      <c r="AB13" s="12"/>
      <c r="AC13" s="12"/>
      <c r="AD13" s="12"/>
      <c r="AE13" s="269" t="e">
        <f t="shared" ref="AE13:AE19" si="4">SUM(D13:AD13)-AF13</f>
        <v>#REF!</v>
      </c>
      <c r="AF13" s="12" t="e">
        <f>#REF!+#REF!</f>
        <v>#REF!</v>
      </c>
      <c r="AG13" s="270" t="s">
        <v>995</v>
      </c>
      <c r="AJ13" s="265"/>
    </row>
    <row r="14" spans="2:43">
      <c r="B14" s="5" t="s">
        <v>998</v>
      </c>
      <c r="C14" s="264">
        <f t="shared" si="3"/>
        <v>-38723</v>
      </c>
      <c r="D14" s="267">
        <f>-TB!N25</f>
        <v>-38723.429889999999</v>
      </c>
      <c r="E14" s="266"/>
      <c r="F14" s="684"/>
      <c r="G14" s="12"/>
      <c r="H14" s="26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266"/>
      <c r="W14" s="12"/>
      <c r="X14" s="12"/>
      <c r="Y14" s="12"/>
      <c r="Z14" s="12"/>
      <c r="AA14" s="12"/>
      <c r="AB14" s="12"/>
      <c r="AC14" s="12"/>
      <c r="AD14" s="12"/>
      <c r="AE14" s="269" t="e">
        <f t="shared" si="4"/>
        <v>#REF!</v>
      </c>
      <c r="AF14" s="12" t="e">
        <f>#REF!</f>
        <v>#REF!</v>
      </c>
      <c r="AG14" s="270" t="s">
        <v>995</v>
      </c>
      <c r="AJ14" s="265"/>
    </row>
    <row r="15" spans="2:43">
      <c r="B15" s="5" t="s">
        <v>999</v>
      </c>
      <c r="C15" s="718">
        <f>ROUND(SUM(D15:AD15),0)</f>
        <v>4802721</v>
      </c>
      <c r="D15" s="267"/>
      <c r="E15" s="266">
        <f>-TB!O74</f>
        <v>4802720.5291999988</v>
      </c>
      <c r="F15" s="12"/>
      <c r="G15" s="12"/>
      <c r="H15" s="26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266"/>
      <c r="W15" s="12"/>
      <c r="X15" s="12"/>
      <c r="Y15" s="12"/>
      <c r="Z15" s="12"/>
      <c r="AA15" s="12"/>
      <c r="AB15" s="12"/>
      <c r="AC15" s="12"/>
      <c r="AD15" s="12"/>
      <c r="AE15" s="269">
        <f t="shared" si="4"/>
        <v>4802720.5291999988</v>
      </c>
      <c r="AF15" s="12"/>
      <c r="AG15" s="270" t="s">
        <v>995</v>
      </c>
      <c r="AJ15" s="265"/>
    </row>
    <row r="16" spans="2:43">
      <c r="B16" s="5" t="s">
        <v>1000</v>
      </c>
      <c r="C16" s="718">
        <f>ROUND(SUM(D16:AD16),0)</f>
        <v>10451</v>
      </c>
      <c r="D16" s="267"/>
      <c r="E16" s="268"/>
      <c r="F16" s="12"/>
      <c r="G16" s="12"/>
      <c r="H16" s="266"/>
      <c r="I16" s="12">
        <f>-TB!L174</f>
        <v>-2000</v>
      </c>
      <c r="J16" s="12"/>
      <c r="K16" s="12">
        <f>-TB!N183</f>
        <v>12450.566810000222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266"/>
      <c r="W16" s="12"/>
      <c r="X16" s="12"/>
      <c r="Y16" s="12"/>
      <c r="Z16" s="12"/>
      <c r="AA16" s="12"/>
      <c r="AB16" s="12"/>
      <c r="AC16" s="12"/>
      <c r="AD16" s="12"/>
      <c r="AE16" s="269">
        <f t="shared" si="4"/>
        <v>10450.566810000222</v>
      </c>
      <c r="AF16" s="12">
        <v>0</v>
      </c>
      <c r="AG16" s="253"/>
      <c r="AH16" s="223">
        <f>TB!J176-TB!I176</f>
        <v>167195.94938999999</v>
      </c>
      <c r="AI16" s="223">
        <f>TB!I179-TB!J179</f>
        <v>-664241.63199999975</v>
      </c>
      <c r="AJ16" s="265">
        <f>TB!I78-TB!J78</f>
        <v>12452.371290000156</v>
      </c>
    </row>
    <row r="17" spans="2:36">
      <c r="B17" s="5" t="s">
        <v>1001</v>
      </c>
      <c r="C17" s="718">
        <f t="shared" si="3"/>
        <v>539824</v>
      </c>
      <c r="D17" s="267"/>
      <c r="E17" s="268"/>
      <c r="F17" s="12"/>
      <c r="G17" s="12">
        <f>-TB!L131</f>
        <v>539824.14365999994</v>
      </c>
      <c r="H17" s="26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266"/>
      <c r="W17" s="12"/>
      <c r="X17" s="12"/>
      <c r="Y17" s="12"/>
      <c r="Z17" s="12"/>
      <c r="AA17" s="12"/>
      <c r="AB17" s="12"/>
      <c r="AC17" s="12"/>
      <c r="AD17" s="12"/>
      <c r="AE17" s="269" t="e">
        <f t="shared" si="4"/>
        <v>#REF!</v>
      </c>
      <c r="AF17" s="12" t="e">
        <f>#REF!-25740</f>
        <v>#REF!</v>
      </c>
      <c r="AG17" s="270" t="s">
        <v>995</v>
      </c>
      <c r="AJ17" s="265"/>
    </row>
    <row r="18" spans="2:36">
      <c r="B18" s="5" t="s">
        <v>1002</v>
      </c>
      <c r="C18" s="264">
        <f t="shared" si="3"/>
        <v>0</v>
      </c>
      <c r="D18" s="267"/>
      <c r="E18" s="268"/>
      <c r="F18" s="12"/>
      <c r="G18" s="12"/>
      <c r="H18" s="26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266"/>
      <c r="W18" s="12"/>
      <c r="X18" s="12"/>
      <c r="Y18" s="12"/>
      <c r="Z18" s="12"/>
      <c r="AA18" s="12"/>
      <c r="AB18" s="12"/>
      <c r="AC18" s="12"/>
      <c r="AD18" s="12"/>
      <c r="AE18" s="269">
        <f t="shared" si="4"/>
        <v>0</v>
      </c>
      <c r="AF18" s="12">
        <v>0</v>
      </c>
      <c r="AG18" s="270" t="s">
        <v>995</v>
      </c>
      <c r="AJ18" s="265"/>
    </row>
    <row r="19" spans="2:36">
      <c r="B19" s="5" t="s">
        <v>1003</v>
      </c>
      <c r="C19" s="264">
        <f t="shared" si="3"/>
        <v>0</v>
      </c>
      <c r="D19" s="267"/>
      <c r="E19" s="268"/>
      <c r="F19" s="12"/>
      <c r="G19" s="12"/>
      <c r="H19" s="266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66"/>
      <c r="W19" s="12"/>
      <c r="X19" s="12"/>
      <c r="Y19" s="12"/>
      <c r="Z19" s="12"/>
      <c r="AA19" s="12"/>
      <c r="AB19" s="12"/>
      <c r="AC19" s="12"/>
      <c r="AD19" s="12"/>
      <c r="AE19" s="269">
        <f t="shared" si="4"/>
        <v>0</v>
      </c>
      <c r="AF19" s="12">
        <v>0</v>
      </c>
      <c r="AG19" s="270" t="s">
        <v>995</v>
      </c>
      <c r="AJ19" s="265"/>
    </row>
    <row r="20" spans="2:36">
      <c r="B20" s="5" t="s">
        <v>1004</v>
      </c>
      <c r="C20" s="264">
        <f t="shared" si="3"/>
        <v>0</v>
      </c>
      <c r="D20" s="267"/>
      <c r="E20" s="268"/>
      <c r="F20" s="12"/>
      <c r="G20" s="12"/>
      <c r="H20" s="266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66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265"/>
      <c r="AJ20" s="265"/>
    </row>
    <row r="21" spans="2:36">
      <c r="B21" s="5" t="s">
        <v>1005</v>
      </c>
      <c r="C21" s="718">
        <f>ROUND(SUM(D21:AD21),0)</f>
        <v>-522437</v>
      </c>
      <c r="D21" s="267"/>
      <c r="E21" s="268"/>
      <c r="F21" s="12"/>
      <c r="G21" s="12"/>
      <c r="H21" s="266"/>
      <c r="I21" s="12"/>
      <c r="J21" s="12"/>
      <c r="K21" s="12">
        <f>-' fin income'!C7</f>
        <v>-439495.27400000003</v>
      </c>
      <c r="L21" s="12"/>
      <c r="M21" s="12"/>
      <c r="N21" s="12">
        <f>-' fin income'!C9</f>
        <v>-22229.605999999963</v>
      </c>
      <c r="O21" s="12"/>
      <c r="P21" s="12"/>
      <c r="Q21" s="12"/>
      <c r="R21" s="12"/>
      <c r="S21" s="12"/>
      <c r="T21" s="12"/>
      <c r="U21" s="12"/>
      <c r="V21" s="266"/>
      <c r="W21" s="12"/>
      <c r="X21" s="12"/>
      <c r="Y21" s="12"/>
      <c r="Z21" s="12">
        <f>-' fin income'!C6</f>
        <v>-60712.12</v>
      </c>
      <c r="AA21" s="12"/>
      <c r="AB21" s="12"/>
      <c r="AC21" s="12"/>
      <c r="AD21" s="12"/>
      <c r="AE21" s="269">
        <f>SUM(D21:AD21)-AF21</f>
        <v>0</v>
      </c>
      <c r="AF21" s="12">
        <f>-'A1.100 - TS'!T71</f>
        <v>-522437</v>
      </c>
      <c r="AG21" s="270" t="s">
        <v>995</v>
      </c>
      <c r="AJ21" s="265"/>
    </row>
    <row r="22" spans="2:36">
      <c r="B22" s="5" t="s">
        <v>1006</v>
      </c>
      <c r="C22" s="264">
        <f t="shared" si="3"/>
        <v>0</v>
      </c>
      <c r="D22" s="267"/>
      <c r="E22" s="268"/>
      <c r="F22" s="12"/>
      <c r="G22" s="12"/>
      <c r="H22" s="266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66"/>
      <c r="W22" s="12"/>
      <c r="X22" s="12"/>
      <c r="Y22" s="12"/>
      <c r="Z22" s="12"/>
      <c r="AA22" s="12"/>
      <c r="AB22" s="12"/>
      <c r="AC22" s="12"/>
      <c r="AD22" s="12"/>
      <c r="AE22" s="269">
        <f>SUM(D22:AD22)-AF22</f>
        <v>0</v>
      </c>
      <c r="AF22" s="12">
        <v>0</v>
      </c>
      <c r="AG22" s="270" t="s">
        <v>995</v>
      </c>
      <c r="AJ22" s="265"/>
    </row>
    <row r="23" spans="2:36">
      <c r="B23" s="5" t="s">
        <v>1007</v>
      </c>
      <c r="C23" s="718">
        <f>ROUND(SUM(D23:AD23),0)</f>
        <v>-13035518</v>
      </c>
      <c r="D23" s="267">
        <f>-E88</f>
        <v>-6784</v>
      </c>
      <c r="E23" s="266">
        <f>-E87</f>
        <v>65287</v>
      </c>
      <c r="F23" s="12"/>
      <c r="G23" s="12"/>
      <c r="H23" s="266"/>
      <c r="I23" s="12"/>
      <c r="J23" s="12"/>
      <c r="K23" s="12">
        <f>-E92</f>
        <v>306</v>
      </c>
      <c r="L23" s="12"/>
      <c r="M23" s="12"/>
      <c r="N23" s="12"/>
      <c r="O23" s="12">
        <f>-E90</f>
        <v>-5317637</v>
      </c>
      <c r="P23" s="12">
        <f>-E89</f>
        <v>-7776576</v>
      </c>
      <c r="Q23" s="12"/>
      <c r="R23" s="12"/>
      <c r="S23" s="12"/>
      <c r="T23" s="12">
        <f>-E91+13</f>
        <v>-114</v>
      </c>
      <c r="U23" s="12"/>
      <c r="V23" s="266"/>
      <c r="W23" s="12"/>
      <c r="X23" s="12"/>
      <c r="Y23" s="12"/>
      <c r="Z23" s="12"/>
      <c r="AA23" s="12"/>
      <c r="AB23" s="12"/>
      <c r="AC23" s="12"/>
      <c r="AD23" s="12"/>
      <c r="AE23" s="269">
        <f>SUM(D23:AD23)-AF23</f>
        <v>0</v>
      </c>
      <c r="AF23" s="12">
        <f>-'A1.100 - TS'!T72</f>
        <v>-13035518</v>
      </c>
      <c r="AG23" s="270" t="s">
        <v>995</v>
      </c>
      <c r="AJ23" s="265"/>
    </row>
    <row r="24" spans="2:36">
      <c r="B24" s="5" t="s">
        <v>1008</v>
      </c>
      <c r="C24" s="718">
        <f t="shared" si="3"/>
        <v>5495443</v>
      </c>
      <c r="D24" s="267"/>
      <c r="E24" s="268"/>
      <c r="F24" s="12"/>
      <c r="G24" s="12"/>
      <c r="H24" s="266"/>
      <c r="I24" s="12"/>
      <c r="J24" s="12"/>
      <c r="K24" s="12"/>
      <c r="L24" s="12"/>
      <c r="M24" s="12"/>
      <c r="N24" s="12"/>
      <c r="O24" s="12"/>
      <c r="P24" s="12">
        <f>'Fin expense'!C5</f>
        <v>2343603.0655200002</v>
      </c>
      <c r="Q24" s="12"/>
      <c r="R24" s="12"/>
      <c r="S24" s="12">
        <f>'Fin expense'!C8</f>
        <v>38729</v>
      </c>
      <c r="T24" s="12"/>
      <c r="U24" s="12"/>
      <c r="V24" s="266"/>
      <c r="W24" s="12">
        <f>loans!L36</f>
        <v>1563591.0200000003</v>
      </c>
      <c r="X24" s="12">
        <f>loans!L37</f>
        <v>1500733.9936299999</v>
      </c>
      <c r="Y24" s="12"/>
      <c r="Z24" s="12">
        <f>loans!L38</f>
        <v>48786.340000000004</v>
      </c>
      <c r="AA24" s="12"/>
      <c r="AB24" s="12"/>
      <c r="AC24" s="12"/>
      <c r="AD24" s="12"/>
      <c r="AE24" s="643">
        <f>SUM(D24:AD24)-AF24</f>
        <v>0.41915000043809414</v>
      </c>
      <c r="AF24" s="12">
        <f>-'A1.100 - TS'!T70</f>
        <v>5495443</v>
      </c>
      <c r="AG24" s="270" t="s">
        <v>995</v>
      </c>
      <c r="AJ24" s="265"/>
    </row>
    <row r="25" spans="2:36">
      <c r="B25" s="5" t="s">
        <v>551</v>
      </c>
      <c r="C25" s="264">
        <f t="shared" si="3"/>
        <v>0</v>
      </c>
      <c r="D25" s="267"/>
      <c r="E25" s="268"/>
      <c r="F25" s="12"/>
      <c r="G25" s="12"/>
      <c r="H25" s="26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266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253"/>
      <c r="AJ25" s="265"/>
    </row>
    <row r="26" spans="2:36">
      <c r="B26" s="5"/>
      <c r="C26" s="264">
        <f t="shared" si="3"/>
        <v>0</v>
      </c>
      <c r="D26" s="267"/>
      <c r="E26" s="268"/>
      <c r="F26" s="12"/>
      <c r="G26" s="12"/>
      <c r="H26" s="26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266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253"/>
      <c r="AJ26" s="265"/>
    </row>
    <row r="27" spans="2:36">
      <c r="B27" s="271" t="s">
        <v>1009</v>
      </c>
      <c r="C27" s="264">
        <f t="shared" si="3"/>
        <v>0</v>
      </c>
      <c r="D27" s="272"/>
      <c r="E27" s="268"/>
      <c r="F27" s="12"/>
      <c r="G27" s="12"/>
      <c r="H27" s="26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266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253"/>
      <c r="AJ27" s="265"/>
    </row>
    <row r="28" spans="2:36">
      <c r="B28" s="5" t="s">
        <v>1010</v>
      </c>
      <c r="C28" s="264">
        <f t="shared" si="3"/>
        <v>0</v>
      </c>
      <c r="D28" s="267"/>
      <c r="E28" s="268"/>
      <c r="F28" s="12"/>
      <c r="G28" s="12"/>
      <c r="H28" s="266"/>
      <c r="I28" s="12"/>
      <c r="J28" s="12"/>
      <c r="K28" s="12"/>
      <c r="L28" s="12"/>
      <c r="M28" s="12"/>
      <c r="N28" s="12"/>
      <c r="O28" s="12">
        <f>-P28</f>
        <v>-7793970.6733799996</v>
      </c>
      <c r="P28" s="12">
        <f>-AP!E8</f>
        <v>7793970.6733799996</v>
      </c>
      <c r="Q28" s="12"/>
      <c r="R28" s="12"/>
      <c r="S28" s="12"/>
      <c r="T28" s="12"/>
      <c r="U28" s="12"/>
      <c r="V28" s="266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265"/>
      <c r="AJ28" s="265"/>
    </row>
    <row r="29" spans="2:36">
      <c r="B29" s="5" t="s">
        <v>1011</v>
      </c>
      <c r="C29" s="264">
        <f t="shared" si="3"/>
        <v>0</v>
      </c>
      <c r="D29" s="267"/>
      <c r="E29" s="268"/>
      <c r="F29" s="12"/>
      <c r="G29" s="12"/>
      <c r="H29" s="266"/>
      <c r="I29" s="12"/>
      <c r="J29" s="12"/>
      <c r="K29" s="12"/>
      <c r="L29" s="12">
        <f>-W29</f>
        <v>31931.759999999998</v>
      </c>
      <c r="M29" s="12"/>
      <c r="N29" s="12"/>
      <c r="O29" s="12"/>
      <c r="P29" s="12"/>
      <c r="Q29" s="12"/>
      <c r="R29" s="12"/>
      <c r="S29" s="12"/>
      <c r="T29" s="12"/>
      <c r="U29" s="12"/>
      <c r="V29" s="266"/>
      <c r="W29" s="12">
        <f>loans!N36</f>
        <v>-31931.759999999998</v>
      </c>
      <c r="X29" s="12"/>
      <c r="Y29" s="12"/>
      <c r="Z29" s="12"/>
      <c r="AA29" s="12"/>
      <c r="AB29" s="12"/>
      <c r="AC29" s="12"/>
      <c r="AD29" s="12"/>
      <c r="AE29" s="12"/>
      <c r="AF29" s="12"/>
      <c r="AG29" s="265"/>
      <c r="AJ29" s="265"/>
    </row>
    <row r="30" spans="2:36">
      <c r="B30" s="5" t="s">
        <v>1012</v>
      </c>
      <c r="C30" s="264">
        <f t="shared" si="3"/>
        <v>0</v>
      </c>
      <c r="D30" s="267"/>
      <c r="E30" s="268"/>
      <c r="F30" s="12"/>
      <c r="G30" s="12"/>
      <c r="H30" s="26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265"/>
      <c r="AJ30" s="265"/>
    </row>
    <row r="31" spans="2:36">
      <c r="B31" s="5" t="s">
        <v>1013</v>
      </c>
      <c r="C31" s="264">
        <f t="shared" si="3"/>
        <v>0</v>
      </c>
      <c r="D31" s="267"/>
      <c r="E31" s="268"/>
      <c r="F31" s="12"/>
      <c r="G31" s="12"/>
      <c r="H31" s="266"/>
      <c r="I31" s="12"/>
      <c r="J31" s="12"/>
      <c r="K31" s="12"/>
      <c r="L31" s="12">
        <f>-Z31</f>
        <v>346107.87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>
        <f>loans!K72</f>
        <v>-346107.87</v>
      </c>
      <c r="AA31" s="12"/>
      <c r="AB31" s="12"/>
      <c r="AC31" s="12"/>
      <c r="AD31" s="12"/>
      <c r="AE31" s="12"/>
      <c r="AF31" s="12"/>
      <c r="AG31" s="265"/>
      <c r="AJ31" s="265"/>
    </row>
    <row r="32" spans="2:36">
      <c r="B32" s="5" t="s">
        <v>1014</v>
      </c>
      <c r="C32" s="264">
        <f t="shared" si="3"/>
        <v>0</v>
      </c>
      <c r="D32" s="267"/>
      <c r="E32" s="268"/>
      <c r="F32" s="12"/>
      <c r="G32" s="12"/>
      <c r="H32" s="266"/>
      <c r="I32" s="12"/>
      <c r="J32" s="12"/>
      <c r="K32" s="12"/>
      <c r="L32" s="12">
        <f>-P32</f>
        <v>107973.36839</v>
      </c>
      <c r="M32" s="12"/>
      <c r="N32" s="12"/>
      <c r="O32" s="12"/>
      <c r="P32" s="12">
        <f>-AP!L17/1000</f>
        <v>-107973.36839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265"/>
      <c r="AJ32" s="265"/>
    </row>
    <row r="33" spans="2:37">
      <c r="B33" s="273" t="s">
        <v>1015</v>
      </c>
      <c r="C33" s="274" t="e">
        <f>SUM(C10:C32)</f>
        <v>#REF!</v>
      </c>
      <c r="D33" s="275"/>
      <c r="E33" s="275"/>
      <c r="F33" s="275"/>
      <c r="G33" s="276"/>
      <c r="H33" s="277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65"/>
      <c r="AJ33" s="265"/>
    </row>
    <row r="34" spans="2:37">
      <c r="B34" s="5"/>
      <c r="C34" s="264">
        <f t="shared" ref="C34:C43" si="5">ROUND(SUM(D34:AD34),0)</f>
        <v>0</v>
      </c>
      <c r="D34" s="267"/>
      <c r="E34" s="268"/>
      <c r="F34" s="5"/>
      <c r="G34" s="5"/>
      <c r="H34" s="26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12"/>
      <c r="AG34" s="265"/>
      <c r="AJ34" s="265"/>
    </row>
    <row r="35" spans="2:37">
      <c r="B35" s="271"/>
      <c r="C35" s="264">
        <f t="shared" si="5"/>
        <v>0</v>
      </c>
      <c r="D35" s="272"/>
      <c r="E35" s="268"/>
      <c r="F35" s="12"/>
      <c r="G35" s="12"/>
      <c r="H35" s="266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265"/>
      <c r="AJ35" s="265"/>
    </row>
    <row r="36" spans="2:37">
      <c r="B36" s="5" t="s">
        <v>1016</v>
      </c>
      <c r="C36" s="718">
        <f>ROUND(SUM(D36:AD36),0)</f>
        <v>3572785</v>
      </c>
      <c r="D36" s="267"/>
      <c r="E36" s="268">
        <v>3572785</v>
      </c>
      <c r="F36" s="12"/>
      <c r="G36" s="12"/>
      <c r="H36" s="266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265"/>
      <c r="AJ36" s="265"/>
    </row>
    <row r="37" spans="2:37">
      <c r="B37" s="5" t="s">
        <v>1017</v>
      </c>
      <c r="C37" s="718">
        <f t="shared" si="5"/>
        <v>402385</v>
      </c>
      <c r="D37" s="267"/>
      <c r="E37" s="268"/>
      <c r="F37" s="12"/>
      <c r="G37" s="12"/>
      <c r="H37" s="266"/>
      <c r="I37" s="12">
        <v>-504944</v>
      </c>
      <c r="J37" s="12">
        <v>907329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265"/>
      <c r="AJ37" s="265"/>
    </row>
    <row r="38" spans="2:37">
      <c r="B38" s="5" t="s">
        <v>1018</v>
      </c>
      <c r="C38" s="718">
        <f>ROUND(SUM(D38:AD38),0)</f>
        <v>1287598</v>
      </c>
      <c r="D38" s="267"/>
      <c r="E38" s="268"/>
      <c r="F38" s="12"/>
      <c r="G38" s="12"/>
      <c r="H38" s="266"/>
      <c r="I38" s="12"/>
      <c r="J38" s="12"/>
      <c r="K38" s="12">
        <v>1258288</v>
      </c>
      <c r="L38" s="12"/>
      <c r="M38" s="12"/>
      <c r="N38" s="12">
        <v>29310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265"/>
      <c r="AJ38" s="265"/>
    </row>
    <row r="39" spans="2:37">
      <c r="B39" s="5" t="s">
        <v>1019</v>
      </c>
      <c r="C39" s="718">
        <f t="shared" si="5"/>
        <v>-586346</v>
      </c>
      <c r="D39" s="267"/>
      <c r="E39" s="268"/>
      <c r="F39" s="12"/>
      <c r="G39" s="12">
        <v>-586346</v>
      </c>
      <c r="H39" s="266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265"/>
      <c r="AJ39" s="265"/>
    </row>
    <row r="40" spans="2:37">
      <c r="B40" s="5" t="s">
        <v>1020</v>
      </c>
      <c r="C40" s="718">
        <f t="shared" si="5"/>
        <v>-755637</v>
      </c>
      <c r="D40" s="267"/>
      <c r="E40" s="268"/>
      <c r="F40" s="12"/>
      <c r="G40" s="12"/>
      <c r="H40" s="266"/>
      <c r="I40" s="12"/>
      <c r="J40" s="12"/>
      <c r="K40" s="12"/>
      <c r="L40" s="12"/>
      <c r="M40" s="12">
        <v>-222342</v>
      </c>
      <c r="N40" s="12"/>
      <c r="O40" s="12"/>
      <c r="P40" s="12">
        <v>-533295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265"/>
      <c r="AJ40" s="265"/>
    </row>
    <row r="41" spans="2:37">
      <c r="B41" s="5" t="s">
        <v>1021</v>
      </c>
      <c r="C41" s="264">
        <f t="shared" si="5"/>
        <v>0</v>
      </c>
      <c r="D41" s="267"/>
      <c r="E41" s="268"/>
      <c r="F41" s="12"/>
      <c r="G41" s="12"/>
      <c r="H41" s="266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265"/>
      <c r="AJ41" s="265"/>
    </row>
    <row r="42" spans="2:37">
      <c r="B42" s="5" t="s">
        <v>1022</v>
      </c>
      <c r="C42" s="718">
        <f t="shared" si="5"/>
        <v>290725</v>
      </c>
      <c r="D42" s="267"/>
      <c r="E42" s="268"/>
      <c r="F42" s="12"/>
      <c r="G42" s="12"/>
      <c r="H42" s="266"/>
      <c r="I42" s="12"/>
      <c r="J42" s="12"/>
      <c r="K42" s="12"/>
      <c r="L42" s="12"/>
      <c r="M42" s="12"/>
      <c r="N42" s="12"/>
      <c r="O42" s="12"/>
      <c r="P42" s="12"/>
      <c r="Q42" s="12"/>
      <c r="R42" s="12">
        <v>387591</v>
      </c>
      <c r="S42" s="12">
        <v>-96866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265"/>
      <c r="AJ42" s="265"/>
    </row>
    <row r="43" spans="2:37">
      <c r="B43" s="5" t="s">
        <v>1023</v>
      </c>
      <c r="C43" s="718">
        <f t="shared" si="5"/>
        <v>140863</v>
      </c>
      <c r="D43" s="267"/>
      <c r="E43" s="268"/>
      <c r="F43" s="12"/>
      <c r="G43" s="12"/>
      <c r="H43" s="266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>
        <v>140863</v>
      </c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265"/>
      <c r="AJ43" s="265"/>
    </row>
    <row r="44" spans="2:37">
      <c r="B44" s="5" t="s">
        <v>1024</v>
      </c>
      <c r="C44" s="718">
        <f>ROUND(SUM(D44:AD44),0)</f>
        <v>190260</v>
      </c>
      <c r="D44" s="267"/>
      <c r="E44" s="268"/>
      <c r="F44" s="12"/>
      <c r="G44" s="12"/>
      <c r="H44" s="278">
        <v>-1301409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>
        <v>1491669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265"/>
      <c r="AJ44" s="265"/>
    </row>
    <row r="45" spans="2:37">
      <c r="B45" s="279" t="s">
        <v>1025</v>
      </c>
      <c r="C45" s="719" t="e">
        <f>SUM(C36:C44,C33)</f>
        <v>#REF!</v>
      </c>
      <c r="D45" s="280"/>
      <c r="E45" s="280"/>
      <c r="F45" s="280"/>
      <c r="G45" s="281"/>
      <c r="H45" s="282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182"/>
      <c r="AH45" s="248"/>
      <c r="AI45" s="248"/>
      <c r="AJ45" s="283"/>
      <c r="AK45" s="248"/>
    </row>
    <row r="46" spans="2:37">
      <c r="B46" s="6"/>
      <c r="C46" s="264">
        <f t="shared" ref="C46:C52" si="6">ROUND(SUM(D46:AD46),0)</f>
        <v>0</v>
      </c>
      <c r="D46" s="284"/>
      <c r="E46" s="285"/>
      <c r="F46" s="207"/>
      <c r="G46" s="207"/>
      <c r="H46" s="202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182"/>
      <c r="AH46" s="248"/>
      <c r="AI46" s="248"/>
      <c r="AJ46" s="283"/>
      <c r="AK46" s="248"/>
    </row>
    <row r="47" spans="2:37">
      <c r="B47" s="5" t="s">
        <v>1026</v>
      </c>
      <c r="C47" s="718">
        <f t="shared" si="6"/>
        <v>-82002</v>
      </c>
      <c r="D47" s="267"/>
      <c r="E47" s="268"/>
      <c r="F47" s="12"/>
      <c r="G47" s="12"/>
      <c r="H47" s="266">
        <f>-K109</f>
        <v>-82002.009999999995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283"/>
      <c r="AH47" s="248"/>
      <c r="AI47" s="248"/>
      <c r="AJ47" s="283"/>
      <c r="AK47" s="248"/>
    </row>
    <row r="48" spans="2:37">
      <c r="B48" s="5" t="s">
        <v>1027</v>
      </c>
      <c r="C48" s="264">
        <f t="shared" si="6"/>
        <v>0</v>
      </c>
      <c r="D48" s="267"/>
      <c r="E48" s="268"/>
      <c r="F48" s="12"/>
      <c r="G48" s="12"/>
      <c r="H48" s="266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283"/>
      <c r="AH48" s="248"/>
      <c r="AI48" s="248"/>
      <c r="AJ48" s="283"/>
      <c r="AK48" s="248"/>
    </row>
    <row r="49" spans="2:37">
      <c r="B49" s="5" t="s">
        <v>1028</v>
      </c>
      <c r="C49" s="264">
        <f t="shared" si="6"/>
        <v>0</v>
      </c>
      <c r="D49" s="267"/>
      <c r="E49" s="268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283"/>
      <c r="AH49" s="248"/>
      <c r="AI49" s="248"/>
      <c r="AJ49" s="283"/>
      <c r="AK49" s="248"/>
    </row>
    <row r="50" spans="2:37">
      <c r="B50" s="5" t="s">
        <v>1029</v>
      </c>
      <c r="C50" s="718">
        <f t="shared" si="6"/>
        <v>-1550049</v>
      </c>
      <c r="D50" s="267"/>
      <c r="E50" s="268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>
        <f>loans!E8-115000</f>
        <v>-1550048.99</v>
      </c>
      <c r="Y50" s="12"/>
      <c r="Z50" s="12"/>
      <c r="AA50" s="12"/>
      <c r="AB50" s="12"/>
      <c r="AC50" s="12"/>
      <c r="AD50" s="12"/>
      <c r="AE50" s="12"/>
      <c r="AF50" s="12"/>
      <c r="AG50" s="283"/>
      <c r="AH50" s="248"/>
      <c r="AI50" s="248"/>
      <c r="AJ50" s="283"/>
      <c r="AK50" s="248"/>
    </row>
    <row r="51" spans="2:37">
      <c r="B51" s="5" t="s">
        <v>1030</v>
      </c>
      <c r="C51" s="718">
        <f t="shared" si="6"/>
        <v>-1840629</v>
      </c>
      <c r="D51" s="267"/>
      <c r="E51" s="268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>
        <f>loans!M36</f>
        <v>-1840506.2999999998</v>
      </c>
      <c r="X51" s="12"/>
      <c r="Y51" s="12"/>
      <c r="Z51" s="12">
        <f>loans!M38</f>
        <v>-123.09</v>
      </c>
      <c r="AA51" s="12"/>
      <c r="AB51" s="12"/>
      <c r="AC51" s="12"/>
      <c r="AD51" s="12"/>
      <c r="AE51" s="12"/>
      <c r="AF51" s="12"/>
      <c r="AG51" s="283"/>
      <c r="AH51" s="248"/>
      <c r="AI51" s="248"/>
      <c r="AJ51" s="283"/>
      <c r="AK51" s="248"/>
    </row>
    <row r="52" spans="2:37">
      <c r="B52" s="5"/>
      <c r="C52" s="264">
        <f t="shared" si="6"/>
        <v>0</v>
      </c>
      <c r="D52" s="267"/>
      <c r="E52" s="268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283"/>
      <c r="AH52" s="248"/>
      <c r="AI52" s="248"/>
      <c r="AJ52" s="283"/>
      <c r="AK52" s="248"/>
    </row>
    <row r="53" spans="2:37" ht="13.5" thickBot="1">
      <c r="B53" s="286" t="s">
        <v>1031</v>
      </c>
      <c r="C53" s="287" t="e">
        <f>SUM(C45,C47:C51)</f>
        <v>#REF!</v>
      </c>
      <c r="D53" s="288">
        <f>SUM(D45,D47:D51)</f>
        <v>0</v>
      </c>
      <c r="E53" s="288">
        <f t="shared" ref="E53:AF53" si="7">SUM(E45,E47:E51)</f>
        <v>0</v>
      </c>
      <c r="F53" s="288"/>
      <c r="G53" s="287">
        <f t="shared" si="7"/>
        <v>0</v>
      </c>
      <c r="H53" s="287"/>
      <c r="I53" s="287">
        <f t="shared" si="7"/>
        <v>0</v>
      </c>
      <c r="J53" s="287">
        <f t="shared" si="7"/>
        <v>0</v>
      </c>
      <c r="K53" s="287">
        <f t="shared" si="7"/>
        <v>0</v>
      </c>
      <c r="L53" s="287">
        <f t="shared" si="7"/>
        <v>0</v>
      </c>
      <c r="M53" s="287">
        <f t="shared" si="7"/>
        <v>0</v>
      </c>
      <c r="N53" s="287">
        <f t="shared" si="7"/>
        <v>0</v>
      </c>
      <c r="O53" s="287">
        <f t="shared" si="7"/>
        <v>0</v>
      </c>
      <c r="P53" s="287">
        <f t="shared" si="7"/>
        <v>0</v>
      </c>
      <c r="Q53" s="287">
        <f t="shared" si="7"/>
        <v>0</v>
      </c>
      <c r="R53" s="287">
        <f t="shared" si="7"/>
        <v>0</v>
      </c>
      <c r="S53" s="287">
        <f t="shared" si="7"/>
        <v>0</v>
      </c>
      <c r="T53" s="287">
        <f t="shared" si="7"/>
        <v>0</v>
      </c>
      <c r="U53" s="287">
        <f t="shared" si="7"/>
        <v>0</v>
      </c>
      <c r="V53" s="287">
        <f t="shared" si="7"/>
        <v>0</v>
      </c>
      <c r="W53" s="287"/>
      <c r="X53" s="287"/>
      <c r="Y53" s="287">
        <f t="shared" si="7"/>
        <v>0</v>
      </c>
      <c r="Z53" s="287"/>
      <c r="AA53" s="287">
        <f t="shared" si="7"/>
        <v>0</v>
      </c>
      <c r="AB53" s="287">
        <f t="shared" si="7"/>
        <v>0</v>
      </c>
      <c r="AC53" s="287">
        <f t="shared" si="7"/>
        <v>0</v>
      </c>
      <c r="AD53" s="287">
        <f t="shared" si="7"/>
        <v>0</v>
      </c>
      <c r="AE53" s="287">
        <f t="shared" si="7"/>
        <v>0</v>
      </c>
      <c r="AF53" s="287">
        <f t="shared" si="7"/>
        <v>0</v>
      </c>
      <c r="AG53" s="289"/>
      <c r="AH53" s="248"/>
      <c r="AI53" s="248"/>
      <c r="AJ53" s="283"/>
      <c r="AK53" s="248"/>
    </row>
    <row r="54" spans="2:37">
      <c r="B54" s="5"/>
      <c r="C54" s="264"/>
      <c r="D54" s="267"/>
      <c r="E54" s="268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82"/>
      <c r="AH54" s="248"/>
      <c r="AI54" s="248"/>
      <c r="AJ54" s="283"/>
      <c r="AK54" s="248"/>
    </row>
    <row r="55" spans="2:37">
      <c r="B55" s="271" t="s">
        <v>1032</v>
      </c>
      <c r="C55" s="264"/>
      <c r="D55" s="272"/>
      <c r="E55" s="268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82"/>
      <c r="AH55" s="248"/>
      <c r="AI55" s="248"/>
      <c r="AJ55" s="283"/>
      <c r="AK55" s="248"/>
    </row>
    <row r="56" spans="2:37">
      <c r="B56" s="5" t="s">
        <v>1033</v>
      </c>
      <c r="C56" s="718">
        <f>ROUND(SUM(D56:AD56),0)</f>
        <v>-3113825</v>
      </c>
      <c r="D56" s="267"/>
      <c r="E56" s="268"/>
      <c r="F56" s="12"/>
      <c r="G56" s="12"/>
      <c r="H56" s="12"/>
      <c r="I56" s="12"/>
      <c r="J56" s="12">
        <f>-AP!J26</f>
        <v>-449053.43</v>
      </c>
      <c r="K56" s="12"/>
      <c r="L56" s="12">
        <v>-2664772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283"/>
      <c r="AH56" s="248"/>
      <c r="AI56" s="248"/>
      <c r="AJ56" s="283"/>
      <c r="AK56" s="248"/>
    </row>
    <row r="57" spans="2:37">
      <c r="B57" s="5" t="s">
        <v>1034</v>
      </c>
      <c r="C57" s="718">
        <f>ROUND(SUM(D57:AD57),0)</f>
        <v>0</v>
      </c>
      <c r="D57" s="267"/>
      <c r="E57" s="268"/>
      <c r="F57" s="12"/>
      <c r="G57" s="12"/>
      <c r="H57" s="12"/>
      <c r="I57" s="12"/>
      <c r="J57" s="12"/>
      <c r="K57" s="12"/>
      <c r="L57" s="12"/>
      <c r="M57" s="12"/>
      <c r="N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283"/>
      <c r="AH57" s="248"/>
      <c r="AI57" s="248"/>
      <c r="AJ57" s="283"/>
      <c r="AK57" s="248"/>
    </row>
    <row r="58" spans="2:37">
      <c r="B58" s="5" t="s">
        <v>1035</v>
      </c>
      <c r="C58" s="718">
        <f>ROUND(SUM(D58:AD58),0)</f>
        <v>0</v>
      </c>
      <c r="D58" s="267"/>
      <c r="E58" s="268"/>
      <c r="F58" s="12"/>
      <c r="G58" s="12"/>
      <c r="H58" s="12"/>
      <c r="I58" s="12"/>
      <c r="J58" s="12"/>
      <c r="K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283"/>
      <c r="AH58" s="248"/>
      <c r="AI58" s="248"/>
      <c r="AJ58" s="283"/>
      <c r="AK58" s="248"/>
    </row>
    <row r="59" spans="2:37">
      <c r="B59" s="5" t="s">
        <v>1036</v>
      </c>
      <c r="C59" s="718">
        <f>ROUND(SUM(D59:AD59),0)</f>
        <v>0</v>
      </c>
      <c r="D59" s="267"/>
      <c r="E59" s="268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283"/>
      <c r="AH59" s="248"/>
      <c r="AI59" s="248"/>
      <c r="AJ59" s="283"/>
      <c r="AK59" s="248"/>
    </row>
    <row r="60" spans="2:37">
      <c r="B60" s="5" t="s">
        <v>1037</v>
      </c>
      <c r="C60" s="718">
        <f>ROUND(SUM(D60:AD60),0)</f>
        <v>0</v>
      </c>
      <c r="D60" s="267"/>
      <c r="E60" s="268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283"/>
      <c r="AH60" s="248"/>
      <c r="AI60" s="248"/>
      <c r="AJ60" s="283"/>
      <c r="AK60" s="248"/>
    </row>
    <row r="61" spans="2:37">
      <c r="B61" s="5"/>
      <c r="C61" s="718"/>
      <c r="D61" s="267"/>
      <c r="E61" s="268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283"/>
      <c r="AH61" s="248"/>
      <c r="AI61" s="248"/>
      <c r="AJ61" s="283"/>
      <c r="AK61" s="248"/>
    </row>
    <row r="62" spans="2:37" ht="13.5" thickBot="1">
      <c r="B62" s="286" t="s">
        <v>1038</v>
      </c>
      <c r="C62" s="723">
        <f>SUM(C56:C60)</f>
        <v>-3113825</v>
      </c>
      <c r="D62" s="288">
        <f>SUM(D56:D60)</f>
        <v>0</v>
      </c>
      <c r="E62" s="288">
        <f>SUM(E56:E60)</f>
        <v>0</v>
      </c>
      <c r="F62" s="288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287"/>
      <c r="U62" s="287"/>
      <c r="V62" s="287"/>
      <c r="W62" s="287"/>
      <c r="X62" s="287"/>
      <c r="Y62" s="287"/>
      <c r="Z62" s="287"/>
      <c r="AA62" s="287"/>
      <c r="AB62" s="287"/>
      <c r="AC62" s="287"/>
      <c r="AD62" s="287"/>
      <c r="AE62" s="287"/>
      <c r="AF62" s="287"/>
      <c r="AG62" s="289"/>
      <c r="AH62" s="248"/>
      <c r="AI62" s="248"/>
      <c r="AJ62" s="283"/>
      <c r="AK62" s="248"/>
    </row>
    <row r="63" spans="2:37">
      <c r="B63" s="5"/>
      <c r="C63" s="264"/>
      <c r="D63" s="267"/>
      <c r="E63" s="268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82"/>
      <c r="AH63" s="248"/>
      <c r="AI63" s="248"/>
      <c r="AJ63" s="283"/>
      <c r="AK63" s="248"/>
    </row>
    <row r="64" spans="2:37">
      <c r="B64" s="54" t="s">
        <v>1039</v>
      </c>
      <c r="C64" s="264"/>
      <c r="D64" s="267"/>
      <c r="E64" s="268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82"/>
      <c r="AH64" s="248"/>
      <c r="AI64" s="248"/>
      <c r="AJ64" s="283"/>
      <c r="AK64" s="248"/>
    </row>
    <row r="65" spans="2:37">
      <c r="B65" s="5" t="s">
        <v>1040</v>
      </c>
      <c r="C65" s="264">
        <f t="shared" ref="C65:C70" si="8">ROUND(SUM(D65:AD65),0)</f>
        <v>0</v>
      </c>
      <c r="D65" s="267"/>
      <c r="E65" s="268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283"/>
      <c r="AH65" s="248"/>
      <c r="AI65" s="248"/>
      <c r="AJ65" s="283"/>
      <c r="AK65" s="248"/>
    </row>
    <row r="66" spans="2:37">
      <c r="B66" s="5" t="s">
        <v>1041</v>
      </c>
      <c r="C66" s="264">
        <f t="shared" si="8"/>
        <v>0</v>
      </c>
      <c r="D66" s="267"/>
      <c r="E66" s="268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283"/>
      <c r="AH66" s="248"/>
      <c r="AI66" s="248"/>
      <c r="AJ66" s="283"/>
      <c r="AK66" s="248"/>
    </row>
    <row r="67" spans="2:37">
      <c r="B67" s="5" t="s">
        <v>1042</v>
      </c>
      <c r="C67" s="264">
        <f t="shared" si="8"/>
        <v>0</v>
      </c>
      <c r="D67" s="267"/>
      <c r="E67" s="268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283"/>
      <c r="AH67" s="248"/>
      <c r="AI67" s="248"/>
      <c r="AJ67" s="283"/>
      <c r="AK67" s="248"/>
    </row>
    <row r="68" spans="2:37">
      <c r="B68" s="5" t="s">
        <v>1043</v>
      </c>
      <c r="C68" s="718">
        <f t="shared" si="8"/>
        <v>-18331114</v>
      </c>
      <c r="D68" s="267"/>
      <c r="E68" s="268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>
        <f>loans!J36</f>
        <v>-18331113.740000002</v>
      </c>
      <c r="X68" s="12"/>
      <c r="Y68" s="12"/>
      <c r="Z68" s="12"/>
      <c r="AA68" s="12"/>
      <c r="AB68" s="12"/>
      <c r="AC68" s="12"/>
      <c r="AD68" s="12"/>
      <c r="AE68" s="12"/>
      <c r="AF68" s="12"/>
      <c r="AG68" s="283"/>
      <c r="AH68" s="248"/>
      <c r="AI68" s="248"/>
      <c r="AJ68" s="283"/>
      <c r="AK68" s="248"/>
    </row>
    <row r="69" spans="2:37">
      <c r="B69" s="5" t="s">
        <v>1044</v>
      </c>
      <c r="C69" s="718">
        <f t="shared" si="8"/>
        <v>-253921</v>
      </c>
      <c r="D69" s="267"/>
      <c r="E69" s="268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>
        <f>loans!J38</f>
        <v>-253921.23</v>
      </c>
      <c r="AA69" s="12"/>
      <c r="AB69" s="12"/>
      <c r="AC69" s="12"/>
      <c r="AD69" s="12"/>
      <c r="AE69" s="12"/>
      <c r="AF69" s="12"/>
      <c r="AG69" s="283"/>
      <c r="AH69" s="248"/>
      <c r="AI69" s="248"/>
      <c r="AJ69" s="283"/>
      <c r="AK69" s="248"/>
    </row>
    <row r="70" spans="2:37">
      <c r="B70" s="5" t="s">
        <v>1266</v>
      </c>
      <c r="C70" s="718">
        <f t="shared" si="8"/>
        <v>-2000000</v>
      </c>
      <c r="D70" s="267"/>
      <c r="E70" s="268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>
        <f>loans!J37</f>
        <v>-2000000</v>
      </c>
      <c r="Y70" s="12"/>
      <c r="Z70" s="12"/>
      <c r="AA70" s="12"/>
      <c r="AB70" s="12"/>
      <c r="AC70" s="12"/>
      <c r="AD70" s="12"/>
      <c r="AE70" s="12"/>
      <c r="AF70" s="12">
        <v>0</v>
      </c>
      <c r="AG70" s="283"/>
      <c r="AH70" s="248"/>
      <c r="AI70" s="248"/>
      <c r="AJ70" s="283"/>
      <c r="AK70" s="248"/>
    </row>
    <row r="71" spans="2:37" ht="13.5" thickBot="1">
      <c r="B71" s="286" t="s">
        <v>1045</v>
      </c>
      <c r="C71" s="287">
        <f>SUM(C65:C70)</f>
        <v>-20585035</v>
      </c>
      <c r="D71" s="288"/>
      <c r="E71" s="288"/>
      <c r="F71" s="288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F71" s="287"/>
      <c r="AG71" s="289"/>
      <c r="AH71" s="248"/>
      <c r="AI71" s="248"/>
      <c r="AJ71" s="283"/>
      <c r="AK71" s="248"/>
    </row>
    <row r="72" spans="2:37">
      <c r="B72" s="5"/>
      <c r="C72" s="264"/>
      <c r="D72" s="268"/>
      <c r="E72" s="268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82"/>
      <c r="AH72" s="248"/>
      <c r="AI72" s="248"/>
      <c r="AJ72" s="283"/>
      <c r="AK72" s="248"/>
    </row>
    <row r="73" spans="2:37" ht="13.5" thickBot="1">
      <c r="B73" s="286" t="s">
        <v>1046</v>
      </c>
      <c r="C73" s="287" t="e">
        <f>SUM(C53,C62,C71)</f>
        <v>#REF!</v>
      </c>
      <c r="D73" s="288">
        <f>SUM(D53,D62,D71)</f>
        <v>0</v>
      </c>
      <c r="E73" s="288">
        <f>SUM(E53,E62,E71)</f>
        <v>0</v>
      </c>
      <c r="F73" s="288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  <c r="AE73" s="287"/>
      <c r="AF73" s="287"/>
      <c r="AG73" s="289"/>
      <c r="AH73" s="248"/>
      <c r="AI73" s="248"/>
      <c r="AJ73" s="283"/>
      <c r="AK73" s="248"/>
    </row>
    <row r="74" spans="2:37">
      <c r="B74" s="5" t="s">
        <v>1047</v>
      </c>
      <c r="C74" s="264">
        <f>ROUND(SUM(D74:AD74),0)</f>
        <v>6784</v>
      </c>
      <c r="D74" s="267">
        <f>-D23</f>
        <v>6784</v>
      </c>
      <c r="E74" s="268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283"/>
      <c r="AH74" s="248"/>
      <c r="AI74" s="248"/>
      <c r="AJ74" s="283"/>
      <c r="AK74" s="248"/>
    </row>
    <row r="75" spans="2:37">
      <c r="B75" s="5" t="s">
        <v>1048</v>
      </c>
      <c r="C75" s="264">
        <f>ROUND(SUM(D75:AD75),0)</f>
        <v>38723</v>
      </c>
      <c r="D75" s="267">
        <f>-D14</f>
        <v>38723.429889999999</v>
      </c>
      <c r="E75" s="268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283"/>
      <c r="AH75" s="248"/>
      <c r="AI75" s="248"/>
      <c r="AJ75" s="283"/>
      <c r="AK75" s="248"/>
    </row>
    <row r="76" spans="2:37" ht="13.5" thickBot="1">
      <c r="B76" s="286" t="s">
        <v>1049</v>
      </c>
      <c r="C76" s="290">
        <f>ROUND(SUM(D76:AD76),0)</f>
        <v>15278187</v>
      </c>
      <c r="D76" s="291">
        <f>D4</f>
        <v>15278187</v>
      </c>
      <c r="E76" s="292">
        <f>ROUND(SUM(F76:AF76),0)</f>
        <v>0</v>
      </c>
      <c r="F76" s="288"/>
      <c r="G76" s="287">
        <v>0</v>
      </c>
      <c r="H76" s="287">
        <v>0</v>
      </c>
      <c r="I76" s="287">
        <v>0</v>
      </c>
      <c r="J76" s="287">
        <v>0</v>
      </c>
      <c r="K76" s="287">
        <v>0</v>
      </c>
      <c r="L76" s="287">
        <v>0</v>
      </c>
      <c r="M76" s="287">
        <v>0</v>
      </c>
      <c r="N76" s="287">
        <v>0</v>
      </c>
      <c r="O76" s="287">
        <v>0</v>
      </c>
      <c r="P76" s="287">
        <v>0</v>
      </c>
      <c r="Q76" s="287">
        <v>0</v>
      </c>
      <c r="R76" s="287">
        <v>0</v>
      </c>
      <c r="S76" s="287">
        <v>0</v>
      </c>
      <c r="T76" s="287">
        <v>0</v>
      </c>
      <c r="U76" s="287">
        <v>0</v>
      </c>
      <c r="V76" s="287">
        <v>0</v>
      </c>
      <c r="W76" s="287">
        <v>0</v>
      </c>
      <c r="X76" s="287">
        <v>0</v>
      </c>
      <c r="Y76" s="287">
        <v>0</v>
      </c>
      <c r="Z76" s="287">
        <v>0</v>
      </c>
      <c r="AA76" s="287">
        <v>0</v>
      </c>
      <c r="AB76" s="287">
        <v>0</v>
      </c>
      <c r="AC76" s="287">
        <v>0</v>
      </c>
      <c r="AD76" s="287">
        <v>0</v>
      </c>
      <c r="AE76" s="287">
        <v>0</v>
      </c>
      <c r="AF76" s="287">
        <v>0</v>
      </c>
      <c r="AG76" s="289"/>
      <c r="AH76" s="248"/>
      <c r="AI76" s="248"/>
      <c r="AJ76" s="283"/>
      <c r="AK76" s="248"/>
    </row>
    <row r="77" spans="2:37" ht="13.5" thickBot="1">
      <c r="B77" s="293" t="s">
        <v>1050</v>
      </c>
      <c r="C77" s="294">
        <f>ROUND(SUM(D77:AD77),0)</f>
        <v>-6970220</v>
      </c>
      <c r="D77" s="295">
        <f>-D5</f>
        <v>-6970220</v>
      </c>
      <c r="E77" s="296">
        <f>ROUND(SUM(F77:AF77),0)</f>
        <v>0</v>
      </c>
      <c r="F77" s="297"/>
      <c r="G77" s="297">
        <v>0</v>
      </c>
      <c r="H77" s="297">
        <v>0</v>
      </c>
      <c r="I77" s="297">
        <v>0</v>
      </c>
      <c r="J77" s="297">
        <v>0</v>
      </c>
      <c r="K77" s="297">
        <v>0</v>
      </c>
      <c r="L77" s="297">
        <v>0</v>
      </c>
      <c r="M77" s="297">
        <v>0</v>
      </c>
      <c r="N77" s="297">
        <v>0</v>
      </c>
      <c r="O77" s="297">
        <v>0</v>
      </c>
      <c r="P77" s="297">
        <v>0</v>
      </c>
      <c r="Q77" s="297">
        <v>0</v>
      </c>
      <c r="R77" s="297">
        <v>0</v>
      </c>
      <c r="S77" s="297">
        <v>0</v>
      </c>
      <c r="T77" s="297">
        <v>0</v>
      </c>
      <c r="U77" s="297">
        <v>0</v>
      </c>
      <c r="V77" s="297">
        <v>0</v>
      </c>
      <c r="W77" s="297">
        <v>0</v>
      </c>
      <c r="X77" s="297">
        <v>0</v>
      </c>
      <c r="Y77" s="297">
        <v>0</v>
      </c>
      <c r="Z77" s="297">
        <v>0</v>
      </c>
      <c r="AA77" s="297">
        <v>0</v>
      </c>
      <c r="AB77" s="297">
        <v>0</v>
      </c>
      <c r="AC77" s="297">
        <v>0</v>
      </c>
      <c r="AD77" s="297">
        <v>0</v>
      </c>
      <c r="AE77" s="297">
        <v>0</v>
      </c>
      <c r="AF77" s="297">
        <v>0</v>
      </c>
      <c r="AG77" s="289"/>
      <c r="AH77" s="248"/>
      <c r="AI77" s="248"/>
      <c r="AJ77" s="283"/>
      <c r="AK77" s="248"/>
    </row>
    <row r="78" spans="2:37">
      <c r="B78" s="298" t="s">
        <v>520</v>
      </c>
      <c r="C78" s="299" t="e">
        <f>ROUND(SUM(C73:C77),0)</f>
        <v>#REF!</v>
      </c>
      <c r="D78" s="300"/>
      <c r="E78" s="301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82"/>
      <c r="AH78" s="248"/>
      <c r="AI78" s="248"/>
      <c r="AJ78" s="283"/>
      <c r="AK78" s="248"/>
    </row>
    <row r="79" spans="2:37">
      <c r="D79" s="298"/>
      <c r="E79" s="301"/>
      <c r="F79" s="300"/>
      <c r="G79" s="30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207"/>
      <c r="AH79" s="207"/>
      <c r="AI79" s="182"/>
      <c r="AJ79" s="283"/>
      <c r="AK79" s="248"/>
    </row>
    <row r="80" spans="2:37">
      <c r="AG80" s="248"/>
      <c r="AH80" s="248"/>
      <c r="AI80" s="248"/>
      <c r="AJ80" s="248"/>
      <c r="AK80" s="248"/>
    </row>
    <row r="81" spans="1:37">
      <c r="M81" s="223">
        <v>1000</v>
      </c>
      <c r="AG81" s="248"/>
      <c r="AH81" s="248"/>
      <c r="AI81" s="248"/>
      <c r="AJ81" s="248"/>
      <c r="AK81" s="248"/>
    </row>
    <row r="82" spans="1:37">
      <c r="AG82" s="248"/>
      <c r="AH82" s="248"/>
      <c r="AI82" s="248"/>
      <c r="AJ82" s="248"/>
      <c r="AK82" s="248"/>
    </row>
    <row r="83" spans="1:37">
      <c r="K83" s="308" t="s">
        <v>568</v>
      </c>
      <c r="L83" s="308" t="s">
        <v>569</v>
      </c>
      <c r="M83" s="308"/>
      <c r="N83" s="308"/>
      <c r="O83" s="308"/>
      <c r="AG83" s="248"/>
      <c r="AH83" s="248"/>
      <c r="AI83" s="248"/>
      <c r="AJ83" s="248"/>
      <c r="AK83" s="248"/>
    </row>
    <row r="84" spans="1:37" ht="13.5" thickBot="1">
      <c r="K84" s="319" t="s">
        <v>570</v>
      </c>
      <c r="L84" s="319" t="s">
        <v>571</v>
      </c>
      <c r="M84" s="365" t="s">
        <v>572</v>
      </c>
      <c r="N84" s="365" t="s">
        <v>573</v>
      </c>
      <c r="O84" s="308"/>
      <c r="AG84" s="248"/>
      <c r="AH84" s="248"/>
      <c r="AI84" s="248"/>
      <c r="AJ84" s="248"/>
      <c r="AK84" s="248"/>
    </row>
    <row r="85" spans="1:37" ht="22.5">
      <c r="A85" s="302" t="s">
        <v>1051</v>
      </c>
      <c r="B85" s="303" t="s">
        <v>1052</v>
      </c>
      <c r="C85" s="304" t="s">
        <v>1465</v>
      </c>
      <c r="D85" s="305"/>
      <c r="E85" s="306"/>
      <c r="F85" s="304" t="s">
        <v>1053</v>
      </c>
      <c r="G85" s="305"/>
      <c r="H85" s="306"/>
      <c r="K85" s="320" t="s">
        <v>1123</v>
      </c>
      <c r="L85" s="321" t="s">
        <v>574</v>
      </c>
      <c r="M85" s="366">
        <v>0</v>
      </c>
      <c r="N85" s="366">
        <v>435402.3849</v>
      </c>
      <c r="O85" s="308"/>
      <c r="R85" s="307" t="s">
        <v>566</v>
      </c>
      <c r="S85" s="308"/>
      <c r="T85" s="308"/>
      <c r="U85" s="308"/>
      <c r="AG85" s="248"/>
      <c r="AH85" s="248"/>
      <c r="AI85" s="248"/>
      <c r="AJ85" s="248"/>
      <c r="AK85" s="248"/>
    </row>
    <row r="86" spans="1:37" ht="15.75">
      <c r="B86" s="309" t="s">
        <v>985</v>
      </c>
      <c r="C86" s="310" t="s">
        <v>1054</v>
      </c>
      <c r="D86" s="311" t="s">
        <v>1055</v>
      </c>
      <c r="E86" s="312" t="s">
        <v>1056</v>
      </c>
      <c r="F86" s="310" t="s">
        <v>1054</v>
      </c>
      <c r="G86" s="311" t="s">
        <v>1055</v>
      </c>
      <c r="H86" s="312" t="s">
        <v>1056</v>
      </c>
      <c r="K86" s="324"/>
      <c r="L86" s="325" t="s">
        <v>1062</v>
      </c>
      <c r="M86" s="1">
        <v>87784.914980000001</v>
      </c>
      <c r="N86" s="1">
        <v>0</v>
      </c>
      <c r="O86" s="308"/>
      <c r="R86" s="313" t="s">
        <v>1057</v>
      </c>
      <c r="S86" s="308"/>
      <c r="T86" s="308"/>
      <c r="U86" s="308"/>
      <c r="AG86" s="248"/>
      <c r="AH86" s="248"/>
      <c r="AI86" s="248"/>
      <c r="AJ86" s="248"/>
      <c r="AK86" s="248"/>
    </row>
    <row r="87" spans="1:37">
      <c r="B87" s="558" t="s">
        <v>448</v>
      </c>
      <c r="C87" s="559">
        <f>Forex!Y21</f>
        <v>-230353.52200999999</v>
      </c>
      <c r="D87" s="560">
        <f>Forex!S21</f>
        <v>165066.68637000001</v>
      </c>
      <c r="E87" s="561">
        <f t="shared" ref="E87:E94" si="9">ROUND(SUM(C87:D87),0)</f>
        <v>-65287</v>
      </c>
      <c r="F87" s="316">
        <v>-522863</v>
      </c>
      <c r="G87" s="317">
        <v>771624</v>
      </c>
      <c r="H87" s="315">
        <f t="shared" ref="H87:H94" si="10">ROUND(SUM(F87:G87),0)</f>
        <v>248761</v>
      </c>
      <c r="K87" s="324"/>
      <c r="L87" s="325" t="s">
        <v>1115</v>
      </c>
      <c r="M87" s="1">
        <v>0</v>
      </c>
      <c r="N87" s="1">
        <v>1298.0756999999999</v>
      </c>
      <c r="O87" s="308"/>
      <c r="R87" s="308"/>
      <c r="S87" s="318" t="s">
        <v>1058</v>
      </c>
      <c r="T87" s="308"/>
      <c r="U87" s="308"/>
      <c r="AG87" s="248"/>
      <c r="AH87" s="248"/>
      <c r="AI87" s="248"/>
      <c r="AJ87" s="248"/>
      <c r="AK87" s="248"/>
    </row>
    <row r="88" spans="1:37">
      <c r="B88" s="558" t="s">
        <v>465</v>
      </c>
      <c r="C88" s="559">
        <f>Forex!Y9</f>
        <v>-241693.88819999999</v>
      </c>
      <c r="D88" s="560">
        <f>Forex!S9</f>
        <v>248478.06058000002</v>
      </c>
      <c r="E88" s="561">
        <f t="shared" si="9"/>
        <v>6784</v>
      </c>
      <c r="F88" s="316">
        <v>-1113203</v>
      </c>
      <c r="G88" s="317">
        <v>1350342</v>
      </c>
      <c r="H88" s="315">
        <f t="shared" si="10"/>
        <v>237139</v>
      </c>
      <c r="K88" s="324"/>
      <c r="L88" s="325" t="s">
        <v>1207</v>
      </c>
      <c r="M88" s="1">
        <v>86759.21312</v>
      </c>
      <c r="N88" s="1">
        <v>70109.728739999991</v>
      </c>
      <c r="O88" s="308"/>
      <c r="R88" s="308"/>
      <c r="S88" s="318" t="s">
        <v>567</v>
      </c>
      <c r="T88" s="308"/>
      <c r="U88" s="308"/>
      <c r="AG88" s="248"/>
      <c r="AH88" s="248"/>
      <c r="AI88" s="248"/>
      <c r="AJ88" s="248"/>
      <c r="AK88" s="248"/>
    </row>
    <row r="89" spans="1:37">
      <c r="B89" s="558" t="s">
        <v>1059</v>
      </c>
      <c r="C89" s="559">
        <f>Forex!Y30</f>
        <v>-1470200.2954599999</v>
      </c>
      <c r="D89" s="560">
        <f>Forex!S30</f>
        <v>9241506.5263900012</v>
      </c>
      <c r="E89" s="561">
        <f>ROUND(SUM(C89:D89),0)-E91+5397</f>
        <v>7776576</v>
      </c>
      <c r="F89" s="316">
        <v>-772411</v>
      </c>
      <c r="G89" s="317">
        <v>852464</v>
      </c>
      <c r="H89" s="315">
        <f t="shared" si="10"/>
        <v>80053</v>
      </c>
      <c r="K89" s="324"/>
      <c r="L89" s="325" t="s">
        <v>587</v>
      </c>
      <c r="M89" s="1">
        <v>0</v>
      </c>
      <c r="N89" s="1">
        <v>27132.281440000002</v>
      </c>
      <c r="O89" s="308"/>
      <c r="R89" s="308" t="s">
        <v>568</v>
      </c>
      <c r="S89" s="308" t="s">
        <v>569</v>
      </c>
      <c r="T89" s="308"/>
      <c r="U89" s="308"/>
      <c r="AG89" s="248"/>
      <c r="AH89" s="248"/>
      <c r="AI89" s="248"/>
      <c r="AJ89" s="248"/>
      <c r="AK89" s="248"/>
    </row>
    <row r="90" spans="1:37">
      <c r="B90" s="558" t="s">
        <v>1060</v>
      </c>
      <c r="C90" s="559">
        <f>Forex!Y39</f>
        <v>-3819816.9208899997</v>
      </c>
      <c r="D90" s="560">
        <f>Forex!S39</f>
        <v>9137453.5324200001</v>
      </c>
      <c r="E90" s="561">
        <f t="shared" si="9"/>
        <v>5317637</v>
      </c>
      <c r="F90" s="316"/>
      <c r="G90" s="317"/>
      <c r="H90" s="315"/>
      <c r="K90" s="320"/>
      <c r="L90" s="321" t="s">
        <v>594</v>
      </c>
      <c r="M90" s="366">
        <v>174544.1281</v>
      </c>
      <c r="N90" s="366">
        <v>98540.085879999999</v>
      </c>
      <c r="O90" s="308"/>
      <c r="R90" s="319" t="s">
        <v>570</v>
      </c>
      <c r="S90" s="319" t="s">
        <v>571</v>
      </c>
      <c r="T90" s="319" t="s">
        <v>572</v>
      </c>
      <c r="U90" s="319" t="s">
        <v>573</v>
      </c>
      <c r="AG90" s="248"/>
      <c r="AH90" s="248"/>
      <c r="AI90" s="248"/>
      <c r="AJ90" s="248"/>
      <c r="AK90" s="248"/>
    </row>
    <row r="91" spans="1:37" ht="22.5">
      <c r="B91" s="558" t="s">
        <v>517</v>
      </c>
      <c r="C91" s="559">
        <f>Forex!Y36+Forex!Y37</f>
        <v>-3.2689900000000001</v>
      </c>
      <c r="D91" s="560">
        <f>Forex!S36+Forex!S37</f>
        <v>130.48239999999998</v>
      </c>
      <c r="E91" s="561">
        <f t="shared" si="9"/>
        <v>127</v>
      </c>
      <c r="F91" s="316">
        <v>4356</v>
      </c>
      <c r="G91" s="317">
        <v>21033</v>
      </c>
      <c r="H91" s="315">
        <f t="shared" si="10"/>
        <v>25389</v>
      </c>
      <c r="K91" s="320"/>
      <c r="L91" s="321" t="s">
        <v>595</v>
      </c>
      <c r="M91" s="366">
        <v>0</v>
      </c>
      <c r="N91" s="366">
        <v>359398.34268</v>
      </c>
      <c r="O91" s="308"/>
      <c r="R91" s="320" t="s">
        <v>1061</v>
      </c>
      <c r="S91" s="321" t="s">
        <v>574</v>
      </c>
      <c r="T91" s="322">
        <v>0</v>
      </c>
      <c r="U91" s="323">
        <v>24000549653.610001</v>
      </c>
      <c r="V91" s="244">
        <f>(U91-T91)/1000</f>
        <v>24000549.653610002</v>
      </c>
      <c r="AG91" s="248"/>
      <c r="AH91" s="248"/>
      <c r="AI91" s="248"/>
      <c r="AJ91" s="248"/>
      <c r="AK91" s="248"/>
    </row>
    <row r="92" spans="1:37">
      <c r="B92" s="558" t="s">
        <v>461</v>
      </c>
      <c r="C92" s="559">
        <f>Forex!Y18+Forex!Y24</f>
        <v>-636.66164000000003</v>
      </c>
      <c r="D92" s="560">
        <f>Forex!S18+Forex!S24</f>
        <v>331.00119000000001</v>
      </c>
      <c r="E92" s="561">
        <f>ROUND(SUM(C92:D92),0)</f>
        <v>-306</v>
      </c>
      <c r="F92" s="316">
        <v>-4457</v>
      </c>
      <c r="G92" s="317">
        <v>6332</v>
      </c>
      <c r="H92" s="315">
        <f t="shared" si="10"/>
        <v>1875</v>
      </c>
      <c r="R92" s="324"/>
      <c r="S92" s="325" t="s">
        <v>1062</v>
      </c>
      <c r="T92" s="326">
        <v>0</v>
      </c>
      <c r="U92" s="327">
        <v>29193.27</v>
      </c>
      <c r="V92" s="244">
        <f t="shared" ref="V92:V101" si="11">(U92-T92)/1000</f>
        <v>29.193270000000002</v>
      </c>
      <c r="AG92" s="248"/>
      <c r="AH92" s="248"/>
      <c r="AI92" s="248"/>
      <c r="AJ92" s="248"/>
      <c r="AK92" s="248"/>
    </row>
    <row r="93" spans="1:37">
      <c r="B93" s="314" t="s">
        <v>497</v>
      </c>
      <c r="C93" s="328"/>
      <c r="D93" s="248"/>
      <c r="E93" s="315">
        <f t="shared" si="9"/>
        <v>0</v>
      </c>
      <c r="F93" s="316">
        <v>-237562</v>
      </c>
      <c r="G93" s="317">
        <v>156350</v>
      </c>
      <c r="H93" s="315">
        <f t="shared" si="10"/>
        <v>-81212</v>
      </c>
      <c r="R93" s="324"/>
      <c r="S93" s="325" t="s">
        <v>1063</v>
      </c>
      <c r="T93" s="326">
        <v>0</v>
      </c>
      <c r="U93" s="327">
        <v>11235.62</v>
      </c>
      <c r="V93" s="244">
        <f t="shared" si="11"/>
        <v>11.235620000000001</v>
      </c>
      <c r="AG93" s="248"/>
      <c r="AH93" s="248"/>
      <c r="AI93" s="248"/>
      <c r="AJ93" s="248"/>
      <c r="AK93" s="248"/>
    </row>
    <row r="94" spans="1:37" ht="13.5" thickBot="1">
      <c r="B94" s="314" t="s">
        <v>443</v>
      </c>
      <c r="C94" s="329"/>
      <c r="D94" s="330"/>
      <c r="E94" s="331">
        <f t="shared" si="9"/>
        <v>0</v>
      </c>
      <c r="F94" s="332">
        <v>0</v>
      </c>
      <c r="G94" s="333">
        <v>0</v>
      </c>
      <c r="H94" s="331">
        <f t="shared" si="10"/>
        <v>0</v>
      </c>
      <c r="R94" s="324"/>
      <c r="S94" s="325" t="s">
        <v>1064</v>
      </c>
      <c r="T94" s="334">
        <v>-516.58000000000004</v>
      </c>
      <c r="U94" s="326">
        <v>0</v>
      </c>
      <c r="V94" s="244">
        <f t="shared" si="11"/>
        <v>0.51658000000000004</v>
      </c>
      <c r="AG94" s="248"/>
      <c r="AH94" s="248"/>
      <c r="AI94" s="248"/>
      <c r="AJ94" s="248"/>
      <c r="AK94" s="248"/>
    </row>
    <row r="95" spans="1:37" ht="13.5" thickBot="1">
      <c r="B95" s="262"/>
      <c r="C95" s="335">
        <f t="shared" ref="C95:H95" si="12">SUM(C87:C94)</f>
        <v>-5762704.5571899991</v>
      </c>
      <c r="D95" s="335">
        <f t="shared" si="12"/>
        <v>18792966.289350003</v>
      </c>
      <c r="E95" s="335">
        <f t="shared" si="12"/>
        <v>13035531</v>
      </c>
      <c r="F95" s="335">
        <f t="shared" si="12"/>
        <v>-2646140</v>
      </c>
      <c r="G95" s="335">
        <f t="shared" si="12"/>
        <v>3158145</v>
      </c>
      <c r="H95" s="335">
        <f t="shared" si="12"/>
        <v>512005</v>
      </c>
      <c r="R95" s="324"/>
      <c r="S95" s="325" t="s">
        <v>1065</v>
      </c>
      <c r="T95" s="326">
        <v>0</v>
      </c>
      <c r="U95" s="336">
        <v>-37507.279999999999</v>
      </c>
      <c r="V95" s="244">
        <f t="shared" si="11"/>
        <v>-37.507280000000002</v>
      </c>
      <c r="AG95" s="248"/>
      <c r="AH95" s="248"/>
      <c r="AI95" s="248"/>
      <c r="AJ95" s="248"/>
      <c r="AK95" s="248"/>
    </row>
    <row r="96" spans="1:37">
      <c r="E96" s="337">
        <f>-'A1.100 - TS'!T72</f>
        <v>-13035518</v>
      </c>
      <c r="R96" s="324"/>
      <c r="S96" s="325" t="s">
        <v>1061</v>
      </c>
      <c r="T96" s="327">
        <v>33278114266.219997</v>
      </c>
      <c r="U96" s="327">
        <v>33278114266.219997</v>
      </c>
      <c r="V96" s="244">
        <f t="shared" si="11"/>
        <v>0</v>
      </c>
      <c r="AG96" s="248"/>
      <c r="AH96" s="248"/>
      <c r="AI96" s="248"/>
      <c r="AJ96" s="248"/>
      <c r="AK96" s="248"/>
    </row>
    <row r="97" spans="1:37">
      <c r="E97" s="337">
        <f>E96+E95</f>
        <v>13</v>
      </c>
      <c r="R97" s="324"/>
      <c r="S97" s="325" t="s">
        <v>575</v>
      </c>
      <c r="T97" s="326">
        <v>0</v>
      </c>
      <c r="U97" s="326">
        <v>0</v>
      </c>
      <c r="V97" s="244">
        <f t="shared" si="11"/>
        <v>0</v>
      </c>
      <c r="AG97" s="248"/>
      <c r="AH97" s="248"/>
      <c r="AI97" s="248"/>
      <c r="AJ97" s="248"/>
      <c r="AK97" s="248"/>
    </row>
    <row r="98" spans="1:37">
      <c r="R98" s="324"/>
      <c r="S98" s="325" t="s">
        <v>586</v>
      </c>
      <c r="T98" s="326">
        <v>0</v>
      </c>
      <c r="U98" s="327">
        <v>132147692.98</v>
      </c>
      <c r="V98" s="244">
        <f t="shared" si="11"/>
        <v>132147.69297999999</v>
      </c>
      <c r="AG98" s="248"/>
      <c r="AH98" s="248"/>
      <c r="AI98" s="248"/>
      <c r="AJ98" s="248"/>
      <c r="AK98" s="248"/>
    </row>
    <row r="99" spans="1:37">
      <c r="A99" s="302" t="s">
        <v>1066</v>
      </c>
      <c r="B99" s="223" t="s">
        <v>1067</v>
      </c>
      <c r="R99" s="324"/>
      <c r="S99" s="325" t="s">
        <v>589</v>
      </c>
      <c r="T99" s="326">
        <v>0</v>
      </c>
      <c r="U99" s="326">
        <v>0</v>
      </c>
      <c r="V99" s="244">
        <f t="shared" si="11"/>
        <v>0</v>
      </c>
      <c r="AG99" s="248"/>
      <c r="AH99" s="248"/>
      <c r="AI99" s="248"/>
      <c r="AJ99" s="248"/>
      <c r="AK99" s="248"/>
    </row>
    <row r="100" spans="1:37">
      <c r="R100" s="320"/>
      <c r="S100" s="321" t="s">
        <v>594</v>
      </c>
      <c r="T100" s="323">
        <v>33278113749.639999</v>
      </c>
      <c r="U100" s="323">
        <v>33410264880.810001</v>
      </c>
      <c r="V100" s="244">
        <f t="shared" si="11"/>
        <v>132151.13117000199</v>
      </c>
      <c r="AG100" s="248"/>
      <c r="AH100" s="248"/>
      <c r="AI100" s="248"/>
      <c r="AJ100" s="248"/>
      <c r="AK100" s="248"/>
    </row>
    <row r="101" spans="1:37">
      <c r="B101" s="307" t="s">
        <v>566</v>
      </c>
      <c r="C101" s="308"/>
      <c r="D101" s="308"/>
      <c r="E101" s="308"/>
      <c r="R101" s="320"/>
      <c r="S101" s="321" t="s">
        <v>595</v>
      </c>
      <c r="T101" s="322">
        <v>0</v>
      </c>
      <c r="U101" s="323">
        <v>24132700784.780003</v>
      </c>
      <c r="V101" s="244">
        <f t="shared" si="11"/>
        <v>24132700.784780003</v>
      </c>
      <c r="AG101" s="248"/>
      <c r="AH101" s="248"/>
      <c r="AI101" s="248"/>
      <c r="AJ101" s="248"/>
      <c r="AK101" s="248"/>
    </row>
    <row r="102" spans="1:37" ht="15.75">
      <c r="B102" s="313" t="s">
        <v>1068</v>
      </c>
      <c r="C102" s="308"/>
      <c r="D102" s="308"/>
      <c r="E102" s="308"/>
      <c r="AG102" s="248"/>
      <c r="AH102" s="248"/>
      <c r="AI102" s="248"/>
      <c r="AJ102" s="248"/>
      <c r="AK102" s="248"/>
    </row>
    <row r="103" spans="1:37">
      <c r="B103" s="308"/>
      <c r="C103" s="318" t="s">
        <v>1069</v>
      </c>
      <c r="D103" s="308"/>
      <c r="E103" s="308"/>
      <c r="AG103" s="248"/>
      <c r="AH103" s="248"/>
      <c r="AI103" s="248"/>
      <c r="AJ103" s="248"/>
      <c r="AK103" s="248"/>
    </row>
    <row r="104" spans="1:37">
      <c r="B104" s="308"/>
      <c r="C104" s="318" t="s">
        <v>567</v>
      </c>
      <c r="D104" s="308"/>
      <c r="E104" s="308"/>
      <c r="R104" s="307" t="s">
        <v>566</v>
      </c>
      <c r="S104" s="308"/>
      <c r="T104" s="308"/>
      <c r="U104" s="308"/>
      <c r="AG104" s="248"/>
      <c r="AH104" s="248"/>
      <c r="AI104" s="248"/>
      <c r="AJ104" s="248"/>
      <c r="AK104" s="248"/>
    </row>
    <row r="105" spans="1:37" ht="15.75">
      <c r="B105" s="308" t="s">
        <v>568</v>
      </c>
      <c r="C105" s="308" t="s">
        <v>569</v>
      </c>
      <c r="D105" s="308"/>
      <c r="E105" s="308"/>
      <c r="R105" s="313" t="s">
        <v>1070</v>
      </c>
      <c r="S105" s="308"/>
      <c r="T105" s="308"/>
      <c r="U105" s="308"/>
      <c r="AG105" s="248"/>
      <c r="AH105" s="248"/>
      <c r="AI105" s="248"/>
      <c r="AJ105" s="248"/>
      <c r="AK105" s="248"/>
    </row>
    <row r="106" spans="1:37">
      <c r="B106" s="319" t="s">
        <v>570</v>
      </c>
      <c r="C106" s="319" t="s">
        <v>571</v>
      </c>
      <c r="D106" s="319" t="s">
        <v>572</v>
      </c>
      <c r="E106" s="319" t="s">
        <v>573</v>
      </c>
      <c r="R106" s="308"/>
      <c r="S106" s="318" t="s">
        <v>1071</v>
      </c>
      <c r="T106" s="308"/>
      <c r="U106" s="308"/>
      <c r="AG106" s="248"/>
      <c r="AH106" s="248"/>
      <c r="AI106" s="248"/>
      <c r="AJ106" s="248"/>
      <c r="AK106" s="248"/>
    </row>
    <row r="107" spans="1:37">
      <c r="B107" s="320" t="s">
        <v>1072</v>
      </c>
      <c r="C107" s="321" t="s">
        <v>574</v>
      </c>
      <c r="D107" s="322">
        <v>0</v>
      </c>
      <c r="E107" s="323">
        <v>256534487.50999999</v>
      </c>
      <c r="F107" s="244">
        <f>(D107-E107)/1000</f>
        <v>-256534.48750999998</v>
      </c>
      <c r="I107" s="319" t="s">
        <v>570</v>
      </c>
      <c r="J107" s="319" t="s">
        <v>571</v>
      </c>
      <c r="K107" s="319" t="s">
        <v>572</v>
      </c>
      <c r="L107" s="319" t="s">
        <v>573</v>
      </c>
      <c r="R107" s="308"/>
      <c r="S107" s="318" t="s">
        <v>567</v>
      </c>
      <c r="T107" s="308"/>
      <c r="U107" s="308"/>
      <c r="AG107" s="248"/>
      <c r="AH107" s="248"/>
      <c r="AI107" s="248"/>
      <c r="AJ107" s="248"/>
      <c r="AK107" s="248"/>
    </row>
    <row r="108" spans="1:37" ht="22.5">
      <c r="B108" s="324"/>
      <c r="C108" s="325" t="s">
        <v>1062</v>
      </c>
      <c r="D108" s="327">
        <v>68746892.989999995</v>
      </c>
      <c r="E108" s="326">
        <v>0</v>
      </c>
      <c r="F108" s="244">
        <f t="shared" ref="F108:F115" si="13">(D108-E108)/1000</f>
        <v>68746.892989999993</v>
      </c>
      <c r="G108" s="338" t="s">
        <v>1073</v>
      </c>
      <c r="I108" s="320" t="s">
        <v>1072</v>
      </c>
      <c r="J108" s="321" t="s">
        <v>574</v>
      </c>
      <c r="K108" s="618"/>
      <c r="L108" s="323">
        <v>256534.49</v>
      </c>
      <c r="R108" s="308" t="s">
        <v>568</v>
      </c>
      <c r="S108" s="308" t="s">
        <v>569</v>
      </c>
      <c r="T108" s="308"/>
      <c r="U108" s="308"/>
      <c r="AG108" s="248"/>
      <c r="AH108" s="248"/>
      <c r="AI108" s="248"/>
      <c r="AJ108" s="248"/>
      <c r="AK108" s="248"/>
    </row>
    <row r="109" spans="1:37">
      <c r="B109" s="324"/>
      <c r="C109" s="325" t="s">
        <v>1074</v>
      </c>
      <c r="D109" s="326">
        <v>0</v>
      </c>
      <c r="E109" s="327">
        <v>310551355.99000001</v>
      </c>
      <c r="F109" s="244">
        <f t="shared" si="13"/>
        <v>-310551.35599000001</v>
      </c>
      <c r="I109" s="324"/>
      <c r="J109" s="325" t="s">
        <v>1062</v>
      </c>
      <c r="K109" s="327">
        <v>82002.009999999995</v>
      </c>
      <c r="L109" s="619"/>
      <c r="M109" s="338" t="s">
        <v>1073</v>
      </c>
      <c r="R109" s="319" t="s">
        <v>570</v>
      </c>
      <c r="S109" s="319" t="s">
        <v>571</v>
      </c>
      <c r="T109" s="319" t="s">
        <v>572</v>
      </c>
      <c r="U109" s="319" t="s">
        <v>573</v>
      </c>
      <c r="AG109" s="248"/>
      <c r="AH109" s="248"/>
      <c r="AI109" s="248"/>
      <c r="AJ109" s="248"/>
      <c r="AK109" s="248"/>
    </row>
    <row r="110" spans="1:37" ht="22.5">
      <c r="B110" s="324"/>
      <c r="C110" s="325" t="s">
        <v>1078</v>
      </c>
      <c r="D110" s="326">
        <v>0</v>
      </c>
      <c r="E110" s="339">
        <v>1785280</v>
      </c>
      <c r="F110" s="244">
        <f t="shared" si="13"/>
        <v>-1785.28</v>
      </c>
      <c r="I110" s="324"/>
      <c r="J110" s="325" t="s">
        <v>1074</v>
      </c>
      <c r="K110" s="327">
        <v>607694</v>
      </c>
      <c r="L110" s="327">
        <v>310551.36</v>
      </c>
      <c r="R110" s="320" t="s">
        <v>1075</v>
      </c>
      <c r="S110" s="321" t="s">
        <v>574</v>
      </c>
      <c r="T110" s="323">
        <v>3389073.29</v>
      </c>
      <c r="U110" s="322">
        <v>0</v>
      </c>
      <c r="V110" s="244">
        <f>(U110-T110)/1000</f>
        <v>-3389.0732899999998</v>
      </c>
      <c r="AG110" s="248"/>
      <c r="AH110" s="248"/>
      <c r="AI110" s="248"/>
      <c r="AJ110" s="248"/>
      <c r="AK110" s="248"/>
    </row>
    <row r="111" spans="1:37">
      <c r="B111" s="324"/>
      <c r="C111" s="325" t="s">
        <v>1079</v>
      </c>
      <c r="D111" s="326">
        <v>0</v>
      </c>
      <c r="E111" s="327">
        <v>7491617.4199999999</v>
      </c>
      <c r="F111" s="244">
        <f t="shared" si="13"/>
        <v>-7491.6174199999996</v>
      </c>
      <c r="I111" s="324"/>
      <c r="J111" s="325" t="s">
        <v>1549</v>
      </c>
      <c r="K111" s="619"/>
      <c r="L111" s="327">
        <v>64559.83</v>
      </c>
      <c r="R111" s="324"/>
      <c r="S111" s="325" t="s">
        <v>1062</v>
      </c>
      <c r="T111" s="326">
        <v>0</v>
      </c>
      <c r="U111" s="340">
        <v>21933474.5</v>
      </c>
      <c r="V111" s="244">
        <f>(U111-T111)/1000</f>
        <v>21933.4745</v>
      </c>
      <c r="AG111" s="248"/>
      <c r="AH111" s="248"/>
      <c r="AI111" s="248"/>
      <c r="AJ111" s="248"/>
      <c r="AK111" s="248"/>
    </row>
    <row r="112" spans="1:37">
      <c r="B112" s="324"/>
      <c r="C112" s="325" t="s">
        <v>584</v>
      </c>
      <c r="D112" s="326">
        <v>0</v>
      </c>
      <c r="E112" s="339">
        <v>2896090</v>
      </c>
      <c r="F112" s="244">
        <f t="shared" si="13"/>
        <v>-2896.09</v>
      </c>
      <c r="I112" s="324"/>
      <c r="J112" s="325" t="s">
        <v>1076</v>
      </c>
      <c r="K112" s="326">
        <v>576.23</v>
      </c>
      <c r="L112" s="326">
        <v>576.23</v>
      </c>
      <c r="R112" s="324"/>
      <c r="S112" s="325" t="s">
        <v>1077</v>
      </c>
      <c r="T112" s="327">
        <v>22895246.09</v>
      </c>
      <c r="U112" s="326">
        <v>0</v>
      </c>
      <c r="V112" s="341">
        <f>(U112-T112)/1000</f>
        <v>-22895.246090000001</v>
      </c>
      <c r="AG112" s="248"/>
      <c r="AH112" s="248"/>
      <c r="AI112" s="248"/>
      <c r="AJ112" s="248"/>
      <c r="AK112" s="248"/>
    </row>
    <row r="113" spans="2:37">
      <c r="B113" s="324"/>
      <c r="C113" s="325" t="s">
        <v>593</v>
      </c>
      <c r="D113" s="326">
        <v>0</v>
      </c>
      <c r="E113" s="343">
        <v>-248051356</v>
      </c>
      <c r="F113" s="244">
        <f t="shared" si="13"/>
        <v>248051.356</v>
      </c>
      <c r="I113" s="324"/>
      <c r="J113" s="325" t="s">
        <v>1078</v>
      </c>
      <c r="K113" s="619"/>
      <c r="L113" s="327">
        <v>3484.2</v>
      </c>
      <c r="R113" s="320"/>
      <c r="S113" s="321" t="s">
        <v>594</v>
      </c>
      <c r="T113" s="323">
        <v>22895246.09</v>
      </c>
      <c r="U113" s="342">
        <v>21933474.5</v>
      </c>
      <c r="V113" s="244">
        <f>(U113-T113)/1000</f>
        <v>-961.77158999999983</v>
      </c>
      <c r="AG113" s="248"/>
      <c r="AH113" s="248"/>
      <c r="AI113" s="248"/>
      <c r="AJ113" s="248"/>
      <c r="AK113" s="248"/>
    </row>
    <row r="114" spans="2:37">
      <c r="B114" s="320"/>
      <c r="C114" s="321" t="s">
        <v>594</v>
      </c>
      <c r="D114" s="323">
        <v>68746892.989999995</v>
      </c>
      <c r="E114" s="323">
        <v>74672987.409999996</v>
      </c>
      <c r="F114" s="244">
        <f t="shared" si="13"/>
        <v>-5926.0944200000022</v>
      </c>
      <c r="I114" s="324"/>
      <c r="J114" s="325" t="s">
        <v>1079</v>
      </c>
      <c r="K114" s="619"/>
      <c r="L114" s="327">
        <v>9040.1200000000008</v>
      </c>
      <c r="R114" s="320"/>
      <c r="S114" s="321" t="s">
        <v>595</v>
      </c>
      <c r="T114" s="323">
        <v>4350844.88</v>
      </c>
      <c r="U114" s="322">
        <v>0</v>
      </c>
      <c r="V114" s="244">
        <f>(U114-T114)/1000</f>
        <v>-4350.8448799999996</v>
      </c>
      <c r="AG114" s="248"/>
      <c r="AH114" s="248"/>
      <c r="AI114" s="248"/>
      <c r="AJ114" s="248"/>
      <c r="AK114" s="248"/>
    </row>
    <row r="115" spans="2:37">
      <c r="B115" s="320"/>
      <c r="C115" s="321" t="s">
        <v>595</v>
      </c>
      <c r="D115" s="322">
        <v>0</v>
      </c>
      <c r="E115" s="323">
        <v>262460581.93000001</v>
      </c>
      <c r="F115" s="244">
        <f t="shared" si="13"/>
        <v>-262460.58192999999</v>
      </c>
      <c r="I115" s="324"/>
      <c r="J115" s="325" t="s">
        <v>584</v>
      </c>
      <c r="K115" s="619"/>
      <c r="L115" s="336">
        <v>-57917.81</v>
      </c>
      <c r="R115" s="308"/>
      <c r="S115" s="308"/>
      <c r="T115" s="308"/>
      <c r="U115" s="308"/>
      <c r="AG115" s="248"/>
      <c r="AH115" s="248"/>
      <c r="AI115" s="248"/>
      <c r="AJ115" s="248"/>
      <c r="AK115" s="248"/>
    </row>
    <row r="116" spans="2:37">
      <c r="I116" s="324"/>
      <c r="J116" s="325" t="s">
        <v>593</v>
      </c>
      <c r="K116" s="619"/>
      <c r="L116" s="327">
        <v>1264124.74</v>
      </c>
      <c r="R116" s="308"/>
      <c r="S116" s="318" t="s">
        <v>1080</v>
      </c>
      <c r="T116" s="308"/>
      <c r="U116" s="308"/>
      <c r="AG116" s="248"/>
      <c r="AH116" s="248"/>
      <c r="AI116" s="248"/>
      <c r="AJ116" s="248"/>
      <c r="AK116" s="248"/>
    </row>
    <row r="117" spans="2:37">
      <c r="I117" s="320"/>
      <c r="J117" s="321" t="s">
        <v>594</v>
      </c>
      <c r="K117" s="323">
        <v>690272.24</v>
      </c>
      <c r="L117" s="323">
        <v>1594418.66</v>
      </c>
      <c r="R117" s="308"/>
      <c r="S117" s="318" t="s">
        <v>567</v>
      </c>
      <c r="T117" s="308"/>
      <c r="U117" s="308"/>
      <c r="AG117" s="248"/>
      <c r="AH117" s="248"/>
      <c r="AI117" s="248"/>
      <c r="AJ117" s="248"/>
      <c r="AK117" s="248"/>
    </row>
    <row r="118" spans="2:37">
      <c r="I118" s="320"/>
      <c r="J118" s="321" t="s">
        <v>595</v>
      </c>
      <c r="K118" s="618"/>
      <c r="L118" s="323">
        <v>1160680.9099999999</v>
      </c>
      <c r="R118" s="308" t="s">
        <v>568</v>
      </c>
      <c r="S118" s="308" t="s">
        <v>569</v>
      </c>
      <c r="T118" s="308"/>
      <c r="U118" s="308"/>
      <c r="AG118" s="248"/>
      <c r="AH118" s="248"/>
      <c r="AI118" s="248"/>
      <c r="AJ118" s="248"/>
      <c r="AK118" s="248"/>
    </row>
    <row r="119" spans="2:37">
      <c r="B119" s="307" t="s">
        <v>566</v>
      </c>
      <c r="C119" s="308"/>
      <c r="D119" s="308"/>
      <c r="E119" s="308"/>
      <c r="R119" s="319" t="s">
        <v>570</v>
      </c>
      <c r="S119" s="319" t="s">
        <v>571</v>
      </c>
      <c r="T119" s="319" t="s">
        <v>572</v>
      </c>
      <c r="U119" s="319" t="s">
        <v>573</v>
      </c>
      <c r="AG119" s="248"/>
      <c r="AH119" s="248"/>
      <c r="AI119" s="248"/>
      <c r="AJ119" s="248"/>
      <c r="AK119" s="248"/>
    </row>
    <row r="120" spans="2:37" ht="22.5">
      <c r="B120" s="313" t="s">
        <v>1081</v>
      </c>
      <c r="C120" s="308"/>
      <c r="D120" s="308"/>
      <c r="E120" s="308"/>
      <c r="R120" s="320" t="s">
        <v>1082</v>
      </c>
      <c r="S120" s="321" t="s">
        <v>574</v>
      </c>
      <c r="T120" s="323">
        <v>236758236.86000001</v>
      </c>
      <c r="U120" s="322">
        <v>0</v>
      </c>
      <c r="V120" s="244">
        <f>(U120-T120)/1000</f>
        <v>-236758.23686</v>
      </c>
      <c r="AG120" s="248"/>
      <c r="AH120" s="248"/>
      <c r="AI120" s="248"/>
      <c r="AJ120" s="248"/>
      <c r="AK120" s="248"/>
    </row>
    <row r="121" spans="2:37">
      <c r="B121" s="308"/>
      <c r="C121" s="318" t="s">
        <v>1083</v>
      </c>
      <c r="D121" s="308"/>
      <c r="E121" s="308"/>
      <c r="R121" s="324"/>
      <c r="S121" s="325" t="s">
        <v>1062</v>
      </c>
      <c r="T121" s="326">
        <v>0</v>
      </c>
      <c r="U121" s="327">
        <v>199976796.43000001</v>
      </c>
      <c r="V121" s="244">
        <f>(U121-T121)/1000</f>
        <v>199976.79643000002</v>
      </c>
    </row>
    <row r="122" spans="2:37">
      <c r="B122" s="308"/>
      <c r="C122" s="318" t="s">
        <v>567</v>
      </c>
      <c r="D122" s="308"/>
      <c r="E122" s="308"/>
      <c r="R122" s="324"/>
      <c r="S122" s="325" t="s">
        <v>1077</v>
      </c>
      <c r="T122" s="327">
        <v>151554931.41</v>
      </c>
      <c r="U122" s="326">
        <v>0</v>
      </c>
      <c r="V122" s="341">
        <f>(U122-T122)/1000</f>
        <v>-151554.93140999999</v>
      </c>
    </row>
    <row r="123" spans="2:37">
      <c r="B123" s="308" t="s">
        <v>568</v>
      </c>
      <c r="C123" s="308" t="s">
        <v>569</v>
      </c>
      <c r="D123" s="308"/>
      <c r="E123" s="308"/>
      <c r="R123" s="320"/>
      <c r="S123" s="321" t="s">
        <v>594</v>
      </c>
      <c r="T123" s="323">
        <v>151554931.41</v>
      </c>
      <c r="U123" s="323">
        <v>199976796.43000001</v>
      </c>
      <c r="V123" s="244">
        <f>(U123-T123)/1000</f>
        <v>48421.865020000012</v>
      </c>
    </row>
    <row r="124" spans="2:37">
      <c r="B124" s="319" t="s">
        <v>570</v>
      </c>
      <c r="C124" s="319" t="s">
        <v>571</v>
      </c>
      <c r="D124" s="319" t="s">
        <v>572</v>
      </c>
      <c r="E124" s="319" t="s">
        <v>573</v>
      </c>
      <c r="R124" s="320"/>
      <c r="S124" s="321" t="s">
        <v>595</v>
      </c>
      <c r="T124" s="323">
        <v>188336371.84</v>
      </c>
      <c r="U124" s="322">
        <v>0</v>
      </c>
      <c r="V124" s="244">
        <f>(U124-T124)/1000</f>
        <v>-188336.37184000001</v>
      </c>
    </row>
    <row r="125" spans="2:37">
      <c r="B125" s="320" t="s">
        <v>1084</v>
      </c>
      <c r="C125" s="321" t="s">
        <v>574</v>
      </c>
      <c r="D125" s="322">
        <v>0</v>
      </c>
      <c r="E125" s="323">
        <v>25406443493.619999</v>
      </c>
      <c r="F125" s="344">
        <f>(D125-E125)/1000</f>
        <v>-25406443.493620001</v>
      </c>
    </row>
    <row r="126" spans="2:37">
      <c r="B126" s="324"/>
      <c r="C126" s="325" t="s">
        <v>1062</v>
      </c>
      <c r="D126" s="327">
        <v>6271113507.6800003</v>
      </c>
      <c r="E126" s="339">
        <v>3675440</v>
      </c>
      <c r="F126" s="344">
        <f t="shared" ref="F126:F175" si="14">(D126-E126)/1000</f>
        <v>6267438.0676800003</v>
      </c>
      <c r="R126" s="307" t="s">
        <v>566</v>
      </c>
      <c r="S126" s="308"/>
      <c r="T126" s="308"/>
      <c r="U126" s="308"/>
    </row>
    <row r="127" spans="2:37" ht="15.75">
      <c r="B127" s="324"/>
      <c r="C127" s="325" t="s">
        <v>1085</v>
      </c>
      <c r="D127" s="327">
        <v>3161103254.1199999</v>
      </c>
      <c r="E127" s="339">
        <v>32260800</v>
      </c>
      <c r="F127" s="344">
        <f t="shared" si="14"/>
        <v>3128842.4541199999</v>
      </c>
      <c r="R127" s="313" t="s">
        <v>1086</v>
      </c>
      <c r="S127" s="308"/>
      <c r="T127" s="308"/>
      <c r="U127" s="308"/>
    </row>
    <row r="128" spans="2:37">
      <c r="B128" s="324"/>
      <c r="C128" s="325" t="s">
        <v>1087</v>
      </c>
      <c r="D128" s="327">
        <v>1089117.32</v>
      </c>
      <c r="E128" s="326">
        <v>0</v>
      </c>
      <c r="F128" s="344">
        <f t="shared" si="14"/>
        <v>1089.1173200000001</v>
      </c>
      <c r="R128" s="308"/>
      <c r="S128" s="318" t="s">
        <v>1088</v>
      </c>
      <c r="T128" s="308"/>
      <c r="U128" s="308"/>
    </row>
    <row r="129" spans="2:22">
      <c r="B129" s="324"/>
      <c r="C129" s="325" t="s">
        <v>1089</v>
      </c>
      <c r="D129" s="327">
        <v>4711938616.3800001</v>
      </c>
      <c r="E129" s="327">
        <v>4711938616.3800001</v>
      </c>
      <c r="F129" s="344">
        <f t="shared" si="14"/>
        <v>0</v>
      </c>
      <c r="R129" s="308"/>
      <c r="S129" s="318" t="s">
        <v>567</v>
      </c>
      <c r="T129" s="308"/>
      <c r="U129" s="308"/>
    </row>
    <row r="130" spans="2:22">
      <c r="B130" s="324"/>
      <c r="C130" s="325" t="s">
        <v>1090</v>
      </c>
      <c r="D130" s="327">
        <v>679087.17</v>
      </c>
      <c r="E130" s="326">
        <v>0</v>
      </c>
      <c r="F130" s="344">
        <f t="shared" si="14"/>
        <v>679.08717000000001</v>
      </c>
      <c r="R130" s="308" t="s">
        <v>568</v>
      </c>
      <c r="S130" s="308" t="s">
        <v>569</v>
      </c>
      <c r="T130" s="308"/>
      <c r="U130" s="308"/>
    </row>
    <row r="131" spans="2:22">
      <c r="B131" s="324"/>
      <c r="C131" s="325" t="s">
        <v>1091</v>
      </c>
      <c r="D131" s="340">
        <v>51526005.600000001</v>
      </c>
      <c r="E131" s="326">
        <v>0</v>
      </c>
      <c r="F131" s="344">
        <f t="shared" si="14"/>
        <v>51526.005600000004</v>
      </c>
      <c r="R131" s="319" t="s">
        <v>570</v>
      </c>
      <c r="S131" s="319" t="s">
        <v>571</v>
      </c>
      <c r="T131" s="319" t="s">
        <v>572</v>
      </c>
      <c r="U131" s="319" t="s">
        <v>573</v>
      </c>
    </row>
    <row r="132" spans="2:22" ht="22.5">
      <c r="B132" s="324"/>
      <c r="C132" s="325" t="s">
        <v>1092</v>
      </c>
      <c r="D132" s="326">
        <v>0</v>
      </c>
      <c r="E132" s="339">
        <v>49715</v>
      </c>
      <c r="F132" s="344">
        <f t="shared" si="14"/>
        <v>-49.715000000000003</v>
      </c>
      <c r="R132" s="320" t="s">
        <v>1093</v>
      </c>
      <c r="S132" s="321" t="s">
        <v>574</v>
      </c>
      <c r="T132" s="322">
        <v>0</v>
      </c>
      <c r="U132" s="323">
        <v>2535609.92</v>
      </c>
      <c r="V132" s="244">
        <f>(U132-T132)/1000</f>
        <v>2535.6099199999999</v>
      </c>
    </row>
    <row r="133" spans="2:22">
      <c r="B133" s="324"/>
      <c r="C133" s="325" t="s">
        <v>1094</v>
      </c>
      <c r="D133" s="326">
        <v>0</v>
      </c>
      <c r="E133" s="327">
        <v>82142.86</v>
      </c>
      <c r="F133" s="344">
        <f t="shared" si="14"/>
        <v>-82.142859999999999</v>
      </c>
      <c r="R133" s="324"/>
      <c r="S133" s="325" t="s">
        <v>592</v>
      </c>
      <c r="T133" s="327">
        <v>1935650.58</v>
      </c>
      <c r="U133" s="327">
        <v>153210.06</v>
      </c>
      <c r="V133" s="244">
        <f>(U133-T133)/1000</f>
        <v>-1782.4405200000001</v>
      </c>
    </row>
    <row r="134" spans="2:22">
      <c r="B134" s="324"/>
      <c r="C134" s="325" t="s">
        <v>1095</v>
      </c>
      <c r="D134" s="326">
        <v>0</v>
      </c>
      <c r="E134" s="327">
        <v>1160279.56</v>
      </c>
      <c r="F134" s="344">
        <f t="shared" si="14"/>
        <v>-1160.2795599999999</v>
      </c>
      <c r="R134" s="320"/>
      <c r="S134" s="321" t="s">
        <v>594</v>
      </c>
      <c r="T134" s="323">
        <v>1935650.58</v>
      </c>
      <c r="U134" s="323">
        <v>153210.06</v>
      </c>
      <c r="V134" s="244">
        <f>(U134-T134)/1000</f>
        <v>-1782.4405200000001</v>
      </c>
    </row>
    <row r="135" spans="2:22">
      <c r="B135" s="324"/>
      <c r="C135" s="325" t="s">
        <v>1096</v>
      </c>
      <c r="D135" s="326">
        <v>0</v>
      </c>
      <c r="E135" s="327">
        <v>46256800.57</v>
      </c>
      <c r="F135" s="344">
        <f t="shared" si="14"/>
        <v>-46256.800569999999</v>
      </c>
      <c r="R135" s="320"/>
      <c r="S135" s="321" t="s">
        <v>595</v>
      </c>
      <c r="T135" s="322">
        <v>0</v>
      </c>
      <c r="U135" s="342">
        <v>753169.4</v>
      </c>
      <c r="V135" s="244">
        <f>(U135-T135)/1000</f>
        <v>753.1694</v>
      </c>
    </row>
    <row r="136" spans="2:22">
      <c r="B136" s="324"/>
      <c r="C136" s="325" t="s">
        <v>1097</v>
      </c>
      <c r="D136" s="326">
        <v>0</v>
      </c>
      <c r="E136" s="340">
        <v>52285149.600000001</v>
      </c>
      <c r="F136" s="344">
        <f t="shared" si="14"/>
        <v>-52285.149600000004</v>
      </c>
      <c r="V136" s="244"/>
    </row>
    <row r="137" spans="2:22">
      <c r="B137" s="324"/>
      <c r="C137" s="325" t="s">
        <v>1098</v>
      </c>
      <c r="D137" s="326">
        <v>0</v>
      </c>
      <c r="E137" s="340">
        <v>1810872.9</v>
      </c>
      <c r="F137" s="344">
        <f t="shared" si="14"/>
        <v>-1810.8728999999998</v>
      </c>
    </row>
    <row r="138" spans="2:22">
      <c r="B138" s="324"/>
      <c r="C138" s="325" t="s">
        <v>1099</v>
      </c>
      <c r="D138" s="326">
        <v>0</v>
      </c>
      <c r="E138" s="340">
        <v>1134272571.4000001</v>
      </c>
      <c r="F138" s="344">
        <f t="shared" si="14"/>
        <v>-1134272.5714</v>
      </c>
    </row>
    <row r="139" spans="2:22">
      <c r="B139" s="324"/>
      <c r="C139" s="325" t="s">
        <v>1100</v>
      </c>
      <c r="D139" s="326">
        <v>0</v>
      </c>
      <c r="E139" s="327">
        <v>86521447.920000002</v>
      </c>
      <c r="F139" s="344">
        <f t="shared" si="14"/>
        <v>-86521.447920000006</v>
      </c>
    </row>
    <row r="140" spans="2:22">
      <c r="B140" s="324"/>
      <c r="C140" s="325" t="s">
        <v>1101</v>
      </c>
      <c r="D140" s="326">
        <v>0</v>
      </c>
      <c r="E140" s="327">
        <v>1111831246.6500001</v>
      </c>
      <c r="F140" s="344">
        <f t="shared" si="14"/>
        <v>-1111831.2466500001</v>
      </c>
    </row>
    <row r="141" spans="2:22">
      <c r="B141" s="324"/>
      <c r="C141" s="325" t="s">
        <v>1102</v>
      </c>
      <c r="D141" s="327">
        <v>748681774.09000003</v>
      </c>
      <c r="E141" s="326">
        <v>0</v>
      </c>
      <c r="F141" s="344">
        <f t="shared" si="14"/>
        <v>748681.77409000008</v>
      </c>
    </row>
    <row r="142" spans="2:22">
      <c r="B142" s="324"/>
      <c r="C142" s="325" t="s">
        <v>1103</v>
      </c>
      <c r="D142" s="327">
        <v>806791884.38999999</v>
      </c>
      <c r="E142" s="326">
        <v>0</v>
      </c>
      <c r="F142" s="344">
        <f t="shared" si="14"/>
        <v>806791.88439000002</v>
      </c>
    </row>
    <row r="143" spans="2:22">
      <c r="B143" s="324"/>
      <c r="C143" s="325" t="s">
        <v>1104</v>
      </c>
      <c r="D143" s="326">
        <v>0</v>
      </c>
      <c r="E143" s="339">
        <v>397100</v>
      </c>
      <c r="F143" s="344">
        <f t="shared" si="14"/>
        <v>-397.1</v>
      </c>
    </row>
    <row r="144" spans="2:22">
      <c r="B144" s="324"/>
      <c r="C144" s="325" t="s">
        <v>1105</v>
      </c>
      <c r="D144" s="327">
        <v>438571.43</v>
      </c>
      <c r="E144" s="326">
        <v>0</v>
      </c>
      <c r="F144" s="344">
        <f t="shared" si="14"/>
        <v>438.57143000000002</v>
      </c>
    </row>
    <row r="145" spans="2:6">
      <c r="B145" s="324"/>
      <c r="C145" s="325" t="s">
        <v>1106</v>
      </c>
      <c r="D145" s="326">
        <v>0</v>
      </c>
      <c r="E145" s="340">
        <v>20690574.5</v>
      </c>
      <c r="F145" s="344">
        <f t="shared" si="14"/>
        <v>-20690.574499999999</v>
      </c>
    </row>
    <row r="146" spans="2:6">
      <c r="B146" s="324"/>
      <c r="C146" s="325" t="s">
        <v>1107</v>
      </c>
      <c r="D146" s="326">
        <v>0</v>
      </c>
      <c r="E146" s="327">
        <v>7287890.0700000003</v>
      </c>
      <c r="F146" s="344">
        <f t="shared" si="14"/>
        <v>-7287.8900700000004</v>
      </c>
    </row>
    <row r="147" spans="2:6">
      <c r="B147" s="324"/>
      <c r="C147" s="345" t="s">
        <v>1108</v>
      </c>
      <c r="D147" s="346">
        <v>582003273.89999998</v>
      </c>
      <c r="E147" s="347">
        <v>1310117.4099999999</v>
      </c>
      <c r="F147" s="344">
        <f t="shared" si="14"/>
        <v>580693.15648999996</v>
      </c>
    </row>
    <row r="148" spans="2:6">
      <c r="B148" s="324"/>
      <c r="C148" s="325" t="s">
        <v>1109</v>
      </c>
      <c r="D148" s="326">
        <v>0</v>
      </c>
      <c r="E148" s="327">
        <v>2443928.58</v>
      </c>
      <c r="F148" s="344">
        <f t="shared" si="14"/>
        <v>-2443.9285800000002</v>
      </c>
    </row>
    <row r="149" spans="2:6">
      <c r="B149" s="324"/>
      <c r="C149" s="325" t="s">
        <v>1110</v>
      </c>
      <c r="D149" s="327">
        <v>738856188.11000001</v>
      </c>
      <c r="E149" s="327">
        <v>14702226298.369999</v>
      </c>
      <c r="F149" s="344">
        <f t="shared" si="14"/>
        <v>-13963370.110259999</v>
      </c>
    </row>
    <row r="150" spans="2:6">
      <c r="B150" s="324"/>
      <c r="C150" s="325" t="s">
        <v>1111</v>
      </c>
      <c r="D150" s="326">
        <v>0</v>
      </c>
      <c r="E150" s="327">
        <v>1016645690.01</v>
      </c>
      <c r="F150" s="344">
        <f t="shared" si="14"/>
        <v>-1016645.69001</v>
      </c>
    </row>
    <row r="151" spans="2:6">
      <c r="B151" s="324"/>
      <c r="C151" s="325" t="s">
        <v>1112</v>
      </c>
      <c r="D151" s="326">
        <v>0</v>
      </c>
      <c r="E151" s="327">
        <v>27679187.670000002</v>
      </c>
      <c r="F151" s="344">
        <f t="shared" si="14"/>
        <v>-27679.187670000003</v>
      </c>
    </row>
    <row r="152" spans="2:6">
      <c r="B152" s="324"/>
      <c r="C152" s="325" t="s">
        <v>1113</v>
      </c>
      <c r="D152" s="340">
        <v>323712815.10000002</v>
      </c>
      <c r="E152" s="327">
        <v>4832515367.1200008</v>
      </c>
      <c r="F152" s="344">
        <f t="shared" si="14"/>
        <v>-4508802.5520200003</v>
      </c>
    </row>
    <row r="153" spans="2:6">
      <c r="B153" s="324"/>
      <c r="C153" s="325" t="s">
        <v>1114</v>
      </c>
      <c r="D153" s="327">
        <v>334947141.92000002</v>
      </c>
      <c r="E153" s="327">
        <v>1623096041.02</v>
      </c>
      <c r="F153" s="344">
        <f t="shared" si="14"/>
        <v>-1288148.8990999998</v>
      </c>
    </row>
    <row r="154" spans="2:6">
      <c r="B154" s="324"/>
      <c r="C154" s="325" t="s">
        <v>1115</v>
      </c>
      <c r="D154" s="343">
        <v>-1258740</v>
      </c>
      <c r="E154" s="326">
        <v>0</v>
      </c>
      <c r="F154" s="344">
        <f t="shared" si="14"/>
        <v>-1258.74</v>
      </c>
    </row>
    <row r="155" spans="2:6">
      <c r="B155" s="324"/>
      <c r="C155" s="325" t="s">
        <v>1076</v>
      </c>
      <c r="D155" s="339">
        <v>4826250</v>
      </c>
      <c r="E155" s="326">
        <v>0</v>
      </c>
      <c r="F155" s="344">
        <f t="shared" si="14"/>
        <v>4826.25</v>
      </c>
    </row>
    <row r="156" spans="2:6">
      <c r="B156" s="324"/>
      <c r="C156" s="325" t="s">
        <v>1116</v>
      </c>
      <c r="D156" s="339">
        <v>106800</v>
      </c>
      <c r="E156" s="326">
        <v>0</v>
      </c>
      <c r="F156" s="344">
        <f t="shared" si="14"/>
        <v>106.8</v>
      </c>
    </row>
    <row r="157" spans="2:6">
      <c r="B157" s="324"/>
      <c r="C157" s="325" t="s">
        <v>1117</v>
      </c>
      <c r="D157" s="339">
        <v>12000</v>
      </c>
      <c r="E157" s="326">
        <v>0</v>
      </c>
      <c r="F157" s="344">
        <f t="shared" si="14"/>
        <v>12</v>
      </c>
    </row>
    <row r="158" spans="2:6">
      <c r="B158" s="324"/>
      <c r="C158" s="325" t="s">
        <v>1118</v>
      </c>
      <c r="D158" s="339">
        <v>120000</v>
      </c>
      <c r="E158" s="326">
        <v>0</v>
      </c>
      <c r="F158" s="344">
        <f t="shared" si="14"/>
        <v>120</v>
      </c>
    </row>
    <row r="159" spans="2:6">
      <c r="B159" s="324"/>
      <c r="C159" s="325" t="s">
        <v>1119</v>
      </c>
      <c r="D159" s="327">
        <v>33642325.920000002</v>
      </c>
      <c r="E159" s="340">
        <v>33444676.899999999</v>
      </c>
      <c r="F159" s="344">
        <f t="shared" si="14"/>
        <v>197.64902000000328</v>
      </c>
    </row>
    <row r="160" spans="2:6">
      <c r="B160" s="324"/>
      <c r="C160" s="325" t="s">
        <v>1120</v>
      </c>
      <c r="D160" s="336">
        <v>-18612278268.549999</v>
      </c>
      <c r="E160" s="336">
        <v>-18612278268.549999</v>
      </c>
      <c r="F160" s="344">
        <f t="shared" si="14"/>
        <v>0</v>
      </c>
    </row>
    <row r="161" spans="2:6">
      <c r="B161" s="324"/>
      <c r="C161" s="325" t="s">
        <v>1121</v>
      </c>
      <c r="D161" s="327">
        <v>9607636.7200000007</v>
      </c>
      <c r="E161" s="339">
        <v>3198760</v>
      </c>
      <c r="F161" s="344">
        <f t="shared" si="14"/>
        <v>6408.8767200000011</v>
      </c>
    </row>
    <row r="162" spans="2:6">
      <c r="B162" s="324"/>
      <c r="C162" s="325" t="s">
        <v>1122</v>
      </c>
      <c r="D162" s="326">
        <v>0</v>
      </c>
      <c r="E162" s="327">
        <v>17946207.719999999</v>
      </c>
      <c r="F162" s="344">
        <f t="shared" si="14"/>
        <v>-17946.207719999999</v>
      </c>
    </row>
    <row r="163" spans="2:6">
      <c r="B163" s="324"/>
      <c r="C163" s="325" t="s">
        <v>1123</v>
      </c>
      <c r="D163" s="327">
        <v>1034686.23</v>
      </c>
      <c r="E163" s="326">
        <v>0</v>
      </c>
      <c r="F163" s="344">
        <f t="shared" si="14"/>
        <v>1034.68623</v>
      </c>
    </row>
    <row r="164" spans="2:6">
      <c r="B164" s="324"/>
      <c r="C164" s="325" t="s">
        <v>1065</v>
      </c>
      <c r="D164" s="326">
        <v>0</v>
      </c>
      <c r="E164" s="327">
        <v>3327111.75</v>
      </c>
      <c r="F164" s="344">
        <f t="shared" si="14"/>
        <v>-3327.11175</v>
      </c>
    </row>
    <row r="165" spans="2:6">
      <c r="B165" s="324"/>
      <c r="C165" s="325" t="s">
        <v>1124</v>
      </c>
      <c r="D165" s="327">
        <v>3474519371.3699999</v>
      </c>
      <c r="E165" s="327">
        <v>33697671190.549999</v>
      </c>
      <c r="F165" s="344">
        <f t="shared" si="14"/>
        <v>-30223151.819180001</v>
      </c>
    </row>
    <row r="166" spans="2:6">
      <c r="B166" s="324"/>
      <c r="C166" s="325" t="s">
        <v>575</v>
      </c>
      <c r="D166" s="327">
        <v>12730774463.67</v>
      </c>
      <c r="E166" s="326">
        <v>0</v>
      </c>
      <c r="F166" s="344">
        <f t="shared" si="14"/>
        <v>12730774.46367</v>
      </c>
    </row>
    <row r="167" spans="2:6">
      <c r="B167" s="324"/>
      <c r="C167" s="325" t="s">
        <v>1125</v>
      </c>
      <c r="D167" s="339">
        <v>350000</v>
      </c>
      <c r="E167" s="326">
        <v>0</v>
      </c>
      <c r="F167" s="344">
        <f t="shared" si="14"/>
        <v>350</v>
      </c>
    </row>
    <row r="168" spans="2:6">
      <c r="B168" s="324"/>
      <c r="C168" s="325" t="s">
        <v>577</v>
      </c>
      <c r="D168" s="340">
        <v>20417994777.5</v>
      </c>
      <c r="E168" s="326">
        <v>0</v>
      </c>
      <c r="F168" s="344">
        <f t="shared" si="14"/>
        <v>20417994.7775</v>
      </c>
    </row>
    <row r="169" spans="2:6">
      <c r="B169" s="324"/>
      <c r="C169" s="325" t="s">
        <v>578</v>
      </c>
      <c r="D169" s="327">
        <v>149951.54999999999</v>
      </c>
      <c r="E169" s="326">
        <v>0</v>
      </c>
      <c r="F169" s="344">
        <f t="shared" si="14"/>
        <v>149.95155</v>
      </c>
    </row>
    <row r="170" spans="2:6">
      <c r="B170" s="324"/>
      <c r="C170" s="325" t="s">
        <v>579</v>
      </c>
      <c r="D170" s="339">
        <v>146140</v>
      </c>
      <c r="E170" s="326">
        <v>0</v>
      </c>
      <c r="F170" s="344">
        <f t="shared" si="14"/>
        <v>146.13999999999999</v>
      </c>
    </row>
    <row r="171" spans="2:6">
      <c r="B171" s="324"/>
      <c r="C171" s="325" t="s">
        <v>583</v>
      </c>
      <c r="D171" s="326">
        <v>0</v>
      </c>
      <c r="E171" s="339">
        <v>49094</v>
      </c>
      <c r="F171" s="344">
        <f t="shared" si="14"/>
        <v>-49.094000000000001</v>
      </c>
    </row>
    <row r="172" spans="2:6">
      <c r="B172" s="324"/>
      <c r="C172" s="325" t="s">
        <v>589</v>
      </c>
      <c r="D172" s="326">
        <v>0</v>
      </c>
      <c r="E172" s="327">
        <v>7647930411.7400007</v>
      </c>
      <c r="F172" s="344">
        <f t="shared" si="14"/>
        <v>-7647930.4117400004</v>
      </c>
    </row>
    <row r="173" spans="2:6">
      <c r="B173" s="324"/>
      <c r="C173" s="325" t="s">
        <v>591</v>
      </c>
      <c r="D173" s="326">
        <v>0</v>
      </c>
      <c r="E173" s="327">
        <v>30658488955.34</v>
      </c>
      <c r="F173" s="344">
        <f t="shared" si="14"/>
        <v>-30658488.955340002</v>
      </c>
    </row>
    <row r="174" spans="2:6">
      <c r="B174" s="320"/>
      <c r="C174" s="321" t="s">
        <v>594</v>
      </c>
      <c r="D174" s="323">
        <v>35792628631.619995</v>
      </c>
      <c r="E174" s="323">
        <v>82866215417.039993</v>
      </c>
      <c r="F174" s="344">
        <f t="shared" si="14"/>
        <v>-47073586.785420001</v>
      </c>
    </row>
    <row r="175" spans="2:6">
      <c r="B175" s="320"/>
      <c r="C175" s="321" t="s">
        <v>595</v>
      </c>
      <c r="D175" s="322">
        <v>0</v>
      </c>
      <c r="E175" s="323">
        <v>72480030279.039993</v>
      </c>
      <c r="F175" s="344">
        <f t="shared" si="14"/>
        <v>-72480030.279039994</v>
      </c>
    </row>
    <row r="179" spans="2:7">
      <c r="B179" s="348" t="s">
        <v>406</v>
      </c>
      <c r="C179" s="326">
        <v>0</v>
      </c>
      <c r="D179" s="326">
        <v>0</v>
      </c>
      <c r="E179" s="327">
        <v>161344357.71000001</v>
      </c>
      <c r="F179" s="327">
        <v>161344357.71000001</v>
      </c>
      <c r="G179" s="244">
        <f>F179/1000</f>
        <v>161344.35771000001</v>
      </c>
    </row>
    <row r="180" spans="2:7">
      <c r="B180" s="348" t="s">
        <v>1126</v>
      </c>
      <c r="C180" s="326">
        <v>0</v>
      </c>
      <c r="D180" s="326">
        <v>0</v>
      </c>
      <c r="E180" s="327">
        <v>195906828.72999999</v>
      </c>
      <c r="F180" s="327">
        <v>195906828.72999999</v>
      </c>
      <c r="G180" s="244">
        <f>F180/1000</f>
        <v>195906.82872999998</v>
      </c>
    </row>
    <row r="181" spans="2:7">
      <c r="B181" s="348" t="s">
        <v>1127</v>
      </c>
      <c r="C181" s="326">
        <v>0</v>
      </c>
      <c r="D181" s="326">
        <v>0</v>
      </c>
      <c r="E181" s="327">
        <v>139340403.31</v>
      </c>
      <c r="F181" s="327">
        <v>139340403.31</v>
      </c>
      <c r="G181" s="244">
        <f>F181/1000</f>
        <v>139340.40330999999</v>
      </c>
    </row>
    <row r="184" spans="2:7">
      <c r="B184" s="307" t="s">
        <v>566</v>
      </c>
      <c r="C184" s="308"/>
      <c r="D184" s="308"/>
      <c r="E184" s="308"/>
    </row>
    <row r="185" spans="2:7" ht="15.75">
      <c r="B185" s="313" t="s">
        <v>1128</v>
      </c>
      <c r="C185" s="308"/>
      <c r="D185" s="308"/>
      <c r="E185" s="308"/>
    </row>
    <row r="186" spans="2:7">
      <c r="B186" s="308"/>
      <c r="C186" s="318" t="s">
        <v>1129</v>
      </c>
      <c r="D186" s="308"/>
      <c r="E186" s="308"/>
    </row>
    <row r="187" spans="2:7">
      <c r="B187" s="308"/>
      <c r="C187" s="318" t="s">
        <v>567</v>
      </c>
      <c r="D187" s="308"/>
      <c r="E187" s="308"/>
    </row>
    <row r="188" spans="2:7">
      <c r="B188" s="308" t="s">
        <v>568</v>
      </c>
      <c r="C188" s="308" t="s">
        <v>569</v>
      </c>
      <c r="D188" s="308"/>
      <c r="E188" s="308"/>
    </row>
    <row r="189" spans="2:7">
      <c r="B189" s="319" t="s">
        <v>570</v>
      </c>
      <c r="C189" s="319" t="s">
        <v>571</v>
      </c>
      <c r="D189" s="319" t="s">
        <v>572</v>
      </c>
      <c r="E189" s="319" t="s">
        <v>573</v>
      </c>
    </row>
    <row r="190" spans="2:7">
      <c r="B190" s="320" t="s">
        <v>1130</v>
      </c>
      <c r="C190" s="321" t="s">
        <v>574</v>
      </c>
      <c r="D190" s="322">
        <v>0</v>
      </c>
      <c r="E190" s="323">
        <v>54050272894.439995</v>
      </c>
    </row>
    <row r="191" spans="2:7">
      <c r="B191" s="324"/>
      <c r="C191" s="325" t="s">
        <v>1120</v>
      </c>
      <c r="D191" s="327">
        <v>33697671190.549999</v>
      </c>
      <c r="E191" s="327">
        <v>3474519371.3699999</v>
      </c>
    </row>
    <row r="192" spans="2:7">
      <c r="B192" s="324"/>
      <c r="C192" s="325" t="s">
        <v>1124</v>
      </c>
      <c r="D192" s="339">
        <v>5831165802</v>
      </c>
      <c r="E192" s="339">
        <v>5831165802</v>
      </c>
    </row>
    <row r="193" spans="2:5">
      <c r="B193" s="324"/>
      <c r="C193" s="325" t="s">
        <v>577</v>
      </c>
      <c r="D193" s="327">
        <v>32286507589.169998</v>
      </c>
      <c r="E193" s="326">
        <v>0</v>
      </c>
    </row>
    <row r="194" spans="2:5">
      <c r="B194" s="324"/>
      <c r="C194" s="325" t="s">
        <v>591</v>
      </c>
      <c r="D194" s="326">
        <v>0</v>
      </c>
      <c r="E194" s="327">
        <v>38792673194.790001</v>
      </c>
    </row>
    <row r="195" spans="2:5">
      <c r="B195" s="320"/>
      <c r="C195" s="321" t="s">
        <v>594</v>
      </c>
      <c r="D195" s="323">
        <v>71815344581.720001</v>
      </c>
      <c r="E195" s="323">
        <v>48098358368.159996</v>
      </c>
    </row>
    <row r="196" spans="2:5">
      <c r="B196" s="320"/>
      <c r="C196" s="321" t="s">
        <v>595</v>
      </c>
      <c r="D196" s="322">
        <v>0</v>
      </c>
      <c r="E196" s="323">
        <v>30333286680.880001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99"/>
  <sheetViews>
    <sheetView zoomScale="80" zoomScaleNormal="80" workbookViewId="0">
      <selection activeCell="N26" sqref="N26"/>
    </sheetView>
  </sheetViews>
  <sheetFormatPr defaultRowHeight="15"/>
  <cols>
    <col min="3" max="3" width="14.85546875" customWidth="1"/>
    <col min="4" max="4" width="14" customWidth="1"/>
    <col min="5" max="5" width="12.7109375" bestFit="1" customWidth="1"/>
    <col min="10" max="10" width="10.140625" bestFit="1" customWidth="1"/>
    <col min="11" max="11" width="14.5703125" bestFit="1" customWidth="1"/>
    <col min="12" max="12" width="13.28515625" bestFit="1" customWidth="1"/>
    <col min="16" max="16" width="9.140625" bestFit="1" customWidth="1"/>
    <col min="17" max="17" width="15.42578125" bestFit="1" customWidth="1"/>
    <col min="18" max="18" width="15.28515625" bestFit="1" customWidth="1"/>
    <col min="20" max="20" width="18.7109375" bestFit="1" customWidth="1"/>
  </cols>
  <sheetData>
    <row r="1" spans="1:20" ht="25.5">
      <c r="A1" s="647" t="s">
        <v>570</v>
      </c>
      <c r="B1" s="647" t="s">
        <v>571</v>
      </c>
      <c r="C1" s="647" t="s">
        <v>572</v>
      </c>
      <c r="D1" s="647" t="s">
        <v>573</v>
      </c>
      <c r="I1" s="362" t="s">
        <v>1588</v>
      </c>
      <c r="J1" s="243"/>
      <c r="K1" s="243"/>
      <c r="L1" s="243"/>
      <c r="O1" s="362" t="s">
        <v>1588</v>
      </c>
      <c r="P1" s="243"/>
      <c r="Q1" s="243"/>
      <c r="R1" s="243"/>
    </row>
    <row r="2" spans="1:20" ht="22.5">
      <c r="A2" s="648" t="s">
        <v>1124</v>
      </c>
      <c r="B2" s="649" t="s">
        <v>574</v>
      </c>
      <c r="C2" s="366">
        <v>0</v>
      </c>
      <c r="D2" s="366">
        <v>30333286.680880003</v>
      </c>
      <c r="I2" s="363" t="s">
        <v>1589</v>
      </c>
      <c r="J2" s="243"/>
      <c r="K2" s="243"/>
      <c r="L2" s="243"/>
      <c r="O2" s="363" t="s">
        <v>1591</v>
      </c>
      <c r="P2" s="243"/>
      <c r="Q2" s="243"/>
      <c r="R2" s="243"/>
    </row>
    <row r="3" spans="1:20">
      <c r="A3" s="650"/>
      <c r="B3" s="651" t="s">
        <v>1145</v>
      </c>
      <c r="C3" s="1">
        <v>2359905.1326299999</v>
      </c>
      <c r="D3" s="1">
        <v>2359905.1326299999</v>
      </c>
      <c r="I3" s="243"/>
      <c r="J3" s="364" t="s">
        <v>1590</v>
      </c>
      <c r="K3" s="243"/>
      <c r="L3" s="243"/>
      <c r="O3" s="243"/>
      <c r="P3" s="364" t="s">
        <v>1592</v>
      </c>
      <c r="Q3" s="243"/>
      <c r="R3" s="243"/>
    </row>
    <row r="4" spans="1:20">
      <c r="A4" s="652"/>
      <c r="B4" s="651" t="s">
        <v>1185</v>
      </c>
      <c r="C4" s="1">
        <v>2359905.1326299999</v>
      </c>
      <c r="D4" s="1">
        <v>2359905.1326299999</v>
      </c>
      <c r="I4" s="243"/>
      <c r="J4" s="364" t="s">
        <v>567</v>
      </c>
      <c r="K4" s="243"/>
      <c r="L4" s="243"/>
      <c r="O4" s="243"/>
      <c r="P4" s="364" t="s">
        <v>567</v>
      </c>
      <c r="Q4" s="243"/>
      <c r="R4" s="243"/>
    </row>
    <row r="5" spans="1:20">
      <c r="A5" s="650"/>
      <c r="B5" s="651" t="s">
        <v>1150</v>
      </c>
      <c r="C5" s="1">
        <v>0</v>
      </c>
      <c r="D5" s="1">
        <v>0</v>
      </c>
      <c r="I5" s="243" t="s">
        <v>568</v>
      </c>
      <c r="J5" s="243" t="s">
        <v>569</v>
      </c>
      <c r="K5" s="243"/>
      <c r="L5" s="243"/>
      <c r="O5" s="243" t="s">
        <v>568</v>
      </c>
      <c r="P5" s="243" t="s">
        <v>569</v>
      </c>
      <c r="Q5" s="243"/>
      <c r="R5" s="243"/>
    </row>
    <row r="6" spans="1:20" ht="25.5">
      <c r="A6" s="652"/>
      <c r="B6" s="651" t="s">
        <v>1575</v>
      </c>
      <c r="C6" s="1">
        <v>0</v>
      </c>
      <c r="D6" s="1">
        <v>0</v>
      </c>
      <c r="I6" s="365" t="s">
        <v>570</v>
      </c>
      <c r="J6" s="365" t="s">
        <v>571</v>
      </c>
      <c r="K6" s="365" t="s">
        <v>572</v>
      </c>
      <c r="L6" s="365" t="s">
        <v>573</v>
      </c>
      <c r="O6" s="365" t="s">
        <v>570</v>
      </c>
      <c r="P6" s="365" t="s">
        <v>571</v>
      </c>
      <c r="Q6" s="365" t="s">
        <v>572</v>
      </c>
      <c r="R6" s="365" t="s">
        <v>573</v>
      </c>
    </row>
    <row r="7" spans="1:20" ht="33.75">
      <c r="A7" s="653"/>
      <c r="B7" s="651" t="s">
        <v>1576</v>
      </c>
      <c r="C7" s="1">
        <v>0</v>
      </c>
      <c r="D7" s="1">
        <v>0</v>
      </c>
      <c r="I7" s="367" t="s">
        <v>1577</v>
      </c>
      <c r="J7" s="368" t="s">
        <v>574</v>
      </c>
      <c r="K7" s="679">
        <v>-3593577977.6799998</v>
      </c>
      <c r="L7" s="366">
        <v>0</v>
      </c>
      <c r="O7" s="367" t="s">
        <v>1577</v>
      </c>
      <c r="P7" s="368" t="s">
        <v>574</v>
      </c>
      <c r="Q7" s="366">
        <v>0</v>
      </c>
      <c r="R7" s="366">
        <v>0</v>
      </c>
    </row>
    <row r="8" spans="1:20">
      <c r="A8" s="650"/>
      <c r="B8" s="654" t="s">
        <v>1153</v>
      </c>
      <c r="C8" s="655">
        <v>10932045.179989999</v>
      </c>
      <c r="D8" s="655">
        <v>3138074.5066099996</v>
      </c>
      <c r="E8" s="2">
        <f>D8-C8</f>
        <v>-7793970.6733799996</v>
      </c>
      <c r="I8" s="369"/>
      <c r="J8" s="370" t="s">
        <v>1186</v>
      </c>
      <c r="K8" s="1">
        <v>0</v>
      </c>
      <c r="L8" s="680">
        <v>-107973368.39</v>
      </c>
      <c r="O8" s="369"/>
      <c r="P8" s="681">
        <v>1700</v>
      </c>
      <c r="Q8" s="1">
        <v>0</v>
      </c>
      <c r="R8" s="680">
        <v>-54340779.100000001</v>
      </c>
    </row>
    <row r="9" spans="1:20">
      <c r="A9" s="652"/>
      <c r="B9" s="654" t="s">
        <v>1154</v>
      </c>
      <c r="C9" s="655">
        <v>10932045.179989999</v>
      </c>
      <c r="D9" s="655">
        <v>3138074.5066099996</v>
      </c>
      <c r="I9" s="371"/>
      <c r="J9" s="370" t="s">
        <v>1187</v>
      </c>
      <c r="K9" s="1">
        <v>0</v>
      </c>
      <c r="L9" s="680">
        <v>-107973368.39</v>
      </c>
      <c r="O9" s="371"/>
      <c r="P9" s="370" t="s">
        <v>1574</v>
      </c>
      <c r="Q9" s="1">
        <v>0</v>
      </c>
      <c r="R9" s="680">
        <v>-54340779.100000001</v>
      </c>
    </row>
    <row r="10" spans="1:20">
      <c r="A10" s="653"/>
      <c r="B10" s="654" t="s">
        <v>1084</v>
      </c>
      <c r="C10" s="655">
        <v>10932045.179989999</v>
      </c>
      <c r="D10" s="655">
        <v>3138074.5066099996</v>
      </c>
      <c r="I10" s="372"/>
      <c r="J10" s="370" t="s">
        <v>1188</v>
      </c>
      <c r="K10" s="1">
        <v>0</v>
      </c>
      <c r="L10" s="680">
        <v>-107973368.39</v>
      </c>
      <c r="O10" s="369"/>
      <c r="P10" s="370" t="s">
        <v>1186</v>
      </c>
      <c r="Q10" s="1">
        <v>0</v>
      </c>
      <c r="R10" s="680">
        <v>-2263078459.8099999</v>
      </c>
    </row>
    <row r="11" spans="1:20">
      <c r="A11" s="653"/>
      <c r="B11" s="654" t="s">
        <v>1156</v>
      </c>
      <c r="C11" s="655">
        <v>0</v>
      </c>
      <c r="D11" s="655">
        <v>0</v>
      </c>
      <c r="I11" s="369"/>
      <c r="J11" s="370" t="s">
        <v>1192</v>
      </c>
      <c r="K11" s="1">
        <v>0</v>
      </c>
      <c r="L11" s="680">
        <v>-334947141.92000002</v>
      </c>
      <c r="O11" s="371"/>
      <c r="P11" s="370" t="s">
        <v>1187</v>
      </c>
      <c r="Q11" s="1">
        <v>0</v>
      </c>
      <c r="R11" s="680">
        <v>-2263078459.8099999</v>
      </c>
    </row>
    <row r="12" spans="1:20">
      <c r="A12" s="650"/>
      <c r="B12" s="651" t="s">
        <v>1484</v>
      </c>
      <c r="C12" s="1">
        <v>9137453.5324200001</v>
      </c>
      <c r="D12" s="1">
        <v>0</v>
      </c>
      <c r="I12" s="371"/>
      <c r="J12" s="370" t="s">
        <v>1204</v>
      </c>
      <c r="K12" s="1">
        <v>0</v>
      </c>
      <c r="L12" s="680">
        <v>-334947141.92000002</v>
      </c>
      <c r="O12" s="372"/>
      <c r="P12" s="370" t="s">
        <v>1188</v>
      </c>
      <c r="Q12" s="1">
        <v>0</v>
      </c>
      <c r="R12" s="680">
        <v>-2263078459.8099999</v>
      </c>
    </row>
    <row r="13" spans="1:20">
      <c r="A13" s="652"/>
      <c r="B13" s="651" t="s">
        <v>576</v>
      </c>
      <c r="C13" s="1">
        <v>9137453.5324200001</v>
      </c>
      <c r="D13" s="1">
        <v>0</v>
      </c>
      <c r="I13" s="369"/>
      <c r="J13" s="370" t="s">
        <v>1150</v>
      </c>
      <c r="K13" s="680">
        <v>-217022196.15000001</v>
      </c>
      <c r="L13" s="680">
        <v>-217022196.15000001</v>
      </c>
      <c r="O13" s="369"/>
      <c r="P13" s="370" t="s">
        <v>1192</v>
      </c>
      <c r="Q13" s="1">
        <v>0</v>
      </c>
      <c r="R13" s="680">
        <v>-549996497.76999998</v>
      </c>
    </row>
    <row r="14" spans="1:20">
      <c r="A14" s="650"/>
      <c r="B14" s="651" t="s">
        <v>1502</v>
      </c>
      <c r="C14" s="1">
        <v>0</v>
      </c>
      <c r="D14" s="1">
        <v>3819816.9208899997</v>
      </c>
      <c r="I14" s="371"/>
      <c r="J14" s="370" t="s">
        <v>1577</v>
      </c>
      <c r="K14" s="680">
        <v>-217022196.15000001</v>
      </c>
      <c r="L14" s="680">
        <v>-217022196.15000001</v>
      </c>
      <c r="O14" s="371"/>
      <c r="P14" s="370" t="s">
        <v>1204</v>
      </c>
      <c r="Q14" s="1">
        <v>0</v>
      </c>
      <c r="R14" s="680">
        <v>-549996497.76999998</v>
      </c>
    </row>
    <row r="15" spans="1:20">
      <c r="A15" s="652"/>
      <c r="B15" s="651" t="s">
        <v>590</v>
      </c>
      <c r="C15" s="1">
        <v>0</v>
      </c>
      <c r="D15" s="1">
        <v>3819816.9208899997</v>
      </c>
      <c r="I15" s="372"/>
      <c r="J15" s="370" t="s">
        <v>1109</v>
      </c>
      <c r="K15" s="680">
        <v>-217022196.15000001</v>
      </c>
      <c r="L15" s="680">
        <v>-217022196.15000001</v>
      </c>
      <c r="O15" s="369"/>
      <c r="P15" s="370" t="s">
        <v>1153</v>
      </c>
      <c r="Q15" s="680">
        <v>-3224855464.1199999</v>
      </c>
      <c r="R15" s="1">
        <v>11098333045.969999</v>
      </c>
    </row>
    <row r="16" spans="1:20">
      <c r="A16" s="648"/>
      <c r="B16" s="649" t="s">
        <v>594</v>
      </c>
      <c r="C16" s="366">
        <v>22429403.845040001</v>
      </c>
      <c r="D16" s="366">
        <v>9317796.560130002</v>
      </c>
      <c r="I16" s="369"/>
      <c r="J16" s="370" t="s">
        <v>1153</v>
      </c>
      <c r="K16" s="1">
        <v>0</v>
      </c>
      <c r="L16" s="1">
        <v>107973368.39</v>
      </c>
      <c r="O16" s="371"/>
      <c r="P16" s="370" t="s">
        <v>1154</v>
      </c>
      <c r="Q16" s="680">
        <v>-3224855464.1199999</v>
      </c>
      <c r="R16" s="1">
        <v>11098333045.969999</v>
      </c>
      <c r="T16" s="220">
        <f>R16-Q16</f>
        <v>14323188510.09</v>
      </c>
    </row>
    <row r="17" spans="1:18" ht="22.5">
      <c r="A17" s="648"/>
      <c r="B17" s="649" t="s">
        <v>595</v>
      </c>
      <c r="C17" s="366">
        <v>0</v>
      </c>
      <c r="D17" s="366">
        <v>17221679.395970002</v>
      </c>
      <c r="I17" s="371"/>
      <c r="J17" s="370" t="s">
        <v>1154</v>
      </c>
      <c r="K17" s="1">
        <v>0</v>
      </c>
      <c r="L17" s="1">
        <v>107973368.39</v>
      </c>
      <c r="O17" s="372"/>
      <c r="P17" s="370" t="s">
        <v>1084</v>
      </c>
      <c r="Q17" s="680">
        <v>-3224855464.1199999</v>
      </c>
      <c r="R17" s="1">
        <v>11098333045.969999</v>
      </c>
    </row>
    <row r="18" spans="1:18">
      <c r="C18" s="220">
        <v>0</v>
      </c>
      <c r="D18" s="220">
        <v>0</v>
      </c>
      <c r="I18" s="372"/>
      <c r="J18" s="370" t="s">
        <v>1084</v>
      </c>
      <c r="K18" s="1">
        <v>0</v>
      </c>
      <c r="L18" s="1">
        <v>107973368.39</v>
      </c>
      <c r="O18" s="369"/>
      <c r="P18" s="370" t="s">
        <v>1196</v>
      </c>
      <c r="Q18" s="1">
        <v>0</v>
      </c>
      <c r="R18" s="1">
        <v>422306533.94999999</v>
      </c>
    </row>
    <row r="19" spans="1:18">
      <c r="I19" s="367"/>
      <c r="J19" s="368" t="s">
        <v>594</v>
      </c>
      <c r="K19" s="679">
        <v>-217022196.15000001</v>
      </c>
      <c r="L19" s="679">
        <v>-551969338.07000005</v>
      </c>
      <c r="O19" s="371"/>
      <c r="P19" s="370" t="s">
        <v>1197</v>
      </c>
      <c r="Q19" s="1">
        <v>0</v>
      </c>
      <c r="R19" s="1">
        <v>422306533.94999999</v>
      </c>
    </row>
    <row r="20" spans="1:18" ht="22.5">
      <c r="A20" s="656" t="s">
        <v>566</v>
      </c>
      <c r="B20" s="657"/>
      <c r="C20" s="657"/>
      <c r="D20" s="657"/>
      <c r="E20" s="658"/>
      <c r="I20" s="367"/>
      <c r="J20" s="368" t="s">
        <v>595</v>
      </c>
      <c r="K20" s="679">
        <v>-3258630835.7600002</v>
      </c>
      <c r="L20" s="366">
        <v>0</v>
      </c>
      <c r="O20" s="367"/>
      <c r="P20" s="368" t="s">
        <v>594</v>
      </c>
      <c r="Q20" s="679">
        <v>-3224855464.1199999</v>
      </c>
      <c r="R20" s="366">
        <v>8653223843.2399998</v>
      </c>
    </row>
    <row r="21" spans="1:18" ht="22.5">
      <c r="A21" s="656" t="s">
        <v>1586</v>
      </c>
      <c r="B21" s="657"/>
      <c r="C21" s="657"/>
      <c r="D21" s="657"/>
      <c r="E21" s="658"/>
      <c r="O21" s="367"/>
      <c r="P21" s="368" t="s">
        <v>595</v>
      </c>
      <c r="Q21" s="679">
        <v>-11878079307.360001</v>
      </c>
      <c r="R21" s="366">
        <v>0</v>
      </c>
    </row>
    <row r="22" spans="1:18">
      <c r="A22" s="657"/>
      <c r="B22" s="659" t="s">
        <v>1587</v>
      </c>
      <c r="C22" s="657"/>
      <c r="D22" s="657"/>
      <c r="E22" s="658"/>
    </row>
    <row r="23" spans="1:18">
      <c r="A23" s="657"/>
      <c r="B23" s="659" t="s">
        <v>567</v>
      </c>
      <c r="C23" s="657"/>
      <c r="D23" s="657"/>
      <c r="E23" s="658"/>
    </row>
    <row r="24" spans="1:18">
      <c r="A24" s="657" t="s">
        <v>568</v>
      </c>
      <c r="B24" s="657" t="s">
        <v>569</v>
      </c>
      <c r="C24" s="657"/>
      <c r="D24" s="657"/>
      <c r="E24" s="658"/>
    </row>
    <row r="25" spans="1:18">
      <c r="A25" s="660" t="s">
        <v>570</v>
      </c>
      <c r="B25" s="660" t="s">
        <v>571</v>
      </c>
      <c r="C25" s="660" t="s">
        <v>572</v>
      </c>
      <c r="D25" s="660" t="s">
        <v>573</v>
      </c>
      <c r="E25" s="661"/>
      <c r="I25" t="s">
        <v>1593</v>
      </c>
    </row>
    <row r="26" spans="1:18" ht="38.25">
      <c r="A26" s="662" t="s">
        <v>1154</v>
      </c>
      <c r="B26" s="663" t="s">
        <v>574</v>
      </c>
      <c r="C26" s="664">
        <v>0</v>
      </c>
      <c r="D26" s="664">
        <v>86311537.331160009</v>
      </c>
      <c r="E26" s="661"/>
      <c r="I26" s="678" t="s">
        <v>1152</v>
      </c>
      <c r="J26" s="1">
        <v>449053.43</v>
      </c>
      <c r="K26" s="682"/>
      <c r="L26" s="683" t="s">
        <v>1594</v>
      </c>
    </row>
    <row r="27" spans="1:18">
      <c r="A27" s="673"/>
      <c r="B27" s="674" t="s">
        <v>1133</v>
      </c>
      <c r="C27" s="675">
        <v>19717037.26424</v>
      </c>
      <c r="D27" s="675">
        <v>120023.58506</v>
      </c>
      <c r="E27" s="661">
        <f>D27-C27</f>
        <v>-19597013.67918</v>
      </c>
    </row>
    <row r="28" spans="1:18">
      <c r="A28" s="668"/>
      <c r="B28" s="666" t="s">
        <v>1134</v>
      </c>
      <c r="C28" s="667">
        <v>48000.019890000003</v>
      </c>
      <c r="D28" s="667">
        <v>0</v>
      </c>
      <c r="E28" s="661">
        <f t="shared" ref="E28:E91" si="0">D28-C28</f>
        <v>-48000.019890000003</v>
      </c>
    </row>
    <row r="29" spans="1:18">
      <c r="A29" s="668"/>
      <c r="B29" s="666" t="s">
        <v>1136</v>
      </c>
      <c r="C29" s="667">
        <v>19669023.544349998</v>
      </c>
      <c r="D29" s="667">
        <v>120023.58506</v>
      </c>
      <c r="E29" s="661">
        <f t="shared" si="0"/>
        <v>-19548999.959289998</v>
      </c>
    </row>
    <row r="30" spans="1:18">
      <c r="A30" s="668"/>
      <c r="B30" s="666" t="s">
        <v>1555</v>
      </c>
      <c r="C30" s="667">
        <v>13.7</v>
      </c>
      <c r="D30" s="667">
        <v>0</v>
      </c>
      <c r="E30" s="661">
        <f t="shared" si="0"/>
        <v>-13.7</v>
      </c>
    </row>
    <row r="31" spans="1:18">
      <c r="A31" s="673"/>
      <c r="B31" s="674" t="s">
        <v>1145</v>
      </c>
      <c r="C31" s="675">
        <v>1949099.5075699999</v>
      </c>
      <c r="D31" s="675">
        <v>825726.89230999991</v>
      </c>
      <c r="E31" s="661">
        <f t="shared" si="0"/>
        <v>-1123372.6152599999</v>
      </c>
    </row>
    <row r="32" spans="1:18">
      <c r="A32" s="668"/>
      <c r="B32" s="666" t="s">
        <v>1146</v>
      </c>
      <c r="C32" s="667">
        <v>952664.36541999993</v>
      </c>
      <c r="D32" s="667">
        <v>0</v>
      </c>
      <c r="E32" s="661">
        <f t="shared" si="0"/>
        <v>-952664.36541999993</v>
      </c>
    </row>
    <row r="33" spans="1:5">
      <c r="A33" s="668"/>
      <c r="B33" s="666" t="s">
        <v>1185</v>
      </c>
      <c r="C33" s="667">
        <v>825725.89230999991</v>
      </c>
      <c r="D33" s="667">
        <v>825725.89230999991</v>
      </c>
      <c r="E33" s="661">
        <f t="shared" si="0"/>
        <v>0</v>
      </c>
    </row>
    <row r="34" spans="1:5">
      <c r="A34" s="668"/>
      <c r="B34" s="666" t="s">
        <v>1524</v>
      </c>
      <c r="C34" s="667">
        <v>87123.340519999998</v>
      </c>
      <c r="D34" s="667">
        <v>1</v>
      </c>
      <c r="E34" s="661">
        <f t="shared" si="0"/>
        <v>-87122.340519999998</v>
      </c>
    </row>
    <row r="35" spans="1:5">
      <c r="A35" s="668"/>
      <c r="B35" s="666" t="s">
        <v>1556</v>
      </c>
      <c r="C35" s="667">
        <v>264.14999999999998</v>
      </c>
      <c r="D35" s="667">
        <v>0</v>
      </c>
      <c r="E35" s="661">
        <f t="shared" si="0"/>
        <v>-264.14999999999998</v>
      </c>
    </row>
    <row r="36" spans="1:5">
      <c r="A36" s="668"/>
      <c r="B36" s="666" t="s">
        <v>1147</v>
      </c>
      <c r="C36" s="667">
        <v>83321.759319999997</v>
      </c>
      <c r="D36" s="667">
        <v>0</v>
      </c>
      <c r="E36" s="661">
        <f t="shared" si="0"/>
        <v>-83321.759319999997</v>
      </c>
    </row>
    <row r="37" spans="1:5">
      <c r="A37" s="673"/>
      <c r="B37" s="674" t="s">
        <v>1557</v>
      </c>
      <c r="C37" s="675">
        <v>0</v>
      </c>
      <c r="D37" s="675">
        <v>1643109.81831</v>
      </c>
      <c r="E37" s="661">
        <f t="shared" si="0"/>
        <v>1643109.81831</v>
      </c>
    </row>
    <row r="38" spans="1:5">
      <c r="A38" s="668"/>
      <c r="B38" s="666" t="s">
        <v>1558</v>
      </c>
      <c r="C38" s="667">
        <v>0</v>
      </c>
      <c r="D38" s="667">
        <v>1643109.81831</v>
      </c>
      <c r="E38" s="661">
        <f t="shared" si="0"/>
        <v>1643109.81831</v>
      </c>
    </row>
    <row r="39" spans="1:5">
      <c r="A39" s="669"/>
      <c r="B39" s="666" t="s">
        <v>1559</v>
      </c>
      <c r="C39" s="667">
        <v>0</v>
      </c>
      <c r="D39" s="667">
        <v>4534.0892999999996</v>
      </c>
      <c r="E39" s="661">
        <f t="shared" si="0"/>
        <v>4534.0892999999996</v>
      </c>
    </row>
    <row r="40" spans="1:5">
      <c r="A40" s="669"/>
      <c r="B40" s="666" t="s">
        <v>1560</v>
      </c>
      <c r="C40" s="667">
        <v>0</v>
      </c>
      <c r="D40" s="667">
        <v>47637.01197</v>
      </c>
      <c r="E40" s="661">
        <f t="shared" si="0"/>
        <v>47637.01197</v>
      </c>
    </row>
    <row r="41" spans="1:5">
      <c r="A41" s="669"/>
      <c r="B41" s="666" t="s">
        <v>1561</v>
      </c>
      <c r="C41" s="667">
        <v>0</v>
      </c>
      <c r="D41" s="667">
        <v>116012.88562</v>
      </c>
      <c r="E41" s="661">
        <f t="shared" si="0"/>
        <v>116012.88562</v>
      </c>
    </row>
    <row r="42" spans="1:5">
      <c r="A42" s="669"/>
      <c r="B42" s="666" t="s">
        <v>1562</v>
      </c>
      <c r="C42" s="667">
        <v>0</v>
      </c>
      <c r="D42" s="667">
        <v>161360.26580000002</v>
      </c>
      <c r="E42" s="661">
        <f t="shared" si="0"/>
        <v>161360.26580000002</v>
      </c>
    </row>
    <row r="43" spans="1:5">
      <c r="A43" s="669"/>
      <c r="B43" s="666" t="s">
        <v>1563</v>
      </c>
      <c r="C43" s="667">
        <v>0</v>
      </c>
      <c r="D43" s="667">
        <v>593.5</v>
      </c>
      <c r="E43" s="661">
        <f t="shared" si="0"/>
        <v>593.5</v>
      </c>
    </row>
    <row r="44" spans="1:5">
      <c r="A44" s="669"/>
      <c r="B44" s="666" t="s">
        <v>1564</v>
      </c>
      <c r="C44" s="667">
        <v>0</v>
      </c>
      <c r="D44" s="667">
        <v>132222.73808000001</v>
      </c>
      <c r="E44" s="661">
        <f t="shared" si="0"/>
        <v>132222.73808000001</v>
      </c>
    </row>
    <row r="45" spans="1:5">
      <c r="A45" s="669"/>
      <c r="B45" s="666" t="s">
        <v>1565</v>
      </c>
      <c r="C45" s="667">
        <v>0</v>
      </c>
      <c r="D45" s="667">
        <v>396260.77402999997</v>
      </c>
      <c r="E45" s="661">
        <f t="shared" si="0"/>
        <v>396260.77402999997</v>
      </c>
    </row>
    <row r="46" spans="1:5">
      <c r="A46" s="669"/>
      <c r="B46" s="666" t="s">
        <v>1566</v>
      </c>
      <c r="C46" s="667">
        <v>0</v>
      </c>
      <c r="D46" s="667">
        <v>771283.83258000005</v>
      </c>
      <c r="E46" s="661">
        <f t="shared" si="0"/>
        <v>771283.83258000005</v>
      </c>
    </row>
    <row r="47" spans="1:5">
      <c r="A47" s="669"/>
      <c r="B47" s="666" t="s">
        <v>1567</v>
      </c>
      <c r="C47" s="667">
        <v>0</v>
      </c>
      <c r="D47" s="667">
        <v>5211.0124299999998</v>
      </c>
      <c r="E47" s="661">
        <f t="shared" si="0"/>
        <v>5211.0124299999998</v>
      </c>
    </row>
    <row r="48" spans="1:5">
      <c r="A48" s="669"/>
      <c r="B48" s="666" t="s">
        <v>1568</v>
      </c>
      <c r="C48" s="667">
        <v>0</v>
      </c>
      <c r="D48" s="667">
        <v>7993.7084999999997</v>
      </c>
      <c r="E48" s="661">
        <f t="shared" si="0"/>
        <v>7993.7084999999997</v>
      </c>
    </row>
    <row r="49" spans="1:5">
      <c r="A49" s="673"/>
      <c r="B49" s="674" t="s">
        <v>1569</v>
      </c>
      <c r="C49" s="675">
        <v>0</v>
      </c>
      <c r="D49" s="675">
        <v>1820081.4806400002</v>
      </c>
      <c r="E49" s="661">
        <f t="shared" si="0"/>
        <v>1820081.4806400002</v>
      </c>
    </row>
    <row r="50" spans="1:5">
      <c r="A50" s="668"/>
      <c r="B50" s="666" t="s">
        <v>1570</v>
      </c>
      <c r="C50" s="667">
        <v>0</v>
      </c>
      <c r="D50" s="667">
        <v>1410411.96355</v>
      </c>
      <c r="E50" s="661">
        <f t="shared" si="0"/>
        <v>1410411.96355</v>
      </c>
    </row>
    <row r="51" spans="1:5">
      <c r="A51" s="669"/>
      <c r="B51" s="666" t="s">
        <v>1571</v>
      </c>
      <c r="C51" s="667">
        <v>0</v>
      </c>
      <c r="D51" s="667">
        <v>1410411.96355</v>
      </c>
      <c r="E51" s="661">
        <f t="shared" si="0"/>
        <v>1410411.96355</v>
      </c>
    </row>
    <row r="52" spans="1:5">
      <c r="A52" s="668"/>
      <c r="B52" s="666" t="s">
        <v>1572</v>
      </c>
      <c r="C52" s="667">
        <v>0</v>
      </c>
      <c r="D52" s="667">
        <v>41361.81667</v>
      </c>
      <c r="E52" s="661">
        <f t="shared" si="0"/>
        <v>41361.81667</v>
      </c>
    </row>
    <row r="53" spans="1:5">
      <c r="A53" s="673"/>
      <c r="B53" s="674">
        <v>1700</v>
      </c>
      <c r="C53" s="675">
        <v>2240144.2239200003</v>
      </c>
      <c r="D53" s="675">
        <v>1074059.96043</v>
      </c>
      <c r="E53" s="661">
        <f t="shared" si="0"/>
        <v>-1166084.2634900003</v>
      </c>
    </row>
    <row r="54" spans="1:5">
      <c r="A54" s="668"/>
      <c r="B54" s="666" t="s">
        <v>1573</v>
      </c>
      <c r="C54" s="667">
        <v>2239955.3039199999</v>
      </c>
      <c r="D54" s="667">
        <v>21315.211789999998</v>
      </c>
      <c r="E54" s="661">
        <f t="shared" si="0"/>
        <v>-2218640.0921299998</v>
      </c>
    </row>
    <row r="55" spans="1:5">
      <c r="A55" s="668"/>
      <c r="B55" s="666" t="s">
        <v>1574</v>
      </c>
      <c r="C55" s="667">
        <v>188.92</v>
      </c>
      <c r="D55" s="667">
        <v>1052744.7486399999</v>
      </c>
      <c r="E55" s="661">
        <f t="shared" si="0"/>
        <v>1052555.82864</v>
      </c>
    </row>
    <row r="56" spans="1:5">
      <c r="A56" s="669"/>
      <c r="B56" s="666" t="s">
        <v>609</v>
      </c>
      <c r="C56" s="667">
        <v>188.92</v>
      </c>
      <c r="D56" s="667">
        <v>676909.41569000005</v>
      </c>
      <c r="E56" s="661">
        <f t="shared" si="0"/>
        <v>676720.49569000001</v>
      </c>
    </row>
    <row r="57" spans="1:5">
      <c r="A57" s="673"/>
      <c r="B57" s="674" t="s">
        <v>1150</v>
      </c>
      <c r="C57" s="675">
        <v>557026.79975999997</v>
      </c>
      <c r="D57" s="675">
        <v>4007624.73006</v>
      </c>
      <c r="E57" s="661">
        <f t="shared" si="0"/>
        <v>3450597.9303000001</v>
      </c>
    </row>
    <row r="58" spans="1:5">
      <c r="A58" s="668"/>
      <c r="B58" s="666" t="s">
        <v>1151</v>
      </c>
      <c r="C58" s="667">
        <v>449053.43137000001</v>
      </c>
      <c r="D58" s="667">
        <v>12.585000000000001</v>
      </c>
      <c r="E58" s="661">
        <f t="shared" si="0"/>
        <v>-449040.84636999998</v>
      </c>
    </row>
    <row r="59" spans="1:5">
      <c r="A59" s="669"/>
      <c r="B59" s="666" t="s">
        <v>1152</v>
      </c>
      <c r="C59" s="667">
        <v>449053.43137000001</v>
      </c>
      <c r="D59" s="667">
        <v>12.585000000000001</v>
      </c>
      <c r="E59" s="661">
        <f t="shared" si="0"/>
        <v>-449040.84636999998</v>
      </c>
    </row>
    <row r="60" spans="1:5">
      <c r="A60" s="668"/>
      <c r="B60" s="666" t="s">
        <v>1575</v>
      </c>
      <c r="C60" s="667">
        <v>0</v>
      </c>
      <c r="D60" s="667">
        <v>1328483.2690000001</v>
      </c>
      <c r="E60" s="661">
        <f t="shared" si="0"/>
        <v>1328483.2690000001</v>
      </c>
    </row>
    <row r="61" spans="1:5">
      <c r="A61" s="669"/>
      <c r="B61" s="666" t="s">
        <v>1576</v>
      </c>
      <c r="C61" s="667">
        <v>0</v>
      </c>
      <c r="D61" s="667">
        <v>1328483.2690000001</v>
      </c>
      <c r="E61" s="661">
        <f t="shared" si="0"/>
        <v>1328483.2690000001</v>
      </c>
    </row>
    <row r="62" spans="1:5">
      <c r="A62" s="668"/>
      <c r="B62" s="666" t="s">
        <v>1577</v>
      </c>
      <c r="C62" s="667">
        <v>107973.36839</v>
      </c>
      <c r="D62" s="667">
        <v>2679128.8760600002</v>
      </c>
      <c r="E62" s="661">
        <f t="shared" si="0"/>
        <v>2571155.5076700002</v>
      </c>
    </row>
    <row r="63" spans="1:5">
      <c r="A63" s="669"/>
      <c r="B63" s="666" t="s">
        <v>1109</v>
      </c>
      <c r="C63" s="667">
        <v>107973.36839</v>
      </c>
      <c r="D63" s="667">
        <v>2013438.55</v>
      </c>
      <c r="E63" s="661">
        <f t="shared" si="0"/>
        <v>1905465.1816100001</v>
      </c>
    </row>
    <row r="64" spans="1:5">
      <c r="A64" s="669"/>
      <c r="B64" s="666" t="s">
        <v>1112</v>
      </c>
      <c r="C64" s="667">
        <v>0</v>
      </c>
      <c r="D64" s="667">
        <v>665690.32605999999</v>
      </c>
      <c r="E64" s="661">
        <f t="shared" si="0"/>
        <v>665690.32605999999</v>
      </c>
    </row>
    <row r="65" spans="1:5">
      <c r="A65" s="673"/>
      <c r="B65" s="674" t="s">
        <v>1578</v>
      </c>
      <c r="C65" s="675">
        <v>54474.044569999998</v>
      </c>
      <c r="D65" s="675">
        <v>0.6</v>
      </c>
      <c r="E65" s="661">
        <f t="shared" si="0"/>
        <v>-54473.44457</v>
      </c>
    </row>
    <row r="66" spans="1:5">
      <c r="A66" s="668"/>
      <c r="B66" s="666" t="s">
        <v>1072</v>
      </c>
      <c r="C66" s="667">
        <v>12524.321</v>
      </c>
      <c r="D66" s="667">
        <v>0</v>
      </c>
      <c r="E66" s="661">
        <f t="shared" si="0"/>
        <v>-12524.321</v>
      </c>
    </row>
    <row r="67" spans="1:5">
      <c r="A67" s="668"/>
      <c r="B67" s="666" t="s">
        <v>1579</v>
      </c>
      <c r="C67" s="667">
        <v>41949.723570000002</v>
      </c>
      <c r="D67" s="667">
        <v>0.6</v>
      </c>
      <c r="E67" s="661">
        <f t="shared" si="0"/>
        <v>-41949.123570000003</v>
      </c>
    </row>
    <row r="68" spans="1:5">
      <c r="A68" s="665"/>
      <c r="B68" s="666" t="s">
        <v>1580</v>
      </c>
      <c r="C68" s="667">
        <v>43706.719969999998</v>
      </c>
      <c r="D68" s="667">
        <v>1</v>
      </c>
      <c r="E68" s="661">
        <f t="shared" si="0"/>
        <v>-43705.719969999998</v>
      </c>
    </row>
    <row r="69" spans="1:5">
      <c r="A69" s="668"/>
      <c r="B69" s="666" t="s">
        <v>1581</v>
      </c>
      <c r="C69" s="667">
        <v>4380.3999999999996</v>
      </c>
      <c r="D69" s="667">
        <v>1</v>
      </c>
      <c r="E69" s="661">
        <f t="shared" si="0"/>
        <v>-4379.3999999999996</v>
      </c>
    </row>
    <row r="70" spans="1:5">
      <c r="A70" s="668"/>
      <c r="B70" s="666" t="s">
        <v>1582</v>
      </c>
      <c r="C70" s="667">
        <v>39326.319969999997</v>
      </c>
      <c r="D70" s="667">
        <v>0</v>
      </c>
      <c r="E70" s="661">
        <f t="shared" si="0"/>
        <v>-39326.319969999997</v>
      </c>
    </row>
    <row r="71" spans="1:5">
      <c r="A71" s="673"/>
      <c r="B71" s="674" t="s">
        <v>1153</v>
      </c>
      <c r="C71" s="675">
        <v>348223.04045999999</v>
      </c>
      <c r="D71" s="675">
        <v>288381.59058999998</v>
      </c>
      <c r="E71" s="661">
        <f t="shared" si="0"/>
        <v>-59841.449870000011</v>
      </c>
    </row>
    <row r="72" spans="1:5">
      <c r="A72" s="668"/>
      <c r="B72" s="666" t="s">
        <v>1154</v>
      </c>
      <c r="C72" s="667">
        <v>282778.42397</v>
      </c>
      <c r="D72" s="667">
        <v>282778.42397</v>
      </c>
      <c r="E72" s="661">
        <f t="shared" si="0"/>
        <v>0</v>
      </c>
    </row>
    <row r="73" spans="1:5">
      <c r="A73" s="669"/>
      <c r="B73" s="666" t="s">
        <v>1155</v>
      </c>
      <c r="C73" s="667">
        <v>8344.6158400000004</v>
      </c>
      <c r="D73" s="667">
        <v>48897.06237</v>
      </c>
      <c r="E73" s="661">
        <f t="shared" si="0"/>
        <v>40552.446530000001</v>
      </c>
    </row>
    <row r="74" spans="1:5">
      <c r="A74" s="669"/>
      <c r="B74" s="666" t="s">
        <v>1084</v>
      </c>
      <c r="C74" s="667">
        <v>199942.94988999999</v>
      </c>
      <c r="D74" s="667">
        <v>203197.51136</v>
      </c>
      <c r="E74" s="661">
        <f t="shared" si="0"/>
        <v>3254.5614700000151</v>
      </c>
    </row>
    <row r="75" spans="1:5">
      <c r="A75" s="669"/>
      <c r="B75" s="666" t="s">
        <v>1156</v>
      </c>
      <c r="C75" s="667">
        <v>74490.858240000001</v>
      </c>
      <c r="D75" s="667">
        <v>30683.85024</v>
      </c>
      <c r="E75" s="661">
        <f t="shared" si="0"/>
        <v>-43807.008000000002</v>
      </c>
    </row>
    <row r="76" spans="1:5">
      <c r="A76" s="668"/>
      <c r="B76" s="666" t="s">
        <v>1157</v>
      </c>
      <c r="C76" s="667">
        <v>0</v>
      </c>
      <c r="D76" s="667">
        <v>49.1</v>
      </c>
      <c r="E76" s="661">
        <f t="shared" si="0"/>
        <v>49.1</v>
      </c>
    </row>
    <row r="77" spans="1:5">
      <c r="A77" s="668"/>
      <c r="B77" s="666" t="s">
        <v>1158</v>
      </c>
      <c r="C77" s="667">
        <v>65444.61649</v>
      </c>
      <c r="D77" s="667">
        <v>5554.0666200000005</v>
      </c>
      <c r="E77" s="661">
        <f t="shared" si="0"/>
        <v>-59890.549870000003</v>
      </c>
    </row>
    <row r="78" spans="1:5">
      <c r="A78" s="665"/>
      <c r="B78" s="666" t="s">
        <v>1583</v>
      </c>
      <c r="C78" s="667">
        <v>15.18</v>
      </c>
      <c r="D78" s="667">
        <v>8</v>
      </c>
      <c r="E78" s="661">
        <f t="shared" si="0"/>
        <v>-7.18</v>
      </c>
    </row>
    <row r="79" spans="1:5">
      <c r="A79" s="668"/>
      <c r="B79" s="666" t="s">
        <v>1584</v>
      </c>
      <c r="C79" s="667">
        <v>15.18</v>
      </c>
      <c r="D79" s="667">
        <v>8</v>
      </c>
      <c r="E79" s="661">
        <f t="shared" si="0"/>
        <v>-7.18</v>
      </c>
    </row>
    <row r="80" spans="1:5">
      <c r="A80" s="669"/>
      <c r="B80" s="666" t="s">
        <v>1585</v>
      </c>
      <c r="C80" s="667">
        <v>15.18</v>
      </c>
      <c r="D80" s="667">
        <v>8</v>
      </c>
      <c r="E80" s="661">
        <f t="shared" si="0"/>
        <v>-7.18</v>
      </c>
    </row>
    <row r="81" spans="1:5">
      <c r="A81" s="676"/>
      <c r="B81" s="670" t="s">
        <v>1160</v>
      </c>
      <c r="C81" s="671">
        <v>3138074.50661</v>
      </c>
      <c r="D81" s="671">
        <v>10932045.179989999</v>
      </c>
      <c r="E81" s="672">
        <f t="shared" si="0"/>
        <v>7793970.6733799987</v>
      </c>
    </row>
    <row r="82" spans="1:5">
      <c r="A82" s="677"/>
      <c r="B82" s="670" t="s">
        <v>1130</v>
      </c>
      <c r="C82" s="671">
        <v>3138074.50661</v>
      </c>
      <c r="D82" s="671">
        <v>10932045.179989999</v>
      </c>
      <c r="E82" s="672">
        <f t="shared" si="0"/>
        <v>7793970.6733799987</v>
      </c>
    </row>
    <row r="83" spans="1:5">
      <c r="A83" s="665"/>
      <c r="B83" s="666" t="s">
        <v>1469</v>
      </c>
      <c r="C83" s="667">
        <v>1.0000000000000001E-5</v>
      </c>
      <c r="D83" s="667">
        <v>0</v>
      </c>
      <c r="E83" s="661">
        <f t="shared" si="0"/>
        <v>-1.0000000000000001E-5</v>
      </c>
    </row>
    <row r="84" spans="1:5">
      <c r="A84" s="668"/>
      <c r="B84" s="666" t="s">
        <v>1470</v>
      </c>
      <c r="C84" s="667">
        <v>1.0000000000000001E-5</v>
      </c>
      <c r="D84" s="667">
        <v>0</v>
      </c>
      <c r="E84" s="661">
        <f t="shared" si="0"/>
        <v>-1.0000000000000001E-5</v>
      </c>
    </row>
    <row r="85" spans="1:5">
      <c r="A85" s="665"/>
      <c r="B85" s="666" t="s">
        <v>1484</v>
      </c>
      <c r="C85" s="667">
        <v>9241484.0285899993</v>
      </c>
      <c r="D85" s="667">
        <v>0</v>
      </c>
      <c r="E85" s="661">
        <f t="shared" si="0"/>
        <v>-9241484.0285899993</v>
      </c>
    </row>
    <row r="86" spans="1:5">
      <c r="A86" s="668"/>
      <c r="B86" s="666" t="s">
        <v>576</v>
      </c>
      <c r="C86" s="667">
        <v>9241346.1877299994</v>
      </c>
      <c r="D86" s="667">
        <v>0</v>
      </c>
      <c r="E86" s="661">
        <f t="shared" si="0"/>
        <v>-9241346.1877299994</v>
      </c>
    </row>
    <row r="87" spans="1:5">
      <c r="A87" s="668"/>
      <c r="B87" s="666" t="s">
        <v>1489</v>
      </c>
      <c r="C87" s="667">
        <v>137.84085999999999</v>
      </c>
      <c r="D87" s="667">
        <v>0</v>
      </c>
      <c r="E87" s="661">
        <f t="shared" si="0"/>
        <v>-137.84085999999999</v>
      </c>
    </row>
    <row r="88" spans="1:5">
      <c r="A88" s="665"/>
      <c r="B88" s="666" t="s">
        <v>581</v>
      </c>
      <c r="C88" s="667">
        <v>0</v>
      </c>
      <c r="D88" s="667">
        <v>412845.91725</v>
      </c>
      <c r="E88" s="661">
        <f t="shared" si="0"/>
        <v>412845.91725</v>
      </c>
    </row>
    <row r="89" spans="1:5">
      <c r="A89" s="668"/>
      <c r="B89" s="666" t="s">
        <v>582</v>
      </c>
      <c r="C89" s="667">
        <v>0</v>
      </c>
      <c r="D89" s="667">
        <v>412845.91725</v>
      </c>
      <c r="E89" s="661">
        <f t="shared" si="0"/>
        <v>412845.91725</v>
      </c>
    </row>
    <row r="90" spans="1:5">
      <c r="A90" s="665"/>
      <c r="B90" s="666" t="s">
        <v>1499</v>
      </c>
      <c r="C90" s="667">
        <v>0</v>
      </c>
      <c r="D90" s="667">
        <v>2343603.0655200002</v>
      </c>
      <c r="E90" s="661">
        <f t="shared" si="0"/>
        <v>2343603.0655200002</v>
      </c>
    </row>
    <row r="91" spans="1:5">
      <c r="A91" s="668"/>
      <c r="B91" s="666" t="s">
        <v>588</v>
      </c>
      <c r="C91" s="667">
        <v>0</v>
      </c>
      <c r="D91" s="667">
        <v>2343603.0655200002</v>
      </c>
      <c r="E91" s="661">
        <f t="shared" si="0"/>
        <v>2343603.0655200002</v>
      </c>
    </row>
    <row r="92" spans="1:5">
      <c r="A92" s="665"/>
      <c r="B92" s="666" t="s">
        <v>1502</v>
      </c>
      <c r="C92" s="667">
        <v>0</v>
      </c>
      <c r="D92" s="667">
        <v>1470193.8629700001</v>
      </c>
      <c r="E92" s="661">
        <f t="shared" ref="E92:E99" si="1">D92-C92</f>
        <v>1470193.8629700001</v>
      </c>
    </row>
    <row r="93" spans="1:5">
      <c r="A93" s="668"/>
      <c r="B93" s="666" t="s">
        <v>590</v>
      </c>
      <c r="C93" s="667">
        <v>0</v>
      </c>
      <c r="D93" s="667">
        <v>1470193.8629700001</v>
      </c>
      <c r="E93" s="661">
        <f t="shared" si="1"/>
        <v>1470193.8629700001</v>
      </c>
    </row>
    <row r="94" spans="1:5">
      <c r="A94" s="665"/>
      <c r="B94" s="666" t="s">
        <v>1194</v>
      </c>
      <c r="C94" s="667">
        <v>0</v>
      </c>
      <c r="D94" s="667">
        <v>11565988.955700001</v>
      </c>
      <c r="E94" s="661">
        <f t="shared" si="1"/>
        <v>11565988.955700001</v>
      </c>
    </row>
    <row r="95" spans="1:5">
      <c r="A95" s="668"/>
      <c r="B95" s="666" t="s">
        <v>1195</v>
      </c>
      <c r="C95" s="667">
        <v>0</v>
      </c>
      <c r="D95" s="667">
        <v>11565988.955700001</v>
      </c>
      <c r="E95" s="661">
        <f t="shared" si="1"/>
        <v>11565988.955700001</v>
      </c>
    </row>
    <row r="96" spans="1:5">
      <c r="A96" s="665"/>
      <c r="B96" s="666" t="s">
        <v>1196</v>
      </c>
      <c r="C96" s="667">
        <v>0</v>
      </c>
      <c r="D96" s="667">
        <v>1705948.9269100002</v>
      </c>
      <c r="E96" s="661">
        <f t="shared" si="1"/>
        <v>1705948.9269100002</v>
      </c>
    </row>
    <row r="97" spans="1:5">
      <c r="A97" s="668"/>
      <c r="B97" s="666" t="s">
        <v>1197</v>
      </c>
      <c r="C97" s="667">
        <v>0</v>
      </c>
      <c r="D97" s="667">
        <v>1705948.9269100002</v>
      </c>
      <c r="E97" s="661">
        <f t="shared" si="1"/>
        <v>1705948.9269100002</v>
      </c>
    </row>
    <row r="98" spans="1:5">
      <c r="A98" s="662"/>
      <c r="B98" s="663" t="s">
        <v>594</v>
      </c>
      <c r="C98" s="664">
        <v>37289285.315699995</v>
      </c>
      <c r="D98" s="664">
        <v>38209643.565739997</v>
      </c>
      <c r="E98" s="661">
        <f t="shared" si="1"/>
        <v>920358.25004000217</v>
      </c>
    </row>
    <row r="99" spans="1:5" ht="38.25">
      <c r="A99" s="662"/>
      <c r="B99" s="663" t="s">
        <v>595</v>
      </c>
      <c r="C99" s="664">
        <v>0</v>
      </c>
      <c r="D99" s="664">
        <v>87231895.581200004</v>
      </c>
      <c r="E99" s="661">
        <f t="shared" si="1"/>
        <v>87231895.581200004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45"/>
  <sheetViews>
    <sheetView topLeftCell="G16" zoomScale="80" zoomScaleNormal="80" workbookViewId="0">
      <selection activeCell="O30" sqref="O30"/>
    </sheetView>
  </sheetViews>
  <sheetFormatPr defaultRowHeight="15"/>
  <cols>
    <col min="4" max="5" width="13.7109375" bestFit="1" customWidth="1"/>
    <col min="6" max="6" width="14.7109375" bestFit="1" customWidth="1"/>
    <col min="10" max="11" width="13.7109375" bestFit="1" customWidth="1"/>
    <col min="12" max="12" width="14.7109375" bestFit="1" customWidth="1"/>
    <col min="17" max="18" width="15.28515625" bestFit="1" customWidth="1"/>
    <col min="19" max="19" width="15.7109375" bestFit="1" customWidth="1"/>
    <col min="23" max="24" width="14.42578125" bestFit="1" customWidth="1"/>
    <col min="25" max="25" width="14.7109375" bestFit="1" customWidth="1"/>
  </cols>
  <sheetData>
    <row r="1" spans="2:25">
      <c r="D1" s="220"/>
      <c r="E1" s="220"/>
      <c r="F1" s="220"/>
      <c r="G1" s="220"/>
      <c r="H1" s="220"/>
      <c r="I1" s="220"/>
      <c r="J1" s="220"/>
      <c r="K1" s="220"/>
      <c r="L1" s="220"/>
      <c r="M1" s="220"/>
      <c r="O1" t="s">
        <v>1526</v>
      </c>
      <c r="U1" t="s">
        <v>1527</v>
      </c>
    </row>
    <row r="2" spans="2:25">
      <c r="B2" s="351" t="s">
        <v>566</v>
      </c>
      <c r="C2" s="352"/>
      <c r="D2" s="243"/>
      <c r="E2" s="243"/>
      <c r="F2" s="220"/>
      <c r="G2" s="220"/>
      <c r="H2" s="362" t="s">
        <v>566</v>
      </c>
      <c r="I2" s="243"/>
      <c r="J2" s="243"/>
      <c r="K2" s="243"/>
      <c r="L2" s="220"/>
      <c r="M2" s="220"/>
      <c r="O2" s="543" t="s">
        <v>566</v>
      </c>
      <c r="P2" s="544"/>
      <c r="Q2" s="544"/>
      <c r="R2" s="544"/>
      <c r="U2" s="543" t="s">
        <v>566</v>
      </c>
      <c r="V2" s="544"/>
      <c r="W2" s="544"/>
      <c r="X2" s="544"/>
    </row>
    <row r="3" spans="2:25" ht="15.75">
      <c r="B3" s="353" t="s">
        <v>1131</v>
      </c>
      <c r="C3" s="352"/>
      <c r="D3" s="243"/>
      <c r="E3" s="243"/>
      <c r="F3" s="246"/>
      <c r="G3" s="220"/>
      <c r="H3" s="363" t="s">
        <v>1162</v>
      </c>
      <c r="I3" s="243"/>
      <c r="J3" s="243"/>
      <c r="K3" s="243"/>
      <c r="L3" s="220"/>
      <c r="M3" s="220"/>
      <c r="O3" s="545" t="s">
        <v>1520</v>
      </c>
      <c r="P3" s="544"/>
      <c r="Q3" s="544"/>
      <c r="R3" s="544"/>
      <c r="U3" s="545" t="s">
        <v>1521</v>
      </c>
      <c r="V3" s="544"/>
      <c r="W3" s="544"/>
      <c r="X3" s="544"/>
    </row>
    <row r="4" spans="2:25">
      <c r="B4" s="352"/>
      <c r="C4" s="354" t="s">
        <v>1132</v>
      </c>
      <c r="D4" s="243"/>
      <c r="E4" s="243"/>
      <c r="F4" s="246"/>
      <c r="G4" s="220"/>
      <c r="H4" s="243"/>
      <c r="I4" s="364" t="s">
        <v>1163</v>
      </c>
      <c r="J4" s="243"/>
      <c r="K4" s="243"/>
      <c r="L4" s="246"/>
      <c r="M4" s="220"/>
      <c r="O4" s="544"/>
      <c r="P4" s="546" t="s">
        <v>1522</v>
      </c>
      <c r="Q4" s="544"/>
      <c r="R4" s="544"/>
      <c r="U4" s="544"/>
      <c r="V4" s="546" t="s">
        <v>1523</v>
      </c>
      <c r="W4" s="544"/>
      <c r="X4" s="544"/>
    </row>
    <row r="5" spans="2:25">
      <c r="B5" s="352"/>
      <c r="C5" s="354" t="s">
        <v>567</v>
      </c>
      <c r="D5" s="243"/>
      <c r="E5" s="243"/>
      <c r="F5" s="246"/>
      <c r="G5" s="220"/>
      <c r="H5" s="243"/>
      <c r="I5" s="364" t="s">
        <v>567</v>
      </c>
      <c r="J5" s="243"/>
      <c r="K5" s="243"/>
      <c r="L5" s="246"/>
      <c r="M5" s="220"/>
      <c r="O5" s="544"/>
      <c r="P5" s="546" t="s">
        <v>567</v>
      </c>
      <c r="Q5" s="544"/>
      <c r="R5" s="544"/>
      <c r="U5" s="544"/>
      <c r="V5" s="546" t="s">
        <v>567</v>
      </c>
      <c r="W5" s="544"/>
      <c r="X5" s="544"/>
    </row>
    <row r="6" spans="2:25">
      <c r="B6" s="352" t="s">
        <v>568</v>
      </c>
      <c r="C6" s="352" t="s">
        <v>569</v>
      </c>
      <c r="D6" s="243"/>
      <c r="E6" s="243"/>
      <c r="F6" s="246"/>
      <c r="G6" s="220"/>
      <c r="H6" s="243" t="s">
        <v>568</v>
      </c>
      <c r="I6" s="243" t="s">
        <v>569</v>
      </c>
      <c r="J6" s="243"/>
      <c r="K6" s="243"/>
      <c r="L6" s="246"/>
      <c r="M6" s="220"/>
      <c r="O6" s="544" t="s">
        <v>568</v>
      </c>
      <c r="P6" s="544" t="s">
        <v>569</v>
      </c>
      <c r="Q6" s="544"/>
      <c r="R6" s="544"/>
      <c r="U6" s="544" t="s">
        <v>568</v>
      </c>
      <c r="V6" s="544" t="s">
        <v>569</v>
      </c>
      <c r="W6" s="544"/>
      <c r="X6" s="544"/>
    </row>
    <row r="7" spans="2:25" ht="25.5">
      <c r="B7" s="355" t="s">
        <v>570</v>
      </c>
      <c r="C7" s="355" t="s">
        <v>571</v>
      </c>
      <c r="D7" s="365" t="s">
        <v>572</v>
      </c>
      <c r="E7" s="365" t="s">
        <v>573</v>
      </c>
      <c r="F7" s="246"/>
      <c r="G7" s="220"/>
      <c r="H7" s="365" t="s">
        <v>570</v>
      </c>
      <c r="I7" s="365" t="s">
        <v>571</v>
      </c>
      <c r="J7" s="365" t="s">
        <v>572</v>
      </c>
      <c r="K7" s="365" t="s">
        <v>573</v>
      </c>
      <c r="L7" s="246"/>
      <c r="M7" s="220"/>
      <c r="O7" s="547" t="s">
        <v>570</v>
      </c>
      <c r="P7" s="547" t="s">
        <v>571</v>
      </c>
      <c r="Q7" s="547" t="s">
        <v>572</v>
      </c>
      <c r="R7" s="547" t="s">
        <v>573</v>
      </c>
      <c r="U7" s="547" t="s">
        <v>570</v>
      </c>
      <c r="V7" s="547" t="s">
        <v>571</v>
      </c>
      <c r="W7" s="547" t="s">
        <v>572</v>
      </c>
      <c r="X7" s="547" t="s">
        <v>573</v>
      </c>
    </row>
    <row r="8" spans="2:25" ht="33.75">
      <c r="B8" s="356" t="s">
        <v>576</v>
      </c>
      <c r="C8" s="357" t="s">
        <v>574</v>
      </c>
      <c r="D8" s="366">
        <v>0</v>
      </c>
      <c r="E8" s="366">
        <v>0</v>
      </c>
      <c r="F8" s="246">
        <f t="shared" ref="F8:F41" si="0">(E8-D8)/1000</f>
        <v>0</v>
      </c>
      <c r="G8" s="220"/>
      <c r="H8" s="367" t="s">
        <v>590</v>
      </c>
      <c r="I8" s="368" t="s">
        <v>574</v>
      </c>
      <c r="J8" s="366">
        <v>0</v>
      </c>
      <c r="K8" s="366">
        <v>0</v>
      </c>
      <c r="L8" s="246">
        <f t="shared" ref="L8:L41" si="1">(K8-J8)/1000</f>
        <v>0</v>
      </c>
      <c r="M8" s="220"/>
      <c r="O8" s="548" t="s">
        <v>576</v>
      </c>
      <c r="P8" s="549" t="s">
        <v>574</v>
      </c>
      <c r="Q8" s="550">
        <v>0</v>
      </c>
      <c r="R8" s="550">
        <v>0</v>
      </c>
      <c r="S8" s="246">
        <f t="shared" ref="S8:S43" si="2">(R8-Q8)/1000</f>
        <v>0</v>
      </c>
      <c r="U8" s="548" t="s">
        <v>590</v>
      </c>
      <c r="V8" s="549" t="s">
        <v>574</v>
      </c>
      <c r="W8" s="550">
        <v>0</v>
      </c>
      <c r="X8" s="550">
        <v>0</v>
      </c>
      <c r="Y8" s="246">
        <f t="shared" ref="Y8:Y43" si="3">(X8-W8)/1000</f>
        <v>0</v>
      </c>
    </row>
    <row r="9" spans="2:25">
      <c r="B9" s="358"/>
      <c r="C9" s="359" t="s">
        <v>1133</v>
      </c>
      <c r="D9" s="1">
        <v>0</v>
      </c>
      <c r="E9" s="1">
        <v>188009240.56999999</v>
      </c>
      <c r="F9" s="246">
        <f t="shared" si="0"/>
        <v>188009.24056999999</v>
      </c>
      <c r="G9" s="220"/>
      <c r="H9" s="369"/>
      <c r="I9" s="370" t="s">
        <v>1133</v>
      </c>
      <c r="J9" s="1">
        <v>170743086.62</v>
      </c>
      <c r="K9" s="1">
        <v>0</v>
      </c>
      <c r="L9" s="246">
        <f t="shared" si="1"/>
        <v>-170743.08662000002</v>
      </c>
      <c r="M9" s="220"/>
      <c r="O9" s="562"/>
      <c r="P9" s="563" t="s">
        <v>1133</v>
      </c>
      <c r="Q9" s="556">
        <v>0</v>
      </c>
      <c r="R9" s="556">
        <v>248478060.58000001</v>
      </c>
      <c r="S9" s="557">
        <f t="shared" si="2"/>
        <v>248478.06058000002</v>
      </c>
      <c r="U9" s="551"/>
      <c r="V9" s="552" t="s">
        <v>1133</v>
      </c>
      <c r="W9" s="1">
        <v>241693888.19999999</v>
      </c>
      <c r="X9" s="1">
        <v>0</v>
      </c>
      <c r="Y9" s="246">
        <f t="shared" si="3"/>
        <v>-241693.88819999999</v>
      </c>
    </row>
    <row r="10" spans="2:25">
      <c r="B10" s="360"/>
      <c r="C10" s="359" t="s">
        <v>1134</v>
      </c>
      <c r="D10" s="1">
        <v>0</v>
      </c>
      <c r="E10" s="1">
        <v>42025348.990000002</v>
      </c>
      <c r="F10" s="246">
        <f t="shared" si="0"/>
        <v>42025.348989999999</v>
      </c>
      <c r="G10" s="220"/>
      <c r="H10" s="371"/>
      <c r="I10" s="370" t="s">
        <v>1134</v>
      </c>
      <c r="J10" s="1">
        <v>3755267.29</v>
      </c>
      <c r="K10" s="1">
        <v>0</v>
      </c>
      <c r="L10" s="246">
        <f t="shared" si="1"/>
        <v>-3755.2672900000002</v>
      </c>
      <c r="M10" s="220"/>
      <c r="O10" s="553"/>
      <c r="P10" s="552" t="s">
        <v>1134</v>
      </c>
      <c r="Q10" s="1">
        <v>0</v>
      </c>
      <c r="R10" s="1">
        <v>42034376.390000001</v>
      </c>
      <c r="S10" s="246">
        <f t="shared" si="2"/>
        <v>42034.376389999998</v>
      </c>
      <c r="U10" s="553"/>
      <c r="V10" s="552" t="s">
        <v>1134</v>
      </c>
      <c r="W10" s="1">
        <v>13077541.82</v>
      </c>
      <c r="X10" s="1">
        <v>0</v>
      </c>
      <c r="Y10" s="246">
        <f t="shared" si="3"/>
        <v>-13077.54182</v>
      </c>
    </row>
    <row r="11" spans="2:25">
      <c r="B11" s="361"/>
      <c r="C11" s="359" t="s">
        <v>1135</v>
      </c>
      <c r="D11" s="1">
        <v>0</v>
      </c>
      <c r="E11" s="1">
        <v>42025348.990000002</v>
      </c>
      <c r="F11" s="246">
        <f t="shared" si="0"/>
        <v>42025.348989999999</v>
      </c>
      <c r="G11" s="220"/>
      <c r="H11" s="372"/>
      <c r="I11" s="370" t="s">
        <v>1135</v>
      </c>
      <c r="J11" s="1">
        <v>3755267.29</v>
      </c>
      <c r="K11" s="1">
        <v>0</v>
      </c>
      <c r="L11" s="246">
        <f t="shared" si="1"/>
        <v>-3755.2672900000002</v>
      </c>
      <c r="M11" s="220"/>
      <c r="O11" s="554"/>
      <c r="P11" s="552" t="s">
        <v>1135</v>
      </c>
      <c r="Q11" s="1">
        <v>0</v>
      </c>
      <c r="R11" s="1">
        <v>42034376.390000001</v>
      </c>
      <c r="S11" s="246">
        <f t="shared" si="2"/>
        <v>42034.376389999998</v>
      </c>
      <c r="U11" s="554"/>
      <c r="V11" s="552" t="s">
        <v>1135</v>
      </c>
      <c r="W11" s="1">
        <v>13077541.82</v>
      </c>
      <c r="X11" s="1">
        <v>0</v>
      </c>
      <c r="Y11" s="246">
        <f t="shared" si="3"/>
        <v>-13077.54182</v>
      </c>
    </row>
    <row r="12" spans="2:25">
      <c r="B12" s="360"/>
      <c r="C12" s="359" t="s">
        <v>1136</v>
      </c>
      <c r="D12" s="1">
        <v>0</v>
      </c>
      <c r="E12" s="1">
        <v>9515153.1799999997</v>
      </c>
      <c r="F12" s="246">
        <f t="shared" si="0"/>
        <v>9515.1531799999993</v>
      </c>
      <c r="G12" s="220"/>
      <c r="H12" s="371"/>
      <c r="I12" s="370" t="s">
        <v>1136</v>
      </c>
      <c r="J12" s="1">
        <v>13578219.42</v>
      </c>
      <c r="K12" s="1">
        <v>0</v>
      </c>
      <c r="L12" s="246">
        <f t="shared" si="1"/>
        <v>-13578.219419999999</v>
      </c>
      <c r="M12" s="220"/>
      <c r="O12" s="553"/>
      <c r="P12" s="552" t="s">
        <v>1136</v>
      </c>
      <c r="Q12" s="1">
        <v>0</v>
      </c>
      <c r="R12" s="1">
        <v>14251093.720000001</v>
      </c>
      <c r="S12" s="246">
        <f t="shared" si="2"/>
        <v>14251.093720000001</v>
      </c>
      <c r="U12" s="553"/>
      <c r="V12" s="552" t="s">
        <v>1136</v>
      </c>
      <c r="W12" s="1">
        <v>20341520.219999999</v>
      </c>
      <c r="X12" s="1">
        <v>0</v>
      </c>
      <c r="Y12" s="246">
        <f t="shared" si="3"/>
        <v>-20341.520219999999</v>
      </c>
    </row>
    <row r="13" spans="2:25">
      <c r="B13" s="361"/>
      <c r="C13" s="359" t="s">
        <v>1137</v>
      </c>
      <c r="D13" s="1">
        <v>0</v>
      </c>
      <c r="E13" s="1">
        <v>9515153.1799999997</v>
      </c>
      <c r="F13" s="246">
        <f t="shared" si="0"/>
        <v>9515.1531799999993</v>
      </c>
      <c r="G13" s="220"/>
      <c r="H13" s="372"/>
      <c r="I13" s="370" t="s">
        <v>1137</v>
      </c>
      <c r="J13" s="1">
        <v>13578219.42</v>
      </c>
      <c r="K13" s="1">
        <v>0</v>
      </c>
      <c r="L13" s="246">
        <f t="shared" si="1"/>
        <v>-13578.219419999999</v>
      </c>
      <c r="M13" s="220"/>
      <c r="O13" s="554"/>
      <c r="P13" s="552" t="s">
        <v>1137</v>
      </c>
      <c r="Q13" s="1">
        <v>0</v>
      </c>
      <c r="R13" s="1">
        <v>14251093.720000001</v>
      </c>
      <c r="S13" s="246">
        <f t="shared" si="2"/>
        <v>14251.093720000001</v>
      </c>
      <c r="U13" s="554"/>
      <c r="V13" s="552" t="s">
        <v>1137</v>
      </c>
      <c r="W13" s="1">
        <v>20341520.219999999</v>
      </c>
      <c r="X13" s="1">
        <v>0</v>
      </c>
      <c r="Y13" s="246">
        <f t="shared" si="3"/>
        <v>-20341.520219999999</v>
      </c>
    </row>
    <row r="14" spans="2:25">
      <c r="B14" s="360"/>
      <c r="C14" s="359" t="s">
        <v>1138</v>
      </c>
      <c r="D14" s="1">
        <v>0</v>
      </c>
      <c r="E14" s="1">
        <v>133634842.36</v>
      </c>
      <c r="F14" s="246">
        <f t="shared" si="0"/>
        <v>133634.84236000001</v>
      </c>
      <c r="G14" s="220"/>
      <c r="H14" s="371"/>
      <c r="I14" s="370" t="s">
        <v>1138</v>
      </c>
      <c r="J14" s="1">
        <v>153295624.44</v>
      </c>
      <c r="K14" s="1">
        <v>0</v>
      </c>
      <c r="L14" s="246">
        <f t="shared" si="1"/>
        <v>-153295.62443999999</v>
      </c>
      <c r="M14" s="220"/>
      <c r="O14" s="553"/>
      <c r="P14" s="552" t="s">
        <v>1138</v>
      </c>
      <c r="Q14" s="1">
        <v>0</v>
      </c>
      <c r="R14" s="1">
        <v>189192131.87</v>
      </c>
      <c r="S14" s="246">
        <f t="shared" si="2"/>
        <v>189192.13187000001</v>
      </c>
      <c r="U14" s="553"/>
      <c r="V14" s="552" t="s">
        <v>1138</v>
      </c>
      <c r="W14" s="1">
        <v>207924291.47999999</v>
      </c>
      <c r="X14" s="1">
        <v>0</v>
      </c>
      <c r="Y14" s="246">
        <f t="shared" si="3"/>
        <v>-207924.29147999999</v>
      </c>
    </row>
    <row r="15" spans="2:25">
      <c r="B15" s="361"/>
      <c r="C15" s="359" t="s">
        <v>1139</v>
      </c>
      <c r="D15" s="1">
        <v>0</v>
      </c>
      <c r="E15" s="1">
        <v>133634842.36</v>
      </c>
      <c r="F15" s="246">
        <f t="shared" si="0"/>
        <v>133634.84236000001</v>
      </c>
      <c r="G15" s="220"/>
      <c r="H15" s="372"/>
      <c r="I15" s="370" t="s">
        <v>1139</v>
      </c>
      <c r="J15" s="1">
        <v>153295624.44</v>
      </c>
      <c r="K15" s="1">
        <v>0</v>
      </c>
      <c r="L15" s="246">
        <f t="shared" si="1"/>
        <v>-153295.62443999999</v>
      </c>
      <c r="M15" s="220"/>
      <c r="O15" s="554"/>
      <c r="P15" s="552" t="s">
        <v>1139</v>
      </c>
      <c r="Q15" s="1">
        <v>0</v>
      </c>
      <c r="R15" s="1">
        <v>189192131.87</v>
      </c>
      <c r="S15" s="246">
        <f t="shared" si="2"/>
        <v>189192.13187000001</v>
      </c>
      <c r="U15" s="554"/>
      <c r="V15" s="552" t="s">
        <v>1139</v>
      </c>
      <c r="W15" s="1">
        <v>207924291.47999999</v>
      </c>
      <c r="X15" s="1">
        <v>0</v>
      </c>
      <c r="Y15" s="246">
        <f t="shared" si="3"/>
        <v>-207924.29147999999</v>
      </c>
    </row>
    <row r="16" spans="2:25">
      <c r="B16" s="360"/>
      <c r="C16" s="359" t="s">
        <v>1140</v>
      </c>
      <c r="D16" s="1">
        <v>0</v>
      </c>
      <c r="E16" s="1">
        <v>2833896.04</v>
      </c>
      <c r="F16" s="246">
        <f t="shared" si="0"/>
        <v>2833.8960400000001</v>
      </c>
      <c r="G16" s="220"/>
      <c r="H16" s="371"/>
      <c r="I16" s="370" t="s">
        <v>1140</v>
      </c>
      <c r="J16" s="1">
        <v>113975.47</v>
      </c>
      <c r="K16" s="1">
        <v>0</v>
      </c>
      <c r="L16" s="246">
        <f t="shared" si="1"/>
        <v>-113.97547</v>
      </c>
      <c r="M16" s="220"/>
      <c r="O16" s="553"/>
      <c r="P16" s="552" t="s">
        <v>1140</v>
      </c>
      <c r="Q16" s="1">
        <v>0</v>
      </c>
      <c r="R16" s="1">
        <v>3000458.6</v>
      </c>
      <c r="S16" s="246">
        <f t="shared" si="2"/>
        <v>3000.4585999999999</v>
      </c>
      <c r="U16" s="553"/>
      <c r="V16" s="552" t="s">
        <v>1140</v>
      </c>
      <c r="W16" s="1">
        <v>350534.68</v>
      </c>
      <c r="X16" s="1">
        <v>0</v>
      </c>
      <c r="Y16" s="246">
        <f t="shared" si="3"/>
        <v>-350.53467999999998</v>
      </c>
    </row>
    <row r="17" spans="2:25">
      <c r="B17" s="361"/>
      <c r="C17" s="359" t="s">
        <v>1141</v>
      </c>
      <c r="D17" s="1">
        <v>0</v>
      </c>
      <c r="E17" s="1">
        <v>2833896.04</v>
      </c>
      <c r="F17" s="246">
        <f t="shared" si="0"/>
        <v>2833.8960400000001</v>
      </c>
      <c r="G17" s="220"/>
      <c r="H17" s="372"/>
      <c r="I17" s="370" t="s">
        <v>1141</v>
      </c>
      <c r="J17" s="1">
        <v>113975.47</v>
      </c>
      <c r="K17" s="1">
        <v>0</v>
      </c>
      <c r="L17" s="246">
        <f t="shared" si="1"/>
        <v>-113.97547</v>
      </c>
      <c r="M17" s="220"/>
      <c r="O17" s="554"/>
      <c r="P17" s="552" t="s">
        <v>1141</v>
      </c>
      <c r="Q17" s="1">
        <v>0</v>
      </c>
      <c r="R17" s="1">
        <v>3000458.6</v>
      </c>
      <c r="S17" s="246">
        <f t="shared" si="2"/>
        <v>3000.4585999999999</v>
      </c>
      <c r="U17" s="554"/>
      <c r="V17" s="552" t="s">
        <v>1141</v>
      </c>
      <c r="W17" s="1">
        <v>350534.68</v>
      </c>
      <c r="X17" s="1">
        <v>0</v>
      </c>
      <c r="Y17" s="246">
        <f t="shared" si="3"/>
        <v>-350.53467999999998</v>
      </c>
    </row>
    <row r="18" spans="2:25">
      <c r="B18" s="358"/>
      <c r="C18" s="359" t="s">
        <v>1142</v>
      </c>
      <c r="D18" s="1">
        <v>0</v>
      </c>
      <c r="E18" s="1">
        <v>88518.69</v>
      </c>
      <c r="F18" s="246">
        <f t="shared" si="0"/>
        <v>88.518690000000007</v>
      </c>
      <c r="G18" s="220"/>
      <c r="H18" s="369"/>
      <c r="I18" s="370" t="s">
        <v>1142</v>
      </c>
      <c r="J18" s="1">
        <v>203580.01</v>
      </c>
      <c r="K18" s="1">
        <v>0</v>
      </c>
      <c r="L18" s="246">
        <f t="shared" si="1"/>
        <v>-203.58001000000002</v>
      </c>
      <c r="M18" s="220"/>
      <c r="N18" s="471">
        <f>Forex!L18+Forex!L23</f>
        <v>-503.99551000000002</v>
      </c>
      <c r="O18" s="573"/>
      <c r="P18" s="566" t="s">
        <v>1142</v>
      </c>
      <c r="Q18" s="567">
        <v>0</v>
      </c>
      <c r="R18" s="567">
        <v>111738.69</v>
      </c>
      <c r="S18" s="568">
        <f t="shared" si="2"/>
        <v>111.73869000000001</v>
      </c>
      <c r="U18" s="551"/>
      <c r="V18" s="552" t="s">
        <v>1142</v>
      </c>
      <c r="W18" s="1">
        <v>236400.14</v>
      </c>
      <c r="X18" s="1">
        <v>0</v>
      </c>
      <c r="Y18" s="246">
        <f t="shared" si="3"/>
        <v>-236.40014000000002</v>
      </c>
    </row>
    <row r="19" spans="2:25">
      <c r="B19" s="360"/>
      <c r="C19" s="359" t="s">
        <v>1143</v>
      </c>
      <c r="D19" s="1">
        <v>0</v>
      </c>
      <c r="E19" s="1">
        <v>2778.69</v>
      </c>
      <c r="F19" s="246">
        <f t="shared" si="0"/>
        <v>2.7786900000000001</v>
      </c>
      <c r="G19" s="220"/>
      <c r="H19" s="371"/>
      <c r="I19" s="370" t="s">
        <v>1143</v>
      </c>
      <c r="J19" s="1">
        <v>0.01</v>
      </c>
      <c r="K19" s="1">
        <v>0</v>
      </c>
      <c r="L19" s="246">
        <f t="shared" si="1"/>
        <v>-1.0000000000000001E-5</v>
      </c>
      <c r="M19" s="220"/>
      <c r="O19" s="553"/>
      <c r="P19" s="552" t="s">
        <v>1143</v>
      </c>
      <c r="Q19" s="1">
        <v>0</v>
      </c>
      <c r="R19" s="1">
        <v>2778.69</v>
      </c>
      <c r="S19" s="246">
        <f t="shared" si="2"/>
        <v>2.7786900000000001</v>
      </c>
      <c r="U19" s="553"/>
      <c r="V19" s="552" t="s">
        <v>1143</v>
      </c>
      <c r="W19" s="1">
        <v>0.14000000000000001</v>
      </c>
      <c r="X19" s="1">
        <v>0</v>
      </c>
      <c r="Y19" s="246">
        <f t="shared" si="3"/>
        <v>-1.4000000000000001E-4</v>
      </c>
    </row>
    <row r="20" spans="2:25">
      <c r="B20" s="360"/>
      <c r="C20" s="359" t="s">
        <v>1144</v>
      </c>
      <c r="D20" s="1">
        <v>0</v>
      </c>
      <c r="E20" s="1">
        <v>85740</v>
      </c>
      <c r="F20" s="246">
        <f t="shared" si="0"/>
        <v>85.74</v>
      </c>
      <c r="G20" s="220"/>
      <c r="H20" s="371"/>
      <c r="I20" s="370" t="s">
        <v>1144</v>
      </c>
      <c r="J20" s="1">
        <v>203580</v>
      </c>
      <c r="K20" s="1">
        <v>0</v>
      </c>
      <c r="L20" s="246">
        <f t="shared" si="1"/>
        <v>-203.58</v>
      </c>
      <c r="M20" s="220"/>
      <c r="O20" s="553"/>
      <c r="P20" s="552" t="s">
        <v>1144</v>
      </c>
      <c r="Q20" s="1">
        <v>0</v>
      </c>
      <c r="R20" s="1">
        <v>108960</v>
      </c>
      <c r="S20" s="246">
        <f t="shared" si="2"/>
        <v>108.96</v>
      </c>
      <c r="U20" s="553"/>
      <c r="V20" s="552" t="s">
        <v>1144</v>
      </c>
      <c r="W20" s="1">
        <v>236400</v>
      </c>
      <c r="X20" s="1">
        <v>0</v>
      </c>
      <c r="Y20" s="246">
        <f t="shared" si="3"/>
        <v>-236.4</v>
      </c>
    </row>
    <row r="21" spans="2:25">
      <c r="B21" s="358"/>
      <c r="C21" s="359" t="s">
        <v>1145</v>
      </c>
      <c r="D21" s="1">
        <v>0</v>
      </c>
      <c r="E21" s="1">
        <v>44459128.25</v>
      </c>
      <c r="F21" s="246">
        <f t="shared" si="0"/>
        <v>44459.128250000002</v>
      </c>
      <c r="G21" s="220"/>
      <c r="H21" s="369"/>
      <c r="I21" s="555" t="s">
        <v>1145</v>
      </c>
      <c r="J21" s="556">
        <v>104724028.17</v>
      </c>
      <c r="K21" s="556">
        <v>0</v>
      </c>
      <c r="L21" s="557">
        <f t="shared" si="1"/>
        <v>-104724.02817000001</v>
      </c>
      <c r="M21" s="220"/>
      <c r="O21" s="562"/>
      <c r="P21" s="563" t="s">
        <v>1145</v>
      </c>
      <c r="Q21" s="556">
        <v>0</v>
      </c>
      <c r="R21" s="556">
        <v>165066686.37</v>
      </c>
      <c r="S21" s="557">
        <f t="shared" si="2"/>
        <v>165066.68637000001</v>
      </c>
      <c r="U21" s="551"/>
      <c r="V21" s="552" t="s">
        <v>1145</v>
      </c>
      <c r="W21" s="1">
        <v>230353522.00999999</v>
      </c>
      <c r="X21" s="1">
        <v>0</v>
      </c>
      <c r="Y21" s="246">
        <f t="shared" si="3"/>
        <v>-230353.52200999999</v>
      </c>
    </row>
    <row r="22" spans="2:25">
      <c r="B22" s="360"/>
      <c r="C22" s="359" t="s">
        <v>1146</v>
      </c>
      <c r="D22" s="1">
        <v>0</v>
      </c>
      <c r="E22" s="1">
        <v>41181350.32</v>
      </c>
      <c r="F22" s="246">
        <f t="shared" si="0"/>
        <v>41181.350319999998</v>
      </c>
      <c r="G22" s="220"/>
      <c r="H22" s="371"/>
      <c r="I22" s="370" t="s">
        <v>1146</v>
      </c>
      <c r="J22" s="1">
        <v>99811977.439999998</v>
      </c>
      <c r="K22" s="1">
        <v>0</v>
      </c>
      <c r="L22" s="246">
        <f t="shared" si="1"/>
        <v>-99811.977440000002</v>
      </c>
      <c r="M22" s="220"/>
      <c r="O22" s="553"/>
      <c r="P22" s="552" t="s">
        <v>1146</v>
      </c>
      <c r="Q22" s="1">
        <v>0</v>
      </c>
      <c r="R22" s="1">
        <v>159849239.13999999</v>
      </c>
      <c r="S22" s="246">
        <f t="shared" si="2"/>
        <v>159849.23913999999</v>
      </c>
      <c r="U22" s="553"/>
      <c r="V22" s="552" t="s">
        <v>1146</v>
      </c>
      <c r="W22" s="1">
        <v>223827562.69</v>
      </c>
      <c r="X22" s="1">
        <v>0</v>
      </c>
      <c r="Y22" s="246">
        <f t="shared" si="3"/>
        <v>-223827.56268999999</v>
      </c>
    </row>
    <row r="23" spans="2:25">
      <c r="B23" s="360"/>
      <c r="C23" s="359" t="s">
        <v>1147</v>
      </c>
      <c r="D23" s="1">
        <v>0</v>
      </c>
      <c r="E23" s="1">
        <v>105136.5</v>
      </c>
      <c r="F23" s="246">
        <f t="shared" si="0"/>
        <v>105.1365</v>
      </c>
      <c r="G23" s="220"/>
      <c r="H23" s="371"/>
      <c r="I23" s="370" t="s">
        <v>1147</v>
      </c>
      <c r="J23" s="1">
        <v>300415.5</v>
      </c>
      <c r="K23" s="1">
        <v>0</v>
      </c>
      <c r="L23" s="246">
        <f t="shared" si="1"/>
        <v>-300.41550000000001</v>
      </c>
      <c r="M23" s="220"/>
      <c r="O23" s="553"/>
      <c r="P23" s="552" t="s">
        <v>1524</v>
      </c>
      <c r="Q23" s="1">
        <v>0</v>
      </c>
      <c r="R23" s="1">
        <v>47692.24</v>
      </c>
      <c r="S23" s="246">
        <f t="shared" si="2"/>
        <v>47.692239999999998</v>
      </c>
      <c r="U23" s="553"/>
      <c r="V23" s="552" t="s">
        <v>1524</v>
      </c>
      <c r="W23" s="1">
        <v>90137.44</v>
      </c>
      <c r="X23" s="1">
        <v>0</v>
      </c>
      <c r="Y23" s="246">
        <f t="shared" si="3"/>
        <v>-90.137439999999998</v>
      </c>
    </row>
    <row r="24" spans="2:25">
      <c r="B24" s="360"/>
      <c r="C24" s="359" t="s">
        <v>1148</v>
      </c>
      <c r="D24" s="1">
        <v>0</v>
      </c>
      <c r="E24" s="1">
        <v>3172641.43</v>
      </c>
      <c r="F24" s="246">
        <f t="shared" si="0"/>
        <v>3172.6414300000001</v>
      </c>
      <c r="G24" s="220"/>
      <c r="H24" s="371"/>
      <c r="I24" s="370" t="s">
        <v>1148</v>
      </c>
      <c r="J24" s="1">
        <v>4611635.2300000004</v>
      </c>
      <c r="K24" s="1">
        <v>0</v>
      </c>
      <c r="L24" s="246">
        <f t="shared" si="1"/>
        <v>-4611.6352300000008</v>
      </c>
      <c r="M24" s="220"/>
      <c r="O24" s="565"/>
      <c r="P24" s="566" t="s">
        <v>1147</v>
      </c>
      <c r="Q24" s="567">
        <v>0</v>
      </c>
      <c r="R24" s="567">
        <v>219262.5</v>
      </c>
      <c r="S24" s="568">
        <f t="shared" si="2"/>
        <v>219.26249999999999</v>
      </c>
      <c r="U24" s="553"/>
      <c r="V24" s="552" t="s">
        <v>1147</v>
      </c>
      <c r="W24" s="1">
        <v>400261.5</v>
      </c>
      <c r="X24" s="1">
        <v>0</v>
      </c>
      <c r="Y24" s="246">
        <f t="shared" si="3"/>
        <v>-400.26150000000001</v>
      </c>
    </row>
    <row r="25" spans="2:25">
      <c r="B25" s="361"/>
      <c r="C25" s="359" t="s">
        <v>1149</v>
      </c>
      <c r="D25" s="1">
        <v>0</v>
      </c>
      <c r="E25" s="1">
        <v>3172641.43</v>
      </c>
      <c r="F25" s="246">
        <f t="shared" si="0"/>
        <v>3172.6414300000001</v>
      </c>
      <c r="G25" s="220"/>
      <c r="H25" s="372"/>
      <c r="I25" s="370" t="s">
        <v>1149</v>
      </c>
      <c r="J25" s="1">
        <v>4611635.2300000004</v>
      </c>
      <c r="K25" s="1">
        <v>0</v>
      </c>
      <c r="L25" s="246">
        <f t="shared" si="1"/>
        <v>-4611.6352300000008</v>
      </c>
      <c r="M25" s="220"/>
      <c r="O25" s="553"/>
      <c r="P25" s="552" t="s">
        <v>1148</v>
      </c>
      <c r="Q25" s="1">
        <v>0</v>
      </c>
      <c r="R25" s="1">
        <v>4950492.49</v>
      </c>
      <c r="S25" s="246">
        <f t="shared" si="2"/>
        <v>4950.4924900000005</v>
      </c>
      <c r="U25" s="553"/>
      <c r="V25" s="552" t="s">
        <v>1148</v>
      </c>
      <c r="W25" s="1">
        <v>6035560.3799999999</v>
      </c>
      <c r="X25" s="1">
        <v>0</v>
      </c>
      <c r="Y25" s="246">
        <f t="shared" si="3"/>
        <v>-6035.5603799999999</v>
      </c>
    </row>
    <row r="26" spans="2:25">
      <c r="B26" s="358"/>
      <c r="C26" s="359" t="s">
        <v>1150</v>
      </c>
      <c r="D26" s="1">
        <v>0</v>
      </c>
      <c r="E26" s="1">
        <v>7024908.5300000003</v>
      </c>
      <c r="F26" s="246">
        <f t="shared" si="0"/>
        <v>7024.9085300000006</v>
      </c>
      <c r="G26" s="220"/>
      <c r="H26" s="369"/>
      <c r="I26" s="370" t="s">
        <v>1150</v>
      </c>
      <c r="J26" s="1">
        <v>1822500.01</v>
      </c>
      <c r="K26" s="1">
        <v>0</v>
      </c>
      <c r="L26" s="246">
        <f t="shared" si="1"/>
        <v>-1822.50001</v>
      </c>
      <c r="M26" s="220"/>
      <c r="O26" s="554"/>
      <c r="P26" s="552" t="s">
        <v>1149</v>
      </c>
      <c r="Q26" s="1">
        <v>0</v>
      </c>
      <c r="R26" s="1">
        <v>4950492.49</v>
      </c>
      <c r="S26" s="246">
        <f t="shared" si="2"/>
        <v>4950.4924900000005</v>
      </c>
      <c r="U26" s="554"/>
      <c r="V26" s="552" t="s">
        <v>1149</v>
      </c>
      <c r="W26" s="1">
        <v>6035560.3799999999</v>
      </c>
      <c r="X26" s="1">
        <v>0</v>
      </c>
      <c r="Y26" s="246">
        <f t="shared" si="3"/>
        <v>-6035.5603799999999</v>
      </c>
    </row>
    <row r="27" spans="2:25">
      <c r="B27" s="360"/>
      <c r="C27" s="359" t="s">
        <v>1151</v>
      </c>
      <c r="D27" s="1">
        <v>0</v>
      </c>
      <c r="E27" s="1">
        <v>7024908.5300000003</v>
      </c>
      <c r="F27" s="246">
        <f t="shared" si="0"/>
        <v>7024.9085300000006</v>
      </c>
      <c r="G27" s="220"/>
      <c r="H27" s="371"/>
      <c r="I27" s="370" t="s">
        <v>1151</v>
      </c>
      <c r="J27" s="1">
        <v>1822500.01</v>
      </c>
      <c r="K27" s="1">
        <v>0</v>
      </c>
      <c r="L27" s="246">
        <f t="shared" si="1"/>
        <v>-1822.50001</v>
      </c>
      <c r="M27" s="220"/>
      <c r="O27" s="562"/>
      <c r="P27" s="563" t="s">
        <v>1150</v>
      </c>
      <c r="Q27" s="556">
        <v>0</v>
      </c>
      <c r="R27" s="556">
        <v>7024908.5300000003</v>
      </c>
      <c r="S27" s="557">
        <f t="shared" si="2"/>
        <v>7024.9085300000006</v>
      </c>
      <c r="U27" s="551"/>
      <c r="V27" s="552" t="s">
        <v>1150</v>
      </c>
      <c r="W27" s="1">
        <v>1822500.01</v>
      </c>
      <c r="X27" s="1">
        <v>0</v>
      </c>
      <c r="Y27" s="246">
        <f t="shared" si="3"/>
        <v>-1822.50001</v>
      </c>
    </row>
    <row r="28" spans="2:25">
      <c r="B28" s="361"/>
      <c r="C28" s="359" t="s">
        <v>1152</v>
      </c>
      <c r="D28" s="1">
        <v>0</v>
      </c>
      <c r="E28" s="1">
        <v>7024908.5300000003</v>
      </c>
      <c r="F28" s="246">
        <f t="shared" si="0"/>
        <v>7024.9085300000006</v>
      </c>
      <c r="G28" s="220"/>
      <c r="H28" s="372"/>
      <c r="I28" s="370" t="s">
        <v>1152</v>
      </c>
      <c r="J28" s="1">
        <v>1822500.01</v>
      </c>
      <c r="K28" s="1">
        <v>0</v>
      </c>
      <c r="L28" s="246">
        <f t="shared" si="1"/>
        <v>-1822.50001</v>
      </c>
      <c r="M28" s="220"/>
      <c r="O28" s="553"/>
      <c r="P28" s="552" t="s">
        <v>1151</v>
      </c>
      <c r="Q28" s="1">
        <v>0</v>
      </c>
      <c r="R28" s="1">
        <v>7024908.5300000003</v>
      </c>
      <c r="S28" s="246">
        <f t="shared" si="2"/>
        <v>7024.9085300000006</v>
      </c>
      <c r="U28" s="553"/>
      <c r="V28" s="552" t="s">
        <v>1151</v>
      </c>
      <c r="W28" s="1">
        <v>1822500.01</v>
      </c>
      <c r="X28" s="1">
        <v>0</v>
      </c>
      <c r="Y28" s="246">
        <f t="shared" si="3"/>
        <v>-1822.50001</v>
      </c>
    </row>
    <row r="29" spans="2:25">
      <c r="B29" s="358"/>
      <c r="C29" s="359" t="s">
        <v>1153</v>
      </c>
      <c r="D29" s="1">
        <v>0</v>
      </c>
      <c r="E29" s="1">
        <v>4098150580.1299996</v>
      </c>
      <c r="F29" s="246">
        <f t="shared" si="0"/>
        <v>4098150.5801299997</v>
      </c>
      <c r="G29" s="220"/>
      <c r="H29" s="369"/>
      <c r="I29" s="555" t="s">
        <v>1153</v>
      </c>
      <c r="J29" s="556">
        <v>1252280019.95</v>
      </c>
      <c r="K29" s="556">
        <v>0</v>
      </c>
      <c r="L29" s="557">
        <f t="shared" si="1"/>
        <v>-1252280.0199500001</v>
      </c>
      <c r="M29" s="220"/>
      <c r="O29" s="554"/>
      <c r="P29" s="552" t="s">
        <v>1152</v>
      </c>
      <c r="Q29" s="1">
        <v>0</v>
      </c>
      <c r="R29" s="1">
        <v>7024908.5300000003</v>
      </c>
      <c r="S29" s="246">
        <f t="shared" si="2"/>
        <v>7024.9085300000006</v>
      </c>
      <c r="U29" s="554"/>
      <c r="V29" s="552" t="s">
        <v>1152</v>
      </c>
      <c r="W29" s="1">
        <v>1822500.01</v>
      </c>
      <c r="X29" s="1">
        <v>0</v>
      </c>
      <c r="Y29" s="246">
        <f t="shared" si="3"/>
        <v>-1822.50001</v>
      </c>
    </row>
    <row r="30" spans="2:25">
      <c r="B30" s="360"/>
      <c r="C30" s="359" t="s">
        <v>1154</v>
      </c>
      <c r="D30" s="1">
        <v>0</v>
      </c>
      <c r="E30" s="1">
        <v>4098041103.9299998</v>
      </c>
      <c r="F30" s="246">
        <f t="shared" si="0"/>
        <v>4098041.1039299998</v>
      </c>
      <c r="G30" s="220"/>
      <c r="H30" s="371"/>
      <c r="I30" s="370" t="s">
        <v>1154</v>
      </c>
      <c r="J30" s="1">
        <v>1252276750.96</v>
      </c>
      <c r="K30" s="1">
        <v>0</v>
      </c>
      <c r="L30" s="246">
        <f t="shared" si="1"/>
        <v>-1252276.7509600001</v>
      </c>
      <c r="M30" s="220"/>
      <c r="O30" s="562"/>
      <c r="P30" s="563" t="s">
        <v>1153</v>
      </c>
      <c r="Q30" s="556">
        <v>0</v>
      </c>
      <c r="R30" s="556">
        <v>9241506526.3900013</v>
      </c>
      <c r="S30" s="557">
        <f t="shared" si="2"/>
        <v>9241506.5263900012</v>
      </c>
      <c r="T30" s="564"/>
      <c r="U30" s="562"/>
      <c r="V30" s="563" t="s">
        <v>1153</v>
      </c>
      <c r="W30" s="556">
        <v>1470200295.46</v>
      </c>
      <c r="X30" s="556">
        <v>0</v>
      </c>
      <c r="Y30" s="557">
        <f t="shared" si="3"/>
        <v>-1470200.2954599999</v>
      </c>
    </row>
    <row r="31" spans="2:25">
      <c r="B31" s="361"/>
      <c r="C31" s="359" t="s">
        <v>1155</v>
      </c>
      <c r="D31" s="1">
        <v>0</v>
      </c>
      <c r="E31" s="1">
        <v>3127243.38</v>
      </c>
      <c r="F31" s="246">
        <f t="shared" si="0"/>
        <v>3127.2433799999999</v>
      </c>
      <c r="G31" s="220"/>
      <c r="H31" s="372"/>
      <c r="I31" s="370" t="s">
        <v>1155</v>
      </c>
      <c r="J31" s="1">
        <v>3316217.44</v>
      </c>
      <c r="K31" s="1">
        <v>0</v>
      </c>
      <c r="L31" s="246">
        <f t="shared" si="1"/>
        <v>-3316.2174399999999</v>
      </c>
      <c r="M31" s="220"/>
      <c r="O31" s="553"/>
      <c r="P31" s="552" t="s">
        <v>1154</v>
      </c>
      <c r="Q31" s="1">
        <v>0</v>
      </c>
      <c r="R31" s="1">
        <v>9241346187.7299995</v>
      </c>
      <c r="S31" s="246">
        <f t="shared" si="2"/>
        <v>9241346.1877299994</v>
      </c>
      <c r="U31" s="553"/>
      <c r="V31" s="552" t="s">
        <v>1154</v>
      </c>
      <c r="W31" s="1">
        <v>1470193862.9699998</v>
      </c>
      <c r="X31" s="1">
        <v>0</v>
      </c>
      <c r="Y31" s="246">
        <f t="shared" si="3"/>
        <v>-1470193.8629699999</v>
      </c>
    </row>
    <row r="32" spans="2:25">
      <c r="B32" s="361"/>
      <c r="C32" s="359" t="s">
        <v>1084</v>
      </c>
      <c r="D32" s="1">
        <v>0</v>
      </c>
      <c r="E32" s="1">
        <v>3627786334.3000002</v>
      </c>
      <c r="F32" s="246">
        <f t="shared" si="0"/>
        <v>3627786.3343000002</v>
      </c>
      <c r="G32" s="220"/>
      <c r="H32" s="372"/>
      <c r="I32" s="370" t="s">
        <v>1084</v>
      </c>
      <c r="J32" s="1">
        <v>1145775833.6600001</v>
      </c>
      <c r="K32" s="1">
        <v>0</v>
      </c>
      <c r="L32" s="246">
        <f t="shared" si="1"/>
        <v>-1145775.83366</v>
      </c>
      <c r="M32" s="220"/>
      <c r="O32" s="554"/>
      <c r="P32" s="552" t="s">
        <v>1155</v>
      </c>
      <c r="Q32" s="1">
        <v>0</v>
      </c>
      <c r="R32" s="1">
        <v>11903310.439999999</v>
      </c>
      <c r="S32" s="246">
        <f t="shared" si="2"/>
        <v>11903.310439999999</v>
      </c>
      <c r="U32" s="554"/>
      <c r="V32" s="552" t="s">
        <v>1155</v>
      </c>
      <c r="W32" s="1">
        <v>13982861.890000001</v>
      </c>
      <c r="X32" s="1">
        <v>0</v>
      </c>
      <c r="Y32" s="246">
        <f t="shared" si="3"/>
        <v>-13982.86189</v>
      </c>
    </row>
    <row r="33" spans="2:25">
      <c r="B33" s="361"/>
      <c r="C33" s="359" t="s">
        <v>1156</v>
      </c>
      <c r="D33" s="1">
        <v>0</v>
      </c>
      <c r="E33" s="1">
        <v>467127526.25</v>
      </c>
      <c r="F33" s="246">
        <f t="shared" si="0"/>
        <v>467127.52625</v>
      </c>
      <c r="G33" s="220"/>
      <c r="H33" s="372"/>
      <c r="I33" s="370" t="s">
        <v>1156</v>
      </c>
      <c r="J33" s="1">
        <v>103184699.86</v>
      </c>
      <c r="K33" s="1">
        <v>0</v>
      </c>
      <c r="L33" s="246">
        <f t="shared" si="1"/>
        <v>-103184.69985999999</v>
      </c>
      <c r="M33" s="220"/>
      <c r="O33" s="554"/>
      <c r="P33" s="552" t="s">
        <v>1084</v>
      </c>
      <c r="Q33" s="1">
        <v>0</v>
      </c>
      <c r="R33" s="1">
        <v>8026227873.7099991</v>
      </c>
      <c r="S33" s="246">
        <f t="shared" si="2"/>
        <v>8026227.873709999</v>
      </c>
      <c r="U33" s="554"/>
      <c r="V33" s="552" t="s">
        <v>1084</v>
      </c>
      <c r="W33" s="1">
        <v>1291431542.3500001</v>
      </c>
      <c r="X33" s="1">
        <v>0</v>
      </c>
      <c r="Y33" s="246">
        <f t="shared" si="3"/>
        <v>-1291431.5423500002</v>
      </c>
    </row>
    <row r="34" spans="2:25">
      <c r="B34" s="360"/>
      <c r="C34" s="359" t="s">
        <v>1157</v>
      </c>
      <c r="D34" s="1">
        <v>0</v>
      </c>
      <c r="E34" s="1">
        <v>108576.97</v>
      </c>
      <c r="F34" s="246">
        <f t="shared" si="0"/>
        <v>108.57697</v>
      </c>
      <c r="G34" s="220"/>
      <c r="H34" s="371"/>
      <c r="I34" s="370" t="s">
        <v>1157</v>
      </c>
      <c r="J34" s="1">
        <v>3134.78</v>
      </c>
      <c r="K34" s="1">
        <v>0</v>
      </c>
      <c r="L34" s="246">
        <f t="shared" si="1"/>
        <v>-3.1347800000000001</v>
      </c>
      <c r="M34" s="220"/>
      <c r="O34" s="554"/>
      <c r="P34" s="552" t="s">
        <v>1156</v>
      </c>
      <c r="Q34" s="1">
        <v>0</v>
      </c>
      <c r="R34" s="1">
        <v>1203215003.5799999</v>
      </c>
      <c r="S34" s="246">
        <f t="shared" si="2"/>
        <v>1203215.00358</v>
      </c>
      <c r="U34" s="554"/>
      <c r="V34" s="552" t="s">
        <v>1156</v>
      </c>
      <c r="W34" s="1">
        <v>164779458.72999999</v>
      </c>
      <c r="X34" s="1">
        <v>0</v>
      </c>
      <c r="Y34" s="246">
        <f t="shared" si="3"/>
        <v>-164779.45872999998</v>
      </c>
    </row>
    <row r="35" spans="2:25">
      <c r="B35" s="360"/>
      <c r="C35" s="359" t="s">
        <v>1158</v>
      </c>
      <c r="D35" s="1">
        <v>0</v>
      </c>
      <c r="E35" s="1">
        <v>899.23</v>
      </c>
      <c r="F35" s="246">
        <f t="shared" si="0"/>
        <v>0.89922999999999997</v>
      </c>
      <c r="G35" s="220"/>
      <c r="H35" s="371"/>
      <c r="I35" s="370" t="s">
        <v>1158</v>
      </c>
      <c r="J35" s="1">
        <v>134.21</v>
      </c>
      <c r="K35" s="1">
        <v>0</v>
      </c>
      <c r="L35" s="246">
        <f t="shared" si="1"/>
        <v>-0.13421</v>
      </c>
      <c r="M35" s="220"/>
      <c r="O35" s="553"/>
      <c r="P35" s="552" t="s">
        <v>1525</v>
      </c>
      <c r="Q35" s="1">
        <v>0</v>
      </c>
      <c r="R35" s="1">
        <v>29856.26</v>
      </c>
      <c r="S35" s="246">
        <f t="shared" si="2"/>
        <v>29.856259999999999</v>
      </c>
      <c r="U35" s="553"/>
      <c r="V35" s="552" t="s">
        <v>1525</v>
      </c>
      <c r="W35" s="1">
        <v>3163.5</v>
      </c>
      <c r="X35" s="1">
        <v>0</v>
      </c>
      <c r="Y35" s="246">
        <f t="shared" si="3"/>
        <v>-3.1635</v>
      </c>
    </row>
    <row r="36" spans="2:25">
      <c r="B36" s="361"/>
      <c r="C36" s="359" t="s">
        <v>1159</v>
      </c>
      <c r="D36" s="1">
        <v>0</v>
      </c>
      <c r="E36" s="1">
        <v>899.23</v>
      </c>
      <c r="F36" s="246">
        <f t="shared" si="0"/>
        <v>0.89922999999999997</v>
      </c>
      <c r="G36" s="220"/>
      <c r="H36" s="372"/>
      <c r="I36" s="370" t="s">
        <v>1159</v>
      </c>
      <c r="J36" s="1">
        <v>134.21</v>
      </c>
      <c r="K36" s="1">
        <v>0</v>
      </c>
      <c r="L36" s="246">
        <f t="shared" si="1"/>
        <v>-0.13421</v>
      </c>
      <c r="M36" s="220"/>
      <c r="O36" s="569"/>
      <c r="P36" s="570" t="s">
        <v>1157</v>
      </c>
      <c r="Q36" s="571">
        <v>0</v>
      </c>
      <c r="R36" s="571">
        <v>128616.84</v>
      </c>
      <c r="S36" s="572">
        <f t="shared" si="2"/>
        <v>128.61684</v>
      </c>
      <c r="U36" s="569"/>
      <c r="V36" s="570" t="s">
        <v>1157</v>
      </c>
      <c r="W36" s="571">
        <v>3134.78</v>
      </c>
      <c r="X36" s="571">
        <v>0</v>
      </c>
      <c r="Y36" s="572">
        <f t="shared" si="3"/>
        <v>-3.1347800000000001</v>
      </c>
    </row>
    <row r="37" spans="2:25">
      <c r="B37" s="358"/>
      <c r="C37" s="359" t="s">
        <v>1160</v>
      </c>
      <c r="D37" s="1">
        <v>0</v>
      </c>
      <c r="E37" s="1">
        <v>4006349526.9900002</v>
      </c>
      <c r="F37" s="246">
        <f t="shared" si="0"/>
        <v>4006349.5269900002</v>
      </c>
      <c r="G37" s="220"/>
      <c r="H37" s="369"/>
      <c r="I37" s="555" t="s">
        <v>1160</v>
      </c>
      <c r="J37" s="556">
        <v>1238544461.6499999</v>
      </c>
      <c r="K37" s="556">
        <v>0</v>
      </c>
      <c r="L37" s="557">
        <f t="shared" si="1"/>
        <v>-1238544.46165</v>
      </c>
      <c r="M37" s="220"/>
      <c r="O37" s="569"/>
      <c r="P37" s="570" t="s">
        <v>1158</v>
      </c>
      <c r="Q37" s="571">
        <v>0</v>
      </c>
      <c r="R37" s="571">
        <v>1865.56</v>
      </c>
      <c r="S37" s="572">
        <f t="shared" si="2"/>
        <v>1.8655599999999999</v>
      </c>
      <c r="U37" s="569"/>
      <c r="V37" s="570" t="s">
        <v>1158</v>
      </c>
      <c r="W37" s="571">
        <v>134.21</v>
      </c>
      <c r="X37" s="571">
        <v>0</v>
      </c>
      <c r="Y37" s="572">
        <f t="shared" si="3"/>
        <v>-0.13421</v>
      </c>
    </row>
    <row r="38" spans="2:25">
      <c r="B38" s="360"/>
      <c r="C38" s="359" t="s">
        <v>1130</v>
      </c>
      <c r="D38" s="1">
        <v>0</v>
      </c>
      <c r="E38" s="1">
        <v>4006349526.9900002</v>
      </c>
      <c r="F38" s="246">
        <f t="shared" si="0"/>
        <v>4006349.5269900002</v>
      </c>
      <c r="G38" s="220"/>
      <c r="H38" s="371"/>
      <c r="I38" s="370" t="s">
        <v>1130</v>
      </c>
      <c r="J38" s="1">
        <v>1238544461.6499999</v>
      </c>
      <c r="K38" s="1">
        <v>0</v>
      </c>
      <c r="L38" s="246">
        <f t="shared" si="1"/>
        <v>-1238544.46165</v>
      </c>
      <c r="M38" s="220"/>
      <c r="O38" s="554"/>
      <c r="P38" s="552" t="s">
        <v>1159</v>
      </c>
      <c r="Q38" s="1">
        <v>0</v>
      </c>
      <c r="R38" s="1">
        <v>1865.56</v>
      </c>
      <c r="S38" s="246">
        <f t="shared" si="2"/>
        <v>1.8655599999999999</v>
      </c>
      <c r="U38" s="554"/>
      <c r="V38" s="552" t="s">
        <v>1159</v>
      </c>
      <c r="W38" s="1">
        <v>134.21</v>
      </c>
      <c r="X38" s="1">
        <v>0</v>
      </c>
      <c r="Y38" s="246">
        <f t="shared" si="3"/>
        <v>-0.13421</v>
      </c>
    </row>
    <row r="39" spans="2:25">
      <c r="B39" s="358"/>
      <c r="C39" s="359" t="s">
        <v>1161</v>
      </c>
      <c r="D39" s="1">
        <v>8344081903.1600008</v>
      </c>
      <c r="E39" s="1">
        <v>0</v>
      </c>
      <c r="F39" s="246">
        <f t="shared" si="0"/>
        <v>-8344081.9031600012</v>
      </c>
      <c r="G39" s="220"/>
      <c r="H39" s="369"/>
      <c r="I39" s="370" t="s">
        <v>1161</v>
      </c>
      <c r="J39" s="1">
        <v>0</v>
      </c>
      <c r="K39" s="1">
        <v>2768317676.4099998</v>
      </c>
      <c r="L39" s="246">
        <f t="shared" si="1"/>
        <v>2768317.6764099998</v>
      </c>
      <c r="M39" s="220"/>
      <c r="O39" s="562"/>
      <c r="P39" s="563" t="s">
        <v>1160</v>
      </c>
      <c r="Q39" s="556">
        <v>0</v>
      </c>
      <c r="R39" s="556">
        <v>9137453532.4200001</v>
      </c>
      <c r="S39" s="557">
        <f t="shared" si="2"/>
        <v>9137453.5324200001</v>
      </c>
      <c r="T39" s="564"/>
      <c r="U39" s="562"/>
      <c r="V39" s="563" t="s">
        <v>1160</v>
      </c>
      <c r="W39" s="556">
        <v>3819816920.8899999</v>
      </c>
      <c r="X39" s="556">
        <v>0</v>
      </c>
      <c r="Y39" s="557">
        <f t="shared" si="3"/>
        <v>-3819816.9208899997</v>
      </c>
    </row>
    <row r="40" spans="2:25">
      <c r="B40" s="356"/>
      <c r="C40" s="357" t="s">
        <v>594</v>
      </c>
      <c r="D40" s="366">
        <v>8344081903.1600008</v>
      </c>
      <c r="E40" s="366">
        <v>8344081903.1600008</v>
      </c>
      <c r="F40" s="246">
        <f t="shared" si="0"/>
        <v>0</v>
      </c>
      <c r="G40" s="220"/>
      <c r="H40" s="367"/>
      <c r="I40" s="368" t="s">
        <v>594</v>
      </c>
      <c r="J40" s="366">
        <v>2768317676.4099998</v>
      </c>
      <c r="K40" s="366">
        <v>2768317676.4099998</v>
      </c>
      <c r="L40" s="246">
        <f t="shared" si="1"/>
        <v>0</v>
      </c>
      <c r="M40" s="220"/>
      <c r="O40" s="553"/>
      <c r="P40" s="552" t="s">
        <v>1130</v>
      </c>
      <c r="Q40" s="1">
        <v>0</v>
      </c>
      <c r="R40" s="1">
        <v>9137453532.4200001</v>
      </c>
      <c r="S40" s="246">
        <f t="shared" si="2"/>
        <v>9137453.5324200001</v>
      </c>
      <c r="U40" s="553"/>
      <c r="V40" s="552" t="s">
        <v>1130</v>
      </c>
      <c r="W40" s="1">
        <v>3819816920.8899999</v>
      </c>
      <c r="X40" s="1">
        <v>0</v>
      </c>
      <c r="Y40" s="246">
        <f t="shared" si="3"/>
        <v>-3819816.9208899997</v>
      </c>
    </row>
    <row r="41" spans="2:25" ht="22.5">
      <c r="B41" s="356"/>
      <c r="C41" s="357" t="s">
        <v>595</v>
      </c>
      <c r="D41" s="366">
        <v>0</v>
      </c>
      <c r="E41" s="366">
        <v>0</v>
      </c>
      <c r="F41" s="246">
        <f t="shared" si="0"/>
        <v>0</v>
      </c>
      <c r="G41" s="220"/>
      <c r="H41" s="367"/>
      <c r="I41" s="368" t="s">
        <v>595</v>
      </c>
      <c r="J41" s="366">
        <v>0</v>
      </c>
      <c r="K41" s="366">
        <v>0</v>
      </c>
      <c r="L41" s="246">
        <f t="shared" si="1"/>
        <v>0</v>
      </c>
      <c r="M41" s="220"/>
      <c r="O41" s="551"/>
      <c r="P41" s="552" t="s">
        <v>1161</v>
      </c>
      <c r="Q41" s="1">
        <v>18799641452.980003</v>
      </c>
      <c r="R41" s="1">
        <v>0</v>
      </c>
      <c r="S41" s="246">
        <f t="shared" si="2"/>
        <v>-18799641.452980004</v>
      </c>
      <c r="U41" s="551"/>
      <c r="V41" s="552" t="s">
        <v>1161</v>
      </c>
      <c r="W41" s="1">
        <v>0</v>
      </c>
      <c r="X41" s="1">
        <v>5764123526.71</v>
      </c>
      <c r="Y41" s="246">
        <f t="shared" si="3"/>
        <v>5764123.5267099999</v>
      </c>
    </row>
    <row r="42" spans="2:25">
      <c r="F42" s="246"/>
      <c r="O42" s="548"/>
      <c r="P42" s="549" t="s">
        <v>594</v>
      </c>
      <c r="Q42" s="366">
        <v>18799641452.980003</v>
      </c>
      <c r="R42" s="366">
        <v>18799641452.980003</v>
      </c>
      <c r="S42" s="246">
        <f t="shared" si="2"/>
        <v>0</v>
      </c>
      <c r="U42" s="548"/>
      <c r="V42" s="549" t="s">
        <v>594</v>
      </c>
      <c r="W42" s="366">
        <v>5764123526.71</v>
      </c>
      <c r="X42" s="366">
        <v>5764123526.71</v>
      </c>
      <c r="Y42" s="246">
        <f t="shared" si="3"/>
        <v>0</v>
      </c>
    </row>
    <row r="43" spans="2:25" ht="22.5">
      <c r="O43" s="548"/>
      <c r="P43" s="549" t="s">
        <v>595</v>
      </c>
      <c r="Q43" s="366">
        <v>0</v>
      </c>
      <c r="R43" s="366">
        <v>0</v>
      </c>
      <c r="S43" s="246">
        <f t="shared" si="2"/>
        <v>0</v>
      </c>
      <c r="U43" s="548"/>
      <c r="V43" s="549" t="s">
        <v>595</v>
      </c>
      <c r="W43" s="366">
        <v>0</v>
      </c>
      <c r="X43" s="366">
        <v>0</v>
      </c>
      <c r="Y43" s="246">
        <f t="shared" si="3"/>
        <v>0</v>
      </c>
    </row>
    <row r="44" spans="2:25">
      <c r="Y44" s="246"/>
    </row>
    <row r="45" spans="2:25">
      <c r="Y45" s="24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61"/>
  <sheetViews>
    <sheetView topLeftCell="B1" zoomScaleNormal="100" workbookViewId="0">
      <selection activeCell="D6" sqref="D6"/>
    </sheetView>
  </sheetViews>
  <sheetFormatPr defaultColWidth="8.85546875" defaultRowHeight="12.75"/>
  <cols>
    <col min="1" max="1" width="8.85546875" style="228"/>
    <col min="2" max="2" width="56.5703125" style="249" customWidth="1"/>
    <col min="3" max="3" width="8.85546875" style="249"/>
    <col min="4" max="4" width="14" style="249" customWidth="1"/>
    <col min="5" max="5" width="16.140625" style="249" customWidth="1"/>
    <col min="6" max="16384" width="8.85546875" style="228"/>
  </cols>
  <sheetData>
    <row r="1" spans="2:8">
      <c r="B1" s="691" t="s">
        <v>1606</v>
      </c>
      <c r="C1" s="228"/>
      <c r="D1" s="228"/>
      <c r="E1" s="228"/>
    </row>
    <row r="2" spans="2:8" ht="38.25" customHeight="1">
      <c r="B2" s="758" t="s">
        <v>1611</v>
      </c>
      <c r="C2" s="229"/>
      <c r="D2" s="461"/>
      <c r="E2" s="462"/>
    </row>
    <row r="3" spans="2:8">
      <c r="B3" s="691" t="s">
        <v>1610</v>
      </c>
    </row>
    <row r="5" spans="2:8">
      <c r="B5" s="730" t="s">
        <v>602</v>
      </c>
      <c r="C5" s="732" t="s">
        <v>1243</v>
      </c>
      <c r="D5" s="687" t="s">
        <v>1519</v>
      </c>
      <c r="E5" s="688" t="s">
        <v>611</v>
      </c>
    </row>
    <row r="6" spans="2:8" ht="13.5" thickBot="1">
      <c r="B6" s="731"/>
      <c r="C6" s="733"/>
      <c r="D6" s="689" t="s">
        <v>613</v>
      </c>
      <c r="E6" s="690" t="s">
        <v>612</v>
      </c>
    </row>
    <row r="7" spans="2:8">
      <c r="B7" s="691" t="s">
        <v>601</v>
      </c>
      <c r="C7" s="692"/>
      <c r="D7" s="693"/>
      <c r="E7" s="694"/>
    </row>
    <row r="8" spans="2:8">
      <c r="B8" s="691" t="s">
        <v>1244</v>
      </c>
      <c r="C8" s="692"/>
      <c r="D8" s="693"/>
      <c r="E8" s="694"/>
    </row>
    <row r="9" spans="2:8">
      <c r="B9" s="691" t="s">
        <v>1245</v>
      </c>
      <c r="C9" s="695"/>
      <c r="D9" s="693"/>
      <c r="E9" s="694"/>
    </row>
    <row r="10" spans="2:8">
      <c r="B10" s="696" t="s">
        <v>429</v>
      </c>
      <c r="C10" s="692">
        <v>4</v>
      </c>
      <c r="D10" s="457">
        <v>147520393</v>
      </c>
      <c r="E10" s="458">
        <v>151255483</v>
      </c>
      <c r="F10" s="617"/>
      <c r="G10" s="617"/>
      <c r="H10" s="617"/>
    </row>
    <row r="11" spans="2:8">
      <c r="B11" s="696" t="s">
        <v>1246</v>
      </c>
      <c r="C11" s="692"/>
      <c r="D11" s="457">
        <v>4484173</v>
      </c>
      <c r="E11" s="458">
        <v>4942449</v>
      </c>
      <c r="F11" s="617"/>
      <c r="G11" s="617"/>
      <c r="H11" s="617"/>
    </row>
    <row r="12" spans="2:8">
      <c r="B12" s="696" t="s">
        <v>435</v>
      </c>
      <c r="C12" s="692">
        <v>5</v>
      </c>
      <c r="D12" s="457">
        <v>5143391</v>
      </c>
      <c r="E12" s="458">
        <v>5679558</v>
      </c>
      <c r="F12" s="617"/>
      <c r="G12" s="617"/>
      <c r="H12" s="617"/>
    </row>
    <row r="13" spans="2:8" ht="13.5" thickBot="1">
      <c r="B13" s="699" t="s">
        <v>1247</v>
      </c>
      <c r="C13" s="700">
        <v>6</v>
      </c>
      <c r="D13" s="459">
        <v>269372</v>
      </c>
      <c r="E13" s="460">
        <v>276452</v>
      </c>
      <c r="F13" s="617"/>
      <c r="G13" s="617"/>
      <c r="H13" s="617"/>
    </row>
    <row r="14" spans="2:8" ht="13.5" thickBot="1">
      <c r="B14" s="699"/>
      <c r="C14" s="700"/>
      <c r="D14" s="701">
        <v>157417329</v>
      </c>
      <c r="E14" s="702">
        <v>162153942</v>
      </c>
    </row>
    <row r="15" spans="2:8">
      <c r="B15" s="691" t="s">
        <v>601</v>
      </c>
      <c r="C15" s="695"/>
      <c r="D15" s="697">
        <f>+SUM(D10:D13)-D14</f>
        <v>0</v>
      </c>
      <c r="E15" s="697">
        <f>+SUM(E10:E13)-E14</f>
        <v>0</v>
      </c>
    </row>
    <row r="16" spans="2:8">
      <c r="B16" s="691" t="s">
        <v>1248</v>
      </c>
      <c r="C16" s="695"/>
      <c r="D16" s="697"/>
      <c r="E16" s="698"/>
    </row>
    <row r="17" spans="2:5">
      <c r="B17" s="696" t="s">
        <v>1249</v>
      </c>
      <c r="C17" s="692"/>
      <c r="D17" s="697">
        <v>5886413</v>
      </c>
      <c r="E17" s="698">
        <v>5839892</v>
      </c>
    </row>
    <row r="18" spans="2:5">
      <c r="B18" s="696" t="s">
        <v>449</v>
      </c>
      <c r="C18" s="692">
        <v>7</v>
      </c>
      <c r="D18" s="697">
        <v>3283812</v>
      </c>
      <c r="E18" s="698">
        <v>13469365</v>
      </c>
    </row>
    <row r="19" spans="2:5">
      <c r="B19" s="696" t="s">
        <v>1250</v>
      </c>
      <c r="C19" s="692">
        <v>7</v>
      </c>
      <c r="D19" s="697">
        <v>9555067</v>
      </c>
      <c r="E19" s="698">
        <v>9288857</v>
      </c>
    </row>
    <row r="20" spans="2:5">
      <c r="B20" s="696" t="s">
        <v>454</v>
      </c>
      <c r="C20" s="692"/>
      <c r="D20" s="697">
        <v>4534241</v>
      </c>
      <c r="E20" s="698">
        <v>3055691</v>
      </c>
    </row>
    <row r="21" spans="2:5">
      <c r="B21" s="696" t="s">
        <v>457</v>
      </c>
      <c r="C21" s="692"/>
      <c r="D21" s="697">
        <v>315714</v>
      </c>
      <c r="E21" s="698">
        <v>196428</v>
      </c>
    </row>
    <row r="22" spans="2:5">
      <c r="B22" s="696" t="s">
        <v>1251</v>
      </c>
      <c r="C22" s="692">
        <v>8</v>
      </c>
      <c r="D22" s="697">
        <v>6820376</v>
      </c>
      <c r="E22" s="698">
        <v>7651925</v>
      </c>
    </row>
    <row r="23" spans="2:5">
      <c r="B23" s="696" t="s">
        <v>462</v>
      </c>
      <c r="C23" s="692"/>
      <c r="D23" s="697">
        <v>3610093</v>
      </c>
      <c r="E23" s="698">
        <v>3103149</v>
      </c>
    </row>
    <row r="24" spans="2:5" ht="13.5" thickBot="1">
      <c r="B24" s="699" t="s">
        <v>1252</v>
      </c>
      <c r="C24" s="700">
        <v>9</v>
      </c>
      <c r="D24" s="701">
        <v>6970220</v>
      </c>
      <c r="E24" s="702">
        <v>15278187</v>
      </c>
    </row>
    <row r="25" spans="2:5" ht="13.5" thickBot="1">
      <c r="B25" s="699"/>
      <c r="C25" s="700"/>
      <c r="D25" s="701">
        <v>40975936</v>
      </c>
      <c r="E25" s="702">
        <v>57883494</v>
      </c>
    </row>
    <row r="26" spans="2:5" ht="13.5" thickBot="1">
      <c r="B26" s="703" t="s">
        <v>467</v>
      </c>
      <c r="C26" s="704"/>
      <c r="D26" s="705">
        <v>198393265</v>
      </c>
      <c r="E26" s="706">
        <v>220037436</v>
      </c>
    </row>
    <row r="27" spans="2:5" ht="13.5" thickTop="1">
      <c r="B27" s="696" t="s">
        <v>601</v>
      </c>
      <c r="C27" s="692"/>
      <c r="D27" s="697">
        <f>SUM(D17:D24)-D25</f>
        <v>0</v>
      </c>
      <c r="E27" s="697">
        <f>SUM(E17:E24)-E25</f>
        <v>0</v>
      </c>
    </row>
    <row r="28" spans="2:5">
      <c r="B28" s="691" t="s">
        <v>1253</v>
      </c>
      <c r="C28" s="692"/>
      <c r="D28" s="697">
        <f>D25+D14-D26</f>
        <v>0</v>
      </c>
      <c r="E28" s="697">
        <f>E25+E14-E26</f>
        <v>0</v>
      </c>
    </row>
    <row r="29" spans="2:5">
      <c r="B29" s="691" t="s">
        <v>1254</v>
      </c>
      <c r="C29" s="692"/>
      <c r="D29" s="697"/>
      <c r="E29" s="698"/>
    </row>
    <row r="30" spans="2:5">
      <c r="B30" s="696" t="s">
        <v>1231</v>
      </c>
      <c r="C30" s="692"/>
      <c r="D30" s="697">
        <v>12241487</v>
      </c>
      <c r="E30" s="698">
        <v>12241487</v>
      </c>
    </row>
    <row r="31" spans="2:5" ht="13.5" thickBot="1">
      <c r="B31" s="699" t="s">
        <v>1255</v>
      </c>
      <c r="C31" s="700">
        <v>10</v>
      </c>
      <c r="D31" s="701">
        <v>19739789</v>
      </c>
      <c r="E31" s="702">
        <v>12525168</v>
      </c>
    </row>
    <row r="32" spans="2:5" ht="13.5" thickBot="1">
      <c r="B32" s="699"/>
      <c r="C32" s="700"/>
      <c r="D32" s="701">
        <v>31981276</v>
      </c>
      <c r="E32" s="702">
        <v>24766655</v>
      </c>
    </row>
    <row r="33" spans="2:5">
      <c r="B33" s="696" t="s">
        <v>601</v>
      </c>
      <c r="C33" s="692"/>
      <c r="D33" s="697">
        <f>SUM(D30:D31)-D32</f>
        <v>0</v>
      </c>
      <c r="E33" s="697">
        <f>SUM(E30:E31)-E32</f>
        <v>0</v>
      </c>
    </row>
    <row r="34" spans="2:5">
      <c r="B34" s="691" t="s">
        <v>1256</v>
      </c>
      <c r="C34" s="695"/>
      <c r="D34" s="697"/>
      <c r="E34" s="698"/>
    </row>
    <row r="35" spans="2:5">
      <c r="B35" s="696" t="s">
        <v>610</v>
      </c>
      <c r="C35" s="692">
        <v>12</v>
      </c>
      <c r="D35" s="697">
        <v>13301328</v>
      </c>
      <c r="E35" s="698">
        <v>2811537</v>
      </c>
    </row>
    <row r="36" spans="2:5">
      <c r="B36" s="696" t="s">
        <v>1257</v>
      </c>
      <c r="C36" s="692"/>
      <c r="D36" s="697">
        <v>22197420</v>
      </c>
      <c r="E36" s="698">
        <v>14748188</v>
      </c>
    </row>
    <row r="37" spans="2:5">
      <c r="B37" s="696" t="s">
        <v>1258</v>
      </c>
      <c r="C37" s="692">
        <v>11</v>
      </c>
      <c r="D37" s="697">
        <v>496810</v>
      </c>
      <c r="E37" s="698">
        <v>913666</v>
      </c>
    </row>
    <row r="38" spans="2:5">
      <c r="B38" s="696" t="s">
        <v>1259</v>
      </c>
      <c r="C38" s="692"/>
      <c r="D38" s="697">
        <v>626978</v>
      </c>
      <c r="E38" s="698">
        <v>626978</v>
      </c>
    </row>
    <row r="39" spans="2:5">
      <c r="B39" s="696" t="s">
        <v>1260</v>
      </c>
      <c r="C39" s="692">
        <v>13</v>
      </c>
      <c r="D39" s="697">
        <v>17221679</v>
      </c>
      <c r="E39" s="698">
        <v>30333287</v>
      </c>
    </row>
    <row r="40" spans="2:5">
      <c r="B40" s="696" t="s">
        <v>512</v>
      </c>
      <c r="C40" s="692"/>
      <c r="D40" s="697">
        <v>1099194</v>
      </c>
      <c r="E40" s="698">
        <v>1157331</v>
      </c>
    </row>
    <row r="41" spans="2:5" ht="13.5" thickBot="1">
      <c r="B41" s="696" t="s">
        <v>498</v>
      </c>
      <c r="C41" s="692"/>
      <c r="D41" s="697">
        <v>6246426</v>
      </c>
      <c r="E41" s="698">
        <v>4373858</v>
      </c>
    </row>
    <row r="42" spans="2:5" ht="13.5" thickBot="1">
      <c r="B42" s="707"/>
      <c r="C42" s="708"/>
      <c r="D42" s="709">
        <v>61189835</v>
      </c>
      <c r="E42" s="710">
        <v>54964845</v>
      </c>
    </row>
    <row r="43" spans="2:5">
      <c r="B43" s="696"/>
      <c r="C43" s="692"/>
      <c r="D43" s="697">
        <f>SUM(D35:D41)-D42</f>
        <v>0</v>
      </c>
      <c r="E43" s="697">
        <f>SUM(E35:E41)-E42</f>
        <v>0</v>
      </c>
    </row>
    <row r="44" spans="2:5">
      <c r="B44" s="691" t="s">
        <v>1261</v>
      </c>
      <c r="C44" s="695"/>
      <c r="D44" s="697"/>
      <c r="E44" s="698"/>
    </row>
    <row r="45" spans="2:5">
      <c r="B45" s="696" t="s">
        <v>1262</v>
      </c>
      <c r="C45" s="692">
        <v>12</v>
      </c>
      <c r="D45" s="697">
        <v>5283019</v>
      </c>
      <c r="E45" s="698">
        <v>34412771</v>
      </c>
    </row>
    <row r="46" spans="2:5">
      <c r="B46" s="696" t="s">
        <v>1257</v>
      </c>
      <c r="C46" s="692"/>
      <c r="D46" s="697">
        <v>659130</v>
      </c>
      <c r="E46" s="698">
        <v>10157678</v>
      </c>
    </row>
    <row r="47" spans="2:5">
      <c r="B47" s="696" t="s">
        <v>1258</v>
      </c>
      <c r="C47" s="692">
        <v>11</v>
      </c>
      <c r="D47" s="697">
        <v>240469</v>
      </c>
      <c r="E47" s="698">
        <v>435691</v>
      </c>
    </row>
    <row r="48" spans="2:5">
      <c r="B48" s="696" t="s">
        <v>1259</v>
      </c>
      <c r="C48" s="692"/>
      <c r="D48" s="697">
        <v>81237</v>
      </c>
      <c r="E48" s="698">
        <v>81237</v>
      </c>
    </row>
    <row r="49" spans="2:5">
      <c r="B49" s="696" t="s">
        <v>1263</v>
      </c>
      <c r="C49" s="692">
        <v>13</v>
      </c>
      <c r="D49" s="697">
        <v>87308022</v>
      </c>
      <c r="E49" s="698">
        <v>85588293</v>
      </c>
    </row>
    <row r="50" spans="2:5">
      <c r="B50" s="696" t="s">
        <v>512</v>
      </c>
      <c r="C50" s="692"/>
      <c r="D50" s="697">
        <v>8068674</v>
      </c>
      <c r="E50" s="698">
        <v>7681083</v>
      </c>
    </row>
    <row r="51" spans="2:5">
      <c r="B51" s="696" t="s">
        <v>514</v>
      </c>
      <c r="C51" s="692"/>
      <c r="D51" s="697">
        <v>1894935</v>
      </c>
      <c r="E51" s="698">
        <v>403264</v>
      </c>
    </row>
    <row r="52" spans="2:5" ht="13.5" thickBot="1">
      <c r="B52" s="696" t="s">
        <v>1264</v>
      </c>
      <c r="C52" s="692">
        <v>14</v>
      </c>
      <c r="D52" s="697">
        <v>1686668</v>
      </c>
      <c r="E52" s="698">
        <v>1545919</v>
      </c>
    </row>
    <row r="53" spans="2:5" ht="13.5" thickBot="1">
      <c r="B53" s="707"/>
      <c r="C53" s="708"/>
      <c r="D53" s="709">
        <v>105222154</v>
      </c>
      <c r="E53" s="710">
        <v>140305936</v>
      </c>
    </row>
    <row r="54" spans="2:5" ht="13.5" thickBot="1">
      <c r="B54" s="711" t="s">
        <v>1265</v>
      </c>
      <c r="C54" s="712"/>
      <c r="D54" s="701">
        <v>166411989</v>
      </c>
      <c r="E54" s="702">
        <v>195270781</v>
      </c>
    </row>
    <row r="55" spans="2:5" ht="13.5" thickBot="1">
      <c r="B55" s="703" t="s">
        <v>518</v>
      </c>
      <c r="C55" s="704"/>
      <c r="D55" s="705">
        <v>198393265</v>
      </c>
      <c r="E55" s="706">
        <v>220037436</v>
      </c>
    </row>
    <row r="56" spans="2:5" ht="13.5" thickTop="1">
      <c r="D56" s="463">
        <f>SUM(D45:D52)-D53</f>
        <v>0</v>
      </c>
      <c r="E56" s="463">
        <f>SUM(E45:E52)-E53</f>
        <v>0</v>
      </c>
    </row>
    <row r="57" spans="2:5">
      <c r="D57" s="463">
        <f>D53+D42-D54</f>
        <v>0</v>
      </c>
      <c r="E57" s="463">
        <f>E53+E42-E54</f>
        <v>0</v>
      </c>
    </row>
    <row r="58" spans="2:5" ht="15">
      <c r="B58" s="757" t="s">
        <v>1614</v>
      </c>
      <c r="C58" s="757" t="s">
        <v>1615</v>
      </c>
      <c r="D58" s="757" t="s">
        <v>1618</v>
      </c>
      <c r="E58"/>
    </row>
    <row r="59" spans="2:5" ht="15">
      <c r="B59" s="757"/>
      <c r="C59" s="757"/>
      <c r="D59" s="757"/>
      <c r="E59"/>
    </row>
    <row r="60" spans="2:5" ht="15">
      <c r="B60" s="757" t="s">
        <v>1616</v>
      </c>
      <c r="C60" s="757" t="s">
        <v>1615</v>
      </c>
      <c r="D60" s="757" t="s">
        <v>1617</v>
      </c>
      <c r="E60"/>
    </row>
    <row r="61" spans="2:5" ht="15">
      <c r="B61"/>
      <c r="C61"/>
      <c r="D61" s="220"/>
      <c r="E61" s="220"/>
    </row>
  </sheetData>
  <mergeCells count="2"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Sheet6</vt:lpstr>
      <vt:lpstr>Sheet5</vt:lpstr>
      <vt:lpstr>2420</vt:lpstr>
      <vt:lpstr>A1.100 - TS</vt:lpstr>
      <vt:lpstr>loans</vt:lpstr>
      <vt:lpstr>CFS</vt:lpstr>
      <vt:lpstr>AP</vt:lpstr>
      <vt:lpstr>Forex</vt:lpstr>
      <vt:lpstr>BS</vt:lpstr>
      <vt:lpstr>PL</vt:lpstr>
      <vt:lpstr>Equity</vt:lpstr>
      <vt:lpstr>CF</vt:lpstr>
      <vt:lpstr>TB</vt:lpstr>
      <vt:lpstr>Sheet4</vt:lpstr>
      <vt:lpstr>AP (2)</vt:lpstr>
      <vt:lpstr> fin income</vt:lpstr>
      <vt:lpstr>Fin expense</vt:lpstr>
      <vt:lpstr>Аренда расходная</vt:lpstr>
      <vt:lpstr>cc2022</vt:lpstr>
      <vt:lpstr>gna2022</vt:lpstr>
      <vt:lpstr>fin cost</vt:lpstr>
      <vt:lpstr>fin income</vt:lpstr>
      <vt:lpstr>'A1.100 - TS'!Область_печати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2023-08-09T05:02:39Z</dcterms:modified>
</cp:coreProperties>
</file>