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s01\Folders\Accouniting\KASE\Финансовая отчетность\2023\"/>
    </mc:Choice>
  </mc:AlternateContent>
  <xr:revisionPtr revIDLastSave="0" documentId="13_ncr:1_{7137382C-40F3-40B0-9723-C48A5F180D7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ф1" sheetId="1" r:id="rId1"/>
    <sheet name="Ф2" sheetId="7" r:id="rId2"/>
    <sheet name="ф3" sheetId="3" state="hidden" r:id="rId3"/>
    <sheet name="ф4" sheetId="4" state="hidden" r:id="rId4"/>
    <sheet name="Лист1" sheetId="5" state="hidden" r:id="rId5"/>
    <sheet name="Лист2" sheetId="6" state="hidden" r:id="rId6"/>
  </sheets>
  <definedNames>
    <definedName name="_Ref113247482" localSheetId="4">Лист1!$B$3</definedName>
    <definedName name="_Toc224115779" localSheetId="5">Лист2!$B$4</definedName>
    <definedName name="_Toc384285893" localSheetId="5">Лист2!$B$109</definedName>
    <definedName name="_xlnm.Print_Area" localSheetId="0">ф1!$A$1:$B$52</definedName>
    <definedName name="_xlnm.Print_Area" localSheetId="1">Ф2!$A$1:$B$43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1" l="1"/>
  <c r="B18" i="7" l="1"/>
  <c r="B42" i="1" l="1"/>
  <c r="B44" i="1" s="1"/>
  <c r="B32" i="1"/>
  <c r="B45" i="1" l="1"/>
  <c r="E130" i="6"/>
  <c r="D130" i="6"/>
  <c r="E104" i="6"/>
  <c r="D104" i="6"/>
  <c r="D105" i="6"/>
  <c r="E94" i="6"/>
  <c r="D94" i="6"/>
  <c r="E73" i="6"/>
  <c r="D73" i="6"/>
  <c r="E63" i="6"/>
  <c r="E62" i="6"/>
  <c r="E50" i="6"/>
  <c r="D50" i="6"/>
  <c r="D62" i="6"/>
  <c r="D63" i="6"/>
  <c r="E26" i="6"/>
  <c r="F25" i="6"/>
  <c r="F17" i="6"/>
  <c r="D26" i="6"/>
  <c r="D25" i="6"/>
  <c r="D17" i="6"/>
  <c r="D233" i="5"/>
  <c r="E220" i="5"/>
  <c r="D219" i="5"/>
  <c r="D212" i="5"/>
  <c r="D220" i="5"/>
  <c r="E200" i="5"/>
  <c r="D200" i="5"/>
  <c r="E187" i="5"/>
  <c r="D187" i="5"/>
  <c r="E176" i="5"/>
  <c r="D176" i="5"/>
  <c r="E160" i="5"/>
  <c r="D160" i="5"/>
  <c r="E149" i="5"/>
  <c r="D148" i="5"/>
  <c r="D140" i="5"/>
  <c r="D149" i="5"/>
  <c r="E124" i="5"/>
  <c r="D124" i="5"/>
  <c r="E112" i="5"/>
  <c r="D111" i="5"/>
  <c r="D109" i="5"/>
  <c r="D104" i="5"/>
  <c r="D102" i="5"/>
  <c r="D112" i="5"/>
  <c r="D87" i="5"/>
  <c r="D86" i="5"/>
  <c r="D84" i="5"/>
  <c r="D76" i="5"/>
  <c r="D88" i="5"/>
  <c r="E68" i="5"/>
  <c r="D68" i="5"/>
  <c r="E57" i="5"/>
  <c r="D51" i="5"/>
  <c r="D48" i="5"/>
  <c r="D57" i="5"/>
  <c r="E29" i="5"/>
  <c r="E26" i="5"/>
  <c r="E18" i="5"/>
  <c r="D231" i="5" l="1"/>
  <c r="D29" i="5"/>
  <c r="B28" i="7" l="1"/>
  <c r="B31" i="7" s="1"/>
  <c r="B35" i="7" s="1"/>
</calcChain>
</file>

<file path=xl/sharedStrings.xml><?xml version="1.0" encoding="utf-8"?>
<sst xmlns="http://schemas.openxmlformats.org/spreadsheetml/2006/main" count="481" uniqueCount="339">
  <si>
    <t>Прим.</t>
  </si>
  <si>
    <t>АКТИВЫ</t>
  </si>
  <si>
    <t xml:space="preserve">Денежные средства и их эквиваленты  </t>
  </si>
  <si>
    <t>Счета и депозиты в банках и прочих финансовых институтах</t>
  </si>
  <si>
    <t>Финансовые инструменты, оцениваемые по справедливой стоимости, изменения которой отражаются в составе прибыли или убытка</t>
  </si>
  <si>
    <t>Кредиты, выданные клиентам</t>
  </si>
  <si>
    <t>Основные средства и нематериальные активы</t>
  </si>
  <si>
    <t>Инвестиционная собственность</t>
  </si>
  <si>
    <t>Страховые премии и активы по перестрахованию</t>
  </si>
  <si>
    <t>Долгосрочные активы, предназначенные для продажи</t>
  </si>
  <si>
    <t xml:space="preserve">Текущий налоговый актив </t>
  </si>
  <si>
    <t xml:space="preserve">Отложенный налоговый актив </t>
  </si>
  <si>
    <t>Прочие активы</t>
  </si>
  <si>
    <t>Всего активов</t>
  </si>
  <si>
    <t>ОБЯЗАТЕЛЬСТВА</t>
  </si>
  <si>
    <t>Текущие счета и депозиты клиентов</t>
  </si>
  <si>
    <t>Долговые ценные бумаги выпущенные</t>
  </si>
  <si>
    <t>Субординированный долг</t>
  </si>
  <si>
    <t>Резервы по договорам страхования</t>
  </si>
  <si>
    <t>Текущее налоговое обязательство</t>
  </si>
  <si>
    <t>Прочие обязательства</t>
  </si>
  <si>
    <t>Всего обязательств</t>
  </si>
  <si>
    <t>Капитал</t>
  </si>
  <si>
    <t>Акционерный капитал</t>
  </si>
  <si>
    <t>Изъятый капитал</t>
  </si>
  <si>
    <t>Резерв изменений справедливой стоимости ценных бумаг</t>
  </si>
  <si>
    <t xml:space="preserve">Накопленный резерв по переводу в валюту представления данных </t>
  </si>
  <si>
    <t>Резерв по общим банковским и страховым рискам</t>
  </si>
  <si>
    <t>Нераспределенная прибыль</t>
  </si>
  <si>
    <t>Всего капитала, причитающегося акционерам Группы</t>
  </si>
  <si>
    <t>Доля неконтролирующих акционеров</t>
  </si>
  <si>
    <t>Всего капитала</t>
  </si>
  <si>
    <t>Всего обязательств и капитала</t>
  </si>
  <si>
    <t>ОТЧЕТ О ФИНАНСОВОМ ПОЛОЖЕНИИ</t>
  </si>
  <si>
    <t xml:space="preserve">(консолидированный) </t>
  </si>
  <si>
    <t>АО "First Heartland Securities"</t>
  </si>
  <si>
    <t>(с учетом заключительных оборотов)</t>
  </si>
  <si>
    <t>тыс. тенге</t>
  </si>
  <si>
    <t xml:space="preserve">* неаудированный </t>
  </si>
  <si>
    <t xml:space="preserve">И.О. Председателя Правления                                              </t>
  </si>
  <si>
    <t>Алишев А.Б.</t>
  </si>
  <si>
    <t xml:space="preserve">Главный бухгалтер                                                        </t>
  </si>
  <si>
    <t>Казбек А.Е.</t>
  </si>
  <si>
    <t>Процентные доходы</t>
  </si>
  <si>
    <t>Процентные расходы</t>
  </si>
  <si>
    <t>Комиссионные доходы</t>
  </si>
  <si>
    <t>Комиссионные расходы</t>
  </si>
  <si>
    <t>Прибыль за период</t>
  </si>
  <si>
    <t>Прочий совокупный доход</t>
  </si>
  <si>
    <t>Статьи, которые были или могут быть впоследствии реклассифицированы в состав прибыли или убытка:</t>
  </si>
  <si>
    <t>Курсовые разницы при пересчете показателей иностранных подразделений из других валют</t>
  </si>
  <si>
    <t>Всего статей, которые были или могут быть впоследствии реклассифицированы в состав прибыли или убытка</t>
  </si>
  <si>
    <t xml:space="preserve"> </t>
  </si>
  <si>
    <t>ОТЧЕТ О ДВИЖЕНИИ ДЕНЕЖНЫХ СРЕДСТВ</t>
  </si>
  <si>
    <t>Денежные потоки от операционной деятельности</t>
  </si>
  <si>
    <t>Проценты полученные</t>
  </si>
  <si>
    <t>Проценты выплаченные</t>
  </si>
  <si>
    <t>Комиссии полученные</t>
  </si>
  <si>
    <t>Комиссии выплаченные</t>
  </si>
  <si>
    <t>Страховые премии полученные</t>
  </si>
  <si>
    <t>Страховые премии, выплаченные перестраховщикам</t>
  </si>
  <si>
    <t>Страховые претензии выплаченные, нетто</t>
  </si>
  <si>
    <t xml:space="preserve">Чистые поступления по операциям с финансовыми инструментами, оцениваемыми по справедливой стоимости, изменения которой отражаются в составе прибыли или убытка </t>
  </si>
  <si>
    <t>Чистые поступления по операциям с иностранной валютой и драгоценными металлами</t>
  </si>
  <si>
    <t>Прочие доходы полученные</t>
  </si>
  <si>
    <t>Полученные дивиденды по финансовыми инструментами, оцениваемыми по справедливой стоимости</t>
  </si>
  <si>
    <t xml:space="preserve">Расходы на персонал и прочие общие и административные расходы 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</si>
  <si>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</si>
  <si>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</si>
  <si>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>Операции обратного РЕПО</t>
  </si>
  <si>
    <t xml:space="preserve">Финансовые инструменты, оцениваемые по справедливой стоимости, изменения которой отражаются в составе прибыли или убытка </t>
  </si>
  <si>
    <t>Чистое увеличение/(уменьшение) операционных обязательств</t>
  </si>
  <si>
    <t xml:space="preserve">Средства клиентов </t>
  </si>
  <si>
    <t>Средства банков и прочих финансовых институтов</t>
  </si>
  <si>
    <t>Операции РЕПО</t>
  </si>
  <si>
    <t>Уплаченный корпоративный подоходный налог</t>
  </si>
  <si>
    <t>Денежные потоки от инвестиционной деятельности</t>
  </si>
  <si>
    <t>Выкуп доли миноритарных акционеров</t>
  </si>
  <si>
    <t>Приобретение  ценных бумаг</t>
  </si>
  <si>
    <t>Продажа  ценных бумаг</t>
  </si>
  <si>
    <t>Поступления от реализации долгосрочных активов, предназначенных для продажи</t>
  </si>
  <si>
    <t>Приобретение основных средств и нематериальных активов</t>
  </si>
  <si>
    <t>Поступления от реализации основных средств</t>
  </si>
  <si>
    <t>Чистые денежные средства, приобретенные с дочерней организацией</t>
  </si>
  <si>
    <t>Денежные потоки от финансовой деятельности</t>
  </si>
  <si>
    <t>Взносы в капитал</t>
  </si>
  <si>
    <t>Выкуп собственных акций</t>
  </si>
  <si>
    <t>Продажа собственных привилегированных акций</t>
  </si>
  <si>
    <t>Погашение субординированного долга</t>
  </si>
  <si>
    <t>Погашение долговых ценных бумаг</t>
  </si>
  <si>
    <t>Влияние ожидаемых кредитных потерь на денежные средства и их эквиваленты</t>
  </si>
  <si>
    <t>Влияние изменений обменных курсов на денежные средства и их эквиваленты</t>
  </si>
  <si>
    <t>Чистое увеличение денежных средств и их эквивалентов</t>
  </si>
  <si>
    <t>Денежные средства и их эквиваленты, на начало отчётного года</t>
  </si>
  <si>
    <t xml:space="preserve">Денежные средства и их эквиваленты, на конец отчётного года </t>
  </si>
  <si>
    <t>Чистое расходование денежных средств от/(в) операционной деятельности</t>
  </si>
  <si>
    <t>Чистое поступление денежных средств от инвестиционной деятельности</t>
  </si>
  <si>
    <t>Чистое поступление денежных средств от финансовой деятельности</t>
  </si>
  <si>
    <t xml:space="preserve">Чистое расходование денежных средств в операционной деятельности до корпоративного подоходного налога </t>
  </si>
  <si>
    <t>ОТЧЕТ ОБ ИЗМЕНЕНИЯХ В КАПИТАЛЕ</t>
  </si>
  <si>
    <t>Акционерный  капитал</t>
  </si>
  <si>
    <t>Собственные выкупленные акции</t>
  </si>
  <si>
    <t xml:space="preserve">Накопленный резерв по переводу в валюту представления данных 
</t>
  </si>
  <si>
    <t>Всего совокупного дохода</t>
  </si>
  <si>
    <t>Чистое изменение справедливой стоимости ценных бумаг</t>
  </si>
  <si>
    <t>Чистое изменение справедливой стоимости ценных бумаг, перенесенное в состав прибыли или убытка</t>
  </si>
  <si>
    <t>Всего прочего совокупного дохода</t>
  </si>
  <si>
    <t>Всего совокупного дохода за период</t>
  </si>
  <si>
    <t xml:space="preserve">Операции с собственниками, отраженные непосредственно в составе капитала </t>
  </si>
  <si>
    <t>Выпуск акций</t>
  </si>
  <si>
    <t xml:space="preserve">Приобретение доли неконтролирующих акционеров </t>
  </si>
  <si>
    <t>Всего операций с собственниками</t>
  </si>
  <si>
    <t>Остаток по состоянию на 1 января 2019 года с учетом МСФО 9*</t>
  </si>
  <si>
    <t>Приобретение акций АО "Цеснабанк"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</si>
  <si>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Денежные средства и их эквиваленты</t>
    </r>
  </si>
  <si>
    <t>1 июля 2019 г.</t>
  </si>
  <si>
    <t>(не аудировано)</t>
  </si>
  <si>
    <t xml:space="preserve">Денежные средства в кассе </t>
  </si>
  <si>
    <t>Счета типа «Ностро» в НБРК</t>
  </si>
  <si>
    <t>Счета типа «Ностро» в ЦБРФ</t>
  </si>
  <si>
    <t>Счета типа «Ностро» в других банках</t>
  </si>
  <si>
    <t>- с кредитным рейтингом от «АA-» до «AA+»</t>
  </si>
  <si>
    <t xml:space="preserve"> 6,563,380 </t>
  </si>
  <si>
    <t>- с кредитным рейтингом от «A-» до «A+»</t>
  </si>
  <si>
    <t xml:space="preserve"> 2,200,622 </t>
  </si>
  <si>
    <t>- с кредитным рейтингом от «BBB-» до «BBB+»</t>
  </si>
  <si>
    <t xml:space="preserve"> 12,416,366 </t>
  </si>
  <si>
    <t>- с кредитным рейтингом от «BB-» до «BB+»</t>
  </si>
  <si>
    <t xml:space="preserve"> 4,982,377 </t>
  </si>
  <si>
    <t>- с кредитным рейтингом от «B-» до «B+»</t>
  </si>
  <si>
    <t xml:space="preserve"> 271,650 </t>
  </si>
  <si>
    <t>- без присвоенного кредитного рейтинга</t>
  </si>
  <si>
    <t xml:space="preserve">Всего счетов типа «Ностро» в прочих банках </t>
  </si>
  <si>
    <t>Срочные депозиты в НБРК</t>
  </si>
  <si>
    <t>Срочные депозиты в прочих банках</t>
  </si>
  <si>
    <t xml:space="preserve"> 13,331,387 </t>
  </si>
  <si>
    <t xml:space="preserve"> 66 </t>
  </si>
  <si>
    <t xml:space="preserve"> 2,294,303 </t>
  </si>
  <si>
    <t xml:space="preserve"> 1,066,854 </t>
  </si>
  <si>
    <t>Всего срочных депозитов в прочих банках</t>
  </si>
  <si>
    <t xml:space="preserve">Резерв под ожидаемые кредитные убытки </t>
  </si>
  <si>
    <t>Драгоценные металлы</t>
  </si>
  <si>
    <t xml:space="preserve">Всего денежных средств и их эквивалентов </t>
  </si>
  <si>
    <t>Ввиду изменения оценок Руководства Группы, срочные депозиты в прочих банках представлены в составе статьи «Денежные средства и их эквиваленты», в консолидированной промежуточной сжатой финансовой отчетности, предоставленной по состоянию на 31 декабря 2018 года, срочные депозиты в прочих банках были отражены в составе статьи «Счета и депозиты в банках и прочих финансовых институтах».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</si>
  <si>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Ценные бумаги, оцениваемые по справедливой стоимости через прочий совокупный доход</t>
    </r>
  </si>
  <si>
    <t>Находящиеся в собственности Группы</t>
  </si>
  <si>
    <t>Долговые инструменты и другие инструменты с фиксированной доходностью</t>
  </si>
  <si>
    <t xml:space="preserve"> - Государственные и муниципальные облигации </t>
  </si>
  <si>
    <t xml:space="preserve">   Ноты НБРК</t>
  </si>
  <si>
    <t>Итого государственных и муниципальных облигаций</t>
  </si>
  <si>
    <t xml:space="preserve"> - Корпоративные облигации</t>
  </si>
  <si>
    <t xml:space="preserve">   с кредитным рейтингом от «BBB-» до «BBB+»</t>
  </si>
  <si>
    <t xml:space="preserve">   с кредитным рейтингом от «BB-» до «BB+»</t>
  </si>
  <si>
    <t xml:space="preserve">   с кредитным рейтингом от «B-» до «B+»</t>
  </si>
  <si>
    <t xml:space="preserve">   не имеющие присвоенного кредитного рейтинга</t>
  </si>
  <si>
    <t>Всего корпоративных облигаций</t>
  </si>
  <si>
    <t>Инвестиции в долевые инструменты</t>
  </si>
  <si>
    <t xml:space="preserve"> - Корпоративные акции</t>
  </si>
  <si>
    <t>Обремененные залогом по сделкам «репо»</t>
  </si>
  <si>
    <r>
      <t xml:space="preserve"> </t>
    </r>
    <r>
      <rPr>
        <b/>
        <sz val="10"/>
        <color theme="1"/>
        <rFont val="Times New Roman"/>
        <family val="1"/>
        <charset val="204"/>
      </rPr>
      <t xml:space="preserve">- Государственные и муниципальные облигации </t>
    </r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</si>
  <si>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Кредиты, выданные клиентам</t>
    </r>
  </si>
  <si>
    <t>Кредиты, оцениваемые по амортизированной стоимости, за вычетом резерва под обесценение</t>
  </si>
  <si>
    <t>Кредиты, оцениваемые по справедливой стоимости через прочий совокупный доход (кредиты на покупку автомобилей)</t>
  </si>
  <si>
    <t>Всего кредитов, выданных клиентам на конец периода</t>
  </si>
  <si>
    <t>Кредиты, выданные корпоративным клиентам</t>
  </si>
  <si>
    <t xml:space="preserve"> Кредиты, выданные крупным предприятиям</t>
  </si>
  <si>
    <t xml:space="preserve"> Кредиты, выданные малым и средним предприятиям</t>
  </si>
  <si>
    <t>Всего кредитов, выданных корпоративным клиентам</t>
  </si>
  <si>
    <t>Кредиты, выданные розничным клиентам</t>
  </si>
  <si>
    <t xml:space="preserve"> Кредиты на покупку автомобилей</t>
  </si>
  <si>
    <t xml:space="preserve"> Ипотечные кредиты</t>
  </si>
  <si>
    <t xml:space="preserve"> Необеспеченные потребительские кредиты</t>
  </si>
  <si>
    <t xml:space="preserve"> Экспресс-кредиты </t>
  </si>
  <si>
    <t xml:space="preserve"> Кредитные карты</t>
  </si>
  <si>
    <t>Всего кредитов, выданных розничным клиентам</t>
  </si>
  <si>
    <t>Кредиты, выданные клиентам, до вычета резерва под обесценение</t>
  </si>
  <si>
    <t xml:space="preserve"> Резерв под ожидаемые кредитные убытки</t>
  </si>
  <si>
    <t>Кредиты, выданные клиентам, за вычетом резерва под обесценение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</si>
  <si>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Ценные бумаги, оцениваемые по амортизированной стоимости</t>
    </r>
  </si>
  <si>
    <t xml:space="preserve">   Государственные казначейские облигации Министерства финансов Республики Казахстан</t>
  </si>
  <si>
    <t>Итого государственных и муниципальных облигаций за вычетом резерва под ожидаемые кредитные убытки</t>
  </si>
  <si>
    <t>Всего корпоративных облигаций за вычетом резерва под ожидаемые кредитные убытки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</si>
  <si>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Основные средства и нематериальные активы</t>
    </r>
  </si>
  <si>
    <t>Балансовая стоимость основных средств, в том числе:</t>
  </si>
  <si>
    <t>Износ и амортизация</t>
  </si>
  <si>
    <t>Балансовая стоимость нематериальных активов, в том числе: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</si>
  <si>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Прочие активы</t>
    </r>
  </si>
  <si>
    <t>Дебиторская задолженность по комиссиям и резервам по гарантиям выпущенным</t>
  </si>
  <si>
    <t>Дебиторы по документарным расчетам</t>
  </si>
  <si>
    <t>Дебиторская задолженность по комиссиям</t>
  </si>
  <si>
    <t>Дебиторская задолженность местного коммерческого банка</t>
  </si>
  <si>
    <t>Дебиторская задолженность коллекторской компании</t>
  </si>
  <si>
    <t>Объявленные дивиденды</t>
  </si>
  <si>
    <t>Прочие</t>
  </si>
  <si>
    <t>Резерв под обесценение</t>
  </si>
  <si>
    <t>Итого прочих финансовых активов</t>
  </si>
  <si>
    <t>Предоплаты</t>
  </si>
  <si>
    <t xml:space="preserve">Предоплата за офисные здания </t>
  </si>
  <si>
    <t>Предоплата за НМА</t>
  </si>
  <si>
    <t>Изъятое имущество</t>
  </si>
  <si>
    <t>Сырье и материалы</t>
  </si>
  <si>
    <t>Итого прочих нефинансовых активов</t>
  </si>
  <si>
    <t>Итого прочих активов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</si>
  <si>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Счета и депозиты банков и прочих финансовых институтов</t>
    </r>
  </si>
  <si>
    <t>Кредиты банков и прочих финансовых институтов</t>
  </si>
  <si>
    <t>Срочные депозиты</t>
  </si>
  <si>
    <t xml:space="preserve">Счета типа «Востро»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</si>
  <si>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Текущие счета и депозиты клиентов</t>
    </r>
  </si>
  <si>
    <t>Текущие счета и депозиты до востребования</t>
  </si>
  <si>
    <t>- Корпоративные клиенты</t>
  </si>
  <si>
    <t>- Розничные клиенты</t>
  </si>
  <si>
    <t>- Начисленные проценты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</si>
  <si>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Долговые ценные бумаги выпущенные</t>
    </r>
  </si>
  <si>
    <t>Номинальная стоимость</t>
  </si>
  <si>
    <t>Дисконт</t>
  </si>
  <si>
    <t>Начисленное вознаграждение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</si>
  <si>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Субординированный долг</t>
    </r>
  </si>
  <si>
    <t>Субординированные облигации</t>
  </si>
  <si>
    <t>Привилегированные акции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</si>
  <si>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Прочие обязательства</t>
    </r>
  </si>
  <si>
    <t>Кредиторская задолженность по страхованию и перестрахованию</t>
  </si>
  <si>
    <t>Дивиденды к выплате</t>
  </si>
  <si>
    <t>Прочие кредиторы</t>
  </si>
  <si>
    <t xml:space="preserve">Итого прочих финансовых обязательств </t>
  </si>
  <si>
    <t>Резервы по гарантиям выпущенным</t>
  </si>
  <si>
    <t>Накопленный резерв по отпускам, расчеты с работниками</t>
  </si>
  <si>
    <t>Доходы будущих периодов</t>
  </si>
  <si>
    <t>Прочие налоги к уплате</t>
  </si>
  <si>
    <t>Прочие предоплаты</t>
  </si>
  <si>
    <t>Прочие нефинансовые обязательства</t>
  </si>
  <si>
    <t>Итого прочих нефинансовых обязательств</t>
  </si>
  <si>
    <t>Итого прочих обязательств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</si>
  <si>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Прибыль на акцию</t>
    </r>
  </si>
  <si>
    <t>За шесть месяцев, закончившихся</t>
  </si>
  <si>
    <t>30 июня 2019 г.</t>
  </si>
  <si>
    <t>Чистая прибыль</t>
  </si>
  <si>
    <t>Средневзвешенное количество обыкновенных акций</t>
  </si>
  <si>
    <t>Базовая и разводненная прибыль на обыкновенную акцию, в тенге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</si>
  <si>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Процентные доходы и расходы</t>
    </r>
  </si>
  <si>
    <t>Ценные бумаги, оцениваемые по амортизированной стоимости</t>
  </si>
  <si>
    <t>Денежные средства и их эквиваленты</t>
  </si>
  <si>
    <t>Ценные бумаги, оцениваемые по справедливой стоимости через прочий совокупный доход</t>
  </si>
  <si>
    <t>Дебиторская задолженность по сделкам «обратного репо»</t>
  </si>
  <si>
    <t>Ценные бумаги, оцениваемые по справедливой стоимости, изменения которой отражаются в составе прибыли или убытка за период</t>
  </si>
  <si>
    <t>Кредиторская задолженность по сделкам «репо»</t>
  </si>
  <si>
    <t xml:space="preserve">Депозиты и счета банков и прочих финансовых институтов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</si>
  <si>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Комиссионные доходы и расходы</t>
    </r>
  </si>
  <si>
    <t>Переводные операции</t>
  </si>
  <si>
    <t>Снятие денежных средств</t>
  </si>
  <si>
    <t xml:space="preserve">Выпуск гарантий и аккредитивов </t>
  </si>
  <si>
    <t>Обслуживание платежных карт</t>
  </si>
  <si>
    <t>Расчетные операции</t>
  </si>
  <si>
    <t>Консультационные услуги</t>
  </si>
  <si>
    <t>Операции с ценными бумагами</t>
  </si>
  <si>
    <t>Операции с иностранной валютой</t>
  </si>
  <si>
    <t>Интернет-банкинг</t>
  </si>
  <si>
    <t>Брокерские услуги</t>
  </si>
  <si>
    <t>Услуги по сейфовым операциям</t>
  </si>
  <si>
    <t>Услуги инкассации</t>
  </si>
  <si>
    <t>Агентские услуги</t>
  </si>
  <si>
    <t>Страховые аквизиционные расходы</t>
  </si>
  <si>
    <t>Выданные аккредитивы</t>
  </si>
  <si>
    <t>Услуги брокеров</t>
  </si>
  <si>
    <t>Выданные гарантии</t>
  </si>
  <si>
    <t>Агентские договоры с автосалонами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</si>
  <si>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Чистая прибыль от операций с иностранной валютой и драгоценными металлами</t>
    </r>
  </si>
  <si>
    <t>Прибыль от сделок «спот» и производных финансовых инструментов</t>
  </si>
  <si>
    <t xml:space="preserve">Прибыль от переоценки финансовых активов и обязательств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</si>
  <si>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Убытки от обесценения</t>
    </r>
  </si>
  <si>
    <t>Условные обязательства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</si>
  <si>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Расходы на персонал</t>
    </r>
  </si>
  <si>
    <t>Вознаграждения работникам</t>
  </si>
  <si>
    <t>Социальные отчисления и налоги по заработной плате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</si>
  <si>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Прочие общие и административные расходы</t>
    </r>
  </si>
  <si>
    <t>Взносы в фонд гарантирования депозитов и страховых выплат</t>
  </si>
  <si>
    <t>Расходы по операционной аренде</t>
  </si>
  <si>
    <t>Ремонт и обслуживание</t>
  </si>
  <si>
    <t>Профессиональные услуги</t>
  </si>
  <si>
    <t>Налоги, кроме подоходного налога</t>
  </si>
  <si>
    <t>Услуги связи и информационные услуги</t>
  </si>
  <si>
    <t>Охрана</t>
  </si>
  <si>
    <t>Командировочные расходы</t>
  </si>
  <si>
    <t>Транспортные расходы</t>
  </si>
  <si>
    <t>Реклама и маркетинг</t>
  </si>
  <si>
    <t>Канцелярские товары</t>
  </si>
  <si>
    <t>Почтовые и курьерские расходы</t>
  </si>
  <si>
    <t>Страхование</t>
  </si>
  <si>
    <t>Расходы на подбор персонала, обучение кадров</t>
  </si>
  <si>
    <t>Резерв переоценки основных средств</t>
  </si>
  <si>
    <t>Взнос в уставный капитал дочерних организаций</t>
  </si>
  <si>
    <t>Размещение долговых ценных бумаг выпущенных</t>
  </si>
  <si>
    <t>Платежи в отношении обязательств по аренде</t>
  </si>
  <si>
    <t>Дивиденды выплаченные  акционерам</t>
  </si>
  <si>
    <t>Перевод в обязательный резерв</t>
  </si>
  <si>
    <t>Амортизация резерва переоценки</t>
  </si>
  <si>
    <t>11 месяцев 2019 г.*</t>
  </si>
  <si>
    <t xml:space="preserve">  по состоянию на 01 декабря 2019 года</t>
  </si>
  <si>
    <t>Остаток по состоянию на 30 ноября 2019 года*</t>
  </si>
  <si>
    <t>Резерв изменений справедливой стоимости финансовых активов</t>
  </si>
  <si>
    <t>АО "Инвестиционный дом "Fincraft"</t>
  </si>
  <si>
    <t>Ценные бумаги, оцениваемые по справедливой стоимости, изменения которых отражаются в составе прибыли или убытка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</si>
  <si>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</si>
  <si>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</si>
  <si>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>Дебиторская задолженность</t>
  </si>
  <si>
    <t>Операции "обратное РЕПО"</t>
  </si>
  <si>
    <t>Кредиторская задолженность</t>
  </si>
  <si>
    <t>Активы в форме права пользования (за вычетом амортизации и убытков от обесценения)</t>
  </si>
  <si>
    <t>Прочие резервы</t>
  </si>
  <si>
    <t>Доходы, связанные с получением вознаграждения</t>
  </si>
  <si>
    <t>Доходы (расходы) по купле-продаже ценных бумаг</t>
  </si>
  <si>
    <t>Доходы/(расходы)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</si>
  <si>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Доходы/ (расходы) от операций с иностранной валютой (нетто)</t>
  </si>
  <si>
    <t>Доходы от переоценки иностранной валюты (нетто)</t>
  </si>
  <si>
    <t>Доходы/ (расходы) от реализации активов</t>
  </si>
  <si>
    <t>Прочие доходы/(расходы)</t>
  </si>
  <si>
    <t>ИТОГО ДОХОДОВ</t>
  </si>
  <si>
    <t>Расходы, связанные с выплатой вознаграждения</t>
  </si>
  <si>
    <t>Расходы на персонал</t>
  </si>
  <si>
    <t>Операционные расходы</t>
  </si>
  <si>
    <t>Прочие расходы</t>
  </si>
  <si>
    <t>ИТОГО РАСХОДОВ</t>
  </si>
  <si>
    <t>ЧИСТАЯ ПРИБЫЛЬ ДО УПЛАТЫ КОРПОРАТИВНОГО ПОДОХОДНОГО НАЛОГА</t>
  </si>
  <si>
    <t>Расход по налогу на прибыль/(возврат)</t>
  </si>
  <si>
    <t>ИТОГО ЧИСТАЯ ПРИБЫЛЬ ЗА ПЕРИОД</t>
  </si>
  <si>
    <t>Доходы от страховой деятельности</t>
  </si>
  <si>
    <t>Расходы по страховой деятельности</t>
  </si>
  <si>
    <t>ОТЧЕТ О ПРИБЫЛЯХ ИЛИ УБЫТКАХ</t>
  </si>
  <si>
    <t>Обязательства по аренде</t>
  </si>
  <si>
    <t>Гудвилл</t>
  </si>
  <si>
    <t>Нераспределенная прибыль предыдущих лет</t>
  </si>
  <si>
    <t>Нераспределенная прибыль отчетного периода</t>
  </si>
  <si>
    <t>Краткосрочные финансовые обязательства</t>
  </si>
  <si>
    <t xml:space="preserve">  по состоянию на 01 апреля 2023 года</t>
  </si>
  <si>
    <t>За период, закончившийся                                31 марта 2023 года*</t>
  </si>
  <si>
    <t xml:space="preserve">  по состоянию на 1 апреля 2023 года</t>
  </si>
  <si>
    <t>И.о. Председателя Правления                                             Джунусбеков М.М.</t>
  </si>
  <si>
    <t>Главный бухгалтер                                                                 Сатпаева Ш.К.</t>
  </si>
  <si>
    <t>Главный бухгалтер                                                                Сатпаева Ш.К.</t>
  </si>
  <si>
    <t>И.о. Председателя Правления                                                         Джунусбеков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</si>
</sst>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_-;\-* #,##0_-;_-* &quot;-&quot;??_-;_-@_-"/>
    <numFmt numFmtId="165" formatCode="_(#,##0_);_(\(#,##0\);_(&quot;-&quot;_);_(@_)"/>
    <numFmt numFmtId="166" formatCode="_(* #,##0_);_(* \(#,##0\);_(* &quot;-&quot;_);_(@_)"/>
    <numFmt numFmtId="167" formatCode="_-* #,##0.00_р_._-;\-* #,##0.00_р_._-;_-* &quot;-&quot;??_р_._-;_-@_-"/>
    <numFmt numFmtId="168" formatCode="_(* #,##0_);_(* \(#,##0\);_(* &quot;-&quot;??_);_(@_)"/>
    <numFmt numFmtId="169" formatCode="_(* #,##0.00_);_(* \(#,##0.00\);_(* &quot;-&quot;??_);_(@_)"/>
    <numFmt numFmtId="170" formatCode="_-* #,##0_р_._-;\-* #,##0_р_._-;_-* &quot;-&quot;??_р_._-;_-@_-"/>
    <numFmt numFmtId="171" formatCode="_-* #,##0.00\ _₽_-;\-* #,##0.00\ _₽_-;_-* &quot;-&quot;??\ _₽_-;_-@_-"/>
    <numFmt numFmtId="172" formatCode="_ * #,##0.00_)_р_._ ;_ * \(#,##0.00\)_р_._ ;_ * &quot;-&quot;??_)_р_._ ;_ @_ "/>
  </numFmts>
  <fonts count="48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5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rgb="FF000000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34">
    <xf numFmtId="0" fontId="0" fillId="0" borderId="0"/>
    <xf numFmtId="43" fontId="4" fillId="0" borderId="0" applyFont="0" applyFill="0" applyBorder="0" applyAlignment="0" applyProtection="0"/>
    <xf numFmtId="0" fontId="7" fillId="0" borderId="0">
      <alignment horizontal="center" vertical="top"/>
    </xf>
    <xf numFmtId="167" fontId="10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8" fillId="0" borderId="0">
      <alignment horizontal="right" vertical="top"/>
    </xf>
    <xf numFmtId="0" fontId="29" fillId="0" borderId="0"/>
    <xf numFmtId="0" fontId="3" fillId="0" borderId="0"/>
    <xf numFmtId="0" fontId="3" fillId="0" borderId="0"/>
    <xf numFmtId="0" fontId="10" fillId="0" borderId="0"/>
    <xf numFmtId="0" fontId="3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0" fillId="0" borderId="0"/>
    <xf numFmtId="0" fontId="1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43" fontId="3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32" fillId="0" borderId="0"/>
    <xf numFmtId="0" fontId="33" fillId="0" borderId="0"/>
    <xf numFmtId="0" fontId="2" fillId="0" borderId="0"/>
    <xf numFmtId="169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9" fillId="0" borderId="0"/>
    <xf numFmtId="0" fontId="33" fillId="0" borderId="0"/>
    <xf numFmtId="0" fontId="33" fillId="0" borderId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9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0" borderId="0"/>
    <xf numFmtId="0" fontId="33" fillId="0" borderId="0"/>
    <xf numFmtId="0" fontId="41" fillId="0" borderId="0"/>
    <xf numFmtId="171" fontId="1" fillId="0" borderId="0" applyFont="0" applyFill="0" applyBorder="0" applyAlignment="0" applyProtection="0"/>
    <xf numFmtId="171" fontId="41" fillId="0" borderId="0" applyFont="0" applyFill="0" applyBorder="0" applyAlignment="0" applyProtection="0"/>
    <xf numFmtId="0" fontId="41" fillId="0" borderId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43" fillId="0" borderId="0"/>
    <xf numFmtId="171" fontId="32" fillId="0" borderId="0" applyFont="0" applyFill="0" applyBorder="0" applyAlignment="0" applyProtection="0"/>
    <xf numFmtId="0" fontId="32" fillId="0" borderId="0"/>
    <xf numFmtId="0" fontId="32" fillId="0" borderId="0"/>
    <xf numFmtId="171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0" fontId="43" fillId="0" borderId="0"/>
    <xf numFmtId="0" fontId="41" fillId="0" borderId="0"/>
    <xf numFmtId="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0" fontId="47" fillId="0" borderId="0"/>
    <xf numFmtId="43" fontId="41" fillId="0" borderId="0" applyFont="0" applyFill="0" applyBorder="0" applyAlignment="0" applyProtection="0"/>
    <xf numFmtId="0" fontId="33" fillId="0" borderId="0"/>
    <xf numFmtId="0" fontId="1" fillId="0" borderId="0"/>
    <xf numFmtId="0" fontId="1" fillId="0" borderId="0"/>
    <xf numFmtId="171" fontId="4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1" fillId="0" borderId="0"/>
    <xf numFmtId="171" fontId="1" fillId="0" borderId="0" applyFont="0" applyFill="0" applyBorder="0" applyAlignment="0" applyProtection="0"/>
    <xf numFmtId="0" fontId="32" fillId="0" borderId="0"/>
    <xf numFmtId="43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1" fillId="0" borderId="0"/>
    <xf numFmtId="0" fontId="29" fillId="0" borderId="0"/>
    <xf numFmtId="0" fontId="1" fillId="0" borderId="0"/>
    <xf numFmtId="0" fontId="1" fillId="0" borderId="0"/>
    <xf numFmtId="0" fontId="41" fillId="0" borderId="0"/>
    <xf numFmtId="0" fontId="1" fillId="0" borderId="0"/>
    <xf numFmtId="43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9" fillId="0" borderId="0"/>
  </cellStyleXfs>
  <cellXfs count="181">
    <xf numFmtId="0" fontId="0" fillId="0" borderId="0" xfId="0"/>
    <xf numFmtId="0" fontId="6" fillId="0" borderId="0" xfId="0" applyFont="1"/>
    <xf numFmtId="165" fontId="5" fillId="0" borderId="21" xfId="0" applyNumberFormat="1" applyFont="1" applyBorder="1" applyAlignment="1">
      <alignment horizontal="right" wrapText="1" indent="1"/>
    </xf>
    <xf numFmtId="0" fontId="6" fillId="0" borderId="0" xfId="0" applyFont="1" applyAlignment="1">
      <alignment vertical="top" wrapText="1"/>
    </xf>
    <xf numFmtId="166" fontId="5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horizontal="left" vertical="center" wrapText="1"/>
    </xf>
    <xf numFmtId="166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vertical="center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3" fontId="8" fillId="0" borderId="13" xfId="2" quotePrefix="1" applyNumberFormat="1" applyFont="1" applyBorder="1" applyAlignment="1">
      <alignment horizontal="center" vertical="center" wrapText="1"/>
    </xf>
    <xf numFmtId="168" fontId="5" fillId="0" borderId="14" xfId="3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68" fontId="5" fillId="0" borderId="21" xfId="3" applyNumberFormat="1" applyFont="1" applyBorder="1" applyAlignment="1">
      <alignment horizontal="center" wrapText="1"/>
    </xf>
    <xf numFmtId="168" fontId="5" fillId="0" borderId="21" xfId="3" applyNumberFormat="1" applyFont="1" applyBorder="1" applyAlignment="1">
      <alignment horizontal="right" wrapText="1" indent="1"/>
    </xf>
    <xf numFmtId="0" fontId="5" fillId="0" borderId="15" xfId="0" applyFont="1" applyBorder="1" applyAlignment="1">
      <alignment wrapText="1"/>
    </xf>
    <xf numFmtId="165" fontId="5" fillId="0" borderId="16" xfId="0" applyNumberFormat="1" applyFont="1" applyBorder="1" applyAlignment="1">
      <alignment horizontal="center" wrapText="1"/>
    </xf>
    <xf numFmtId="165" fontId="5" fillId="0" borderId="17" xfId="0" applyNumberFormat="1" applyFont="1" applyBorder="1" applyAlignment="1">
      <alignment horizontal="right" wrapText="1" indent="1"/>
    </xf>
    <xf numFmtId="0" fontId="5" fillId="0" borderId="6" xfId="0" applyFont="1" applyBorder="1"/>
    <xf numFmtId="165" fontId="5" fillId="0" borderId="7" xfId="0" applyNumberFormat="1" applyFont="1" applyBorder="1" applyAlignment="1">
      <alignment horizontal="center" wrapText="1"/>
    </xf>
    <xf numFmtId="165" fontId="5" fillId="0" borderId="8" xfId="0" applyNumberFormat="1" applyFont="1" applyBorder="1" applyAlignment="1">
      <alignment horizontal="right" wrapText="1" indent="1"/>
    </xf>
    <xf numFmtId="0" fontId="6" fillId="0" borderId="6" xfId="0" applyFont="1" applyBorder="1" applyAlignment="1">
      <alignment vertical="center" wrapText="1"/>
    </xf>
    <xf numFmtId="165" fontId="6" fillId="0" borderId="7" xfId="0" applyNumberFormat="1" applyFont="1" applyBorder="1" applyAlignment="1">
      <alignment horizontal="center" wrapText="1"/>
    </xf>
    <xf numFmtId="0" fontId="5" fillId="0" borderId="6" xfId="0" applyFont="1" applyBorder="1" applyAlignment="1">
      <alignment wrapText="1"/>
    </xf>
    <xf numFmtId="165" fontId="6" fillId="0" borderId="10" xfId="0" applyNumberFormat="1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right" wrapText="1" indent="1"/>
    </xf>
    <xf numFmtId="0" fontId="5" fillId="0" borderId="1" xfId="0" applyFont="1" applyBorder="1" applyAlignment="1">
      <alignment vertical="center" wrapText="1"/>
    </xf>
    <xf numFmtId="165" fontId="6" fillId="0" borderId="2" xfId="0" applyNumberFormat="1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0" fontId="6" fillId="0" borderId="9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vertical="center" wrapText="1"/>
    </xf>
    <xf numFmtId="165" fontId="5" fillId="0" borderId="22" xfId="0" applyNumberFormat="1" applyFont="1" applyBorder="1" applyAlignment="1">
      <alignment horizontal="center" wrapText="1"/>
    </xf>
    <xf numFmtId="165" fontId="5" fillId="0" borderId="4" xfId="0" applyNumberFormat="1" applyFont="1" applyBorder="1" applyAlignment="1">
      <alignment horizontal="center" wrapText="1"/>
    </xf>
    <xf numFmtId="165" fontId="5" fillId="0" borderId="26" xfId="0" applyNumberFormat="1" applyFont="1" applyBorder="1" applyAlignment="1">
      <alignment horizontal="right" wrapText="1" indent="1"/>
    </xf>
    <xf numFmtId="0" fontId="5" fillId="0" borderId="27" xfId="0" applyFont="1" applyBorder="1" applyAlignment="1">
      <alignment vertical="center" wrapText="1"/>
    </xf>
    <xf numFmtId="165" fontId="5" fillId="0" borderId="28" xfId="0" applyNumberFormat="1" applyFont="1" applyBorder="1" applyAlignment="1">
      <alignment horizontal="center" wrapText="1"/>
    </xf>
    <xf numFmtId="165" fontId="5" fillId="0" borderId="29" xfId="0" applyNumberFormat="1" applyFont="1" applyBorder="1" applyAlignment="1">
      <alignment horizontal="right" wrapText="1" inden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left" vertical="center"/>
    </xf>
    <xf numFmtId="168" fontId="6" fillId="0" borderId="0" xfId="0" applyNumberFormat="1" applyFont="1"/>
    <xf numFmtId="3" fontId="6" fillId="0" borderId="0" xfId="0" applyNumberFormat="1" applyFont="1" applyAlignment="1">
      <alignment horizontal="right"/>
    </xf>
    <xf numFmtId="0" fontId="6" fillId="0" borderId="12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2" fillId="0" borderId="16" xfId="0" applyFont="1" applyBorder="1"/>
    <xf numFmtId="164" fontId="12" fillId="0" borderId="17" xfId="1" applyNumberFormat="1" applyFont="1" applyBorder="1"/>
    <xf numFmtId="0" fontId="12" fillId="0" borderId="6" xfId="0" applyFont="1" applyBorder="1" applyAlignment="1">
      <alignment wrapText="1"/>
    </xf>
    <xf numFmtId="0" fontId="12" fillId="0" borderId="7" xfId="0" applyFont="1" applyBorder="1"/>
    <xf numFmtId="165" fontId="12" fillId="0" borderId="8" xfId="1" applyNumberFormat="1" applyFont="1" applyBorder="1"/>
    <xf numFmtId="0" fontId="12" fillId="0" borderId="9" xfId="0" applyFont="1" applyBorder="1" applyAlignment="1">
      <alignment wrapText="1"/>
    </xf>
    <xf numFmtId="0" fontId="12" fillId="0" borderId="10" xfId="0" applyFont="1" applyBorder="1"/>
    <xf numFmtId="165" fontId="12" fillId="0" borderId="11" xfId="1" applyNumberFormat="1" applyFont="1" applyBorder="1"/>
    <xf numFmtId="0" fontId="12" fillId="0" borderId="2" xfId="0" applyFont="1" applyBorder="1"/>
    <xf numFmtId="0" fontId="12" fillId="0" borderId="22" xfId="0" applyFont="1" applyBorder="1"/>
    <xf numFmtId="0" fontId="12" fillId="0" borderId="15" xfId="0" applyFont="1" applyBorder="1" applyAlignment="1">
      <alignment wrapText="1"/>
    </xf>
    <xf numFmtId="165" fontId="12" fillId="0" borderId="17" xfId="1" applyNumberFormat="1" applyFont="1" applyBorder="1"/>
    <xf numFmtId="0" fontId="12" fillId="0" borderId="3" xfId="0" applyFont="1" applyBorder="1" applyAlignment="1">
      <alignment wrapText="1"/>
    </xf>
    <xf numFmtId="0" fontId="12" fillId="0" borderId="4" xfId="0" applyFont="1" applyBorder="1"/>
    <xf numFmtId="165" fontId="12" fillId="0" borderId="5" xfId="1" applyNumberFormat="1" applyFont="1" applyBorder="1"/>
    <xf numFmtId="0" fontId="12" fillId="0" borderId="0" xfId="0" applyFont="1"/>
    <xf numFmtId="3" fontId="14" fillId="0" borderId="0" xfId="0" applyNumberFormat="1" applyFont="1"/>
    <xf numFmtId="0" fontId="12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1" fillId="0" borderId="2" xfId="0" applyFont="1" applyBorder="1"/>
    <xf numFmtId="165" fontId="11" fillId="0" borderId="21" xfId="1" applyNumberFormat="1" applyFont="1" applyBorder="1"/>
    <xf numFmtId="0" fontId="11" fillId="0" borderId="6" xfId="0" applyFont="1" applyBorder="1" applyAlignment="1">
      <alignment wrapText="1"/>
    </xf>
    <xf numFmtId="0" fontId="12" fillId="0" borderId="25" xfId="0" applyFont="1" applyBorder="1" applyAlignment="1">
      <alignment wrapText="1"/>
    </xf>
    <xf numFmtId="165" fontId="12" fillId="0" borderId="26" xfId="1" applyNumberFormat="1" applyFont="1" applyBorder="1"/>
    <xf numFmtId="0" fontId="12" fillId="0" borderId="18" xfId="0" applyFont="1" applyBorder="1" applyAlignment="1">
      <alignment wrapText="1"/>
    </xf>
    <xf numFmtId="0" fontId="12" fillId="0" borderId="19" xfId="0" applyFont="1" applyBorder="1"/>
    <xf numFmtId="165" fontId="12" fillId="0" borderId="20" xfId="1" applyNumberFormat="1" applyFont="1" applyBorder="1"/>
    <xf numFmtId="0" fontId="12" fillId="0" borderId="12" xfId="0" applyFont="1" applyBorder="1" applyAlignment="1">
      <alignment wrapText="1"/>
    </xf>
    <xf numFmtId="0" fontId="12" fillId="0" borderId="13" xfId="0" applyFont="1" applyBorder="1"/>
    <xf numFmtId="0" fontId="11" fillId="0" borderId="7" xfId="0" applyFont="1" applyBorder="1" applyAlignment="1">
      <alignment wrapText="1"/>
    </xf>
    <xf numFmtId="3" fontId="6" fillId="0" borderId="0" xfId="0" applyNumberFormat="1" applyFont="1"/>
    <xf numFmtId="0" fontId="16" fillId="0" borderId="0" xfId="0" applyFont="1" applyAlignment="1">
      <alignment horizontal="left" vertical="center" indent="2"/>
    </xf>
    <xf numFmtId="0" fontId="18" fillId="0" borderId="0" xfId="0" applyFont="1" applyAlignment="1">
      <alignment horizontal="justify" vertical="center"/>
    </xf>
    <xf numFmtId="0" fontId="15" fillId="0" borderId="0" xfId="0" applyFont="1"/>
    <xf numFmtId="0" fontId="15" fillId="0" borderId="0" xfId="0" applyFont="1" applyAlignment="1">
      <alignment wrapText="1"/>
    </xf>
    <xf numFmtId="0" fontId="19" fillId="0" borderId="0" xfId="0" applyFont="1" applyAlignment="1">
      <alignment horizontal="right" vertical="center" wrapText="1"/>
    </xf>
    <xf numFmtId="0" fontId="19" fillId="0" borderId="30" xfId="0" applyFont="1" applyBorder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3" fontId="0" fillId="0" borderId="0" xfId="0" applyNumberFormat="1"/>
    <xf numFmtId="3" fontId="19" fillId="0" borderId="0" xfId="0" applyNumberFormat="1" applyFont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 indent="1"/>
    </xf>
    <xf numFmtId="3" fontId="21" fillId="0" borderId="0" xfId="0" applyNumberFormat="1" applyFont="1" applyAlignment="1">
      <alignment horizontal="right" vertical="center" wrapText="1" indent="1"/>
    </xf>
    <xf numFmtId="0" fontId="19" fillId="0" borderId="0" xfId="0" applyFont="1" applyAlignment="1">
      <alignment vertical="center"/>
    </xf>
    <xf numFmtId="3" fontId="19" fillId="0" borderId="30" xfId="0" applyNumberFormat="1" applyFont="1" applyBorder="1" applyAlignment="1">
      <alignment horizontal="right" vertical="center" wrapText="1" indent="1"/>
    </xf>
    <xf numFmtId="3" fontId="19" fillId="0" borderId="31" xfId="0" applyNumberFormat="1" applyFont="1" applyBorder="1" applyAlignment="1">
      <alignment horizontal="right" vertical="center" wrapText="1" indent="1"/>
    </xf>
    <xf numFmtId="0" fontId="22" fillId="0" borderId="0" xfId="0" applyFont="1" applyAlignment="1">
      <alignment horizontal="justify" vertical="center"/>
    </xf>
    <xf numFmtId="0" fontId="19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30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3" fontId="19" fillId="0" borderId="30" xfId="0" applyNumberFormat="1" applyFont="1" applyBorder="1" applyAlignment="1">
      <alignment horizontal="right" vertical="center"/>
    </xf>
    <xf numFmtId="3" fontId="19" fillId="0" borderId="31" xfId="0" applyNumberFormat="1" applyFont="1" applyBorder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21" fillId="0" borderId="0" xfId="1" applyNumberFormat="1" applyFont="1" applyAlignment="1">
      <alignment horizontal="right" vertical="center"/>
    </xf>
    <xf numFmtId="164" fontId="0" fillId="0" borderId="0" xfId="1" applyNumberFormat="1" applyFont="1"/>
    <xf numFmtId="0" fontId="15" fillId="0" borderId="0" xfId="0" applyFont="1" applyAlignment="1">
      <alignment vertical="center" wrapText="1"/>
    </xf>
    <xf numFmtId="3" fontId="19" fillId="0" borderId="32" xfId="0" applyNumberFormat="1" applyFont="1" applyBorder="1" applyAlignment="1">
      <alignment horizontal="right" vertical="center" wrapText="1" indent="1"/>
    </xf>
    <xf numFmtId="0" fontId="23" fillId="0" borderId="0" xfId="0" applyFont="1" applyAlignment="1">
      <alignment horizontal="left" vertical="center" indent="2"/>
    </xf>
    <xf numFmtId="0" fontId="21" fillId="0" borderId="0" xfId="0" applyFont="1" applyAlignment="1">
      <alignment vertical="center" wrapText="1"/>
    </xf>
    <xf numFmtId="3" fontId="19" fillId="0" borderId="33" xfId="0" applyNumberFormat="1" applyFont="1" applyBorder="1" applyAlignment="1">
      <alignment horizontal="right" vertical="center" wrapText="1" indent="1"/>
    </xf>
    <xf numFmtId="3" fontId="21" fillId="0" borderId="30" xfId="0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left" vertical="center" wrapText="1" indent="1"/>
    </xf>
    <xf numFmtId="4" fontId="19" fillId="0" borderId="32" xfId="0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3" fontId="19" fillId="0" borderId="33" xfId="0" applyNumberFormat="1" applyFont="1" applyBorder="1" applyAlignment="1">
      <alignment horizontal="right" vertical="center"/>
    </xf>
    <xf numFmtId="0" fontId="24" fillId="0" borderId="6" xfId="0" applyFont="1" applyBorder="1" applyAlignment="1">
      <alignment wrapText="1"/>
    </xf>
    <xf numFmtId="0" fontId="25" fillId="0" borderId="9" xfId="0" applyFont="1" applyBorder="1" applyAlignment="1">
      <alignment vertical="center" wrapText="1"/>
    </xf>
    <xf numFmtId="165" fontId="26" fillId="0" borderId="11" xfId="0" applyNumberFormat="1" applyFont="1" applyBorder="1" applyAlignment="1">
      <alignment horizontal="right" wrapText="1" indent="1"/>
    </xf>
    <xf numFmtId="0" fontId="25" fillId="0" borderId="6" xfId="0" applyFont="1" applyBorder="1" applyAlignment="1">
      <alignment vertical="center" wrapText="1"/>
    </xf>
    <xf numFmtId="0" fontId="11" fillId="0" borderId="3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3" fontId="5" fillId="0" borderId="14" xfId="2" quotePrefix="1" applyNumberFormat="1" applyFont="1" applyBorder="1" applyAlignment="1">
      <alignment horizontal="center" vertical="center" wrapText="1"/>
    </xf>
    <xf numFmtId="164" fontId="6" fillId="0" borderId="17" xfId="1" applyNumberFormat="1" applyFont="1" applyBorder="1"/>
    <xf numFmtId="165" fontId="6" fillId="0" borderId="8" xfId="1" applyNumberFormat="1" applyFont="1" applyFill="1" applyBorder="1"/>
    <xf numFmtId="165" fontId="5" fillId="0" borderId="21" xfId="1" applyNumberFormat="1" applyFont="1" applyFill="1" applyBorder="1"/>
    <xf numFmtId="165" fontId="6" fillId="0" borderId="34" xfId="1" applyNumberFormat="1" applyFont="1" applyFill="1" applyBorder="1"/>
    <xf numFmtId="165" fontId="5" fillId="0" borderId="21" xfId="1" applyNumberFormat="1" applyFont="1" applyBorder="1"/>
    <xf numFmtId="165" fontId="5" fillId="0" borderId="17" xfId="1" applyNumberFormat="1" applyFont="1" applyBorder="1"/>
    <xf numFmtId="164" fontId="6" fillId="0" borderId="0" xfId="1" applyNumberFormat="1" applyFont="1"/>
    <xf numFmtId="3" fontId="30" fillId="0" borderId="0" xfId="0" applyNumberFormat="1" applyFont="1"/>
    <xf numFmtId="0" fontId="34" fillId="2" borderId="0" xfId="40" applyFont="1" applyFill="1"/>
    <xf numFmtId="0" fontId="34" fillId="2" borderId="0" xfId="40" applyFont="1" applyFill="1" applyAlignment="1">
      <alignment horizontal="center"/>
    </xf>
    <xf numFmtId="0" fontId="35" fillId="2" borderId="0" xfId="39" applyFont="1" applyFill="1"/>
    <xf numFmtId="0" fontId="35" fillId="2" borderId="0" xfId="40" applyFont="1" applyFill="1" applyAlignment="1">
      <alignment horizontal="left"/>
    </xf>
    <xf numFmtId="0" fontId="35" fillId="2" borderId="0" xfId="40" applyFont="1" applyFill="1" applyAlignment="1">
      <alignment horizontal="center"/>
    </xf>
    <xf numFmtId="0" fontId="36" fillId="2" borderId="0" xfId="39" applyFont="1" applyFill="1" applyAlignment="1">
      <alignment vertical="center"/>
    </xf>
    <xf numFmtId="168" fontId="37" fillId="2" borderId="0" xfId="40" applyNumberFormat="1" applyFont="1" applyFill="1" applyAlignment="1">
      <alignment horizontal="center" vertical="center"/>
    </xf>
    <xf numFmtId="0" fontId="34" fillId="2" borderId="0" xfId="40" applyFont="1" applyFill="1" applyAlignment="1">
      <alignment vertical="center"/>
    </xf>
    <xf numFmtId="0" fontId="34" fillId="2" borderId="0" xfId="40" applyFont="1" applyFill="1" applyAlignment="1">
      <alignment horizontal="center" vertical="center"/>
    </xf>
    <xf numFmtId="0" fontId="34" fillId="2" borderId="0" xfId="40" applyFont="1" applyFill="1" applyAlignment="1">
      <alignment horizontal="center" vertical="top" wrapText="1"/>
    </xf>
    <xf numFmtId="1" fontId="35" fillId="2" borderId="0" xfId="40" applyNumberFormat="1" applyFont="1" applyFill="1" applyAlignment="1">
      <alignment vertical="center"/>
    </xf>
    <xf numFmtId="1" fontId="35" fillId="2" borderId="0" xfId="40" applyNumberFormat="1" applyFont="1" applyFill="1" applyAlignment="1">
      <alignment horizontal="center" vertical="center"/>
    </xf>
    <xf numFmtId="0" fontId="35" fillId="2" borderId="0" xfId="40" applyFont="1" applyFill="1" applyAlignment="1">
      <alignment vertical="center"/>
    </xf>
    <xf numFmtId="3" fontId="34" fillId="2" borderId="0" xfId="40" applyNumberFormat="1" applyFont="1" applyFill="1" applyAlignment="1">
      <alignment horizontal="right" vertical="center"/>
    </xf>
    <xf numFmtId="3" fontId="35" fillId="2" borderId="0" xfId="40" applyNumberFormat="1" applyFont="1" applyFill="1" applyAlignment="1">
      <alignment horizontal="right" vertical="center"/>
    </xf>
    <xf numFmtId="3" fontId="35" fillId="2" borderId="0" xfId="39" applyNumberFormat="1" applyFont="1" applyFill="1"/>
    <xf numFmtId="4" fontId="35" fillId="2" borderId="0" xfId="39" applyNumberFormat="1" applyFont="1" applyFill="1"/>
    <xf numFmtId="0" fontId="34" fillId="2" borderId="0" xfId="40" applyFont="1" applyFill="1" applyAlignment="1">
      <alignment vertical="center" wrapText="1"/>
    </xf>
    <xf numFmtId="0" fontId="35" fillId="2" borderId="0" xfId="40" applyFont="1" applyFill="1" applyAlignment="1">
      <alignment horizontal="right"/>
    </xf>
    <xf numFmtId="170" fontId="35" fillId="2" borderId="0" xfId="42" applyNumberFormat="1" applyFont="1" applyFill="1" applyBorder="1" applyAlignment="1">
      <alignment horizontal="right"/>
    </xf>
    <xf numFmtId="3" fontId="35" fillId="2" borderId="0" xfId="40" applyNumberFormat="1" applyFont="1" applyFill="1" applyAlignment="1">
      <alignment horizontal="right"/>
    </xf>
    <xf numFmtId="3" fontId="35" fillId="2" borderId="0" xfId="40" applyNumberFormat="1" applyFont="1" applyFill="1" applyAlignment="1">
      <alignment horizontal="center"/>
    </xf>
    <xf numFmtId="0" fontId="35" fillId="2" borderId="0" xfId="40" applyFont="1" applyFill="1"/>
    <xf numFmtId="0" fontId="35" fillId="2" borderId="0" xfId="40" applyFont="1" applyFill="1" applyAlignment="1">
      <alignment horizontal="right" vertical="center"/>
    </xf>
    <xf numFmtId="0" fontId="35" fillId="2" borderId="0" xfId="39" applyFont="1" applyFill="1" applyAlignment="1">
      <alignment horizontal="right"/>
    </xf>
    <xf numFmtId="168" fontId="38" fillId="2" borderId="0" xfId="39" applyNumberFormat="1" applyFont="1" applyFill="1" applyAlignment="1">
      <alignment horizontal="right"/>
    </xf>
    <xf numFmtId="168" fontId="38" fillId="2" borderId="0" xfId="39" applyNumberFormat="1" applyFont="1" applyFill="1"/>
    <xf numFmtId="0" fontId="5" fillId="0" borderId="7" xfId="0" applyFont="1" applyBorder="1" applyAlignment="1">
      <alignment horizontal="center" wrapText="1"/>
    </xf>
    <xf numFmtId="0" fontId="39" fillId="2" borderId="7" xfId="39" applyFont="1" applyFill="1" applyBorder="1" applyAlignment="1">
      <alignment vertical="center" wrapText="1"/>
    </xf>
    <xf numFmtId="168" fontId="12" fillId="2" borderId="7" xfId="39" applyNumberFormat="1" applyFont="1" applyFill="1" applyBorder="1" applyAlignment="1">
      <alignment horizontal="right" vertical="center" wrapText="1"/>
    </xf>
    <xf numFmtId="0" fontId="8" fillId="2" borderId="7" xfId="39" applyFont="1" applyFill="1" applyBorder="1" applyAlignment="1">
      <alignment vertical="center" wrapText="1"/>
    </xf>
    <xf numFmtId="168" fontId="11" fillId="2" borderId="7" xfId="39" applyNumberFormat="1" applyFont="1" applyFill="1" applyBorder="1" applyAlignment="1">
      <alignment horizontal="right" vertical="center" wrapText="1"/>
    </xf>
    <xf numFmtId="168" fontId="11" fillId="2" borderId="10" xfId="39" applyNumberFormat="1" applyFont="1" applyFill="1" applyBorder="1" applyAlignment="1">
      <alignment horizontal="center" vertical="center" wrapText="1"/>
    </xf>
    <xf numFmtId="0" fontId="8" fillId="2" borderId="0" xfId="39" applyFont="1" applyFill="1" applyAlignment="1">
      <alignment vertical="center" wrapText="1"/>
    </xf>
    <xf numFmtId="168" fontId="11" fillId="2" borderId="0" xfId="39" applyNumberFormat="1" applyFont="1" applyFill="1" applyAlignment="1">
      <alignment horizontal="righ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2" borderId="7" xfId="39" applyFont="1" applyFill="1" applyBorder="1" applyAlignment="1">
      <alignment vertical="center" wrapText="1"/>
    </xf>
    <xf numFmtId="168" fontId="11" fillId="2" borderId="7" xfId="39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166" fontId="5" fillId="0" borderId="0" xfId="0" applyNumberFormat="1" applyFont="1" applyAlignment="1">
      <alignment horizontal="left" vertical="center" wrapText="1"/>
    </xf>
    <xf numFmtId="3" fontId="14" fillId="0" borderId="0" xfId="0" applyNumberFormat="1" applyFont="1" applyAlignment="1">
      <alignment horizontal="left"/>
    </xf>
  </cellXfs>
  <cellStyles count="134">
    <cellStyle name="Comma 10 2 3 2 2" xfId="116" xr:uid="{FD78A3DA-4067-4CC3-B5D6-463DD64A197B}"/>
    <cellStyle name="Comma 14" xfId="98" xr:uid="{E1509343-F3B5-46D1-9D6B-5BDFA2A68BED}"/>
    <cellStyle name="Comma 2" xfId="42" xr:uid="{AF75F444-1287-4791-80DC-668A14DD41B9}"/>
    <cellStyle name="Comma 2 2" xfId="102" xr:uid="{2E84B50B-D117-4869-86F1-7C80279B1385}"/>
    <cellStyle name="Comma 2 2 5" xfId="99" xr:uid="{5379B0B7-9BB7-4B97-86B4-5620D96C2E6F}"/>
    <cellStyle name="Comma 2 3" xfId="121" xr:uid="{ACC2513B-5C25-448E-8F8E-8DCF19DC9160}"/>
    <cellStyle name="Comma 2 4" xfId="94" xr:uid="{971E3E3F-EDB0-4183-BD79-C8F524473D4B}"/>
    <cellStyle name="Comma 2 5" xfId="88" xr:uid="{025CCAB5-25DA-4FF3-87C8-75EF3B5A912B}"/>
    <cellStyle name="Comma 2 6" xfId="55" xr:uid="{7479F168-27D6-4FBB-9CE6-68172D760524}"/>
    <cellStyle name="Comma 3" xfId="89" xr:uid="{00818558-0E16-4DF7-9F63-E488211D51C2}"/>
    <cellStyle name="Comma 3 2" xfId="92" xr:uid="{D6D039A8-16BE-48E6-9BDA-8577DA78CB85}"/>
    <cellStyle name="Comma 3 2 2" xfId="115" xr:uid="{9A684F29-E88D-48D9-9284-2D499AE44E5B}"/>
    <cellStyle name="Comma 3 9" xfId="108" xr:uid="{1EB086F2-6F6F-465A-965F-587799CEF32B}"/>
    <cellStyle name="Comma 4" xfId="97" xr:uid="{53631F25-DA3C-4E9A-BDB3-8F58EAB9AD84}"/>
    <cellStyle name="Comma 4 2" xfId="109" xr:uid="{33B82214-F523-4FE1-A3F8-D5A3194FBF22}"/>
    <cellStyle name="Comma 4 2 2" xfId="118" xr:uid="{03FE883F-68ED-453A-8A68-FA357982F0F9}"/>
    <cellStyle name="Comma 4 3" xfId="120" xr:uid="{9D8DE62F-5313-4B3E-AA2A-B03FAE57DC76}"/>
    <cellStyle name="Comma 42" xfId="91" xr:uid="{874B737C-DA57-48B7-B005-B0846AA9DBC8}"/>
    <cellStyle name="Comma 5" xfId="100" xr:uid="{A301F1AD-7B53-4C58-91F8-6703DDFFDC7E}"/>
    <cellStyle name="Comma 5 2" xfId="101" xr:uid="{F707BDED-3D10-444E-BE96-2630830F00A6}"/>
    <cellStyle name="Comma 5 3" xfId="123" xr:uid="{224CA045-5D61-4E3A-81B3-2543B74D9398}"/>
    <cellStyle name="Comma 6" xfId="104" xr:uid="{24246028-4DFE-458C-8401-EBF20A7C7AD4}"/>
    <cellStyle name="Comma 6 2" xfId="124" xr:uid="{525EA5DC-3C43-4397-ADD3-503BD10C033C}"/>
    <cellStyle name="Comma 7" xfId="111" xr:uid="{F108297D-3E7E-4C69-BDF2-1FCF55ABDD29}"/>
    <cellStyle name="Normal 123" xfId="95" xr:uid="{B4DE94D7-85AD-4A6A-A4EB-1BDAF053F4D5}"/>
    <cellStyle name="Normal 124" xfId="119" xr:uid="{95B6BD64-2F5F-480B-9316-0CC339294620}"/>
    <cellStyle name="Normal 2" xfId="85" xr:uid="{B134020B-4038-43BC-9B97-2DEBD2DE3EE9}"/>
    <cellStyle name="Normal 2 2" xfId="93" xr:uid="{AB22F239-73CD-4078-867E-B07B6600DD69}"/>
    <cellStyle name="Normal 2 2 2 5" xfId="96" xr:uid="{1FFBC40E-B30A-4D37-8106-75DAA4FF6C49}"/>
    <cellStyle name="Normal 2 2 3" xfId="90" xr:uid="{DC752D70-1011-4863-A098-2FBC6D623289}"/>
    <cellStyle name="Normal 2 2 9" xfId="105" xr:uid="{1FC348F8-60EE-43AB-90DA-472C907198D9}"/>
    <cellStyle name="Normal 3" xfId="40" xr:uid="{174529BA-2C59-4ADD-9C2D-8889158F5098}"/>
    <cellStyle name="Normal 3 2" xfId="106" xr:uid="{19054EF9-FDD1-4DCE-9BCB-7298B14CAC77}"/>
    <cellStyle name="Normal 3 3" xfId="87" xr:uid="{EF77A951-3C0C-4161-BC6F-A14CF74B68B2}"/>
    <cellStyle name="Normal 4" xfId="103" xr:uid="{678A4EB9-D8E9-4BA7-803C-DAE729DB7C5C}"/>
    <cellStyle name="Normal 4 2" xfId="110" xr:uid="{E63118F1-7B36-4567-8CE1-7F2EE3ACCA90}"/>
    <cellStyle name="Normal 4 2 2" xfId="114" xr:uid="{EE1B26F8-31CE-45D0-8099-02FF81FD171A}"/>
    <cellStyle name="Normal 5" xfId="117" xr:uid="{A6F4D328-9011-4A83-8C02-D76418B038B8}"/>
    <cellStyle name="Normal 5 2" xfId="122" xr:uid="{79314C3A-F254-44BA-851F-2189BD28C956}"/>
    <cellStyle name="Normal 7" xfId="113" xr:uid="{6BDF1922-0CE8-4F2B-93AB-CB75F9959889}"/>
    <cellStyle name="Normal_WP" xfId="86" xr:uid="{6275A054-18DD-4FE3-93EB-D5742043DE39}"/>
    <cellStyle name="Percent 2" xfId="107" xr:uid="{4255A409-35AA-4864-8E5E-51EA96993A56}"/>
    <cellStyle name="S2" xfId="5" xr:uid="{00000000-0005-0000-0000-000000000000}"/>
    <cellStyle name="S4" xfId="2" xr:uid="{00000000-0005-0000-0000-000001000000}"/>
    <cellStyle name="Гиперссылка 2" xfId="58" xr:uid="{2F722727-A870-48CD-8834-805C4E532822}"/>
    <cellStyle name="Обычный" xfId="0" builtinId="0"/>
    <cellStyle name="Обычный 10" xfId="7" xr:uid="{43E0F4E3-4895-4A09-A563-64EFA71B8E6F}"/>
    <cellStyle name="Обычный 10 2" xfId="69" xr:uid="{D9998428-2F99-4E85-8545-79F5302AABA8}"/>
    <cellStyle name="Обычный 10 3" xfId="72" xr:uid="{FBC5567C-DC44-43BF-847C-22A1F1F9C853}"/>
    <cellStyle name="Обычный 10 4" xfId="127" xr:uid="{6A814826-AE94-44C0-AABF-3912BFEBF07F}"/>
    <cellStyle name="Обычный 10 5" xfId="44" xr:uid="{638D7C92-787A-4ABE-88A0-17E8DDFE4CBC}"/>
    <cellStyle name="Обычный 11" xfId="8" xr:uid="{072E9C56-9ED6-4E49-9362-769F431F8453}"/>
    <cellStyle name="Обычный 11 2" xfId="68" xr:uid="{220A724A-A2C0-4BE2-B28A-258FB77B9835}"/>
    <cellStyle name="Обычный 11 3" xfId="71" xr:uid="{3CFEBFCC-B06A-48E2-8115-4BDA8CC5A547}"/>
    <cellStyle name="Обычный 11 4" xfId="73" xr:uid="{A515B12D-99EE-4652-B8AB-D6488E739624}"/>
    <cellStyle name="Обычный 11 5" xfId="128" xr:uid="{3C0B294E-CFC8-4C87-A64B-D1CA53FE4822}"/>
    <cellStyle name="Обычный 11 6" xfId="45" xr:uid="{9B913E4C-9FAF-485F-925B-2CE936085C1D}"/>
    <cellStyle name="Обычный 12" xfId="6" xr:uid="{0185308C-6933-4DDC-AD79-DDAE76103C3B}"/>
    <cellStyle name="Обычный 13" xfId="41" xr:uid="{7A4EB36C-02A8-4DB9-B5D5-79061CC04D9F}"/>
    <cellStyle name="Обычный 13 2" xfId="54" xr:uid="{9959EE94-6821-4627-8C02-46D015D7DAA2}"/>
    <cellStyle name="Обычный 14" xfId="61" xr:uid="{D0D5AC02-4778-4326-B3CD-183065C59B97}"/>
    <cellStyle name="Обычный 15" xfId="63" xr:uid="{10026458-B7FD-45A8-AE68-398AE25EE8EB}"/>
    <cellStyle name="Обычный 16" xfId="82" xr:uid="{5ED22BE7-4BCB-400B-929A-7DB37AEE40FB}"/>
    <cellStyle name="Обычный 17" xfId="125" xr:uid="{0A8D55BF-EEFD-45F4-B3C5-C54872BDA7C9}"/>
    <cellStyle name="Обычный 18" xfId="126" xr:uid="{3E68FB05-B103-4F85-BDE8-3E5727C6FE5A}"/>
    <cellStyle name="Обычный 19" xfId="129" xr:uid="{B560B820-7BA9-46BD-8FC6-77B7B2F54417}"/>
    <cellStyle name="Обычный 2" xfId="9" xr:uid="{0A58C029-5FF1-43EA-ABFD-3F233CFFDF4C}"/>
    <cellStyle name="Обычный 2 10" xfId="10" xr:uid="{D279CAAD-612A-46C6-B9B0-0DEF41889727}"/>
    <cellStyle name="Обычный 2 10 2" xfId="74" xr:uid="{815FE6C0-95CA-4AEB-8E9C-1C5C5C41B734}"/>
    <cellStyle name="Обычный 2 10 3" xfId="46" xr:uid="{8F9AE36D-7544-4230-A384-62D7327D8643}"/>
    <cellStyle name="Обычный 2 2" xfId="11" xr:uid="{A8DF22C2-61A3-4619-9E0F-4A4641663681}"/>
    <cellStyle name="Обычный 2 2 2" xfId="59" xr:uid="{768A8445-112B-4158-BE4B-91EF0A5162A1}"/>
    <cellStyle name="Обычный 2 2 3" xfId="67" xr:uid="{B35249CC-751B-45B1-9DEA-BDF1EC99FBC8}"/>
    <cellStyle name="Обычный 2 3" xfId="39" xr:uid="{258047E8-EBEB-40F0-A226-10333665B760}"/>
    <cellStyle name="Обычный 2 4" xfId="112" xr:uid="{93363A07-FD41-4F3F-BB63-6DAA2FCE6A79}"/>
    <cellStyle name="Обычный 22" xfId="12" xr:uid="{136128E4-A901-4B30-818B-A71ABA964717}"/>
    <cellStyle name="Обычный 22 2" xfId="75" xr:uid="{9D2E4229-E0C8-43A9-A84C-9AD34755971F}"/>
    <cellStyle name="Обычный 22 3" xfId="47" xr:uid="{36D2FA40-BD4C-4D52-A793-A3067BC3F68F}"/>
    <cellStyle name="Обычный 23" xfId="13" xr:uid="{429B908D-A4B0-49CB-B5D9-39299A7F4986}"/>
    <cellStyle name="Обычный 25" xfId="14" xr:uid="{C7567C69-7136-41B7-9475-2030FBD15CA6}"/>
    <cellStyle name="Обычный 26" xfId="15" xr:uid="{9F71B15E-42EA-4657-B6D9-6021AA31CE13}"/>
    <cellStyle name="Обычный 27" xfId="16" xr:uid="{0A66BF52-60AF-4EC2-9F5B-1590B1B779EC}"/>
    <cellStyle name="Обычный 28" xfId="17" xr:uid="{F30DB067-2FF6-4124-9325-3BBBF421880D}"/>
    <cellStyle name="Обычный 29" xfId="18" xr:uid="{B6066CF1-E1A9-4384-8564-6BBA7E1A0FBB}"/>
    <cellStyle name="Обычный 3" xfId="19" xr:uid="{B9C1FE31-35E0-4BE1-B4BC-53FC631361EE}"/>
    <cellStyle name="Обычный 3 2" xfId="20" xr:uid="{97571C6B-E612-4EE6-AF85-A7911E50E359}"/>
    <cellStyle name="Обычный 3 2 2" xfId="70" xr:uid="{03E561AC-BD10-479A-AD94-25BD831A4B1A}"/>
    <cellStyle name="Обычный 3 3" xfId="60" xr:uid="{C6880461-CAF6-4033-B74C-C5D2922B7AD0}"/>
    <cellStyle name="Обычный 3 4" xfId="62" xr:uid="{3C2350B0-4BBC-48BA-AC6C-C95522256E99}"/>
    <cellStyle name="Обычный 4" xfId="21" xr:uid="{1E3EBB17-0A55-419B-B8E2-6E4F05060B6D}"/>
    <cellStyle name="Обычный 5" xfId="22" xr:uid="{BB8A1ED0-2763-4BA8-A3F3-CF0BC5CBE915}"/>
    <cellStyle name="Обычный 5 2" xfId="56" xr:uid="{35D0036E-87D7-40D1-A009-E4BA2732CB51}"/>
    <cellStyle name="Обычный 5 2 2" xfId="81" xr:uid="{DDC91FEA-7DFC-4E2F-BE0E-9564C71DDB61}"/>
    <cellStyle name="Обычный 6" xfId="23" xr:uid="{7E815BB2-1375-4498-9D94-CD22E9C34113}"/>
    <cellStyle name="Обычный 6 2" xfId="24" xr:uid="{1DB5ABA3-07FA-49C8-B09C-69A86C817843}"/>
    <cellStyle name="Обычный 6 3" xfId="25" xr:uid="{6ABF418F-E5EE-4CA3-B682-6EEEB955ECD2}"/>
    <cellStyle name="Обычный 6 4" xfId="26" xr:uid="{53CF0EC0-6471-4EF9-A7A5-21E3DBF4B7D4}"/>
    <cellStyle name="Обычный 6 5" xfId="27" xr:uid="{F73E000E-0385-4580-9F2F-9D0AC4CD87F6}"/>
    <cellStyle name="Обычный 7" xfId="28" xr:uid="{EB166A88-E76E-41BC-886A-E26AB1A86DDA}"/>
    <cellStyle name="Обычный 7 2" xfId="29" xr:uid="{375434FD-0AEC-4AA7-AF2C-632D3CACB65C}"/>
    <cellStyle name="Обычный 7 2 2" xfId="76" xr:uid="{9A793858-B59D-4461-8FD4-86A2A4035877}"/>
    <cellStyle name="Обычный 7 2 3" xfId="130" xr:uid="{70A11A2F-296F-45B8-8382-F79D860643C3}"/>
    <cellStyle name="Обычный 7 2 4" xfId="48" xr:uid="{579ED557-3414-457B-97D0-CCD905D29206}"/>
    <cellStyle name="Обычный 8" xfId="30" xr:uid="{6A4CC7BA-8DC9-4B94-8410-EA252F687FD2}"/>
    <cellStyle name="Обычный 8 2" xfId="77" xr:uid="{FE457687-CCFC-47A4-B95C-9F5C7F409E11}"/>
    <cellStyle name="Обычный 8 3" xfId="49" xr:uid="{2F48D4FE-E3B9-4CCE-BFE3-73C98E7425E6}"/>
    <cellStyle name="Обычный 9" xfId="31" xr:uid="{ED4EBF23-D8A8-4325-B383-A5DE55D7170C}"/>
    <cellStyle name="Обычный 9 2" xfId="133" xr:uid="{ECCF8465-F4E9-4782-8EC6-292B744F4E81}"/>
    <cellStyle name="Процентный 2" xfId="33" xr:uid="{D4F62707-216C-42FD-A97B-76D1EC3FAA3A}"/>
    <cellStyle name="Процентный 2 2" xfId="65" xr:uid="{C3286DDE-E1E1-447D-9CDF-404F1B63E974}"/>
    <cellStyle name="Процентный 2 3" xfId="78" xr:uid="{6895F195-DB64-45E8-9EFA-50AE2F52DE3E}"/>
    <cellStyle name="Процентный 2 4" xfId="51" xr:uid="{00C8DF9D-C575-48FF-BE34-492688F4D3CE}"/>
    <cellStyle name="Процентный 3" xfId="32" xr:uid="{EFFECF81-EA56-4828-AF66-05D312A0DB0D}"/>
    <cellStyle name="Процентный 3 2" xfId="50" xr:uid="{3D60EAE2-941C-45CA-8A90-9F54CC8566A5}"/>
    <cellStyle name="Процентный 4" xfId="64" xr:uid="{50462B43-E7AD-4FE6-B246-02DC3DE2F520}"/>
    <cellStyle name="Процентный 5" xfId="84" xr:uid="{4497E79B-E3FF-49D9-9AFE-E33BFE2DDFC7}"/>
    <cellStyle name="Стиль 1" xfId="34" xr:uid="{82F47545-EE64-48A6-89C5-A7EAE23E9F0A}"/>
    <cellStyle name="Финансовый" xfId="1" builtinId="3"/>
    <cellStyle name="Финансовый 139" xfId="4" xr:uid="{00000000-0005-0000-0000-000004000000}"/>
    <cellStyle name="Финансовый 2" xfId="36" xr:uid="{FCC26190-2814-451F-888B-283D130D8CF7}"/>
    <cellStyle name="Финансовый 2 2" xfId="3" xr:uid="{00000000-0005-0000-0000-000005000000}"/>
    <cellStyle name="Финансовый 3" xfId="37" xr:uid="{ED688FB5-5541-4E98-AFBC-187BED638AAF}"/>
    <cellStyle name="Финансовый 3 2" xfId="80" xr:uid="{A6E320F5-5ECE-4055-8527-C814C67C7919}"/>
    <cellStyle name="Финансовый 3 3" xfId="132" xr:uid="{CDA3A680-7172-47C3-A78C-206CF256D2EE}"/>
    <cellStyle name="Финансовый 3 4" xfId="53" xr:uid="{8376891F-B2E3-4010-A93D-E3B8AFDEEBFF}"/>
    <cellStyle name="Финансовый 4" xfId="35" xr:uid="{28505D99-BCDF-4F76-A93B-981B20BCB0A9}"/>
    <cellStyle name="Финансовый 4 2" xfId="57" xr:uid="{19FC6B05-8470-45FB-9DE1-E5E8BB7090DF}"/>
    <cellStyle name="Финансовый 4 3" xfId="52" xr:uid="{533AEFCA-4CBA-421D-A5F4-71F6452D80EE}"/>
    <cellStyle name="Финансовый 5" xfId="66" xr:uid="{2E31A504-6FD2-4211-897F-5AE7E1CF9F55}"/>
    <cellStyle name="Финансовый 6" xfId="79" xr:uid="{1EF81815-3138-4537-8992-D5489642FCC3}"/>
    <cellStyle name="Финансовый 6 2" xfId="38" xr:uid="{CE88EFB3-22AF-41BE-8BAC-C7A5A24EB9E3}"/>
    <cellStyle name="Финансовый 7" xfId="83" xr:uid="{808664D4-854B-4E45-BA69-8ADBEA07DE2D}"/>
    <cellStyle name="Финансовый 8" xfId="131" xr:uid="{61DBD56B-6CBB-4805-A970-0CB2219606FB}"/>
    <cellStyle name="Финансовый 9" xfId="43" xr:uid="{C4AF92E0-B972-49EE-9342-68F7F17C59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4"/>
  <sheetViews>
    <sheetView view="pageBreakPreview" topLeftCell="A19" zoomScale="70" zoomScaleNormal="70" zoomScaleSheetLayoutView="70" workbookViewId="0">
      <selection activeCell="A50" sqref="A50:B52"/>
    </sheetView>
  </sheetViews>
  <sheetFormatPr defaultColWidth="9.140625" defaultRowHeight="18.75" x14ac:dyDescent="0.3"/>
  <cols>
    <col min="1" max="1" width="92.140625" style="66" customWidth="1"/>
    <col min="2" max="2" width="23.85546875" style="135" customWidth="1"/>
    <col min="3" max="16384" width="9.140625" style="64"/>
  </cols>
  <sheetData>
    <row r="1" spans="1:2" x14ac:dyDescent="0.3">
      <c r="A1" s="172" t="s">
        <v>33</v>
      </c>
      <c r="B1" s="172"/>
    </row>
    <row r="2" spans="1:2" x14ac:dyDescent="0.3">
      <c r="A2" s="172" t="s">
        <v>34</v>
      </c>
      <c r="B2" s="172"/>
    </row>
    <row r="3" spans="1:2" x14ac:dyDescent="0.3">
      <c r="A3" s="172" t="s">
        <v>299</v>
      </c>
      <c r="B3" s="172"/>
    </row>
    <row r="4" spans="1:2" x14ac:dyDescent="0.3">
      <c r="A4" s="172" t="s">
        <v>332</v>
      </c>
      <c r="B4" s="172"/>
    </row>
    <row r="5" spans="1:2" s="127" customFormat="1" x14ac:dyDescent="0.3">
      <c r="A5" s="126"/>
      <c r="B5" s="126"/>
    </row>
    <row r="6" spans="1:2" ht="19.5" thickBot="1" x14ac:dyDescent="0.35">
      <c r="A6" s="13"/>
      <c r="B6" s="46" t="s">
        <v>37</v>
      </c>
    </row>
    <row r="7" spans="1:2" ht="82.5" customHeight="1" thickBot="1" x14ac:dyDescent="0.35">
      <c r="A7" s="47"/>
      <c r="B7" s="128" t="s">
        <v>333</v>
      </c>
    </row>
    <row r="8" spans="1:2" x14ac:dyDescent="0.3">
      <c r="A8" s="48" t="s">
        <v>1</v>
      </c>
      <c r="B8" s="129"/>
    </row>
    <row r="9" spans="1:2" x14ac:dyDescent="0.3">
      <c r="A9" s="51" t="s">
        <v>2</v>
      </c>
      <c r="B9" s="130">
        <v>496535</v>
      </c>
    </row>
    <row r="10" spans="1:2" x14ac:dyDescent="0.3">
      <c r="A10" s="51" t="s">
        <v>3</v>
      </c>
      <c r="B10" s="130">
        <v>0</v>
      </c>
    </row>
    <row r="11" spans="1:2" x14ac:dyDescent="0.3">
      <c r="A11" s="51" t="s">
        <v>304</v>
      </c>
      <c r="B11" s="130">
        <v>169143</v>
      </c>
    </row>
    <row r="12" spans="1:2" ht="38.25" customHeight="1" x14ac:dyDescent="0.3">
      <c r="A12" s="51" t="s">
        <v>300</v>
      </c>
      <c r="B12" s="130">
        <v>7690826</v>
      </c>
    </row>
    <row r="13" spans="1:2" ht="37.5" x14ac:dyDescent="0.3">
      <c r="A13" s="51" t="s">
        <v>301</v>
      </c>
      <c r="B13" s="130">
        <v>1467271</v>
      </c>
    </row>
    <row r="14" spans="1:2" ht="37.5" x14ac:dyDescent="0.3">
      <c r="A14" s="51" t="s">
        <v>302</v>
      </c>
      <c r="B14" s="130"/>
    </row>
    <row r="15" spans="1:2" ht="37.5" x14ac:dyDescent="0.3">
      <c r="A15" s="51" t="s">
        <v>306</v>
      </c>
      <c r="B15" s="130">
        <v>126013</v>
      </c>
    </row>
    <row r="16" spans="1:2" x14ac:dyDescent="0.3">
      <c r="A16" s="51" t="s">
        <v>303</v>
      </c>
      <c r="B16" s="130">
        <v>6280840.5045999996</v>
      </c>
    </row>
    <row r="17" spans="1:2" x14ac:dyDescent="0.3">
      <c r="A17" s="51" t="s">
        <v>6</v>
      </c>
      <c r="B17" s="130">
        <v>84306</v>
      </c>
    </row>
    <row r="18" spans="1:2" x14ac:dyDescent="0.3">
      <c r="A18" s="51" t="s">
        <v>328</v>
      </c>
      <c r="B18" s="130">
        <v>1553821</v>
      </c>
    </row>
    <row r="19" spans="1:2" x14ac:dyDescent="0.3">
      <c r="A19" s="51" t="s">
        <v>8</v>
      </c>
      <c r="B19" s="130">
        <v>3185335.6637500003</v>
      </c>
    </row>
    <row r="20" spans="1:2" x14ac:dyDescent="0.3">
      <c r="A20" s="51" t="s">
        <v>9</v>
      </c>
      <c r="B20" s="130"/>
    </row>
    <row r="21" spans="1:2" x14ac:dyDescent="0.3">
      <c r="A21" s="51" t="s">
        <v>10</v>
      </c>
      <c r="B21" s="130">
        <v>149751</v>
      </c>
    </row>
    <row r="22" spans="1:2" x14ac:dyDescent="0.3">
      <c r="A22" s="51" t="s">
        <v>11</v>
      </c>
      <c r="B22" s="130">
        <v>153742</v>
      </c>
    </row>
    <row r="23" spans="1:2" ht="19.5" thickBot="1" x14ac:dyDescent="0.35">
      <c r="A23" s="54" t="s">
        <v>12</v>
      </c>
      <c r="B23" s="130">
        <v>20333.336249999935</v>
      </c>
    </row>
    <row r="24" spans="1:2" ht="19.5" thickBot="1" x14ac:dyDescent="0.35">
      <c r="A24" s="67" t="s">
        <v>13</v>
      </c>
      <c r="B24" s="131">
        <f>SUM(B9:B23)</f>
        <v>21377917.5046</v>
      </c>
    </row>
    <row r="25" spans="1:2" x14ac:dyDescent="0.3">
      <c r="A25" s="125" t="s">
        <v>14</v>
      </c>
      <c r="B25" s="132"/>
    </row>
    <row r="26" spans="1:2" x14ac:dyDescent="0.3">
      <c r="A26" s="51" t="s">
        <v>305</v>
      </c>
      <c r="B26" s="130">
        <v>876383.50459999999</v>
      </c>
    </row>
    <row r="27" spans="1:2" x14ac:dyDescent="0.3">
      <c r="A27" s="51" t="s">
        <v>18</v>
      </c>
      <c r="B27" s="130">
        <v>6853530</v>
      </c>
    </row>
    <row r="28" spans="1:2" x14ac:dyDescent="0.3">
      <c r="A28" s="51" t="s">
        <v>327</v>
      </c>
      <c r="B28" s="130">
        <v>127498</v>
      </c>
    </row>
    <row r="29" spans="1:2" x14ac:dyDescent="0.3">
      <c r="A29" s="51" t="s">
        <v>19</v>
      </c>
      <c r="B29" s="130">
        <v>113688</v>
      </c>
    </row>
    <row r="30" spans="1:2" x14ac:dyDescent="0.3">
      <c r="A30" s="54" t="s">
        <v>331</v>
      </c>
      <c r="B30" s="130"/>
    </row>
    <row r="31" spans="1:2" ht="19.5" thickBot="1" x14ac:dyDescent="0.35">
      <c r="A31" s="54" t="s">
        <v>20</v>
      </c>
      <c r="B31" s="130">
        <v>172142</v>
      </c>
    </row>
    <row r="32" spans="1:2" ht="19.5" thickBot="1" x14ac:dyDescent="0.35">
      <c r="A32" s="67" t="s">
        <v>21</v>
      </c>
      <c r="B32" s="133">
        <f>SUM(B26:B31)</f>
        <v>8143241.5045999996</v>
      </c>
    </row>
    <row r="33" spans="1:2" x14ac:dyDescent="0.3">
      <c r="A33" s="48" t="s">
        <v>22</v>
      </c>
      <c r="B33" s="134"/>
    </row>
    <row r="34" spans="1:2" x14ac:dyDescent="0.3">
      <c r="A34" s="51" t="s">
        <v>23</v>
      </c>
      <c r="B34" s="130">
        <v>50559902</v>
      </c>
    </row>
    <row r="35" spans="1:2" x14ac:dyDescent="0.3">
      <c r="A35" s="51" t="s">
        <v>24</v>
      </c>
      <c r="B35" s="130"/>
    </row>
    <row r="36" spans="1:2" x14ac:dyDescent="0.3">
      <c r="A36" s="51" t="s">
        <v>298</v>
      </c>
      <c r="B36" s="130">
        <v>-76766</v>
      </c>
    </row>
    <row r="37" spans="1:2" x14ac:dyDescent="0.3">
      <c r="A37" s="51" t="s">
        <v>288</v>
      </c>
      <c r="B37" s="130"/>
    </row>
    <row r="38" spans="1:2" x14ac:dyDescent="0.3">
      <c r="A38" s="51" t="s">
        <v>26</v>
      </c>
      <c r="B38" s="130"/>
    </row>
    <row r="39" spans="1:2" x14ac:dyDescent="0.3">
      <c r="A39" s="51" t="s">
        <v>307</v>
      </c>
      <c r="B39" s="130">
        <v>0</v>
      </c>
    </row>
    <row r="40" spans="1:2" x14ac:dyDescent="0.3">
      <c r="A40" s="54" t="s">
        <v>329</v>
      </c>
      <c r="B40" s="130">
        <v>-38183851</v>
      </c>
    </row>
    <row r="41" spans="1:2" ht="19.5" thickBot="1" x14ac:dyDescent="0.35">
      <c r="A41" s="54" t="s">
        <v>330</v>
      </c>
      <c r="B41" s="130">
        <v>935391</v>
      </c>
    </row>
    <row r="42" spans="1:2" ht="19.5" thickBot="1" x14ac:dyDescent="0.35">
      <c r="A42" s="67" t="s">
        <v>29</v>
      </c>
      <c r="B42" s="133">
        <f t="shared" ref="B42" si="0">SUM(B34:B41)</f>
        <v>13234676</v>
      </c>
    </row>
    <row r="43" spans="1:2" ht="19.5" thickBot="1" x14ac:dyDescent="0.35">
      <c r="A43" s="124" t="s">
        <v>30</v>
      </c>
      <c r="B43" s="130">
        <v>0</v>
      </c>
    </row>
    <row r="44" spans="1:2" ht="19.5" thickBot="1" x14ac:dyDescent="0.35">
      <c r="A44" s="67" t="s">
        <v>31</v>
      </c>
      <c r="B44" s="133">
        <f t="shared" ref="B44" si="1">B42</f>
        <v>13234676</v>
      </c>
    </row>
    <row r="45" spans="1:2" ht="19.5" thickBot="1" x14ac:dyDescent="0.35">
      <c r="A45" s="67" t="s">
        <v>32</v>
      </c>
      <c r="B45" s="133">
        <f t="shared" ref="B45" si="2">B44+B32</f>
        <v>21377917.5046</v>
      </c>
    </row>
    <row r="48" spans="1:2" x14ac:dyDescent="0.3">
      <c r="A48" s="3" t="s">
        <v>38</v>
      </c>
      <c r="B48" s="1"/>
    </row>
    <row r="49" spans="1:2" x14ac:dyDescent="0.3">
      <c r="A49" s="1"/>
      <c r="B49" s="136"/>
    </row>
    <row r="50" spans="1:2" ht="37.5" customHeight="1" x14ac:dyDescent="0.3">
      <c r="A50" s="179" t="s">
        <v>338</v>
      </c>
      <c r="B50" s="179"/>
    </row>
    <row r="51" spans="1:2" x14ac:dyDescent="0.3">
      <c r="A51" s="7"/>
      <c r="B51" s="180"/>
    </row>
    <row r="52" spans="1:2" ht="30" customHeight="1" x14ac:dyDescent="0.3">
      <c r="A52" s="179" t="s">
        <v>336</v>
      </c>
      <c r="B52" s="179"/>
    </row>
    <row r="53" spans="1:2" x14ac:dyDescent="0.3">
      <c r="A53" s="4"/>
      <c r="B53" s="8"/>
    </row>
    <row r="54" spans="1:2" x14ac:dyDescent="0.3">
      <c r="A54" s="1"/>
      <c r="B54" s="8"/>
    </row>
  </sheetData>
  <mergeCells count="6">
    <mergeCell ref="A52:B52"/>
    <mergeCell ref="A1:B1"/>
    <mergeCell ref="A2:B2"/>
    <mergeCell ref="A3:B3"/>
    <mergeCell ref="A4:B4"/>
    <mergeCell ref="A50:B50"/>
  </mergeCell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E7E55-8CD6-4CA1-AA56-590CE65B7AE2}">
  <dimension ref="A1:T204"/>
  <sheetViews>
    <sheetView tabSelected="1" view="pageBreakPreview" topLeftCell="A10" zoomScale="70" zoomScaleSheetLayoutView="70" workbookViewId="0">
      <selection activeCell="A31" sqref="A31"/>
    </sheetView>
  </sheetViews>
  <sheetFormatPr defaultColWidth="8.85546875" defaultRowHeight="18" x14ac:dyDescent="0.25"/>
  <cols>
    <col min="1" max="1" width="88.28515625" style="139" customWidth="1"/>
    <col min="2" max="2" width="25.42578125" style="163" customWidth="1"/>
    <col min="3" max="3" width="18.5703125" style="139" customWidth="1"/>
    <col min="4" max="15" width="16.7109375" style="139" customWidth="1"/>
    <col min="16" max="16" width="10.5703125" style="139" customWidth="1"/>
    <col min="17" max="19" width="11.42578125" style="139" customWidth="1"/>
    <col min="20" max="20" width="8.85546875" style="139" collapsed="1"/>
    <col min="21" max="16384" width="8.85546875" style="139"/>
  </cols>
  <sheetData>
    <row r="1" spans="1:19" ht="18.75" x14ac:dyDescent="0.3">
      <c r="A1" s="173" t="s">
        <v>326</v>
      </c>
      <c r="B1" s="173"/>
      <c r="C1" s="137"/>
      <c r="D1" s="138"/>
      <c r="E1" s="138"/>
      <c r="F1" s="138"/>
      <c r="G1" s="138"/>
      <c r="H1" s="138"/>
      <c r="I1" s="138"/>
      <c r="J1" s="138"/>
      <c r="K1" s="138"/>
      <c r="L1" s="138"/>
      <c r="M1" s="137"/>
      <c r="N1" s="137"/>
      <c r="O1" s="137"/>
      <c r="P1" s="137"/>
    </row>
    <row r="2" spans="1:19" ht="18.75" x14ac:dyDescent="0.3">
      <c r="A2" s="173" t="s">
        <v>34</v>
      </c>
      <c r="B2" s="173"/>
      <c r="C2" s="137"/>
      <c r="D2" s="138"/>
      <c r="E2" s="138"/>
      <c r="F2" s="138"/>
      <c r="G2" s="138"/>
      <c r="H2" s="138"/>
      <c r="I2" s="138"/>
      <c r="J2" s="138"/>
      <c r="K2" s="138"/>
      <c r="L2" s="138"/>
      <c r="M2" s="137"/>
      <c r="N2" s="137"/>
      <c r="O2" s="137"/>
      <c r="P2" s="137"/>
    </row>
    <row r="3" spans="1:19" ht="18.75" x14ac:dyDescent="0.3">
      <c r="A3" s="172" t="s">
        <v>299</v>
      </c>
      <c r="B3" s="172"/>
      <c r="C3" s="140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</row>
    <row r="4" spans="1:19" ht="18.75" x14ac:dyDescent="0.3">
      <c r="A4" s="172" t="s">
        <v>334</v>
      </c>
      <c r="B4" s="172"/>
      <c r="C4" s="140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</row>
    <row r="5" spans="1:19" ht="18.75" x14ac:dyDescent="0.25">
      <c r="A5" s="142"/>
      <c r="B5" s="143"/>
      <c r="C5" s="144"/>
      <c r="D5" s="145"/>
      <c r="E5" s="145"/>
      <c r="F5" s="145"/>
      <c r="G5" s="145"/>
      <c r="H5" s="145"/>
      <c r="I5" s="145"/>
      <c r="J5" s="145"/>
      <c r="K5" s="145"/>
      <c r="L5" s="145"/>
      <c r="M5" s="144"/>
      <c r="N5" s="144"/>
      <c r="O5" s="144"/>
      <c r="P5" s="144"/>
    </row>
    <row r="6" spans="1:19" ht="19.5" thickBot="1" x14ac:dyDescent="0.35">
      <c r="A6" s="15"/>
      <c r="B6" s="43" t="s">
        <v>37</v>
      </c>
      <c r="C6" s="144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1:19" ht="72.75" customHeight="1" x14ac:dyDescent="0.3">
      <c r="A7" s="164"/>
      <c r="B7" s="128" t="s">
        <v>333</v>
      </c>
      <c r="C7" s="147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1:19" ht="18.75" x14ac:dyDescent="0.25">
      <c r="A8" s="165" t="s">
        <v>308</v>
      </c>
      <c r="B8" s="166">
        <v>290868</v>
      </c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2"/>
      <c r="Q8" s="152"/>
      <c r="R8" s="152"/>
      <c r="S8" s="152"/>
    </row>
    <row r="9" spans="1:19" ht="18.75" x14ac:dyDescent="0.25">
      <c r="A9" s="165" t="s">
        <v>45</v>
      </c>
      <c r="B9" s="166">
        <v>25712.754199999981</v>
      </c>
      <c r="C9" s="149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2"/>
      <c r="Q9" s="152"/>
      <c r="R9" s="152"/>
      <c r="S9" s="152"/>
    </row>
    <row r="10" spans="1:19" ht="18.75" x14ac:dyDescent="0.25">
      <c r="A10" s="165" t="s">
        <v>324</v>
      </c>
      <c r="B10" s="166">
        <v>3621421</v>
      </c>
      <c r="C10" s="149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2"/>
      <c r="Q10" s="152"/>
      <c r="R10" s="152"/>
      <c r="S10" s="152"/>
    </row>
    <row r="11" spans="1:19" ht="18.75" x14ac:dyDescent="0.25">
      <c r="A11" s="165" t="s">
        <v>309</v>
      </c>
      <c r="B11" s="166">
        <v>-7940</v>
      </c>
      <c r="C11" s="149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1:19" ht="56.25" x14ac:dyDescent="0.25">
      <c r="A12" s="165" t="s">
        <v>310</v>
      </c>
      <c r="B12" s="166">
        <v>683885</v>
      </c>
      <c r="C12" s="149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</row>
    <row r="13" spans="1:19" ht="18.75" x14ac:dyDescent="0.25">
      <c r="A13" s="165" t="s">
        <v>311</v>
      </c>
      <c r="B13" s="166">
        <v>-28</v>
      </c>
      <c r="C13" s="149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1:19" ht="18.75" x14ac:dyDescent="0.25">
      <c r="A14" s="165" t="s">
        <v>312</v>
      </c>
      <c r="B14" s="166">
        <v>-202171</v>
      </c>
      <c r="C14" s="149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</row>
    <row r="15" spans="1:19" ht="18.75" x14ac:dyDescent="0.25">
      <c r="A15" s="165" t="s">
        <v>313</v>
      </c>
      <c r="B15" s="166"/>
      <c r="C15" s="149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</row>
    <row r="16" spans="1:19" ht="18.75" x14ac:dyDescent="0.25">
      <c r="A16" s="165" t="s">
        <v>314</v>
      </c>
      <c r="B16" s="166">
        <v>16272</v>
      </c>
      <c r="C16" s="149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Q16" s="153"/>
      <c r="R16" s="153"/>
    </row>
    <row r="17" spans="1:17" ht="18.75" x14ac:dyDescent="0.25">
      <c r="A17" s="165"/>
      <c r="B17" s="166"/>
      <c r="C17" s="149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Q17" s="153"/>
    </row>
    <row r="18" spans="1:17" ht="18.75" x14ac:dyDescent="0.25">
      <c r="A18" s="167" t="s">
        <v>315</v>
      </c>
      <c r="B18" s="168">
        <f>SUM(B8:B16)</f>
        <v>4428019.7542000003</v>
      </c>
      <c r="C18" s="144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</row>
    <row r="19" spans="1:17" ht="18.75" x14ac:dyDescent="0.25">
      <c r="A19" s="167"/>
      <c r="B19" s="166"/>
      <c r="C19" s="149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</row>
    <row r="20" spans="1:17" ht="18.75" x14ac:dyDescent="0.25">
      <c r="A20" s="165"/>
      <c r="B20" s="166"/>
      <c r="C20" s="149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</row>
    <row r="21" spans="1:17" ht="18.75" x14ac:dyDescent="0.25">
      <c r="A21" s="165" t="s">
        <v>316</v>
      </c>
      <c r="B21" s="166">
        <v>160864</v>
      </c>
      <c r="C21" s="149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</row>
    <row r="22" spans="1:17" ht="18.75" x14ac:dyDescent="0.25">
      <c r="A22" s="165" t="s">
        <v>46</v>
      </c>
      <c r="B22" s="166">
        <v>1309981</v>
      </c>
      <c r="C22" s="154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</row>
    <row r="23" spans="1:17" ht="18.75" x14ac:dyDescent="0.25">
      <c r="A23" s="165" t="s">
        <v>325</v>
      </c>
      <c r="B23" s="166">
        <v>1230639</v>
      </c>
      <c r="C23" s="149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</row>
    <row r="24" spans="1:17" ht="18.75" x14ac:dyDescent="0.25">
      <c r="A24" s="165" t="s">
        <v>317</v>
      </c>
      <c r="B24" s="166">
        <v>609332.81129999994</v>
      </c>
      <c r="C24" s="149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</row>
    <row r="25" spans="1:17" ht="18.75" x14ac:dyDescent="0.25">
      <c r="A25" s="165" t="s">
        <v>318</v>
      </c>
      <c r="B25" s="166">
        <v>179007.1887</v>
      </c>
      <c r="C25" s="144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</row>
    <row r="26" spans="1:17" ht="18.75" x14ac:dyDescent="0.25">
      <c r="A26" s="165" t="s">
        <v>319</v>
      </c>
      <c r="B26" s="166"/>
      <c r="C26" s="140"/>
      <c r="D26" s="155"/>
      <c r="E26" s="155"/>
      <c r="F26" s="155"/>
      <c r="G26" s="155"/>
      <c r="H26" s="155"/>
      <c r="I26" s="155"/>
      <c r="J26" s="155"/>
      <c r="K26" s="155"/>
      <c r="L26" s="155"/>
      <c r="M26" s="156"/>
      <c r="N26" s="156"/>
      <c r="O26" s="156"/>
    </row>
    <row r="27" spans="1:17" ht="18.75" x14ac:dyDescent="0.25">
      <c r="A27" s="165"/>
      <c r="B27" s="168"/>
      <c r="C27" s="140"/>
      <c r="D27" s="155"/>
      <c r="E27" s="155"/>
      <c r="F27" s="155"/>
      <c r="G27" s="155"/>
      <c r="H27" s="155"/>
      <c r="I27" s="155"/>
      <c r="J27" s="155"/>
      <c r="K27" s="155"/>
      <c r="L27" s="155"/>
      <c r="M27" s="157"/>
      <c r="N27" s="157"/>
      <c r="O27" s="157"/>
      <c r="P27" s="158"/>
    </row>
    <row r="28" spans="1:17" ht="18.75" x14ac:dyDescent="0.25">
      <c r="A28" s="167" t="s">
        <v>320</v>
      </c>
      <c r="B28" s="168">
        <f>SUM(B21:B26)</f>
        <v>3489824</v>
      </c>
      <c r="C28" s="140"/>
      <c r="D28" s="155"/>
      <c r="E28" s="155"/>
      <c r="F28" s="155"/>
      <c r="G28" s="155"/>
      <c r="H28" s="155"/>
      <c r="I28" s="155"/>
      <c r="J28" s="155"/>
      <c r="K28" s="155"/>
      <c r="L28" s="155"/>
      <c r="M28" s="157"/>
      <c r="N28" s="157"/>
      <c r="O28" s="157"/>
      <c r="P28" s="158"/>
    </row>
    <row r="29" spans="1:17" ht="18.75" x14ac:dyDescent="0.25">
      <c r="A29" s="167"/>
      <c r="B29" s="168"/>
      <c r="C29" s="140"/>
      <c r="D29" s="155"/>
      <c r="E29" s="155"/>
      <c r="F29" s="155"/>
      <c r="G29" s="155"/>
      <c r="H29" s="155"/>
      <c r="I29" s="155"/>
      <c r="J29" s="155"/>
      <c r="K29" s="155"/>
      <c r="L29" s="155"/>
      <c r="M29" s="157"/>
      <c r="N29" s="157"/>
      <c r="O29" s="157"/>
      <c r="P29" s="158"/>
    </row>
    <row r="30" spans="1:17" ht="18.75" x14ac:dyDescent="0.25">
      <c r="A30" s="167"/>
      <c r="B30" s="168"/>
      <c r="C30" s="140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9"/>
    </row>
    <row r="31" spans="1:17" ht="37.5" x14ac:dyDescent="0.25">
      <c r="A31" s="167" t="s">
        <v>321</v>
      </c>
      <c r="B31" s="169">
        <f>B18-B28</f>
        <v>938195.75420000032</v>
      </c>
      <c r="C31" s="140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9"/>
    </row>
    <row r="32" spans="1:17" ht="18.75" x14ac:dyDescent="0.25">
      <c r="A32" s="167"/>
      <c r="B32" s="168"/>
      <c r="C32" s="140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41"/>
    </row>
    <row r="33" spans="1:16" ht="18.75" x14ac:dyDescent="0.25">
      <c r="A33" s="165" t="s">
        <v>322</v>
      </c>
      <c r="B33" s="169">
        <v>2805</v>
      </c>
      <c r="C33" s="140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41"/>
    </row>
    <row r="34" spans="1:16" ht="18.75" x14ac:dyDescent="0.25">
      <c r="A34" s="167"/>
      <c r="B34" s="168"/>
      <c r="C34" s="149"/>
      <c r="D34" s="160"/>
      <c r="E34" s="160"/>
      <c r="F34" s="160"/>
      <c r="G34" s="160"/>
      <c r="H34" s="160"/>
      <c r="I34" s="160"/>
      <c r="J34" s="160"/>
      <c r="K34" s="160"/>
      <c r="L34" s="160"/>
      <c r="M34" s="155"/>
      <c r="N34" s="155"/>
      <c r="O34" s="155"/>
      <c r="P34" s="141"/>
    </row>
    <row r="35" spans="1:16" x14ac:dyDescent="0.25">
      <c r="A35" s="174" t="s">
        <v>323</v>
      </c>
      <c r="B35" s="175">
        <f>B31-B33</f>
        <v>935390.75420000032</v>
      </c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</row>
    <row r="36" spans="1:16" x14ac:dyDescent="0.25">
      <c r="A36" s="174"/>
      <c r="B36" s="175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</row>
    <row r="37" spans="1:16" ht="18.75" x14ac:dyDescent="0.25">
      <c r="A37" s="170"/>
      <c r="B37" s="17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</row>
    <row r="38" spans="1:16" ht="18.75" x14ac:dyDescent="0.25">
      <c r="A38" s="3" t="s">
        <v>38</v>
      </c>
      <c r="B38" s="162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</row>
    <row r="39" spans="1:16" ht="18.75" x14ac:dyDescent="0.25">
      <c r="A39" s="3"/>
      <c r="B39" s="162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</row>
    <row r="40" spans="1:16" x14ac:dyDescent="0.25">
      <c r="B40" s="162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</row>
    <row r="41" spans="1:16" ht="37.5" x14ac:dyDescent="0.25">
      <c r="A41" s="4" t="s">
        <v>335</v>
      </c>
      <c r="B41" s="162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</row>
    <row r="42" spans="1:16" ht="18.75" x14ac:dyDescent="0.25">
      <c r="A42" s="7"/>
      <c r="B42" s="162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</row>
    <row r="43" spans="1:16" ht="37.5" x14ac:dyDescent="0.25">
      <c r="A43" s="4" t="s">
        <v>337</v>
      </c>
      <c r="B43" s="162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</row>
    <row r="44" spans="1:16" x14ac:dyDescent="0.25">
      <c r="B44" s="162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</row>
    <row r="45" spans="1:16" x14ac:dyDescent="0.25">
      <c r="B45" s="162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</row>
    <row r="46" spans="1:16" x14ac:dyDescent="0.25">
      <c r="B46" s="162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</row>
    <row r="47" spans="1:16" x14ac:dyDescent="0.25">
      <c r="B47" s="162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</row>
    <row r="48" spans="1:16" x14ac:dyDescent="0.25">
      <c r="B48" s="162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</row>
    <row r="49" spans="2:15" x14ac:dyDescent="0.25">
      <c r="B49" s="162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</row>
    <row r="50" spans="2:15" x14ac:dyDescent="0.25">
      <c r="B50" s="162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</row>
    <row r="51" spans="2:15" x14ac:dyDescent="0.25">
      <c r="B51" s="162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</row>
    <row r="52" spans="2:15" x14ac:dyDescent="0.25">
      <c r="B52" s="162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</row>
    <row r="53" spans="2:15" x14ac:dyDescent="0.25">
      <c r="B53" s="162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</row>
    <row r="54" spans="2:15" x14ac:dyDescent="0.25">
      <c r="B54" s="162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</row>
    <row r="55" spans="2:15" x14ac:dyDescent="0.25">
      <c r="B55" s="162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</row>
    <row r="56" spans="2:15" x14ac:dyDescent="0.25">
      <c r="B56" s="162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</row>
    <row r="57" spans="2:15" x14ac:dyDescent="0.25">
      <c r="B57" s="162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</row>
    <row r="58" spans="2:15" x14ac:dyDescent="0.25">
      <c r="B58" s="162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</row>
    <row r="59" spans="2:15" x14ac:dyDescent="0.25">
      <c r="B59" s="162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</row>
    <row r="60" spans="2:15" x14ac:dyDescent="0.25">
      <c r="B60" s="162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</row>
    <row r="61" spans="2:15" x14ac:dyDescent="0.25">
      <c r="B61" s="162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</row>
    <row r="62" spans="2:15" x14ac:dyDescent="0.25">
      <c r="B62" s="162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</row>
    <row r="63" spans="2:15" x14ac:dyDescent="0.25">
      <c r="B63" s="162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</row>
    <row r="64" spans="2:15" x14ac:dyDescent="0.25">
      <c r="B64" s="162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</row>
    <row r="65" spans="2:15" x14ac:dyDescent="0.25">
      <c r="B65" s="162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</row>
    <row r="66" spans="2:15" x14ac:dyDescent="0.25">
      <c r="B66" s="162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</row>
    <row r="67" spans="2:15" x14ac:dyDescent="0.25">
      <c r="B67" s="162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</row>
    <row r="68" spans="2:15" x14ac:dyDescent="0.25">
      <c r="B68" s="162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</row>
    <row r="69" spans="2:15" x14ac:dyDescent="0.25">
      <c r="B69" s="162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</row>
    <row r="70" spans="2:15" x14ac:dyDescent="0.25">
      <c r="B70" s="162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</row>
    <row r="71" spans="2:15" x14ac:dyDescent="0.25">
      <c r="B71" s="162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</row>
    <row r="72" spans="2:15" x14ac:dyDescent="0.25">
      <c r="B72" s="162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</row>
    <row r="73" spans="2:15" x14ac:dyDescent="0.25">
      <c r="B73" s="162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</row>
    <row r="74" spans="2:15" x14ac:dyDescent="0.25">
      <c r="B74" s="162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</row>
    <row r="75" spans="2:15" x14ac:dyDescent="0.25">
      <c r="B75" s="162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</row>
    <row r="76" spans="2:15" x14ac:dyDescent="0.25">
      <c r="B76" s="162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</row>
    <row r="77" spans="2:15" x14ac:dyDescent="0.25">
      <c r="B77" s="162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</row>
    <row r="78" spans="2:15" x14ac:dyDescent="0.25">
      <c r="B78" s="162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</row>
    <row r="79" spans="2:15" x14ac:dyDescent="0.25">
      <c r="B79" s="162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</row>
    <row r="80" spans="2:15" x14ac:dyDescent="0.25">
      <c r="B80" s="162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</row>
    <row r="81" spans="2:15" x14ac:dyDescent="0.25">
      <c r="B81" s="162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</row>
    <row r="82" spans="2:15" x14ac:dyDescent="0.25">
      <c r="B82" s="162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</row>
    <row r="83" spans="2:15" x14ac:dyDescent="0.25">
      <c r="B83" s="162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</row>
    <row r="84" spans="2:15" x14ac:dyDescent="0.25">
      <c r="B84" s="162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</row>
    <row r="85" spans="2:15" x14ac:dyDescent="0.25">
      <c r="B85" s="162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</row>
    <row r="86" spans="2:15" x14ac:dyDescent="0.25">
      <c r="B86" s="162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</row>
    <row r="87" spans="2:15" x14ac:dyDescent="0.25">
      <c r="B87" s="162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</row>
    <row r="88" spans="2:15" x14ac:dyDescent="0.25">
      <c r="B88" s="162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</row>
    <row r="89" spans="2:15" x14ac:dyDescent="0.25">
      <c r="B89" s="162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</row>
    <row r="90" spans="2:15" x14ac:dyDescent="0.25">
      <c r="B90" s="162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</row>
    <row r="91" spans="2:15" x14ac:dyDescent="0.25">
      <c r="B91" s="162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</row>
    <row r="92" spans="2:15" x14ac:dyDescent="0.25">
      <c r="B92" s="162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</row>
    <row r="93" spans="2:15" x14ac:dyDescent="0.25">
      <c r="B93" s="162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</row>
    <row r="94" spans="2:15" x14ac:dyDescent="0.25">
      <c r="B94" s="162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</row>
    <row r="95" spans="2:15" x14ac:dyDescent="0.25">
      <c r="B95" s="162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</row>
    <row r="96" spans="2:15" x14ac:dyDescent="0.25">
      <c r="B96" s="162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</row>
    <row r="97" spans="2:15" x14ac:dyDescent="0.25">
      <c r="B97" s="162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</row>
    <row r="98" spans="2:15" x14ac:dyDescent="0.25">
      <c r="B98" s="162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</row>
    <row r="99" spans="2:15" x14ac:dyDescent="0.25">
      <c r="B99" s="162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</row>
    <row r="100" spans="2:15" x14ac:dyDescent="0.25">
      <c r="B100" s="162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</row>
    <row r="101" spans="2:15" x14ac:dyDescent="0.25">
      <c r="B101" s="162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</row>
    <row r="102" spans="2:15" x14ac:dyDescent="0.25">
      <c r="B102" s="162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</row>
    <row r="103" spans="2:15" x14ac:dyDescent="0.25">
      <c r="B103" s="162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</row>
    <row r="104" spans="2:15" x14ac:dyDescent="0.25">
      <c r="B104" s="162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</row>
    <row r="105" spans="2:15" x14ac:dyDescent="0.25">
      <c r="B105" s="162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</row>
    <row r="106" spans="2:15" x14ac:dyDescent="0.25">
      <c r="B106" s="162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</row>
    <row r="107" spans="2:15" x14ac:dyDescent="0.25">
      <c r="B107" s="162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</row>
    <row r="108" spans="2:15" x14ac:dyDescent="0.25">
      <c r="B108" s="162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</row>
    <row r="109" spans="2:15" x14ac:dyDescent="0.25">
      <c r="B109" s="162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</row>
    <row r="110" spans="2:15" x14ac:dyDescent="0.25">
      <c r="B110" s="162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</row>
    <row r="111" spans="2:15" x14ac:dyDescent="0.25">
      <c r="B111" s="162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</row>
    <row r="112" spans="2:15" x14ac:dyDescent="0.25">
      <c r="B112" s="162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</row>
    <row r="113" spans="2:15" x14ac:dyDescent="0.25">
      <c r="B113" s="162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</row>
    <row r="114" spans="2:15" x14ac:dyDescent="0.25">
      <c r="B114" s="162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</row>
    <row r="115" spans="2:15" x14ac:dyDescent="0.25">
      <c r="B115" s="162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</row>
    <row r="116" spans="2:15" x14ac:dyDescent="0.25">
      <c r="B116" s="162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</row>
    <row r="117" spans="2:15" x14ac:dyDescent="0.25">
      <c r="B117" s="162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</row>
    <row r="118" spans="2:15" x14ac:dyDescent="0.25">
      <c r="B118" s="162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</row>
    <row r="119" spans="2:15" x14ac:dyDescent="0.25">
      <c r="B119" s="162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</row>
    <row r="120" spans="2:15" x14ac:dyDescent="0.25">
      <c r="B120" s="162"/>
      <c r="D120" s="161"/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</row>
    <row r="121" spans="2:15" x14ac:dyDescent="0.25">
      <c r="B121" s="162"/>
      <c r="D121" s="161"/>
      <c r="E121" s="161"/>
      <c r="F121" s="161"/>
      <c r="G121" s="161"/>
      <c r="H121" s="161"/>
      <c r="I121" s="161"/>
      <c r="J121" s="161"/>
      <c r="K121" s="161"/>
      <c r="L121" s="161"/>
      <c r="M121" s="161"/>
      <c r="N121" s="161"/>
      <c r="O121" s="161"/>
    </row>
    <row r="122" spans="2:15" x14ac:dyDescent="0.25">
      <c r="B122" s="162"/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</row>
    <row r="123" spans="2:15" x14ac:dyDescent="0.25">
      <c r="B123" s="162"/>
      <c r="D123" s="161"/>
      <c r="E123" s="161"/>
      <c r="F123" s="161"/>
      <c r="G123" s="161"/>
      <c r="H123" s="161"/>
      <c r="I123" s="161"/>
      <c r="J123" s="161"/>
      <c r="K123" s="161"/>
      <c r="L123" s="161"/>
      <c r="M123" s="161"/>
      <c r="N123" s="161"/>
      <c r="O123" s="161"/>
    </row>
    <row r="124" spans="2:15" x14ac:dyDescent="0.25">
      <c r="B124" s="162"/>
      <c r="D124" s="161"/>
      <c r="E124" s="161"/>
      <c r="F124" s="161"/>
      <c r="G124" s="161"/>
      <c r="H124" s="161"/>
      <c r="I124" s="161"/>
      <c r="J124" s="161"/>
      <c r="K124" s="161"/>
      <c r="L124" s="161"/>
      <c r="M124" s="161"/>
      <c r="N124" s="161"/>
      <c r="O124" s="161"/>
    </row>
    <row r="125" spans="2:15" x14ac:dyDescent="0.25">
      <c r="B125" s="162"/>
      <c r="D125" s="161"/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O125" s="161"/>
    </row>
    <row r="126" spans="2:15" x14ac:dyDescent="0.25">
      <c r="B126" s="162"/>
      <c r="D126" s="161"/>
      <c r="E126" s="161"/>
      <c r="F126" s="161"/>
      <c r="G126" s="161"/>
      <c r="H126" s="161"/>
      <c r="I126" s="161"/>
      <c r="J126" s="161"/>
      <c r="K126" s="161"/>
      <c r="L126" s="161"/>
      <c r="M126" s="161"/>
      <c r="N126" s="161"/>
      <c r="O126" s="161"/>
    </row>
    <row r="127" spans="2:15" x14ac:dyDescent="0.25">
      <c r="B127" s="162"/>
      <c r="D127" s="161"/>
      <c r="E127" s="161"/>
      <c r="F127" s="161"/>
      <c r="G127" s="161"/>
      <c r="H127" s="161"/>
      <c r="I127" s="161"/>
      <c r="J127" s="161"/>
      <c r="K127" s="161"/>
      <c r="L127" s="161"/>
      <c r="M127" s="161"/>
      <c r="N127" s="161"/>
      <c r="O127" s="161"/>
    </row>
    <row r="128" spans="2:15" x14ac:dyDescent="0.25">
      <c r="B128" s="162"/>
      <c r="D128" s="161"/>
      <c r="E128" s="161"/>
      <c r="F128" s="161"/>
      <c r="G128" s="161"/>
      <c r="H128" s="161"/>
      <c r="I128" s="161"/>
      <c r="J128" s="161"/>
      <c r="K128" s="161"/>
      <c r="L128" s="161"/>
      <c r="M128" s="161"/>
      <c r="N128" s="161"/>
      <c r="O128" s="161"/>
    </row>
    <row r="129" spans="2:15" x14ac:dyDescent="0.25">
      <c r="B129" s="162"/>
      <c r="D129" s="161"/>
      <c r="E129" s="161"/>
      <c r="F129" s="161"/>
      <c r="G129" s="161"/>
      <c r="H129" s="161"/>
      <c r="I129" s="161"/>
      <c r="J129" s="161"/>
      <c r="K129" s="161"/>
      <c r="L129" s="161"/>
      <c r="M129" s="161"/>
      <c r="N129" s="161"/>
      <c r="O129" s="161"/>
    </row>
    <row r="130" spans="2:15" x14ac:dyDescent="0.25">
      <c r="B130" s="162"/>
      <c r="D130" s="161"/>
      <c r="E130" s="161"/>
      <c r="F130" s="161"/>
      <c r="G130" s="161"/>
      <c r="H130" s="161"/>
      <c r="I130" s="161"/>
      <c r="J130" s="161"/>
      <c r="K130" s="161"/>
      <c r="L130" s="161"/>
      <c r="M130" s="161"/>
      <c r="N130" s="161"/>
      <c r="O130" s="161"/>
    </row>
    <row r="131" spans="2:15" x14ac:dyDescent="0.25">
      <c r="B131" s="162"/>
      <c r="D131" s="161"/>
      <c r="E131" s="161"/>
      <c r="F131" s="161"/>
      <c r="G131" s="161"/>
      <c r="H131" s="161"/>
      <c r="I131" s="161"/>
      <c r="J131" s="161"/>
      <c r="K131" s="161"/>
      <c r="L131" s="161"/>
      <c r="M131" s="161"/>
      <c r="N131" s="161"/>
      <c r="O131" s="161"/>
    </row>
    <row r="132" spans="2:15" x14ac:dyDescent="0.25">
      <c r="B132" s="162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</row>
    <row r="133" spans="2:15" x14ac:dyDescent="0.25">
      <c r="B133" s="162"/>
      <c r="D133" s="161"/>
      <c r="E133" s="161"/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</row>
    <row r="134" spans="2:15" x14ac:dyDescent="0.25">
      <c r="B134" s="162"/>
      <c r="D134" s="161"/>
      <c r="E134" s="161"/>
      <c r="F134" s="161"/>
      <c r="G134" s="161"/>
      <c r="H134" s="161"/>
      <c r="I134" s="161"/>
      <c r="J134" s="161"/>
      <c r="K134" s="161"/>
      <c r="L134" s="161"/>
      <c r="M134" s="161"/>
      <c r="N134" s="161"/>
      <c r="O134" s="161"/>
    </row>
    <row r="135" spans="2:15" x14ac:dyDescent="0.25">
      <c r="B135" s="162"/>
      <c r="D135" s="161"/>
      <c r="E135" s="161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</row>
    <row r="136" spans="2:15" x14ac:dyDescent="0.25">
      <c r="B136" s="162"/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</row>
    <row r="137" spans="2:15" x14ac:dyDescent="0.25">
      <c r="B137" s="162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</row>
    <row r="138" spans="2:15" x14ac:dyDescent="0.25">
      <c r="B138" s="162"/>
      <c r="D138" s="161"/>
      <c r="E138" s="161"/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</row>
    <row r="139" spans="2:15" x14ac:dyDescent="0.25">
      <c r="B139" s="162"/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</row>
    <row r="140" spans="2:15" x14ac:dyDescent="0.25">
      <c r="B140" s="162"/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</row>
    <row r="141" spans="2:15" x14ac:dyDescent="0.25">
      <c r="B141" s="162"/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</row>
    <row r="142" spans="2:15" x14ac:dyDescent="0.25">
      <c r="B142" s="162"/>
      <c r="D142" s="161"/>
      <c r="E142" s="161"/>
      <c r="F142" s="161"/>
      <c r="G142" s="161"/>
      <c r="H142" s="161"/>
      <c r="I142" s="161"/>
      <c r="J142" s="161"/>
      <c r="K142" s="161"/>
      <c r="L142" s="161"/>
      <c r="M142" s="161"/>
      <c r="N142" s="161"/>
      <c r="O142" s="161"/>
    </row>
    <row r="143" spans="2:15" x14ac:dyDescent="0.25">
      <c r="B143" s="162"/>
      <c r="D143" s="161"/>
      <c r="E143" s="161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</row>
    <row r="144" spans="2:15" x14ac:dyDescent="0.25">
      <c r="B144" s="162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</row>
    <row r="145" spans="2:15" x14ac:dyDescent="0.25">
      <c r="B145" s="162"/>
      <c r="D145" s="161"/>
      <c r="E145" s="161"/>
      <c r="F145" s="161"/>
      <c r="G145" s="161"/>
      <c r="H145" s="161"/>
      <c r="I145" s="161"/>
      <c r="J145" s="161"/>
      <c r="K145" s="161"/>
      <c r="L145" s="161"/>
      <c r="M145" s="161"/>
      <c r="N145" s="161"/>
      <c r="O145" s="161"/>
    </row>
    <row r="146" spans="2:15" x14ac:dyDescent="0.25">
      <c r="B146" s="162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  <c r="N146" s="161"/>
      <c r="O146" s="161"/>
    </row>
    <row r="147" spans="2:15" x14ac:dyDescent="0.25">
      <c r="B147" s="162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</row>
    <row r="148" spans="2:15" x14ac:dyDescent="0.25">
      <c r="B148" s="162"/>
      <c r="D148" s="161"/>
      <c r="E148" s="161"/>
      <c r="F148" s="161"/>
      <c r="G148" s="161"/>
      <c r="H148" s="161"/>
      <c r="I148" s="161"/>
      <c r="J148" s="161"/>
      <c r="K148" s="161"/>
      <c r="L148" s="161"/>
      <c r="M148" s="161"/>
      <c r="N148" s="161"/>
      <c r="O148" s="161"/>
    </row>
    <row r="149" spans="2:15" x14ac:dyDescent="0.25">
      <c r="B149" s="162"/>
      <c r="D149" s="161"/>
      <c r="E149" s="161"/>
      <c r="F149" s="161"/>
      <c r="G149" s="161"/>
      <c r="H149" s="161"/>
      <c r="I149" s="161"/>
      <c r="J149" s="161"/>
      <c r="K149" s="161"/>
      <c r="L149" s="161"/>
      <c r="M149" s="161"/>
      <c r="N149" s="161"/>
      <c r="O149" s="161"/>
    </row>
    <row r="150" spans="2:15" x14ac:dyDescent="0.25">
      <c r="B150" s="162"/>
      <c r="D150" s="161"/>
      <c r="E150" s="161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</row>
    <row r="151" spans="2:15" x14ac:dyDescent="0.25">
      <c r="B151" s="162"/>
      <c r="D151" s="161"/>
      <c r="E151" s="161"/>
      <c r="F151" s="161"/>
      <c r="G151" s="161"/>
      <c r="H151" s="161"/>
      <c r="I151" s="161"/>
      <c r="J151" s="161"/>
      <c r="K151" s="161"/>
      <c r="L151" s="161"/>
      <c r="M151" s="161"/>
      <c r="N151" s="161"/>
      <c r="O151" s="161"/>
    </row>
    <row r="152" spans="2:15" x14ac:dyDescent="0.25">
      <c r="B152" s="162"/>
      <c r="D152" s="161"/>
      <c r="E152" s="161"/>
      <c r="F152" s="161"/>
      <c r="G152" s="161"/>
      <c r="H152" s="161"/>
      <c r="I152" s="161"/>
      <c r="J152" s="161"/>
      <c r="K152" s="161"/>
      <c r="L152" s="161"/>
      <c r="M152" s="161"/>
      <c r="N152" s="161"/>
      <c r="O152" s="161"/>
    </row>
    <row r="153" spans="2:15" x14ac:dyDescent="0.25">
      <c r="B153" s="162"/>
      <c r="D153" s="161"/>
      <c r="E153" s="161"/>
      <c r="F153" s="161"/>
      <c r="G153" s="161"/>
      <c r="H153" s="161"/>
      <c r="I153" s="161"/>
      <c r="J153" s="161"/>
      <c r="K153" s="161"/>
      <c r="L153" s="161"/>
      <c r="M153" s="161"/>
      <c r="N153" s="161"/>
      <c r="O153" s="161"/>
    </row>
    <row r="154" spans="2:15" x14ac:dyDescent="0.25">
      <c r="B154" s="162"/>
      <c r="D154" s="161"/>
      <c r="E154" s="161"/>
      <c r="F154" s="161"/>
      <c r="G154" s="161"/>
      <c r="H154" s="161"/>
      <c r="I154" s="161"/>
      <c r="J154" s="161"/>
      <c r="K154" s="161"/>
      <c r="L154" s="161"/>
      <c r="M154" s="161"/>
      <c r="N154" s="161"/>
      <c r="O154" s="161"/>
    </row>
    <row r="155" spans="2:15" x14ac:dyDescent="0.25">
      <c r="B155" s="162"/>
      <c r="D155" s="161"/>
      <c r="E155" s="161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</row>
    <row r="156" spans="2:15" x14ac:dyDescent="0.25">
      <c r="B156" s="162"/>
      <c r="D156" s="161"/>
      <c r="E156" s="161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</row>
    <row r="157" spans="2:15" x14ac:dyDescent="0.25">
      <c r="B157" s="162"/>
      <c r="D157" s="161"/>
      <c r="E157" s="161"/>
      <c r="F157" s="161"/>
      <c r="G157" s="161"/>
      <c r="H157" s="161"/>
      <c r="I157" s="161"/>
      <c r="J157" s="161"/>
      <c r="K157" s="161"/>
      <c r="L157" s="161"/>
      <c r="M157" s="161"/>
      <c r="N157" s="161"/>
      <c r="O157" s="161"/>
    </row>
    <row r="158" spans="2:15" x14ac:dyDescent="0.25">
      <c r="B158" s="162"/>
      <c r="D158" s="161"/>
      <c r="E158" s="161"/>
      <c r="F158" s="161"/>
      <c r="G158" s="161"/>
      <c r="H158" s="161"/>
      <c r="I158" s="161"/>
      <c r="J158" s="161"/>
      <c r="K158" s="161"/>
      <c r="L158" s="161"/>
      <c r="M158" s="161"/>
      <c r="N158" s="161"/>
      <c r="O158" s="161"/>
    </row>
    <row r="159" spans="2:15" x14ac:dyDescent="0.25">
      <c r="B159" s="162"/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61"/>
      <c r="O159" s="161"/>
    </row>
    <row r="160" spans="2:15" x14ac:dyDescent="0.25">
      <c r="B160" s="162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61"/>
    </row>
    <row r="161" spans="2:15" x14ac:dyDescent="0.25">
      <c r="B161" s="162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</row>
    <row r="162" spans="2:15" x14ac:dyDescent="0.25">
      <c r="B162" s="162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</row>
    <row r="163" spans="2:15" x14ac:dyDescent="0.25">
      <c r="B163" s="162"/>
      <c r="D163" s="161"/>
      <c r="E163" s="161"/>
      <c r="F163" s="161"/>
      <c r="G163" s="161"/>
      <c r="H163" s="161"/>
      <c r="I163" s="161"/>
      <c r="J163" s="161"/>
      <c r="K163" s="161"/>
      <c r="L163" s="161"/>
      <c r="M163" s="161"/>
      <c r="N163" s="161"/>
      <c r="O163" s="161"/>
    </row>
    <row r="164" spans="2:15" x14ac:dyDescent="0.25">
      <c r="B164" s="162"/>
      <c r="D164" s="161"/>
      <c r="E164" s="161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</row>
    <row r="165" spans="2:15" x14ac:dyDescent="0.25">
      <c r="B165" s="162"/>
      <c r="D165" s="161"/>
      <c r="E165" s="161"/>
      <c r="F165" s="161"/>
      <c r="G165" s="161"/>
      <c r="H165" s="161"/>
      <c r="I165" s="161"/>
      <c r="J165" s="161"/>
      <c r="K165" s="161"/>
      <c r="L165" s="161"/>
      <c r="M165" s="161"/>
      <c r="N165" s="161"/>
      <c r="O165" s="161"/>
    </row>
    <row r="166" spans="2:15" x14ac:dyDescent="0.25">
      <c r="B166" s="162"/>
      <c r="D166" s="161"/>
      <c r="E166" s="161"/>
      <c r="F166" s="161"/>
      <c r="G166" s="161"/>
      <c r="H166" s="161"/>
      <c r="I166" s="161"/>
      <c r="J166" s="161"/>
      <c r="K166" s="161"/>
      <c r="L166" s="161"/>
      <c r="M166" s="161"/>
      <c r="N166" s="161"/>
      <c r="O166" s="161"/>
    </row>
    <row r="167" spans="2:15" x14ac:dyDescent="0.25">
      <c r="B167" s="162"/>
      <c r="D167" s="161"/>
      <c r="E167" s="161"/>
      <c r="F167" s="161"/>
      <c r="G167" s="161"/>
      <c r="H167" s="161"/>
      <c r="I167" s="161"/>
      <c r="J167" s="161"/>
      <c r="K167" s="161"/>
      <c r="L167" s="161"/>
      <c r="M167" s="161"/>
      <c r="N167" s="161"/>
      <c r="O167" s="161"/>
    </row>
    <row r="168" spans="2:15" x14ac:dyDescent="0.25">
      <c r="B168" s="162"/>
      <c r="D168" s="161"/>
      <c r="E168" s="161"/>
      <c r="F168" s="161"/>
      <c r="G168" s="161"/>
      <c r="H168" s="161"/>
      <c r="I168" s="161"/>
      <c r="J168" s="161"/>
      <c r="K168" s="161"/>
      <c r="L168" s="161"/>
      <c r="M168" s="161"/>
      <c r="N168" s="161"/>
      <c r="O168" s="161"/>
    </row>
    <row r="169" spans="2:15" x14ac:dyDescent="0.25">
      <c r="B169" s="162"/>
      <c r="D169" s="161"/>
      <c r="E169" s="161"/>
      <c r="F169" s="161"/>
      <c r="G169" s="161"/>
      <c r="H169" s="161"/>
      <c r="I169" s="161"/>
      <c r="J169" s="161"/>
      <c r="K169" s="161"/>
      <c r="L169" s="161"/>
      <c r="M169" s="161"/>
      <c r="N169" s="161"/>
      <c r="O169" s="161"/>
    </row>
    <row r="170" spans="2:15" x14ac:dyDescent="0.25">
      <c r="B170" s="162"/>
      <c r="D170" s="161"/>
      <c r="E170" s="161"/>
      <c r="F170" s="161"/>
      <c r="G170" s="161"/>
      <c r="H170" s="161"/>
      <c r="I170" s="161"/>
      <c r="J170" s="161"/>
      <c r="K170" s="161"/>
      <c r="L170" s="161"/>
      <c r="M170" s="161"/>
      <c r="N170" s="161"/>
      <c r="O170" s="161"/>
    </row>
    <row r="171" spans="2:15" x14ac:dyDescent="0.25">
      <c r="B171" s="162"/>
      <c r="D171" s="161"/>
      <c r="E171" s="161"/>
      <c r="F171" s="161"/>
      <c r="G171" s="161"/>
      <c r="H171" s="161"/>
      <c r="I171" s="161"/>
      <c r="J171" s="161"/>
      <c r="K171" s="161"/>
      <c r="L171" s="161"/>
      <c r="M171" s="161"/>
      <c r="N171" s="161"/>
      <c r="O171" s="161"/>
    </row>
    <row r="172" spans="2:15" x14ac:dyDescent="0.25">
      <c r="B172" s="162"/>
      <c r="D172" s="161"/>
      <c r="E172" s="161"/>
      <c r="F172" s="161"/>
      <c r="G172" s="161"/>
      <c r="H172" s="161"/>
      <c r="I172" s="161"/>
      <c r="J172" s="161"/>
      <c r="K172" s="161"/>
      <c r="L172" s="161"/>
      <c r="M172" s="161"/>
      <c r="N172" s="161"/>
      <c r="O172" s="161"/>
    </row>
    <row r="173" spans="2:15" x14ac:dyDescent="0.25">
      <c r="B173" s="162"/>
      <c r="D173" s="161"/>
      <c r="E173" s="161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</row>
    <row r="174" spans="2:15" x14ac:dyDescent="0.25">
      <c r="B174" s="162"/>
      <c r="D174" s="161"/>
      <c r="E174" s="161"/>
      <c r="F174" s="161"/>
      <c r="G174" s="161"/>
      <c r="H174" s="161"/>
      <c r="I174" s="161"/>
      <c r="J174" s="161"/>
      <c r="K174" s="161"/>
      <c r="L174" s="161"/>
      <c r="M174" s="161"/>
      <c r="N174" s="161"/>
      <c r="O174" s="161"/>
    </row>
    <row r="175" spans="2:15" x14ac:dyDescent="0.25">
      <c r="B175" s="162"/>
      <c r="D175" s="161"/>
      <c r="E175" s="161"/>
      <c r="F175" s="161"/>
      <c r="G175" s="161"/>
      <c r="H175" s="161"/>
      <c r="I175" s="161"/>
      <c r="J175" s="161"/>
      <c r="K175" s="161"/>
      <c r="L175" s="161"/>
      <c r="M175" s="161"/>
      <c r="N175" s="161"/>
      <c r="O175" s="161"/>
    </row>
    <row r="176" spans="2:15" x14ac:dyDescent="0.25">
      <c r="B176" s="162"/>
      <c r="D176" s="161"/>
      <c r="E176" s="161"/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</row>
    <row r="177" spans="2:15" x14ac:dyDescent="0.25">
      <c r="B177" s="162"/>
      <c r="D177" s="161"/>
      <c r="E177" s="161"/>
      <c r="F177" s="161"/>
      <c r="G177" s="161"/>
      <c r="H177" s="161"/>
      <c r="I177" s="161"/>
      <c r="J177" s="161"/>
      <c r="K177" s="161"/>
      <c r="L177" s="161"/>
      <c r="M177" s="161"/>
      <c r="N177" s="161"/>
      <c r="O177" s="161"/>
    </row>
    <row r="178" spans="2:15" x14ac:dyDescent="0.25">
      <c r="B178" s="162"/>
      <c r="D178" s="161"/>
      <c r="E178" s="161"/>
      <c r="F178" s="161"/>
      <c r="G178" s="161"/>
      <c r="H178" s="161"/>
      <c r="I178" s="161"/>
      <c r="J178" s="161"/>
      <c r="K178" s="161"/>
      <c r="L178" s="161"/>
      <c r="M178" s="161"/>
      <c r="N178" s="161"/>
      <c r="O178" s="161"/>
    </row>
    <row r="179" spans="2:15" x14ac:dyDescent="0.25">
      <c r="B179" s="162"/>
      <c r="D179" s="161"/>
      <c r="E179" s="161"/>
      <c r="F179" s="161"/>
      <c r="G179" s="161"/>
      <c r="H179" s="161"/>
      <c r="I179" s="161"/>
      <c r="J179" s="161"/>
      <c r="K179" s="161"/>
      <c r="L179" s="161"/>
      <c r="M179" s="161"/>
      <c r="N179" s="161"/>
      <c r="O179" s="161"/>
    </row>
    <row r="180" spans="2:15" x14ac:dyDescent="0.25">
      <c r="B180" s="162"/>
      <c r="D180" s="161"/>
      <c r="E180" s="161"/>
      <c r="F180" s="161"/>
      <c r="G180" s="161"/>
      <c r="H180" s="161"/>
      <c r="I180" s="161"/>
      <c r="J180" s="161"/>
      <c r="K180" s="161"/>
      <c r="L180" s="161"/>
      <c r="M180" s="161"/>
      <c r="N180" s="161"/>
      <c r="O180" s="161"/>
    </row>
    <row r="181" spans="2:15" x14ac:dyDescent="0.25">
      <c r="B181" s="162"/>
      <c r="D181" s="161"/>
      <c r="E181" s="161"/>
      <c r="F181" s="161"/>
      <c r="G181" s="161"/>
      <c r="H181" s="161"/>
      <c r="I181" s="161"/>
      <c r="J181" s="161"/>
      <c r="K181" s="161"/>
      <c r="L181" s="161"/>
      <c r="M181" s="161"/>
      <c r="N181" s="161"/>
      <c r="O181" s="161"/>
    </row>
    <row r="182" spans="2:15" x14ac:dyDescent="0.25">
      <c r="B182" s="162"/>
      <c r="D182" s="161"/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</row>
    <row r="183" spans="2:15" x14ac:dyDescent="0.25">
      <c r="B183" s="162"/>
      <c r="D183" s="161"/>
      <c r="E183" s="161"/>
      <c r="F183" s="161"/>
      <c r="G183" s="161"/>
      <c r="H183" s="161"/>
      <c r="I183" s="161"/>
      <c r="J183" s="161"/>
      <c r="K183" s="161"/>
      <c r="L183" s="161"/>
      <c r="M183" s="161"/>
      <c r="N183" s="161"/>
      <c r="O183" s="161"/>
    </row>
    <row r="184" spans="2:15" x14ac:dyDescent="0.25">
      <c r="B184" s="162"/>
      <c r="D184" s="161"/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</row>
    <row r="185" spans="2:15" x14ac:dyDescent="0.25">
      <c r="B185" s="162"/>
      <c r="D185" s="161"/>
      <c r="E185" s="161"/>
      <c r="F185" s="161"/>
      <c r="G185" s="161"/>
      <c r="H185" s="161"/>
      <c r="I185" s="161"/>
      <c r="J185" s="161"/>
      <c r="K185" s="161"/>
      <c r="L185" s="161"/>
      <c r="M185" s="161"/>
      <c r="N185" s="161"/>
      <c r="O185" s="161"/>
    </row>
    <row r="186" spans="2:15" x14ac:dyDescent="0.25">
      <c r="B186" s="162"/>
      <c r="D186" s="161"/>
      <c r="E186" s="161"/>
      <c r="F186" s="161"/>
      <c r="G186" s="161"/>
      <c r="H186" s="161"/>
      <c r="I186" s="161"/>
      <c r="J186" s="161"/>
      <c r="K186" s="161"/>
      <c r="L186" s="161"/>
      <c r="M186" s="161"/>
      <c r="N186" s="161"/>
      <c r="O186" s="161"/>
    </row>
    <row r="187" spans="2:15" x14ac:dyDescent="0.25">
      <c r="B187" s="162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  <c r="O187" s="161"/>
    </row>
    <row r="188" spans="2:15" x14ac:dyDescent="0.25">
      <c r="B188" s="162"/>
      <c r="D188" s="161"/>
      <c r="E188" s="161"/>
      <c r="F188" s="161"/>
      <c r="G188" s="161"/>
      <c r="H188" s="161"/>
      <c r="I188" s="161"/>
      <c r="J188" s="161"/>
      <c r="K188" s="161"/>
      <c r="L188" s="161"/>
      <c r="M188" s="161"/>
      <c r="N188" s="161"/>
      <c r="O188" s="161"/>
    </row>
    <row r="189" spans="2:15" x14ac:dyDescent="0.25">
      <c r="B189" s="162"/>
      <c r="D189" s="161"/>
      <c r="E189" s="161"/>
      <c r="F189" s="161"/>
      <c r="G189" s="161"/>
      <c r="H189" s="161"/>
      <c r="I189" s="161"/>
      <c r="J189" s="161"/>
      <c r="K189" s="161"/>
      <c r="L189" s="161"/>
      <c r="M189" s="161"/>
      <c r="N189" s="161"/>
      <c r="O189" s="161"/>
    </row>
    <row r="190" spans="2:15" x14ac:dyDescent="0.25">
      <c r="B190" s="162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</row>
    <row r="191" spans="2:15" x14ac:dyDescent="0.25">
      <c r="B191" s="162"/>
      <c r="D191" s="161"/>
      <c r="E191" s="161"/>
      <c r="F191" s="161"/>
      <c r="G191" s="161"/>
      <c r="H191" s="161"/>
      <c r="I191" s="161"/>
      <c r="J191" s="161"/>
      <c r="K191" s="161"/>
      <c r="L191" s="161"/>
      <c r="M191" s="161"/>
      <c r="N191" s="161"/>
      <c r="O191" s="161"/>
    </row>
    <row r="192" spans="2:15" x14ac:dyDescent="0.25">
      <c r="B192" s="162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</row>
    <row r="193" spans="2:15" x14ac:dyDescent="0.25">
      <c r="B193" s="162"/>
      <c r="D193" s="161"/>
      <c r="E193" s="161"/>
      <c r="F193" s="161"/>
      <c r="G193" s="161"/>
      <c r="H193" s="161"/>
      <c r="I193" s="161"/>
      <c r="J193" s="161"/>
      <c r="K193" s="161"/>
      <c r="L193" s="161"/>
      <c r="M193" s="161"/>
      <c r="N193" s="161"/>
      <c r="O193" s="161"/>
    </row>
    <row r="194" spans="2:15" x14ac:dyDescent="0.25">
      <c r="B194" s="162"/>
      <c r="D194" s="161"/>
      <c r="E194" s="161"/>
      <c r="F194" s="161"/>
      <c r="G194" s="161"/>
      <c r="H194" s="161"/>
      <c r="I194" s="161"/>
      <c r="J194" s="161"/>
      <c r="K194" s="161"/>
      <c r="L194" s="161"/>
      <c r="M194" s="161"/>
      <c r="N194" s="161"/>
      <c r="O194" s="161"/>
    </row>
    <row r="195" spans="2:15" x14ac:dyDescent="0.25">
      <c r="B195" s="162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</row>
    <row r="196" spans="2:15" x14ac:dyDescent="0.25">
      <c r="B196" s="162"/>
      <c r="D196" s="161"/>
      <c r="E196" s="161"/>
      <c r="F196" s="161"/>
      <c r="G196" s="161"/>
      <c r="H196" s="161"/>
      <c r="I196" s="161"/>
      <c r="J196" s="161"/>
      <c r="K196" s="161"/>
      <c r="L196" s="161"/>
      <c r="M196" s="161"/>
      <c r="N196" s="161"/>
      <c r="O196" s="161"/>
    </row>
    <row r="197" spans="2:15" x14ac:dyDescent="0.25">
      <c r="B197" s="162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  <c r="N197" s="161"/>
      <c r="O197" s="161"/>
    </row>
    <row r="198" spans="2:15" x14ac:dyDescent="0.25">
      <c r="B198" s="162"/>
      <c r="D198" s="161"/>
      <c r="E198" s="161"/>
      <c r="F198" s="161"/>
      <c r="G198" s="161"/>
      <c r="H198" s="161"/>
      <c r="I198" s="161"/>
      <c r="J198" s="161"/>
      <c r="K198" s="161"/>
      <c r="L198" s="161"/>
      <c r="M198" s="161"/>
      <c r="N198" s="161"/>
      <c r="O198" s="161"/>
    </row>
    <row r="199" spans="2:15" x14ac:dyDescent="0.25">
      <c r="B199" s="162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</row>
    <row r="200" spans="2:15" x14ac:dyDescent="0.25">
      <c r="B200" s="162"/>
      <c r="D200" s="161"/>
      <c r="E200" s="161"/>
      <c r="F200" s="161"/>
      <c r="G200" s="161"/>
      <c r="H200" s="161"/>
      <c r="I200" s="161"/>
      <c r="J200" s="161"/>
      <c r="K200" s="161"/>
      <c r="L200" s="161"/>
      <c r="M200" s="161"/>
      <c r="N200" s="161"/>
      <c r="O200" s="161"/>
    </row>
    <row r="201" spans="2:15" x14ac:dyDescent="0.25">
      <c r="B201" s="162"/>
      <c r="D201" s="161"/>
      <c r="E201" s="161"/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</row>
    <row r="202" spans="2:15" x14ac:dyDescent="0.25">
      <c r="B202" s="162"/>
      <c r="D202" s="161"/>
      <c r="E202" s="161"/>
      <c r="F202" s="161"/>
      <c r="G202" s="161"/>
      <c r="H202" s="161"/>
      <c r="I202" s="161"/>
      <c r="J202" s="161"/>
      <c r="K202" s="161"/>
      <c r="L202" s="161"/>
      <c r="M202" s="161"/>
      <c r="N202" s="161"/>
      <c r="O202" s="161"/>
    </row>
    <row r="203" spans="2:15" x14ac:dyDescent="0.25">
      <c r="B203" s="162"/>
      <c r="D203" s="161"/>
      <c r="E203" s="161"/>
      <c r="F203" s="161"/>
      <c r="G203" s="161"/>
      <c r="H203" s="161"/>
      <c r="I203" s="161"/>
      <c r="J203" s="161"/>
      <c r="K203" s="161"/>
      <c r="L203" s="161"/>
      <c r="M203" s="161"/>
      <c r="N203" s="161"/>
      <c r="O203" s="161"/>
    </row>
    <row r="204" spans="2:15" x14ac:dyDescent="0.25">
      <c r="B204" s="162"/>
      <c r="D204" s="161"/>
      <c r="E204" s="161"/>
      <c r="F204" s="161"/>
      <c r="G204" s="161"/>
      <c r="H204" s="161"/>
      <c r="I204" s="161"/>
      <c r="J204" s="161"/>
      <c r="K204" s="161"/>
      <c r="L204" s="161"/>
      <c r="M204" s="161"/>
      <c r="N204" s="161"/>
      <c r="O204" s="161"/>
    </row>
  </sheetData>
  <mergeCells count="6">
    <mergeCell ref="A1:B1"/>
    <mergeCell ref="A2:B2"/>
    <mergeCell ref="A3:B3"/>
    <mergeCell ref="A4:B4"/>
    <mergeCell ref="A35:A36"/>
    <mergeCell ref="B35:B36"/>
  </mergeCells>
  <pageMargins left="0.7" right="0.7" top="0.75" bottom="0.75" header="0.3" footer="0.3"/>
  <pageSetup paperSize="9" scale="68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6"/>
  <sheetViews>
    <sheetView view="pageBreakPreview" topLeftCell="A49" zoomScale="80" zoomScaleNormal="80" zoomScaleSheetLayoutView="80" workbookViewId="0">
      <selection activeCell="A18" sqref="A18"/>
    </sheetView>
  </sheetViews>
  <sheetFormatPr defaultColWidth="9.140625" defaultRowHeight="18.75" x14ac:dyDescent="0.3"/>
  <cols>
    <col min="1" max="1" width="91.140625" style="64" customWidth="1"/>
    <col min="2" max="2" width="17.140625" style="64" customWidth="1"/>
    <col min="3" max="3" width="32.140625" style="64" customWidth="1"/>
    <col min="4" max="16384" width="9.140625" style="64"/>
  </cols>
  <sheetData>
    <row r="1" spans="1:3" x14ac:dyDescent="0.3">
      <c r="A1" s="173" t="s">
        <v>53</v>
      </c>
      <c r="B1" s="173"/>
    </row>
    <row r="2" spans="1:3" x14ac:dyDescent="0.3">
      <c r="A2" s="173" t="s">
        <v>34</v>
      </c>
      <c r="B2" s="173"/>
    </row>
    <row r="3" spans="1:3" x14ac:dyDescent="0.3">
      <c r="A3" s="172" t="s">
        <v>35</v>
      </c>
      <c r="B3" s="172"/>
    </row>
    <row r="4" spans="1:3" x14ac:dyDescent="0.3">
      <c r="A4" s="172" t="s">
        <v>296</v>
      </c>
      <c r="B4" s="172"/>
    </row>
    <row r="5" spans="1:3" x14ac:dyDescent="0.3">
      <c r="A5" s="176" t="s">
        <v>36</v>
      </c>
      <c r="B5" s="176"/>
    </row>
    <row r="6" spans="1:3" ht="19.5" thickBot="1" x14ac:dyDescent="0.35">
      <c r="A6" s="15"/>
      <c r="B6" s="15"/>
      <c r="C6" s="43" t="s">
        <v>37</v>
      </c>
    </row>
    <row r="7" spans="1:3" ht="19.5" thickBot="1" x14ac:dyDescent="0.35">
      <c r="A7" s="10"/>
      <c r="B7" s="11" t="s">
        <v>0</v>
      </c>
      <c r="C7" s="12" t="s">
        <v>295</v>
      </c>
    </row>
    <row r="8" spans="1:3" x14ac:dyDescent="0.3">
      <c r="A8" s="48" t="s">
        <v>54</v>
      </c>
      <c r="B8" s="49"/>
      <c r="C8" s="50"/>
    </row>
    <row r="9" spans="1:3" x14ac:dyDescent="0.3">
      <c r="A9" s="51" t="s">
        <v>55</v>
      </c>
      <c r="B9" s="52"/>
      <c r="C9" s="53">
        <v>56679700</v>
      </c>
    </row>
    <row r="10" spans="1:3" x14ac:dyDescent="0.3">
      <c r="A10" s="51" t="s">
        <v>56</v>
      </c>
      <c r="B10" s="52"/>
      <c r="C10" s="53">
        <v>-32333198</v>
      </c>
    </row>
    <row r="11" spans="1:3" x14ac:dyDescent="0.3">
      <c r="A11" s="51" t="s">
        <v>57</v>
      </c>
      <c r="B11" s="52"/>
      <c r="C11" s="53">
        <v>7859127</v>
      </c>
    </row>
    <row r="12" spans="1:3" x14ac:dyDescent="0.3">
      <c r="A12" s="51" t="s">
        <v>58</v>
      </c>
      <c r="B12" s="52"/>
      <c r="C12" s="53">
        <v>-3340685</v>
      </c>
    </row>
    <row r="13" spans="1:3" x14ac:dyDescent="0.3">
      <c r="A13" s="51" t="s">
        <v>59</v>
      </c>
      <c r="B13" s="52"/>
      <c r="C13" s="53">
        <v>4483895</v>
      </c>
    </row>
    <row r="14" spans="1:3" x14ac:dyDescent="0.3">
      <c r="A14" s="51" t="s">
        <v>60</v>
      </c>
      <c r="B14" s="52"/>
      <c r="C14" s="53">
        <v>-1784815</v>
      </c>
    </row>
    <row r="15" spans="1:3" x14ac:dyDescent="0.3">
      <c r="A15" s="51" t="s">
        <v>61</v>
      </c>
      <c r="B15" s="52"/>
      <c r="C15" s="53">
        <v>-780718</v>
      </c>
    </row>
    <row r="16" spans="1:3" ht="56.25" x14ac:dyDescent="0.3">
      <c r="A16" s="51" t="s">
        <v>62</v>
      </c>
      <c r="B16" s="52"/>
      <c r="C16" s="53">
        <v>-40895</v>
      </c>
    </row>
    <row r="17" spans="1:3" ht="37.5" x14ac:dyDescent="0.3">
      <c r="A17" s="51" t="s">
        <v>63</v>
      </c>
      <c r="B17" s="52"/>
      <c r="C17" s="53">
        <v>4560913</v>
      </c>
    </row>
    <row r="18" spans="1:3" x14ac:dyDescent="0.3">
      <c r="A18" s="51" t="s">
        <v>64</v>
      </c>
      <c r="B18" s="52"/>
      <c r="C18" s="53">
        <v>1448194</v>
      </c>
    </row>
    <row r="19" spans="1:3" ht="37.5" x14ac:dyDescent="0.3">
      <c r="A19" s="51" t="s">
        <v>65</v>
      </c>
      <c r="B19" s="52"/>
      <c r="C19" s="53">
        <v>35956</v>
      </c>
    </row>
    <row r="20" spans="1:3" ht="19.5" thickBot="1" x14ac:dyDescent="0.35">
      <c r="A20" s="73" t="s">
        <v>66</v>
      </c>
      <c r="B20" s="74"/>
      <c r="C20" s="75">
        <v>-28283642</v>
      </c>
    </row>
    <row r="21" spans="1:3" ht="38.25" thickBot="1" x14ac:dyDescent="0.35">
      <c r="A21" s="67" t="s">
        <v>67</v>
      </c>
      <c r="B21" s="68"/>
      <c r="C21" s="69">
        <v>8503832</v>
      </c>
    </row>
    <row r="22" spans="1:3" x14ac:dyDescent="0.3">
      <c r="A22" s="61" t="s">
        <v>52</v>
      </c>
      <c r="B22" s="62"/>
      <c r="C22" s="63"/>
    </row>
    <row r="23" spans="1:3" x14ac:dyDescent="0.3">
      <c r="A23" s="120" t="s">
        <v>68</v>
      </c>
      <c r="B23" s="52"/>
      <c r="C23" s="53"/>
    </row>
    <row r="24" spans="1:3" x14ac:dyDescent="0.3">
      <c r="A24" s="51" t="s">
        <v>3</v>
      </c>
      <c r="B24" s="52"/>
      <c r="C24" s="53">
        <v>9876023</v>
      </c>
    </row>
    <row r="25" spans="1:3" x14ac:dyDescent="0.3">
      <c r="A25" s="51" t="s">
        <v>69</v>
      </c>
      <c r="B25" s="52"/>
      <c r="C25" s="53">
        <v>-70875647</v>
      </c>
    </row>
    <row r="26" spans="1:3" ht="36" customHeight="1" x14ac:dyDescent="0.3">
      <c r="A26" s="51" t="s">
        <v>70</v>
      </c>
      <c r="B26" s="52"/>
      <c r="C26" s="53">
        <v>-4207972</v>
      </c>
    </row>
    <row r="27" spans="1:3" x14ac:dyDescent="0.3">
      <c r="A27" s="51" t="s">
        <v>5</v>
      </c>
      <c r="B27" s="52"/>
      <c r="C27" s="53">
        <v>45100454</v>
      </c>
    </row>
    <row r="28" spans="1:3" x14ac:dyDescent="0.3">
      <c r="A28" s="51" t="s">
        <v>12</v>
      </c>
      <c r="B28" s="52"/>
      <c r="C28" s="53">
        <v>-4120133</v>
      </c>
    </row>
    <row r="29" spans="1:3" x14ac:dyDescent="0.3">
      <c r="A29" s="51"/>
      <c r="B29" s="52"/>
      <c r="C29" s="53"/>
    </row>
    <row r="30" spans="1:3" x14ac:dyDescent="0.3">
      <c r="A30" s="120" t="s">
        <v>71</v>
      </c>
      <c r="B30" s="52"/>
      <c r="C30" s="53"/>
    </row>
    <row r="31" spans="1:3" x14ac:dyDescent="0.3">
      <c r="A31" s="51" t="s">
        <v>72</v>
      </c>
      <c r="B31" s="52"/>
      <c r="C31" s="53">
        <v>29466009</v>
      </c>
    </row>
    <row r="32" spans="1:3" x14ac:dyDescent="0.3">
      <c r="A32" s="51" t="s">
        <v>73</v>
      </c>
      <c r="B32" s="52"/>
      <c r="C32" s="53">
        <v>-16497596</v>
      </c>
    </row>
    <row r="33" spans="1:3" x14ac:dyDescent="0.3">
      <c r="A33" s="51" t="s">
        <v>74</v>
      </c>
      <c r="B33" s="52"/>
      <c r="C33" s="53">
        <v>-99242523</v>
      </c>
    </row>
    <row r="34" spans="1:3" ht="19.5" thickBot="1" x14ac:dyDescent="0.35">
      <c r="A34" s="54" t="s">
        <v>20</v>
      </c>
      <c r="B34" s="55"/>
      <c r="C34" s="56">
        <v>-7172665</v>
      </c>
    </row>
    <row r="35" spans="1:3" ht="38.25" thickBot="1" x14ac:dyDescent="0.35">
      <c r="A35" s="67" t="s">
        <v>98</v>
      </c>
      <c r="B35" s="57"/>
      <c r="C35" s="69">
        <v>-109170218</v>
      </c>
    </row>
    <row r="36" spans="1:3" x14ac:dyDescent="0.3">
      <c r="A36" s="61" t="s">
        <v>52</v>
      </c>
      <c r="B36" s="62"/>
      <c r="C36" s="63"/>
    </row>
    <row r="37" spans="1:3" ht="19.5" thickBot="1" x14ac:dyDescent="0.35">
      <c r="A37" s="54" t="s">
        <v>75</v>
      </c>
      <c r="B37" s="55"/>
      <c r="C37" s="56">
        <v>-980301</v>
      </c>
    </row>
    <row r="38" spans="1:3" ht="38.25" thickBot="1" x14ac:dyDescent="0.35">
      <c r="A38" s="67" t="s">
        <v>95</v>
      </c>
      <c r="B38" s="57"/>
      <c r="C38" s="69">
        <v>-110150519</v>
      </c>
    </row>
    <row r="39" spans="1:3" x14ac:dyDescent="0.3">
      <c r="A39" s="59" t="s">
        <v>52</v>
      </c>
      <c r="B39" s="49"/>
      <c r="C39" s="60"/>
    </row>
    <row r="40" spans="1:3" x14ac:dyDescent="0.3">
      <c r="A40" s="70" t="s">
        <v>76</v>
      </c>
      <c r="B40" s="52"/>
      <c r="C40" s="53"/>
    </row>
    <row r="41" spans="1:3" x14ac:dyDescent="0.3">
      <c r="A41" s="51" t="s">
        <v>289</v>
      </c>
      <c r="B41" s="52"/>
      <c r="C41" s="53">
        <v>-351464</v>
      </c>
    </row>
    <row r="42" spans="1:3" x14ac:dyDescent="0.3">
      <c r="A42" s="51" t="s">
        <v>77</v>
      </c>
      <c r="B42" s="52"/>
      <c r="C42" s="53">
        <v>0</v>
      </c>
    </row>
    <row r="43" spans="1:3" x14ac:dyDescent="0.3">
      <c r="A43" s="51" t="s">
        <v>78</v>
      </c>
      <c r="B43" s="52"/>
      <c r="C43" s="53">
        <v>-4137853438</v>
      </c>
    </row>
    <row r="44" spans="1:3" x14ac:dyDescent="0.3">
      <c r="A44" s="51" t="s">
        <v>79</v>
      </c>
      <c r="B44" s="52"/>
      <c r="C44" s="53">
        <v>3843398882</v>
      </c>
    </row>
    <row r="45" spans="1:3" ht="37.5" x14ac:dyDescent="0.3">
      <c r="A45" s="51" t="s">
        <v>80</v>
      </c>
      <c r="B45" s="52"/>
      <c r="C45" s="53">
        <v>39541</v>
      </c>
    </row>
    <row r="46" spans="1:3" x14ac:dyDescent="0.3">
      <c r="A46" s="51" t="s">
        <v>81</v>
      </c>
      <c r="B46" s="52"/>
      <c r="C46" s="53">
        <v>-798539</v>
      </c>
    </row>
    <row r="47" spans="1:3" x14ac:dyDescent="0.3">
      <c r="A47" s="51" t="s">
        <v>82</v>
      </c>
      <c r="B47" s="52"/>
      <c r="C47" s="53">
        <v>34556</v>
      </c>
    </row>
    <row r="48" spans="1:3" ht="19.5" thickBot="1" x14ac:dyDescent="0.35">
      <c r="A48" s="54" t="s">
        <v>83</v>
      </c>
      <c r="B48" s="55"/>
      <c r="C48" s="56">
        <v>657057152</v>
      </c>
    </row>
    <row r="49" spans="1:3" ht="38.25" thickBot="1" x14ac:dyDescent="0.35">
      <c r="A49" s="67" t="s">
        <v>96</v>
      </c>
      <c r="B49" s="68"/>
      <c r="C49" s="69">
        <v>361526690</v>
      </c>
    </row>
    <row r="50" spans="1:3" x14ac:dyDescent="0.3">
      <c r="A50" s="76" t="s">
        <v>52</v>
      </c>
      <c r="B50" s="77"/>
      <c r="C50" s="60"/>
    </row>
    <row r="51" spans="1:3" x14ac:dyDescent="0.3">
      <c r="A51" s="78" t="s">
        <v>84</v>
      </c>
      <c r="B51" s="52"/>
      <c r="C51" s="53"/>
    </row>
    <row r="52" spans="1:3" x14ac:dyDescent="0.3">
      <c r="A52" s="61" t="s">
        <v>85</v>
      </c>
      <c r="B52" s="62"/>
      <c r="C52" s="53">
        <v>70002175</v>
      </c>
    </row>
    <row r="53" spans="1:3" x14ac:dyDescent="0.3">
      <c r="A53" s="51" t="s">
        <v>86</v>
      </c>
      <c r="B53" s="52"/>
      <c r="C53" s="53">
        <v>407327</v>
      </c>
    </row>
    <row r="54" spans="1:3" x14ac:dyDescent="0.3">
      <c r="A54" s="51" t="s">
        <v>87</v>
      </c>
      <c r="B54" s="52"/>
      <c r="C54" s="53">
        <v>1760</v>
      </c>
    </row>
    <row r="55" spans="1:3" x14ac:dyDescent="0.3">
      <c r="A55" s="51" t="s">
        <v>88</v>
      </c>
      <c r="B55" s="52"/>
      <c r="C55" s="53">
        <v>-14776313</v>
      </c>
    </row>
    <row r="56" spans="1:3" x14ac:dyDescent="0.3">
      <c r="A56" s="51" t="s">
        <v>290</v>
      </c>
      <c r="B56" s="52"/>
      <c r="C56" s="53">
        <v>541763</v>
      </c>
    </row>
    <row r="57" spans="1:3" x14ac:dyDescent="0.3">
      <c r="A57" s="51" t="s">
        <v>89</v>
      </c>
      <c r="B57" s="52"/>
      <c r="C57" s="53">
        <v>-6998811</v>
      </c>
    </row>
    <row r="58" spans="1:3" x14ac:dyDescent="0.3">
      <c r="A58" s="71" t="s">
        <v>291</v>
      </c>
      <c r="B58" s="58"/>
      <c r="C58" s="72">
        <v>-319263</v>
      </c>
    </row>
    <row r="59" spans="1:3" ht="19.5" thickBot="1" x14ac:dyDescent="0.35">
      <c r="A59" s="71" t="s">
        <v>292</v>
      </c>
      <c r="B59" s="58"/>
      <c r="C59" s="72">
        <v>0</v>
      </c>
    </row>
    <row r="60" spans="1:3" ht="21.75" customHeight="1" thickBot="1" x14ac:dyDescent="0.35">
      <c r="A60" s="67" t="s">
        <v>97</v>
      </c>
      <c r="B60" s="68"/>
      <c r="C60" s="69">
        <v>48858638</v>
      </c>
    </row>
    <row r="61" spans="1:3" ht="37.5" x14ac:dyDescent="0.3">
      <c r="A61" s="61" t="s">
        <v>90</v>
      </c>
      <c r="B61" s="62"/>
      <c r="C61" s="63">
        <v>-6533</v>
      </c>
    </row>
    <row r="62" spans="1:3" ht="38.25" thickBot="1" x14ac:dyDescent="0.35">
      <c r="A62" s="54" t="s">
        <v>91</v>
      </c>
      <c r="B62" s="55"/>
      <c r="C62" s="56">
        <v>1472431</v>
      </c>
    </row>
    <row r="63" spans="1:3" ht="19.5" thickBot="1" x14ac:dyDescent="0.35">
      <c r="A63" s="67" t="s">
        <v>92</v>
      </c>
      <c r="B63" s="68"/>
      <c r="C63" s="69">
        <v>301700707</v>
      </c>
    </row>
    <row r="64" spans="1:3" x14ac:dyDescent="0.3">
      <c r="A64" s="61" t="s">
        <v>52</v>
      </c>
      <c r="B64" s="62"/>
      <c r="C64" s="63"/>
    </row>
    <row r="65" spans="1:3" ht="19.5" thickBot="1" x14ac:dyDescent="0.35">
      <c r="A65" s="54" t="s">
        <v>93</v>
      </c>
      <c r="B65" s="55"/>
      <c r="C65" s="56">
        <v>44155383</v>
      </c>
    </row>
    <row r="66" spans="1:3" ht="19.5" thickBot="1" x14ac:dyDescent="0.35">
      <c r="A66" s="67" t="s">
        <v>94</v>
      </c>
      <c r="B66" s="68">
        <v>4</v>
      </c>
      <c r="C66" s="69">
        <v>345856090</v>
      </c>
    </row>
    <row r="67" spans="1:3" x14ac:dyDescent="0.3">
      <c r="A67" s="66"/>
    </row>
    <row r="68" spans="1:3" x14ac:dyDescent="0.3">
      <c r="A68" s="66"/>
    </row>
    <row r="69" spans="1:3" x14ac:dyDescent="0.3">
      <c r="A69" s="13" t="s">
        <v>38</v>
      </c>
      <c r="B69" s="13"/>
      <c r="C69" s="13"/>
    </row>
    <row r="70" spans="1:3" ht="19.5" x14ac:dyDescent="0.3">
      <c r="A70" s="14"/>
      <c r="B70" s="14"/>
      <c r="C70" s="14" t="s">
        <v>52</v>
      </c>
    </row>
    <row r="71" spans="1:3" x14ac:dyDescent="0.3">
      <c r="A71" s="4" t="s">
        <v>39</v>
      </c>
      <c r="B71" s="4"/>
      <c r="C71" s="5" t="s">
        <v>40</v>
      </c>
    </row>
    <row r="72" spans="1:3" x14ac:dyDescent="0.3">
      <c r="A72" s="6"/>
      <c r="B72" s="6"/>
      <c r="C72" s="65"/>
    </row>
    <row r="73" spans="1:3" x14ac:dyDescent="0.3">
      <c r="A73" s="7"/>
      <c r="B73" s="7"/>
      <c r="C73" s="65"/>
    </row>
    <row r="74" spans="1:3" x14ac:dyDescent="0.3">
      <c r="A74" s="4" t="s">
        <v>41</v>
      </c>
      <c r="B74" s="4"/>
      <c r="C74" s="8" t="s">
        <v>42</v>
      </c>
    </row>
    <row r="75" spans="1:3" x14ac:dyDescent="0.3">
      <c r="A75" s="4"/>
      <c r="B75" s="4"/>
      <c r="C75" s="8"/>
    </row>
    <row r="76" spans="1:3" x14ac:dyDescent="0.3">
      <c r="A76" s="66"/>
    </row>
    <row r="77" spans="1:3" x14ac:dyDescent="0.3">
      <c r="A77" s="66"/>
    </row>
    <row r="78" spans="1:3" x14ac:dyDescent="0.3">
      <c r="A78" s="66"/>
    </row>
    <row r="79" spans="1:3" x14ac:dyDescent="0.3">
      <c r="A79" s="66"/>
    </row>
    <row r="80" spans="1:3" x14ac:dyDescent="0.3">
      <c r="A80" s="66"/>
    </row>
    <row r="81" spans="1:1" x14ac:dyDescent="0.3">
      <c r="A81" s="66"/>
    </row>
    <row r="82" spans="1:1" x14ac:dyDescent="0.3">
      <c r="A82" s="66"/>
    </row>
    <row r="83" spans="1:1" x14ac:dyDescent="0.3">
      <c r="A83" s="66"/>
    </row>
    <row r="84" spans="1:1" x14ac:dyDescent="0.3">
      <c r="A84" s="66"/>
    </row>
    <row r="85" spans="1:1" x14ac:dyDescent="0.3">
      <c r="A85" s="66"/>
    </row>
    <row r="86" spans="1:1" x14ac:dyDescent="0.3">
      <c r="A86" s="66"/>
    </row>
    <row r="87" spans="1:1" x14ac:dyDescent="0.3">
      <c r="A87" s="66"/>
    </row>
    <row r="88" spans="1:1" x14ac:dyDescent="0.3">
      <c r="A88" s="66"/>
    </row>
    <row r="89" spans="1:1" x14ac:dyDescent="0.3">
      <c r="A89" s="66"/>
    </row>
    <row r="90" spans="1:1" x14ac:dyDescent="0.3">
      <c r="A90" s="66"/>
    </row>
    <row r="91" spans="1:1" x14ac:dyDescent="0.3">
      <c r="A91" s="66"/>
    </row>
    <row r="92" spans="1:1" x14ac:dyDescent="0.3">
      <c r="A92" s="66"/>
    </row>
    <row r="93" spans="1:1" x14ac:dyDescent="0.3">
      <c r="A93" s="66"/>
    </row>
    <row r="94" spans="1:1" x14ac:dyDescent="0.3">
      <c r="A94" s="66"/>
    </row>
    <row r="95" spans="1:1" x14ac:dyDescent="0.3">
      <c r="A95" s="66"/>
    </row>
    <row r="96" spans="1:1" x14ac:dyDescent="0.3">
      <c r="A96" s="66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scale="64" orientation="portrait" r:id="rId1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view="pageBreakPreview" zoomScale="60" zoomScaleNormal="60" workbookViewId="0">
      <selection activeCell="A26" sqref="A26"/>
    </sheetView>
  </sheetViews>
  <sheetFormatPr defaultColWidth="9.140625" defaultRowHeight="18.75" x14ac:dyDescent="0.3"/>
  <cols>
    <col min="1" max="1" width="61.28515625" style="1" customWidth="1"/>
    <col min="2" max="7" width="23" style="1" customWidth="1"/>
    <col min="8" max="8" width="26.7109375" style="1" customWidth="1"/>
    <col min="9" max="9" width="24.5703125" style="1" customWidth="1"/>
    <col min="10" max="10" width="23" style="1" customWidth="1"/>
    <col min="11" max="11" width="27.85546875" style="1" customWidth="1"/>
    <col min="12" max="16384" width="9.140625" style="64"/>
  </cols>
  <sheetData>
    <row r="1" spans="1:11" x14ac:dyDescent="0.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x14ac:dyDescent="0.3">
      <c r="A2" s="173" t="s">
        <v>99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1" x14ac:dyDescent="0.3">
      <c r="A3" s="173" t="s">
        <v>34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</row>
    <row r="4" spans="1:11" ht="18.75" customHeight="1" x14ac:dyDescent="0.3">
      <c r="A4" s="172" t="s">
        <v>35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1" ht="18.75" customHeight="1" x14ac:dyDescent="0.3">
      <c r="A5" s="172" t="s">
        <v>296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</row>
    <row r="6" spans="1:11" x14ac:dyDescent="0.3">
      <c r="A6" s="176" t="s">
        <v>36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</row>
    <row r="7" spans="1:11" ht="19.5" thickBot="1" x14ac:dyDescent="0.35">
      <c r="A7" s="15"/>
      <c r="B7" s="15"/>
      <c r="C7" s="15"/>
      <c r="D7" s="15"/>
      <c r="E7" s="15"/>
      <c r="F7" s="15"/>
      <c r="G7" s="15"/>
      <c r="H7" s="15" t="s">
        <v>37</v>
      </c>
      <c r="I7" s="15"/>
      <c r="J7" s="15"/>
      <c r="K7" s="43"/>
    </row>
    <row r="8" spans="1:11" ht="154.5" customHeight="1" thickBot="1" x14ac:dyDescent="0.35">
      <c r="A8" s="9"/>
      <c r="B8" s="16" t="s">
        <v>100</v>
      </c>
      <c r="C8" s="16" t="s">
        <v>101</v>
      </c>
      <c r="D8" s="16" t="s">
        <v>25</v>
      </c>
      <c r="E8" s="16" t="s">
        <v>288</v>
      </c>
      <c r="F8" s="16" t="s">
        <v>102</v>
      </c>
      <c r="G8" s="16" t="s">
        <v>27</v>
      </c>
      <c r="H8" s="16" t="s">
        <v>28</v>
      </c>
      <c r="I8" s="16" t="s">
        <v>29</v>
      </c>
      <c r="J8" s="16" t="s">
        <v>30</v>
      </c>
      <c r="K8" s="17" t="s">
        <v>31</v>
      </c>
    </row>
    <row r="9" spans="1:11" ht="37.5" x14ac:dyDescent="0.3">
      <c r="A9" s="18" t="s">
        <v>112</v>
      </c>
      <c r="B9" s="19">
        <v>19934846</v>
      </c>
      <c r="C9" s="19">
        <v>-149486</v>
      </c>
      <c r="D9" s="19">
        <v>-395</v>
      </c>
      <c r="E9" s="19"/>
      <c r="F9" s="19">
        <v>0</v>
      </c>
      <c r="G9" s="19"/>
      <c r="H9" s="19">
        <v>2560404</v>
      </c>
      <c r="I9" s="19">
        <v>22345369</v>
      </c>
      <c r="J9" s="19">
        <v>0</v>
      </c>
      <c r="K9" s="20">
        <v>22345369</v>
      </c>
    </row>
    <row r="10" spans="1:11" x14ac:dyDescent="0.3">
      <c r="A10" s="21" t="s">
        <v>103</v>
      </c>
      <c r="B10" s="22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3">
      <c r="A11" s="24" t="s">
        <v>47</v>
      </c>
      <c r="B11" s="25">
        <v>0</v>
      </c>
      <c r="C11" s="25">
        <v>0</v>
      </c>
      <c r="D11" s="25">
        <v>0</v>
      </c>
      <c r="E11" s="25"/>
      <c r="F11" s="25">
        <v>0</v>
      </c>
      <c r="G11" s="25"/>
      <c r="H11" s="25">
        <v>87468944</v>
      </c>
      <c r="I11" s="25">
        <v>87468944</v>
      </c>
      <c r="J11" s="25">
        <v>0</v>
      </c>
      <c r="K11" s="23">
        <v>87468944</v>
      </c>
    </row>
    <row r="12" spans="1:11" x14ac:dyDescent="0.3">
      <c r="A12" s="26" t="s">
        <v>48</v>
      </c>
      <c r="B12" s="25"/>
      <c r="C12" s="25"/>
      <c r="D12" s="25"/>
      <c r="E12" s="25"/>
      <c r="F12" s="25"/>
      <c r="G12" s="25"/>
      <c r="H12" s="25"/>
      <c r="I12" s="25"/>
      <c r="J12" s="25"/>
      <c r="K12" s="23"/>
    </row>
    <row r="13" spans="1:11" ht="56.25" x14ac:dyDescent="0.3">
      <c r="A13" s="123" t="s">
        <v>49</v>
      </c>
      <c r="B13" s="25"/>
      <c r="C13" s="25"/>
      <c r="D13" s="25"/>
      <c r="E13" s="25"/>
      <c r="F13" s="25"/>
      <c r="G13" s="25"/>
      <c r="H13" s="25"/>
      <c r="I13" s="25"/>
      <c r="J13" s="25"/>
      <c r="K13" s="23"/>
    </row>
    <row r="14" spans="1:11" ht="37.5" x14ac:dyDescent="0.3">
      <c r="A14" s="24" t="s">
        <v>104</v>
      </c>
      <c r="B14" s="25">
        <v>0</v>
      </c>
      <c r="C14" s="25">
        <v>0</v>
      </c>
      <c r="D14" s="25">
        <v>1557316</v>
      </c>
      <c r="E14" s="25"/>
      <c r="F14" s="25">
        <v>0</v>
      </c>
      <c r="G14" s="25"/>
      <c r="H14" s="25">
        <v>0</v>
      </c>
      <c r="I14" s="25">
        <v>1557316</v>
      </c>
      <c r="J14" s="25">
        <v>0</v>
      </c>
      <c r="K14" s="23">
        <v>1557316</v>
      </c>
    </row>
    <row r="15" spans="1:11" ht="56.25" x14ac:dyDescent="0.3">
      <c r="A15" s="24" t="s">
        <v>105</v>
      </c>
      <c r="B15" s="27">
        <v>0</v>
      </c>
      <c r="C15" s="27">
        <v>0</v>
      </c>
      <c r="D15" s="27">
        <v>-443470</v>
      </c>
      <c r="E15" s="27"/>
      <c r="F15" s="27">
        <v>0</v>
      </c>
      <c r="G15" s="27"/>
      <c r="H15" s="27">
        <v>0</v>
      </c>
      <c r="I15" s="25">
        <v>-443470</v>
      </c>
      <c r="J15" s="27">
        <v>0</v>
      </c>
      <c r="K15" s="23">
        <v>-443470</v>
      </c>
    </row>
    <row r="16" spans="1:11" ht="37.5" x14ac:dyDescent="0.3">
      <c r="A16" s="24" t="s">
        <v>50</v>
      </c>
      <c r="B16" s="27">
        <v>0</v>
      </c>
      <c r="C16" s="27">
        <v>0</v>
      </c>
      <c r="D16" s="27">
        <v>0</v>
      </c>
      <c r="E16" s="27"/>
      <c r="F16" s="27">
        <v>287044</v>
      </c>
      <c r="G16" s="27"/>
      <c r="H16" s="27">
        <v>0</v>
      </c>
      <c r="I16" s="25">
        <v>287044</v>
      </c>
      <c r="J16" s="27">
        <v>0</v>
      </c>
      <c r="K16" s="28">
        <v>287044</v>
      </c>
    </row>
    <row r="17" spans="1:11" ht="57" thickBot="1" x14ac:dyDescent="0.4">
      <c r="A17" s="121" t="s">
        <v>51</v>
      </c>
      <c r="B17" s="27">
        <v>0</v>
      </c>
      <c r="C17" s="27">
        <v>0</v>
      </c>
      <c r="D17" s="27">
        <v>1113846</v>
      </c>
      <c r="E17" s="27"/>
      <c r="F17" s="27">
        <v>287044</v>
      </c>
      <c r="G17" s="27"/>
      <c r="H17" s="27">
        <v>0</v>
      </c>
      <c r="I17" s="27">
        <v>1400890</v>
      </c>
      <c r="J17" s="27">
        <v>0</v>
      </c>
      <c r="K17" s="122">
        <v>1400890</v>
      </c>
    </row>
    <row r="18" spans="1:11" ht="19.5" thickBot="1" x14ac:dyDescent="0.35">
      <c r="A18" s="29" t="s">
        <v>106</v>
      </c>
      <c r="B18" s="31">
        <v>0</v>
      </c>
      <c r="C18" s="31">
        <v>0</v>
      </c>
      <c r="D18" s="31">
        <v>1113846</v>
      </c>
      <c r="E18" s="31"/>
      <c r="F18" s="31">
        <v>287044</v>
      </c>
      <c r="G18" s="31"/>
      <c r="H18" s="31">
        <v>0</v>
      </c>
      <c r="I18" s="31">
        <v>1400890</v>
      </c>
      <c r="J18" s="31">
        <v>0</v>
      </c>
      <c r="K18" s="2">
        <v>1400890</v>
      </c>
    </row>
    <row r="19" spans="1:11" ht="19.5" thickBot="1" x14ac:dyDescent="0.35">
      <c r="A19" s="38" t="s">
        <v>107</v>
      </c>
      <c r="B19" s="39">
        <v>0</v>
      </c>
      <c r="C19" s="39">
        <v>0</v>
      </c>
      <c r="D19" s="39">
        <v>1113846</v>
      </c>
      <c r="E19" s="39"/>
      <c r="F19" s="39">
        <v>287044</v>
      </c>
      <c r="G19" s="39"/>
      <c r="H19" s="39">
        <v>87468944</v>
      </c>
      <c r="I19" s="39">
        <v>88869834</v>
      </c>
      <c r="J19" s="39">
        <v>0</v>
      </c>
      <c r="K19" s="40">
        <v>88869834</v>
      </c>
    </row>
    <row r="20" spans="1:11" ht="37.5" x14ac:dyDescent="0.3">
      <c r="A20" s="34" t="s">
        <v>108</v>
      </c>
      <c r="B20" s="35"/>
      <c r="C20" s="35"/>
      <c r="D20" s="35"/>
      <c r="E20" s="35"/>
      <c r="F20" s="35"/>
      <c r="G20" s="35"/>
      <c r="H20" s="35"/>
      <c r="I20" s="36"/>
      <c r="J20" s="35"/>
      <c r="K20" s="37"/>
    </row>
    <row r="21" spans="1:11" x14ac:dyDescent="0.3">
      <c r="A21" s="24" t="s">
        <v>109</v>
      </c>
      <c r="B21" s="27">
        <v>70002175</v>
      </c>
      <c r="C21" s="27">
        <v>0</v>
      </c>
      <c r="D21" s="27">
        <v>0</v>
      </c>
      <c r="E21" s="27"/>
      <c r="F21" s="27">
        <v>0</v>
      </c>
      <c r="G21" s="27"/>
      <c r="H21" s="27">
        <v>0</v>
      </c>
      <c r="I21" s="25">
        <v>70002175</v>
      </c>
      <c r="J21" s="27">
        <v>0</v>
      </c>
      <c r="K21" s="28">
        <v>70002175</v>
      </c>
    </row>
    <row r="22" spans="1:11" x14ac:dyDescent="0.3">
      <c r="A22" s="24" t="s">
        <v>113</v>
      </c>
      <c r="B22" s="27">
        <v>0</v>
      </c>
      <c r="C22" s="27">
        <v>0</v>
      </c>
      <c r="D22" s="27">
        <v>0</v>
      </c>
      <c r="E22" s="27"/>
      <c r="F22" s="27">
        <v>0</v>
      </c>
      <c r="G22" s="27"/>
      <c r="H22" s="27">
        <v>0</v>
      </c>
      <c r="I22" s="25">
        <v>0</v>
      </c>
      <c r="J22" s="27">
        <v>10679</v>
      </c>
      <c r="K22" s="28">
        <v>10679</v>
      </c>
    </row>
    <row r="23" spans="1:11" ht="38.25" thickBot="1" x14ac:dyDescent="0.35">
      <c r="A23" s="32" t="s">
        <v>110</v>
      </c>
      <c r="B23" s="27">
        <v>0</v>
      </c>
      <c r="C23" s="27">
        <v>0</v>
      </c>
      <c r="D23" s="27">
        <v>0</v>
      </c>
      <c r="E23" s="27"/>
      <c r="F23" s="27"/>
      <c r="G23" s="27"/>
      <c r="H23" s="27">
        <v>0</v>
      </c>
      <c r="I23" s="27">
        <v>0</v>
      </c>
      <c r="J23" s="27">
        <v>-10679</v>
      </c>
      <c r="K23" s="28">
        <v>-10679</v>
      </c>
    </row>
    <row r="24" spans="1:11" ht="19.5" thickBot="1" x14ac:dyDescent="0.35">
      <c r="A24" s="41" t="s">
        <v>111</v>
      </c>
      <c r="B24" s="30">
        <v>70002175</v>
      </c>
      <c r="C24" s="30">
        <v>0</v>
      </c>
      <c r="D24" s="30">
        <v>0</v>
      </c>
      <c r="E24" s="30"/>
      <c r="F24" s="30">
        <v>0</v>
      </c>
      <c r="G24" s="30"/>
      <c r="H24" s="30">
        <v>0</v>
      </c>
      <c r="I24" s="30">
        <v>70002175</v>
      </c>
      <c r="J24" s="30">
        <v>0</v>
      </c>
      <c r="K24" s="2">
        <v>70002175</v>
      </c>
    </row>
    <row r="25" spans="1:11" x14ac:dyDescent="0.3">
      <c r="A25" s="24" t="s">
        <v>293</v>
      </c>
      <c r="B25" s="27"/>
      <c r="C25" s="27"/>
      <c r="D25" s="27"/>
      <c r="E25" s="27"/>
      <c r="F25" s="27"/>
      <c r="G25" s="27">
        <v>151129</v>
      </c>
      <c r="H25" s="27">
        <v>-151129</v>
      </c>
      <c r="I25" s="25"/>
      <c r="J25" s="27"/>
      <c r="K25" s="28">
        <v>0</v>
      </c>
    </row>
    <row r="26" spans="1:11" ht="19.5" thickBot="1" x14ac:dyDescent="0.35">
      <c r="A26" s="24" t="s">
        <v>294</v>
      </c>
      <c r="B26" s="27"/>
      <c r="C26" s="27"/>
      <c r="D26" s="27"/>
      <c r="E26" s="27">
        <v>271618</v>
      </c>
      <c r="F26" s="27"/>
      <c r="G26" s="27">
        <v>0</v>
      </c>
      <c r="H26" s="27">
        <v>0</v>
      </c>
      <c r="I26" s="25">
        <v>271618</v>
      </c>
      <c r="J26" s="27"/>
      <c r="K26" s="28">
        <v>271618</v>
      </c>
    </row>
    <row r="27" spans="1:11" ht="19.5" thickBot="1" x14ac:dyDescent="0.35">
      <c r="A27" s="41" t="s">
        <v>297</v>
      </c>
      <c r="B27" s="30">
        <v>89937021</v>
      </c>
      <c r="C27" s="30">
        <v>-149486</v>
      </c>
      <c r="D27" s="30">
        <v>1113451</v>
      </c>
      <c r="E27" s="30">
        <v>271618</v>
      </c>
      <c r="F27" s="30">
        <v>287044</v>
      </c>
      <c r="G27" s="30">
        <v>151129</v>
      </c>
      <c r="H27" s="30">
        <v>89878219</v>
      </c>
      <c r="I27" s="30">
        <v>181488996</v>
      </c>
      <c r="J27" s="30">
        <v>0</v>
      </c>
      <c r="K27" s="2">
        <v>181488996</v>
      </c>
    </row>
    <row r="28" spans="1:11" x14ac:dyDescent="0.3">
      <c r="A28" s="7"/>
      <c r="C28" s="79"/>
      <c r="D28" s="7"/>
      <c r="E28" s="7"/>
      <c r="F28" s="7"/>
      <c r="G28" s="7"/>
      <c r="H28" s="7"/>
      <c r="I28" s="7"/>
      <c r="J28" s="7"/>
    </row>
    <row r="29" spans="1:11" x14ac:dyDescent="0.3">
      <c r="A29" s="4"/>
      <c r="C29" s="8"/>
      <c r="D29" s="4"/>
      <c r="E29" s="4"/>
      <c r="F29" s="4"/>
      <c r="G29" s="4"/>
      <c r="H29" s="4"/>
      <c r="I29" s="4"/>
      <c r="J29" s="4"/>
    </row>
    <row r="30" spans="1:11" x14ac:dyDescent="0.3">
      <c r="A30" s="13" t="s">
        <v>38</v>
      </c>
      <c r="B30" s="13"/>
      <c r="C30" s="13"/>
      <c r="D30" s="4"/>
      <c r="E30" s="4"/>
      <c r="F30" s="4"/>
      <c r="G30" s="4"/>
      <c r="H30" s="4"/>
      <c r="I30" s="4"/>
      <c r="J30" s="4"/>
      <c r="K30" s="8"/>
    </row>
    <row r="31" spans="1:11" ht="19.5" x14ac:dyDescent="0.3">
      <c r="A31" s="14"/>
      <c r="B31" s="14"/>
      <c r="C31" s="14"/>
      <c r="K31" s="33"/>
    </row>
    <row r="32" spans="1:11" x14ac:dyDescent="0.3">
      <c r="A32" s="4" t="s">
        <v>39</v>
      </c>
      <c r="C32" s="5" t="s">
        <v>40</v>
      </c>
    </row>
    <row r="33" spans="1:11" x14ac:dyDescent="0.3">
      <c r="A33" s="6"/>
      <c r="C33" s="65"/>
      <c r="K33" s="44"/>
    </row>
    <row r="34" spans="1:11" x14ac:dyDescent="0.3">
      <c r="A34" s="7"/>
      <c r="C34" s="65"/>
      <c r="D34" s="42"/>
      <c r="E34" s="42"/>
      <c r="F34" s="42"/>
      <c r="G34" s="42"/>
      <c r="H34" s="42"/>
      <c r="I34" s="42"/>
      <c r="J34" s="42"/>
      <c r="K34" s="42"/>
    </row>
    <row r="35" spans="1:11" x14ac:dyDescent="0.3">
      <c r="A35" s="4" t="s">
        <v>41</v>
      </c>
      <c r="C35" s="8" t="s">
        <v>42</v>
      </c>
      <c r="K35" s="45"/>
    </row>
    <row r="36" spans="1:11" x14ac:dyDescent="0.3">
      <c r="A36" s="4"/>
      <c r="B36" s="4"/>
      <c r="C36" s="4"/>
    </row>
  </sheetData>
  <mergeCells count="5"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scale="3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E234"/>
  <sheetViews>
    <sheetView topLeftCell="A205" zoomScale="80" zoomScaleNormal="80" workbookViewId="0">
      <selection activeCell="D232" sqref="D232"/>
    </sheetView>
  </sheetViews>
  <sheetFormatPr defaultRowHeight="12.75" x14ac:dyDescent="0.2"/>
  <cols>
    <col min="2" max="2" width="54.7109375" customWidth="1"/>
    <col min="3" max="3" width="25.28515625" customWidth="1"/>
    <col min="4" max="4" width="12" bestFit="1" customWidth="1"/>
    <col min="5" max="5" width="12.42578125" bestFit="1" customWidth="1"/>
  </cols>
  <sheetData>
    <row r="3" spans="2:5" ht="15.75" x14ac:dyDescent="0.2">
      <c r="B3" s="97" t="s">
        <v>114</v>
      </c>
    </row>
    <row r="4" spans="2:5" x14ac:dyDescent="0.2">
      <c r="B4" s="81"/>
    </row>
    <row r="5" spans="2:5" x14ac:dyDescent="0.2">
      <c r="B5" s="177"/>
      <c r="C5" s="98" t="s">
        <v>115</v>
      </c>
    </row>
    <row r="6" spans="2:5" x14ac:dyDescent="0.2">
      <c r="B6" s="177"/>
      <c r="C6" s="98" t="s">
        <v>116</v>
      </c>
    </row>
    <row r="7" spans="2:5" ht="13.5" thickBot="1" x14ac:dyDescent="0.25">
      <c r="B7" s="177"/>
      <c r="C7" s="99" t="s">
        <v>37</v>
      </c>
    </row>
    <row r="8" spans="2:5" x14ac:dyDescent="0.2">
      <c r="B8" s="100" t="s">
        <v>117</v>
      </c>
      <c r="C8" s="101">
        <v>46331876</v>
      </c>
    </row>
    <row r="9" spans="2:5" x14ac:dyDescent="0.2">
      <c r="B9" s="100" t="s">
        <v>118</v>
      </c>
      <c r="C9" s="101">
        <v>215339876</v>
      </c>
    </row>
    <row r="10" spans="2:5" x14ac:dyDescent="0.2">
      <c r="B10" s="100" t="s">
        <v>119</v>
      </c>
      <c r="C10" s="101">
        <v>3757623</v>
      </c>
    </row>
    <row r="11" spans="2:5" ht="15" x14ac:dyDescent="0.25">
      <c r="B11" s="100" t="s">
        <v>120</v>
      </c>
      <c r="C11" s="82"/>
    </row>
    <row r="12" spans="2:5" x14ac:dyDescent="0.2">
      <c r="B12" s="102" t="s">
        <v>121</v>
      </c>
      <c r="C12" s="108" t="s">
        <v>122</v>
      </c>
      <c r="E12" s="109">
        <v>6563380</v>
      </c>
    </row>
    <row r="13" spans="2:5" x14ac:dyDescent="0.2">
      <c r="B13" s="102" t="s">
        <v>123</v>
      </c>
      <c r="C13" s="108" t="s">
        <v>124</v>
      </c>
      <c r="E13" s="109">
        <v>2200622</v>
      </c>
    </row>
    <row r="14" spans="2:5" x14ac:dyDescent="0.2">
      <c r="B14" s="102" t="s">
        <v>125</v>
      </c>
      <c r="C14" s="108" t="s">
        <v>126</v>
      </c>
      <c r="E14" s="109">
        <v>12416366</v>
      </c>
    </row>
    <row r="15" spans="2:5" x14ac:dyDescent="0.2">
      <c r="B15" s="102" t="s">
        <v>127</v>
      </c>
      <c r="C15" s="108" t="s">
        <v>128</v>
      </c>
      <c r="E15" s="109">
        <v>4982377</v>
      </c>
    </row>
    <row r="16" spans="2:5" x14ac:dyDescent="0.2">
      <c r="B16" s="102" t="s">
        <v>129</v>
      </c>
      <c r="C16" s="108" t="s">
        <v>130</v>
      </c>
      <c r="E16" s="109">
        <v>271650</v>
      </c>
    </row>
    <row r="17" spans="2:5" x14ac:dyDescent="0.2">
      <c r="B17" s="102" t="s">
        <v>131</v>
      </c>
      <c r="C17" s="107">
        <v>2712379</v>
      </c>
      <c r="E17" s="109">
        <v>2712379</v>
      </c>
    </row>
    <row r="18" spans="2:5" x14ac:dyDescent="0.2">
      <c r="B18" s="100" t="s">
        <v>132</v>
      </c>
      <c r="C18" s="101">
        <v>29146774</v>
      </c>
      <c r="E18" t="b">
        <f>SUM(E12:E17)=C18</f>
        <v>1</v>
      </c>
    </row>
    <row r="19" spans="2:5" x14ac:dyDescent="0.2">
      <c r="B19" s="100" t="s">
        <v>133</v>
      </c>
      <c r="C19" s="101">
        <v>25031076</v>
      </c>
    </row>
    <row r="20" spans="2:5" ht="15" x14ac:dyDescent="0.25">
      <c r="B20" s="92" t="s">
        <v>134</v>
      </c>
      <c r="C20" s="82"/>
    </row>
    <row r="21" spans="2:5" x14ac:dyDescent="0.2">
      <c r="B21" s="102" t="s">
        <v>121</v>
      </c>
      <c r="C21" s="103" t="s">
        <v>135</v>
      </c>
      <c r="E21" s="87">
        <v>13331387</v>
      </c>
    </row>
    <row r="22" spans="2:5" x14ac:dyDescent="0.2">
      <c r="B22" s="102" t="s">
        <v>125</v>
      </c>
      <c r="C22" s="103" t="s">
        <v>136</v>
      </c>
      <c r="E22">
        <v>66</v>
      </c>
    </row>
    <row r="23" spans="2:5" x14ac:dyDescent="0.2">
      <c r="B23" s="102" t="s">
        <v>127</v>
      </c>
      <c r="C23" s="103" t="s">
        <v>137</v>
      </c>
      <c r="E23" s="87">
        <v>2294303</v>
      </c>
    </row>
    <row r="24" spans="2:5" x14ac:dyDescent="0.2">
      <c r="B24" s="102" t="s">
        <v>129</v>
      </c>
      <c r="C24" s="103" t="s">
        <v>138</v>
      </c>
      <c r="E24" s="87">
        <v>1066854</v>
      </c>
    </row>
    <row r="25" spans="2:5" x14ac:dyDescent="0.2">
      <c r="B25" s="102" t="s">
        <v>131</v>
      </c>
      <c r="C25" s="104">
        <v>3429118</v>
      </c>
      <c r="E25">
        <v>3429118</v>
      </c>
    </row>
    <row r="26" spans="2:5" x14ac:dyDescent="0.2">
      <c r="B26" s="100" t="s">
        <v>139</v>
      </c>
      <c r="C26" s="101">
        <v>20121728</v>
      </c>
      <c r="E26" t="b">
        <f>SUM(E21:E25)=C26</f>
        <v>1</v>
      </c>
    </row>
    <row r="27" spans="2:5" ht="13.5" thickBot="1" x14ac:dyDescent="0.25">
      <c r="B27" s="100" t="s">
        <v>140</v>
      </c>
      <c r="C27" s="105">
        <v>-14995</v>
      </c>
    </row>
    <row r="28" spans="2:5" ht="13.5" thickBot="1" x14ac:dyDescent="0.25">
      <c r="B28" s="100" t="s">
        <v>141</v>
      </c>
      <c r="C28" s="105">
        <v>20915</v>
      </c>
    </row>
    <row r="29" spans="2:5" ht="13.5" thickBot="1" x14ac:dyDescent="0.25">
      <c r="B29" s="100" t="s">
        <v>142</v>
      </c>
      <c r="C29" s="106">
        <v>339734873</v>
      </c>
      <c r="D29" t="b">
        <f>C29=ф1!B9</f>
        <v>0</v>
      </c>
      <c r="E29" t="b">
        <f>C28+E28+C27+C26+C19+C18+C10+C9+C8=C29</f>
        <v>1</v>
      </c>
    </row>
    <row r="30" spans="2:5" ht="120.75" thickTop="1" x14ac:dyDescent="0.2">
      <c r="B30" s="95" t="s">
        <v>143</v>
      </c>
    </row>
    <row r="34" spans="2:4" ht="15.75" x14ac:dyDescent="0.2">
      <c r="B34" s="80" t="s">
        <v>144</v>
      </c>
    </row>
    <row r="35" spans="2:4" x14ac:dyDescent="0.2">
      <c r="B35" s="178"/>
      <c r="C35" s="84" t="s">
        <v>115</v>
      </c>
    </row>
    <row r="36" spans="2:4" x14ac:dyDescent="0.2">
      <c r="B36" s="178"/>
      <c r="C36" s="84" t="s">
        <v>116</v>
      </c>
    </row>
    <row r="37" spans="2:4" ht="13.5" thickBot="1" x14ac:dyDescent="0.25">
      <c r="B37" s="178"/>
      <c r="C37" s="85" t="s">
        <v>37</v>
      </c>
    </row>
    <row r="38" spans="2:4" ht="15" x14ac:dyDescent="0.25">
      <c r="B38" s="86" t="s">
        <v>145</v>
      </c>
      <c r="C38" s="82"/>
    </row>
    <row r="39" spans="2:4" ht="25.5" x14ac:dyDescent="0.25">
      <c r="B39" s="86" t="s">
        <v>146</v>
      </c>
      <c r="C39" s="82"/>
    </row>
    <row r="40" spans="2:4" ht="15" x14ac:dyDescent="0.25">
      <c r="B40" s="86" t="s">
        <v>147</v>
      </c>
      <c r="C40" s="82"/>
    </row>
    <row r="41" spans="2:4" x14ac:dyDescent="0.2">
      <c r="B41" s="89" t="s">
        <v>148</v>
      </c>
      <c r="C41" s="91">
        <v>82646876</v>
      </c>
    </row>
    <row r="42" spans="2:4" x14ac:dyDescent="0.2">
      <c r="B42" s="86" t="s">
        <v>149</v>
      </c>
      <c r="C42" s="88">
        <v>82646876</v>
      </c>
    </row>
    <row r="43" spans="2:4" ht="15" x14ac:dyDescent="0.25">
      <c r="B43" s="86" t="s">
        <v>150</v>
      </c>
      <c r="C43" s="83"/>
    </row>
    <row r="44" spans="2:4" x14ac:dyDescent="0.2">
      <c r="B44" s="89" t="s">
        <v>151</v>
      </c>
      <c r="C44" s="91">
        <v>3718364</v>
      </c>
    </row>
    <row r="45" spans="2:4" x14ac:dyDescent="0.2">
      <c r="B45" s="89" t="s">
        <v>152</v>
      </c>
      <c r="C45" s="91">
        <v>367655</v>
      </c>
    </row>
    <row r="46" spans="2:4" x14ac:dyDescent="0.2">
      <c r="B46" s="89" t="s">
        <v>153</v>
      </c>
      <c r="C46" s="91">
        <v>814221</v>
      </c>
    </row>
    <row r="47" spans="2:4" x14ac:dyDescent="0.2">
      <c r="B47" s="89" t="s">
        <v>154</v>
      </c>
      <c r="C47" s="91">
        <v>5028370</v>
      </c>
    </row>
    <row r="48" spans="2:4" x14ac:dyDescent="0.2">
      <c r="B48" s="86" t="s">
        <v>155</v>
      </c>
      <c r="C48" s="88">
        <v>9928610</v>
      </c>
      <c r="D48" t="b">
        <f>SUM(C44:C47)=C48</f>
        <v>1</v>
      </c>
    </row>
    <row r="49" spans="2:5" ht="15" x14ac:dyDescent="0.25">
      <c r="B49" s="86" t="s">
        <v>156</v>
      </c>
      <c r="C49" s="83"/>
    </row>
    <row r="50" spans="2:5" x14ac:dyDescent="0.2">
      <c r="B50" s="89" t="s">
        <v>157</v>
      </c>
      <c r="C50" s="91">
        <v>66754</v>
      </c>
    </row>
    <row r="51" spans="2:5" ht="15" x14ac:dyDescent="0.2">
      <c r="B51" s="110"/>
      <c r="C51" s="91">
        <v>92642240</v>
      </c>
      <c r="D51" t="b">
        <f>C50+C48+C42=C51</f>
        <v>1</v>
      </c>
    </row>
    <row r="52" spans="2:5" ht="15" x14ac:dyDescent="0.25">
      <c r="B52" s="86" t="s">
        <v>158</v>
      </c>
      <c r="C52" s="83"/>
    </row>
    <row r="53" spans="2:5" ht="25.5" x14ac:dyDescent="0.25">
      <c r="B53" s="86" t="s">
        <v>146</v>
      </c>
      <c r="C53" s="83"/>
    </row>
    <row r="54" spans="2:5" ht="15" x14ac:dyDescent="0.25">
      <c r="B54" s="89" t="s">
        <v>159</v>
      </c>
      <c r="C54" s="83"/>
    </row>
    <row r="55" spans="2:5" x14ac:dyDescent="0.2">
      <c r="B55" s="89" t="s">
        <v>148</v>
      </c>
      <c r="C55" s="91">
        <v>33301040</v>
      </c>
    </row>
    <row r="56" spans="2:5" ht="13.5" thickBot="1" x14ac:dyDescent="0.25">
      <c r="B56" s="86" t="s">
        <v>149</v>
      </c>
      <c r="C56" s="91">
        <v>33301040</v>
      </c>
    </row>
    <row r="57" spans="2:5" ht="15.75" thickBot="1" x14ac:dyDescent="0.25">
      <c r="B57" s="110"/>
      <c r="C57" s="111">
        <v>125943280</v>
      </c>
      <c r="D57" s="87" t="e">
        <f>C57=ф1!B14+ф1!#REF!</f>
        <v>#REF!</v>
      </c>
      <c r="E57" t="b">
        <f>C55+C51=C57</f>
        <v>1</v>
      </c>
    </row>
    <row r="58" spans="2:5" ht="13.5" thickTop="1" x14ac:dyDescent="0.2"/>
    <row r="62" spans="2:5" ht="15.75" x14ac:dyDescent="0.2">
      <c r="B62" s="80" t="s">
        <v>160</v>
      </c>
    </row>
    <row r="63" spans="2:5" x14ac:dyDescent="0.2">
      <c r="B63" s="177"/>
      <c r="C63" s="84" t="s">
        <v>115</v>
      </c>
    </row>
    <row r="64" spans="2:5" x14ac:dyDescent="0.2">
      <c r="B64" s="177"/>
      <c r="C64" s="84" t="s">
        <v>116</v>
      </c>
    </row>
    <row r="65" spans="2:5" ht="13.5" thickBot="1" x14ac:dyDescent="0.25">
      <c r="B65" s="177"/>
      <c r="C65" s="85" t="s">
        <v>37</v>
      </c>
    </row>
    <row r="66" spans="2:5" ht="25.5" x14ac:dyDescent="0.2">
      <c r="B66" s="89" t="s">
        <v>161</v>
      </c>
      <c r="C66" s="91">
        <v>111084816</v>
      </c>
    </row>
    <row r="67" spans="2:5" ht="26.25" thickBot="1" x14ac:dyDescent="0.25">
      <c r="B67" s="89" t="s">
        <v>162</v>
      </c>
      <c r="C67" s="91">
        <v>88168779</v>
      </c>
    </row>
    <row r="68" spans="2:5" ht="13.5" thickBot="1" x14ac:dyDescent="0.25">
      <c r="B68" s="86" t="s">
        <v>163</v>
      </c>
      <c r="C68" s="111">
        <v>199253595</v>
      </c>
      <c r="D68" t="e">
        <f>C68=ф1!#REF!</f>
        <v>#REF!</v>
      </c>
      <c r="E68" t="b">
        <f>C66+C67=C68</f>
        <v>1</v>
      </c>
    </row>
    <row r="69" spans="2:5" ht="15" thickTop="1" x14ac:dyDescent="0.2">
      <c r="B69" s="112"/>
    </row>
    <row r="70" spans="2:5" x14ac:dyDescent="0.2">
      <c r="B70" s="178"/>
      <c r="C70" s="84" t="s">
        <v>115</v>
      </c>
    </row>
    <row r="71" spans="2:5" x14ac:dyDescent="0.2">
      <c r="B71" s="178"/>
      <c r="C71" s="84" t="s">
        <v>116</v>
      </c>
    </row>
    <row r="72" spans="2:5" ht="13.5" thickBot="1" x14ac:dyDescent="0.25">
      <c r="B72" s="178"/>
      <c r="C72" s="85" t="s">
        <v>37</v>
      </c>
    </row>
    <row r="73" spans="2:5" ht="15" x14ac:dyDescent="0.25">
      <c r="B73" s="86" t="s">
        <v>164</v>
      </c>
      <c r="C73" s="83"/>
    </row>
    <row r="74" spans="2:5" x14ac:dyDescent="0.2">
      <c r="B74" s="89" t="s">
        <v>165</v>
      </c>
      <c r="C74" s="91">
        <v>286399792</v>
      </c>
    </row>
    <row r="75" spans="2:5" x14ac:dyDescent="0.2">
      <c r="B75" s="89" t="s">
        <v>166</v>
      </c>
      <c r="C75" s="91">
        <v>584450087</v>
      </c>
    </row>
    <row r="76" spans="2:5" x14ac:dyDescent="0.2">
      <c r="B76" s="86" t="s">
        <v>167</v>
      </c>
      <c r="C76" s="88">
        <v>870849879</v>
      </c>
      <c r="D76" t="b">
        <f>C74+C75=C76</f>
        <v>1</v>
      </c>
    </row>
    <row r="77" spans="2:5" ht="15" x14ac:dyDescent="0.25">
      <c r="B77" s="83"/>
      <c r="C77" s="83"/>
    </row>
    <row r="78" spans="2:5" ht="15" x14ac:dyDescent="0.25">
      <c r="B78" s="86" t="s">
        <v>168</v>
      </c>
      <c r="C78" s="83"/>
    </row>
    <row r="79" spans="2:5" x14ac:dyDescent="0.2">
      <c r="B79" s="89" t="s">
        <v>169</v>
      </c>
      <c r="C79" s="91">
        <v>31527685</v>
      </c>
    </row>
    <row r="80" spans="2:5" x14ac:dyDescent="0.2">
      <c r="B80" s="89" t="s">
        <v>170</v>
      </c>
      <c r="C80" s="91">
        <v>27322737</v>
      </c>
    </row>
    <row r="81" spans="2:4" x14ac:dyDescent="0.2">
      <c r="B81" s="89" t="s">
        <v>171</v>
      </c>
      <c r="C81" s="91">
        <v>6886058</v>
      </c>
    </row>
    <row r="82" spans="2:4" x14ac:dyDescent="0.2">
      <c r="B82" s="89" t="s">
        <v>172</v>
      </c>
      <c r="C82" s="91">
        <v>2089441</v>
      </c>
    </row>
    <row r="83" spans="2:4" x14ac:dyDescent="0.2">
      <c r="B83" s="89" t="s">
        <v>173</v>
      </c>
      <c r="C83" s="91">
        <v>571001</v>
      </c>
    </row>
    <row r="84" spans="2:4" x14ac:dyDescent="0.2">
      <c r="B84" s="86" t="s">
        <v>174</v>
      </c>
      <c r="C84" s="88">
        <v>68396922</v>
      </c>
      <c r="D84" t="b">
        <f>C79+C80+C81+C82+C83=C84</f>
        <v>1</v>
      </c>
    </row>
    <row r="85" spans="2:4" ht="15" x14ac:dyDescent="0.25">
      <c r="B85" s="82"/>
      <c r="C85" s="83"/>
    </row>
    <row r="86" spans="2:4" ht="25.5" x14ac:dyDescent="0.2">
      <c r="B86" s="86" t="s">
        <v>175</v>
      </c>
      <c r="C86" s="88">
        <v>939246801</v>
      </c>
      <c r="D86" t="b">
        <f>C84+C76=C86</f>
        <v>1</v>
      </c>
    </row>
    <row r="87" spans="2:4" ht="13.5" thickBot="1" x14ac:dyDescent="0.25">
      <c r="B87" s="89" t="s">
        <v>176</v>
      </c>
      <c r="C87" s="91">
        <v>-828161985</v>
      </c>
      <c r="D87" t="b">
        <f>C86+C87=C88</f>
        <v>1</v>
      </c>
    </row>
    <row r="88" spans="2:4" ht="26.25" thickBot="1" x14ac:dyDescent="0.25">
      <c r="B88" s="86" t="s">
        <v>177</v>
      </c>
      <c r="C88" s="111">
        <v>111084816</v>
      </c>
      <c r="D88" t="b">
        <f>C88=C66</f>
        <v>1</v>
      </c>
    </row>
    <row r="89" spans="2:4" ht="13.5" thickTop="1" x14ac:dyDescent="0.2"/>
    <row r="93" spans="2:4" ht="15.75" x14ac:dyDescent="0.2">
      <c r="B93" s="80" t="s">
        <v>178</v>
      </c>
    </row>
    <row r="94" spans="2:4" x14ac:dyDescent="0.2">
      <c r="B94" s="178"/>
      <c r="C94" s="84" t="s">
        <v>115</v>
      </c>
    </row>
    <row r="95" spans="2:4" x14ac:dyDescent="0.2">
      <c r="B95" s="178"/>
      <c r="C95" s="84" t="s">
        <v>116</v>
      </c>
    </row>
    <row r="96" spans="2:4" ht="13.5" thickBot="1" x14ac:dyDescent="0.25">
      <c r="B96" s="178"/>
      <c r="C96" s="85" t="s">
        <v>37</v>
      </c>
    </row>
    <row r="97" spans="2:5" ht="15" x14ac:dyDescent="0.25">
      <c r="B97" s="86" t="s">
        <v>145</v>
      </c>
      <c r="C97" s="82"/>
    </row>
    <row r="98" spans="2:5" ht="25.5" x14ac:dyDescent="0.25">
      <c r="B98" s="86" t="s">
        <v>146</v>
      </c>
      <c r="C98" s="82"/>
    </row>
    <row r="99" spans="2:5" ht="15" x14ac:dyDescent="0.25">
      <c r="B99" s="86" t="s">
        <v>147</v>
      </c>
      <c r="C99" s="82"/>
    </row>
    <row r="100" spans="2:5" ht="25.5" x14ac:dyDescent="0.2">
      <c r="B100" s="89" t="s">
        <v>179</v>
      </c>
      <c r="C100" s="91">
        <v>16888263</v>
      </c>
    </row>
    <row r="101" spans="2:5" x14ac:dyDescent="0.2">
      <c r="B101" s="89" t="s">
        <v>148</v>
      </c>
      <c r="C101" s="91">
        <v>469220550</v>
      </c>
    </row>
    <row r="102" spans="2:5" x14ac:dyDescent="0.2">
      <c r="B102" s="86" t="s">
        <v>149</v>
      </c>
      <c r="C102" s="88">
        <v>486108813</v>
      </c>
      <c r="D102" t="b">
        <f>C100+C101=C102</f>
        <v>1</v>
      </c>
    </row>
    <row r="103" spans="2:5" x14ac:dyDescent="0.2">
      <c r="B103" s="89" t="s">
        <v>140</v>
      </c>
      <c r="C103" s="91">
        <v>-103572</v>
      </c>
    </row>
    <row r="104" spans="2:5" ht="25.5" x14ac:dyDescent="0.2">
      <c r="B104" s="86" t="s">
        <v>180</v>
      </c>
      <c r="C104" s="88">
        <v>486005241</v>
      </c>
      <c r="D104" t="b">
        <f>C102+C103=C104</f>
        <v>1</v>
      </c>
    </row>
    <row r="105" spans="2:5" ht="15" x14ac:dyDescent="0.25">
      <c r="B105" s="86" t="s">
        <v>150</v>
      </c>
      <c r="C105" s="83"/>
    </row>
    <row r="106" spans="2:5" x14ac:dyDescent="0.2">
      <c r="B106" s="89" t="s">
        <v>152</v>
      </c>
      <c r="C106" s="91">
        <v>254292</v>
      </c>
    </row>
    <row r="107" spans="2:5" x14ac:dyDescent="0.2">
      <c r="B107" s="89" t="s">
        <v>153</v>
      </c>
      <c r="C107" s="91">
        <v>5649</v>
      </c>
    </row>
    <row r="108" spans="2:5" x14ac:dyDescent="0.2">
      <c r="B108" s="89" t="s">
        <v>154</v>
      </c>
      <c r="C108" s="91">
        <v>3401972</v>
      </c>
    </row>
    <row r="109" spans="2:5" x14ac:dyDescent="0.2">
      <c r="B109" s="86" t="s">
        <v>155</v>
      </c>
      <c r="C109" s="88">
        <v>3661913</v>
      </c>
      <c r="D109" t="b">
        <f>C106+C107+C108=C109</f>
        <v>1</v>
      </c>
    </row>
    <row r="110" spans="2:5" x14ac:dyDescent="0.2">
      <c r="B110" s="89" t="s">
        <v>140</v>
      </c>
      <c r="C110" s="91">
        <v>-1884296</v>
      </c>
    </row>
    <row r="111" spans="2:5" ht="26.25" thickBot="1" x14ac:dyDescent="0.25">
      <c r="B111" s="86" t="s">
        <v>181</v>
      </c>
      <c r="C111" s="88">
        <v>1777617</v>
      </c>
      <c r="D111" t="b">
        <f>C109+C110=C111</f>
        <v>1</v>
      </c>
    </row>
    <row r="112" spans="2:5" ht="15.75" thickBot="1" x14ac:dyDescent="0.25">
      <c r="B112" s="110"/>
      <c r="C112" s="111">
        <v>487782858</v>
      </c>
      <c r="D112" t="e">
        <f>C112=ф1!#REF!</f>
        <v>#REF!</v>
      </c>
      <c r="E112" t="b">
        <f>C104+C111=C112</f>
        <v>1</v>
      </c>
    </row>
    <row r="113" spans="2:5" ht="13.5" thickTop="1" x14ac:dyDescent="0.2"/>
    <row r="116" spans="2:5" ht="15.75" x14ac:dyDescent="0.2">
      <c r="B116" s="80" t="s">
        <v>182</v>
      </c>
    </row>
    <row r="117" spans="2:5" x14ac:dyDescent="0.2">
      <c r="B117" s="178"/>
      <c r="C117" s="84" t="s">
        <v>115</v>
      </c>
    </row>
    <row r="118" spans="2:5" x14ac:dyDescent="0.2">
      <c r="B118" s="178"/>
      <c r="C118" s="84" t="s">
        <v>116</v>
      </c>
    </row>
    <row r="119" spans="2:5" ht="13.5" thickBot="1" x14ac:dyDescent="0.25">
      <c r="B119" s="178"/>
      <c r="C119" s="85" t="s">
        <v>37</v>
      </c>
    </row>
    <row r="120" spans="2:5" x14ac:dyDescent="0.2">
      <c r="B120" s="86" t="s">
        <v>183</v>
      </c>
      <c r="C120" s="88">
        <v>49686051</v>
      </c>
    </row>
    <row r="121" spans="2:5" x14ac:dyDescent="0.2">
      <c r="B121" s="89" t="s">
        <v>184</v>
      </c>
      <c r="C121" s="91">
        <v>-18258988</v>
      </c>
    </row>
    <row r="122" spans="2:5" x14ac:dyDescent="0.2">
      <c r="B122" s="86" t="s">
        <v>185</v>
      </c>
      <c r="C122" s="88">
        <v>5627638</v>
      </c>
    </row>
    <row r="123" spans="2:5" ht="13.5" thickBot="1" x14ac:dyDescent="0.25">
      <c r="B123" s="89" t="s">
        <v>184</v>
      </c>
      <c r="C123" s="91">
        <v>-3998546</v>
      </c>
    </row>
    <row r="124" spans="2:5" ht="15.75" thickBot="1" x14ac:dyDescent="0.25">
      <c r="B124" s="110"/>
      <c r="C124" s="111">
        <v>55313689</v>
      </c>
      <c r="D124" s="87" t="b">
        <f>C120+C122=C124</f>
        <v>1</v>
      </c>
      <c r="E124" t="b">
        <f>C124=ф1!B17</f>
        <v>0</v>
      </c>
    </row>
    <row r="125" spans="2:5" ht="13.5" thickTop="1" x14ac:dyDescent="0.2"/>
    <row r="128" spans="2:5" ht="15.75" x14ac:dyDescent="0.2">
      <c r="B128" s="80" t="s">
        <v>186</v>
      </c>
    </row>
    <row r="129" spans="2:4" x14ac:dyDescent="0.2">
      <c r="B129" s="178"/>
      <c r="C129" s="84" t="s">
        <v>115</v>
      </c>
    </row>
    <row r="130" spans="2:4" x14ac:dyDescent="0.2">
      <c r="B130" s="178"/>
      <c r="C130" s="84" t="s">
        <v>116</v>
      </c>
    </row>
    <row r="131" spans="2:4" ht="13.5" thickBot="1" x14ac:dyDescent="0.25">
      <c r="B131" s="178"/>
      <c r="C131" s="85" t="s">
        <v>37</v>
      </c>
    </row>
    <row r="132" spans="2:4" ht="25.5" x14ac:dyDescent="0.2">
      <c r="B132" s="113" t="s">
        <v>187</v>
      </c>
      <c r="C132" s="91">
        <v>13069714</v>
      </c>
    </row>
    <row r="133" spans="2:4" x14ac:dyDescent="0.2">
      <c r="B133" s="113" t="s">
        <v>188</v>
      </c>
      <c r="C133" s="91">
        <v>3066678</v>
      </c>
    </row>
    <row r="134" spans="2:4" x14ac:dyDescent="0.2">
      <c r="B134" s="113" t="s">
        <v>189</v>
      </c>
      <c r="C134" s="91">
        <v>306572</v>
      </c>
    </row>
    <row r="135" spans="2:4" x14ac:dyDescent="0.2">
      <c r="B135" s="113" t="s">
        <v>190</v>
      </c>
      <c r="C135" s="91">
        <v>217209</v>
      </c>
    </row>
    <row r="136" spans="2:4" x14ac:dyDescent="0.2">
      <c r="B136" s="113" t="s">
        <v>191</v>
      </c>
      <c r="C136" s="91">
        <v>179085</v>
      </c>
    </row>
    <row r="137" spans="2:4" x14ac:dyDescent="0.2">
      <c r="B137" s="113" t="s">
        <v>192</v>
      </c>
      <c r="C137" s="91">
        <v>14749</v>
      </c>
    </row>
    <row r="138" spans="2:4" x14ac:dyDescent="0.2">
      <c r="B138" s="113" t="s">
        <v>193</v>
      </c>
      <c r="C138" s="91">
        <v>17224999</v>
      </c>
    </row>
    <row r="139" spans="2:4" ht="13.5" thickBot="1" x14ac:dyDescent="0.25">
      <c r="B139" s="113" t="s">
        <v>194</v>
      </c>
      <c r="C139" s="91">
        <v>-11258792</v>
      </c>
    </row>
    <row r="140" spans="2:4" ht="13.5" thickBot="1" x14ac:dyDescent="0.25">
      <c r="B140" s="96" t="s">
        <v>195</v>
      </c>
      <c r="C140" s="114">
        <v>22820214</v>
      </c>
      <c r="D140" t="b">
        <f>SUM(C132:C139)=C140</f>
        <v>1</v>
      </c>
    </row>
    <row r="141" spans="2:4" x14ac:dyDescent="0.2">
      <c r="B141" s="113" t="s">
        <v>196</v>
      </c>
      <c r="C141" s="91">
        <v>6365642</v>
      </c>
    </row>
    <row r="142" spans="2:4" x14ac:dyDescent="0.2">
      <c r="B142" s="113" t="s">
        <v>197</v>
      </c>
      <c r="C142" s="91">
        <v>2672542</v>
      </c>
    </row>
    <row r="143" spans="2:4" x14ac:dyDescent="0.2">
      <c r="B143" s="113" t="s">
        <v>198</v>
      </c>
      <c r="C143" s="91">
        <v>1428257</v>
      </c>
    </row>
    <row r="144" spans="2:4" x14ac:dyDescent="0.2">
      <c r="B144" s="113" t="s">
        <v>199</v>
      </c>
      <c r="C144" s="91">
        <v>1236716</v>
      </c>
    </row>
    <row r="145" spans="2:5" x14ac:dyDescent="0.2">
      <c r="B145" s="113" t="s">
        <v>200</v>
      </c>
      <c r="C145" s="91">
        <v>232272</v>
      </c>
    </row>
    <row r="146" spans="2:5" x14ac:dyDescent="0.2">
      <c r="B146" s="113" t="s">
        <v>193</v>
      </c>
      <c r="C146" s="91">
        <v>255428</v>
      </c>
    </row>
    <row r="147" spans="2:5" ht="13.5" thickBot="1" x14ac:dyDescent="0.25">
      <c r="B147" s="113" t="s">
        <v>194</v>
      </c>
      <c r="C147" s="91">
        <v>-8371110</v>
      </c>
    </row>
    <row r="148" spans="2:5" ht="13.5" thickBot="1" x14ac:dyDescent="0.25">
      <c r="B148" s="96" t="s">
        <v>201</v>
      </c>
      <c r="C148" s="114">
        <v>3819747</v>
      </c>
      <c r="D148" t="b">
        <f>SUM(C141:C147)=C148</f>
        <v>1</v>
      </c>
    </row>
    <row r="149" spans="2:5" ht="13.5" thickBot="1" x14ac:dyDescent="0.25">
      <c r="B149" s="96" t="s">
        <v>202</v>
      </c>
      <c r="C149" s="94">
        <v>26639961</v>
      </c>
      <c r="D149" t="b">
        <f>C149=ф1!B23</f>
        <v>0</v>
      </c>
      <c r="E149" t="b">
        <f>C148+C140=C149</f>
        <v>1</v>
      </c>
    </row>
    <row r="150" spans="2:5" ht="13.5" thickTop="1" x14ac:dyDescent="0.2"/>
    <row r="153" spans="2:5" ht="15.75" x14ac:dyDescent="0.2">
      <c r="B153" s="80" t="s">
        <v>203</v>
      </c>
    </row>
    <row r="154" spans="2:5" x14ac:dyDescent="0.2">
      <c r="B154" s="178"/>
      <c r="C154" s="84" t="s">
        <v>115</v>
      </c>
    </row>
    <row r="155" spans="2:5" x14ac:dyDescent="0.2">
      <c r="B155" s="178"/>
      <c r="C155" s="84" t="s">
        <v>116</v>
      </c>
    </row>
    <row r="156" spans="2:5" ht="13.5" thickBot="1" x14ac:dyDescent="0.25">
      <c r="B156" s="178"/>
      <c r="C156" s="85" t="s">
        <v>37</v>
      </c>
    </row>
    <row r="157" spans="2:5" x14ac:dyDescent="0.2">
      <c r="B157" s="113" t="s">
        <v>204</v>
      </c>
      <c r="C157" s="91">
        <v>13980802</v>
      </c>
    </row>
    <row r="158" spans="2:5" x14ac:dyDescent="0.2">
      <c r="B158" s="113" t="s">
        <v>205</v>
      </c>
      <c r="C158" s="91">
        <v>649642</v>
      </c>
    </row>
    <row r="159" spans="2:5" ht="13.5" thickBot="1" x14ac:dyDescent="0.25">
      <c r="B159" s="113" t="s">
        <v>206</v>
      </c>
      <c r="C159" s="91">
        <v>108150</v>
      </c>
    </row>
    <row r="160" spans="2:5" ht="15.75" thickBot="1" x14ac:dyDescent="0.25">
      <c r="B160" s="110"/>
      <c r="C160" s="111">
        <v>14738594</v>
      </c>
      <c r="D160" t="b">
        <f>C157+C158+C159=C160</f>
        <v>1</v>
      </c>
      <c r="E160" t="e">
        <f>C160=ф1!#REF!</f>
        <v>#REF!</v>
      </c>
    </row>
    <row r="161" spans="2:5" ht="13.5" thickTop="1" x14ac:dyDescent="0.2"/>
    <row r="164" spans="2:5" ht="15.75" x14ac:dyDescent="0.2">
      <c r="B164" s="80" t="s">
        <v>207</v>
      </c>
    </row>
    <row r="165" spans="2:5" x14ac:dyDescent="0.2">
      <c r="B165" s="178"/>
      <c r="C165" s="84" t="s">
        <v>115</v>
      </c>
    </row>
    <row r="166" spans="2:5" x14ac:dyDescent="0.2">
      <c r="B166" s="178"/>
      <c r="C166" s="84" t="s">
        <v>116</v>
      </c>
    </row>
    <row r="167" spans="2:5" ht="13.5" thickBot="1" x14ac:dyDescent="0.25">
      <c r="B167" s="178"/>
      <c r="C167" s="85" t="s">
        <v>37</v>
      </c>
    </row>
    <row r="168" spans="2:5" ht="15" x14ac:dyDescent="0.25">
      <c r="B168" s="113" t="s">
        <v>208</v>
      </c>
      <c r="C168" s="83"/>
    </row>
    <row r="169" spans="2:5" x14ac:dyDescent="0.2">
      <c r="B169" s="113" t="s">
        <v>209</v>
      </c>
      <c r="C169" s="91">
        <v>64160993</v>
      </c>
    </row>
    <row r="170" spans="2:5" x14ac:dyDescent="0.2">
      <c r="B170" s="113" t="s">
        <v>210</v>
      </c>
      <c r="C170" s="91">
        <v>17900467</v>
      </c>
    </row>
    <row r="171" spans="2:5" x14ac:dyDescent="0.2">
      <c r="B171" s="113" t="s">
        <v>211</v>
      </c>
      <c r="C171" s="90">
        <v>104</v>
      </c>
    </row>
    <row r="172" spans="2:5" ht="15" x14ac:dyDescent="0.25">
      <c r="B172" s="113" t="s">
        <v>205</v>
      </c>
      <c r="C172" s="83"/>
    </row>
    <row r="173" spans="2:5" x14ac:dyDescent="0.2">
      <c r="B173" s="113" t="s">
        <v>209</v>
      </c>
      <c r="C173" s="91">
        <v>228449246</v>
      </c>
    </row>
    <row r="174" spans="2:5" x14ac:dyDescent="0.2">
      <c r="B174" s="113" t="s">
        <v>210</v>
      </c>
      <c r="C174" s="91">
        <v>435192275</v>
      </c>
    </row>
    <row r="175" spans="2:5" ht="13.5" thickBot="1" x14ac:dyDescent="0.25">
      <c r="B175" s="113" t="s">
        <v>211</v>
      </c>
      <c r="C175" s="115">
        <v>2652044</v>
      </c>
    </row>
    <row r="176" spans="2:5" ht="15.75" thickBot="1" x14ac:dyDescent="0.3">
      <c r="B176" s="83"/>
      <c r="C176" s="94">
        <v>748355129</v>
      </c>
      <c r="D176" t="e">
        <f>C176=ф1!#REF!</f>
        <v>#REF!</v>
      </c>
      <c r="E176" t="b">
        <f>SUM(C169:C175)=C176</f>
        <v>1</v>
      </c>
    </row>
    <row r="177" spans="2:5" ht="13.5" thickTop="1" x14ac:dyDescent="0.2"/>
    <row r="180" spans="2:5" ht="15.75" x14ac:dyDescent="0.2">
      <c r="B180" s="80" t="s">
        <v>212</v>
      </c>
    </row>
    <row r="181" spans="2:5" x14ac:dyDescent="0.2">
      <c r="B181" s="178"/>
      <c r="C181" s="84" t="s">
        <v>115</v>
      </c>
    </row>
    <row r="182" spans="2:5" x14ac:dyDescent="0.2">
      <c r="B182" s="178"/>
      <c r="C182" s="84" t="s">
        <v>116</v>
      </c>
    </row>
    <row r="183" spans="2:5" ht="13.5" thickBot="1" x14ac:dyDescent="0.25">
      <c r="B183" s="178"/>
      <c r="C183" s="85" t="s">
        <v>37</v>
      </c>
    </row>
    <row r="184" spans="2:5" x14ac:dyDescent="0.2">
      <c r="B184" s="113" t="s">
        <v>213</v>
      </c>
      <c r="C184" s="91">
        <v>622317675</v>
      </c>
    </row>
    <row r="185" spans="2:5" x14ac:dyDescent="0.2">
      <c r="B185" s="113" t="s">
        <v>214</v>
      </c>
      <c r="C185" s="91">
        <v>-481920434</v>
      </c>
    </row>
    <row r="186" spans="2:5" ht="13.5" thickBot="1" x14ac:dyDescent="0.25">
      <c r="B186" s="113" t="s">
        <v>215</v>
      </c>
      <c r="C186" s="91">
        <v>1767158</v>
      </c>
    </row>
    <row r="187" spans="2:5" ht="15.75" thickBot="1" x14ac:dyDescent="0.3">
      <c r="B187" s="83"/>
      <c r="C187" s="111">
        <v>142164399</v>
      </c>
      <c r="D187" t="e">
        <f>C187=ф1!#REF!</f>
        <v>#REF!</v>
      </c>
      <c r="E187" t="b">
        <f>C184+C185+C186=C187</f>
        <v>1</v>
      </c>
    </row>
    <row r="188" spans="2:5" ht="13.5" thickTop="1" x14ac:dyDescent="0.2"/>
    <row r="191" spans="2:5" ht="15.75" x14ac:dyDescent="0.2">
      <c r="B191" s="80" t="s">
        <v>216</v>
      </c>
    </row>
    <row r="192" spans="2:5" x14ac:dyDescent="0.2">
      <c r="B192" s="178"/>
      <c r="C192" s="84" t="s">
        <v>115</v>
      </c>
    </row>
    <row r="193" spans="2:5" x14ac:dyDescent="0.2">
      <c r="B193" s="178"/>
      <c r="C193" s="84" t="s">
        <v>116</v>
      </c>
    </row>
    <row r="194" spans="2:5" ht="13.5" thickBot="1" x14ac:dyDescent="0.25">
      <c r="B194" s="178"/>
      <c r="C194" s="85" t="s">
        <v>37</v>
      </c>
    </row>
    <row r="195" spans="2:5" ht="15" x14ac:dyDescent="0.25">
      <c r="B195" s="96" t="s">
        <v>217</v>
      </c>
      <c r="C195" s="83"/>
    </row>
    <row r="196" spans="2:5" x14ac:dyDescent="0.2">
      <c r="B196" s="116" t="s">
        <v>213</v>
      </c>
      <c r="C196" s="91">
        <v>143558422</v>
      </c>
    </row>
    <row r="197" spans="2:5" x14ac:dyDescent="0.2">
      <c r="B197" s="116" t="s">
        <v>214</v>
      </c>
      <c r="C197" s="91">
        <v>-63237303</v>
      </c>
    </row>
    <row r="198" spans="2:5" x14ac:dyDescent="0.2">
      <c r="B198" s="116" t="s">
        <v>215</v>
      </c>
      <c r="C198" s="91">
        <v>3499648</v>
      </c>
    </row>
    <row r="199" spans="2:5" ht="13.5" thickBot="1" x14ac:dyDescent="0.25">
      <c r="B199" s="96" t="s">
        <v>218</v>
      </c>
      <c r="C199" s="91">
        <v>157338</v>
      </c>
    </row>
    <row r="200" spans="2:5" ht="15.75" thickBot="1" x14ac:dyDescent="0.3">
      <c r="B200" s="83"/>
      <c r="C200" s="111">
        <v>83978105</v>
      </c>
      <c r="D200" s="87" t="b">
        <f>SUM(C196:C199)=C200</f>
        <v>1</v>
      </c>
      <c r="E200" t="e">
        <f>C200=ф1!#REF!</f>
        <v>#REF!</v>
      </c>
    </row>
    <row r="201" spans="2:5" ht="13.5" thickTop="1" x14ac:dyDescent="0.2"/>
    <row r="205" spans="2:5" ht="15.75" x14ac:dyDescent="0.2">
      <c r="B205" s="80" t="s">
        <v>219</v>
      </c>
    </row>
    <row r="206" spans="2:5" x14ac:dyDescent="0.2">
      <c r="B206" s="178"/>
      <c r="C206" s="84" t="s">
        <v>115</v>
      </c>
    </row>
    <row r="207" spans="2:5" x14ac:dyDescent="0.2">
      <c r="B207" s="178"/>
      <c r="C207" s="84" t="s">
        <v>116</v>
      </c>
    </row>
    <row r="208" spans="2:5" ht="13.5" thickBot="1" x14ac:dyDescent="0.25">
      <c r="B208" s="178"/>
      <c r="C208" s="85" t="s">
        <v>37</v>
      </c>
    </row>
    <row r="209" spans="2:5" ht="25.5" x14ac:dyDescent="0.2">
      <c r="B209" s="113" t="s">
        <v>220</v>
      </c>
      <c r="C209" s="91">
        <v>1474767</v>
      </c>
    </row>
    <row r="210" spans="2:5" x14ac:dyDescent="0.2">
      <c r="B210" s="113" t="s">
        <v>221</v>
      </c>
      <c r="C210" s="91">
        <v>1392</v>
      </c>
    </row>
    <row r="211" spans="2:5" ht="13.5" thickBot="1" x14ac:dyDescent="0.25">
      <c r="B211" s="113" t="s">
        <v>222</v>
      </c>
      <c r="C211" s="91">
        <v>10483237</v>
      </c>
    </row>
    <row r="212" spans="2:5" ht="13.5" thickBot="1" x14ac:dyDescent="0.25">
      <c r="B212" s="96" t="s">
        <v>223</v>
      </c>
      <c r="C212" s="114">
        <v>11959396</v>
      </c>
      <c r="D212" t="b">
        <f>C209+C210+C211=C212</f>
        <v>1</v>
      </c>
    </row>
    <row r="213" spans="2:5" x14ac:dyDescent="0.2">
      <c r="B213" s="113" t="s">
        <v>224</v>
      </c>
      <c r="C213" s="91">
        <v>8396907</v>
      </c>
    </row>
    <row r="214" spans="2:5" x14ac:dyDescent="0.2">
      <c r="B214" s="113" t="s">
        <v>225</v>
      </c>
      <c r="C214" s="91">
        <v>3027439</v>
      </c>
    </row>
    <row r="215" spans="2:5" x14ac:dyDescent="0.2">
      <c r="B215" s="113" t="s">
        <v>226</v>
      </c>
      <c r="C215" s="91">
        <v>731024</v>
      </c>
    </row>
    <row r="216" spans="2:5" x14ac:dyDescent="0.2">
      <c r="B216" s="113" t="s">
        <v>227</v>
      </c>
      <c r="C216" s="91">
        <v>672575</v>
      </c>
    </row>
    <row r="217" spans="2:5" x14ac:dyDescent="0.2">
      <c r="B217" s="113" t="s">
        <v>228</v>
      </c>
      <c r="C217" s="91">
        <v>21712</v>
      </c>
    </row>
    <row r="218" spans="2:5" ht="13.5" thickBot="1" x14ac:dyDescent="0.25">
      <c r="B218" s="113" t="s">
        <v>229</v>
      </c>
      <c r="C218" s="91">
        <v>3136957</v>
      </c>
    </row>
    <row r="219" spans="2:5" ht="13.5" thickBot="1" x14ac:dyDescent="0.25">
      <c r="B219" s="96" t="s">
        <v>230</v>
      </c>
      <c r="C219" s="114">
        <v>15986614</v>
      </c>
      <c r="D219" t="b">
        <f>SUM(C213:C218)=C219</f>
        <v>1</v>
      </c>
    </row>
    <row r="220" spans="2:5" ht="13.5" thickBot="1" x14ac:dyDescent="0.25">
      <c r="B220" s="96" t="s">
        <v>231</v>
      </c>
      <c r="C220" s="94">
        <v>27946010</v>
      </c>
      <c r="D220" t="b">
        <f>C220=ф1!B31</f>
        <v>0</v>
      </c>
      <c r="E220" t="b">
        <f>C219+C212=C220</f>
        <v>1</v>
      </c>
    </row>
    <row r="221" spans="2:5" ht="13.5" thickTop="1" x14ac:dyDescent="0.2"/>
    <row r="226" spans="2:4" ht="15.75" x14ac:dyDescent="0.2">
      <c r="B226" s="80" t="s">
        <v>232</v>
      </c>
    </row>
    <row r="227" spans="2:4" ht="25.5" x14ac:dyDescent="0.2">
      <c r="B227" s="177"/>
      <c r="C227" s="84" t="s">
        <v>233</v>
      </c>
    </row>
    <row r="228" spans="2:4" x14ac:dyDescent="0.2">
      <c r="B228" s="177"/>
      <c r="C228" s="84" t="s">
        <v>234</v>
      </c>
    </row>
    <row r="229" spans="2:4" x14ac:dyDescent="0.2">
      <c r="B229" s="177"/>
      <c r="C229" s="84" t="s">
        <v>116</v>
      </c>
    </row>
    <row r="230" spans="2:4" ht="13.5" thickBot="1" x14ac:dyDescent="0.25">
      <c r="B230" s="177"/>
      <c r="C230" s="85" t="s">
        <v>37</v>
      </c>
    </row>
    <row r="231" spans="2:4" x14ac:dyDescent="0.2">
      <c r="B231" s="113" t="s">
        <v>235</v>
      </c>
      <c r="C231" s="104">
        <v>79845526</v>
      </c>
      <c r="D231" t="e">
        <f>C231=#REF!</f>
        <v>#REF!</v>
      </c>
    </row>
    <row r="232" spans="2:4" ht="13.5" thickBot="1" x14ac:dyDescent="0.25">
      <c r="B232" s="113" t="s">
        <v>236</v>
      </c>
      <c r="C232" s="104">
        <v>7055270</v>
      </c>
    </row>
    <row r="233" spans="2:4" ht="26.25" thickBot="1" x14ac:dyDescent="0.25">
      <c r="B233" s="96" t="s">
        <v>237</v>
      </c>
      <c r="C233" s="117">
        <v>11317.15</v>
      </c>
      <c r="D233" t="b">
        <f>C231+C232=C233</f>
        <v>0</v>
      </c>
    </row>
    <row r="234" spans="2:4" ht="13.5" thickTop="1" x14ac:dyDescent="0.2"/>
  </sheetData>
  <mergeCells count="13">
    <mergeCell ref="B117:B119"/>
    <mergeCell ref="B5:B7"/>
    <mergeCell ref="B35:B37"/>
    <mergeCell ref="B63:B65"/>
    <mergeCell ref="B70:B72"/>
    <mergeCell ref="B94:B96"/>
    <mergeCell ref="B227:B230"/>
    <mergeCell ref="B129:B131"/>
    <mergeCell ref="B154:B156"/>
    <mergeCell ref="B165:B167"/>
    <mergeCell ref="B181:B183"/>
    <mergeCell ref="B192:B194"/>
    <mergeCell ref="B206:B208"/>
  </mergeCells>
  <pageMargins left="0.7" right="0.7" top="0.75" bottom="0.75" header="0.3" footer="0.3"/>
  <pageSetup paperSize="9" orientation="portrait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F131"/>
  <sheetViews>
    <sheetView topLeftCell="A91" workbookViewId="0">
      <selection activeCell="I104" sqref="I104"/>
    </sheetView>
  </sheetViews>
  <sheetFormatPr defaultRowHeight="12.75" x14ac:dyDescent="0.2"/>
  <cols>
    <col min="2" max="2" width="54" customWidth="1"/>
    <col min="3" max="3" width="20.7109375" customWidth="1"/>
  </cols>
  <sheetData>
    <row r="3" spans="2:3" ht="15.75" x14ac:dyDescent="0.2">
      <c r="B3" s="97" t="s">
        <v>238</v>
      </c>
    </row>
    <row r="4" spans="2:3" x14ac:dyDescent="0.2">
      <c r="B4" s="177"/>
      <c r="C4" s="98" t="s">
        <v>233</v>
      </c>
    </row>
    <row r="5" spans="2:3" x14ac:dyDescent="0.2">
      <c r="B5" s="177"/>
      <c r="C5" s="98" t="s">
        <v>234</v>
      </c>
    </row>
    <row r="6" spans="2:3" x14ac:dyDescent="0.2">
      <c r="B6" s="177"/>
      <c r="C6" s="98" t="s">
        <v>116</v>
      </c>
    </row>
    <row r="7" spans="2:3" ht="13.5" thickBot="1" x14ac:dyDescent="0.25">
      <c r="B7" s="177"/>
      <c r="C7" s="99" t="s">
        <v>37</v>
      </c>
    </row>
    <row r="8" spans="2:3" ht="15" x14ac:dyDescent="0.25">
      <c r="B8" s="92" t="s">
        <v>43</v>
      </c>
      <c r="C8" s="82"/>
    </row>
    <row r="9" spans="2:3" x14ac:dyDescent="0.2">
      <c r="B9" s="118" t="s">
        <v>5</v>
      </c>
      <c r="C9" s="104">
        <v>20542365</v>
      </c>
    </row>
    <row r="10" spans="2:3" x14ac:dyDescent="0.2">
      <c r="B10" s="118" t="s">
        <v>239</v>
      </c>
      <c r="C10" s="104">
        <v>16700340</v>
      </c>
    </row>
    <row r="11" spans="2:3" x14ac:dyDescent="0.2">
      <c r="B11" s="118" t="s">
        <v>240</v>
      </c>
      <c r="C11" s="104">
        <v>3815610</v>
      </c>
    </row>
    <row r="12" spans="2:3" x14ac:dyDescent="0.2">
      <c r="B12" s="118" t="s">
        <v>241</v>
      </c>
      <c r="C12" s="104">
        <v>2671343</v>
      </c>
    </row>
    <row r="13" spans="2:3" x14ac:dyDescent="0.2">
      <c r="B13" s="118" t="s">
        <v>242</v>
      </c>
      <c r="C13" s="104">
        <v>1596397</v>
      </c>
    </row>
    <row r="14" spans="2:3" x14ac:dyDescent="0.2">
      <c r="B14" s="118" t="s">
        <v>243</v>
      </c>
      <c r="C14" s="104">
        <v>345028</v>
      </c>
    </row>
    <row r="15" spans="2:3" x14ac:dyDescent="0.2">
      <c r="B15" s="118" t="s">
        <v>3</v>
      </c>
      <c r="C15" s="104">
        <v>54399</v>
      </c>
    </row>
    <row r="16" spans="2:3" ht="13.5" thickBot="1" x14ac:dyDescent="0.25">
      <c r="B16" s="118" t="s">
        <v>12</v>
      </c>
      <c r="C16" s="104">
        <v>27092</v>
      </c>
    </row>
    <row r="17" spans="2:6" ht="15.75" thickBot="1" x14ac:dyDescent="0.3">
      <c r="B17" s="82"/>
      <c r="C17" s="119">
        <v>45752574</v>
      </c>
      <c r="D17" t="e">
        <f>C17=#REF!</f>
        <v>#REF!</v>
      </c>
      <c r="F17" t="b">
        <f>SUM(C9:C16)=C17</f>
        <v>1</v>
      </c>
    </row>
    <row r="18" spans="2:6" ht="15" x14ac:dyDescent="0.25">
      <c r="B18" s="92" t="s">
        <v>44</v>
      </c>
      <c r="C18" s="82"/>
    </row>
    <row r="19" spans="2:6" x14ac:dyDescent="0.2">
      <c r="B19" s="118" t="s">
        <v>15</v>
      </c>
      <c r="C19" s="104">
        <v>-16131650</v>
      </c>
    </row>
    <row r="20" spans="2:6" x14ac:dyDescent="0.2">
      <c r="B20" s="118" t="s">
        <v>16</v>
      </c>
      <c r="C20" s="104">
        <v>-6214284</v>
      </c>
    </row>
    <row r="21" spans="2:6" x14ac:dyDescent="0.2">
      <c r="B21" s="118" t="s">
        <v>17</v>
      </c>
      <c r="C21" s="104">
        <v>-3862753</v>
      </c>
    </row>
    <row r="22" spans="2:6" x14ac:dyDescent="0.2">
      <c r="B22" s="118" t="s">
        <v>244</v>
      </c>
      <c r="C22" s="104">
        <v>-1289665</v>
      </c>
    </row>
    <row r="23" spans="2:6" x14ac:dyDescent="0.2">
      <c r="B23" s="118" t="s">
        <v>245</v>
      </c>
      <c r="C23" s="104">
        <v>-742850</v>
      </c>
    </row>
    <row r="24" spans="2:6" ht="13.5" thickBot="1" x14ac:dyDescent="0.25">
      <c r="B24" s="118" t="s">
        <v>20</v>
      </c>
      <c r="C24" s="104">
        <v>-8287</v>
      </c>
    </row>
    <row r="25" spans="2:6" ht="15.75" thickBot="1" x14ac:dyDescent="0.3">
      <c r="B25" s="82"/>
      <c r="C25" s="119">
        <v>-28249489</v>
      </c>
      <c r="D25" t="e">
        <f>C25=#REF!</f>
        <v>#REF!</v>
      </c>
      <c r="F25" t="b">
        <f>SUM(C19:C24)=C25</f>
        <v>1</v>
      </c>
    </row>
    <row r="26" spans="2:6" ht="15.75" thickBot="1" x14ac:dyDescent="0.3">
      <c r="B26" s="82"/>
      <c r="C26" s="106">
        <v>17503085</v>
      </c>
      <c r="D26" t="e">
        <f>C26=#REF!</f>
        <v>#REF!</v>
      </c>
      <c r="E26" t="b">
        <f>C17+C25=C26</f>
        <v>1</v>
      </c>
    </row>
    <row r="27" spans="2:6" ht="13.5" thickTop="1" x14ac:dyDescent="0.2"/>
    <row r="30" spans="2:6" ht="15.75" x14ac:dyDescent="0.2">
      <c r="B30" s="80" t="s">
        <v>246</v>
      </c>
    </row>
    <row r="31" spans="2:6" ht="25.5" x14ac:dyDescent="0.2">
      <c r="B31" s="178"/>
      <c r="C31" s="84" t="s">
        <v>233</v>
      </c>
    </row>
    <row r="32" spans="2:6" x14ac:dyDescent="0.2">
      <c r="B32" s="178"/>
      <c r="C32" s="84" t="s">
        <v>234</v>
      </c>
    </row>
    <row r="33" spans="2:3" x14ac:dyDescent="0.2">
      <c r="B33" s="178"/>
      <c r="C33" s="84" t="s">
        <v>116</v>
      </c>
    </row>
    <row r="34" spans="2:3" ht="13.5" thickBot="1" x14ac:dyDescent="0.25">
      <c r="B34" s="178"/>
      <c r="C34" s="85" t="s">
        <v>37</v>
      </c>
    </row>
    <row r="35" spans="2:3" ht="15" x14ac:dyDescent="0.25">
      <c r="B35" s="92" t="s">
        <v>45</v>
      </c>
      <c r="C35" s="83"/>
    </row>
    <row r="36" spans="2:3" x14ac:dyDescent="0.2">
      <c r="B36" s="118" t="s">
        <v>247</v>
      </c>
      <c r="C36" s="91">
        <v>1502590</v>
      </c>
    </row>
    <row r="37" spans="2:3" x14ac:dyDescent="0.2">
      <c r="B37" s="113" t="s">
        <v>248</v>
      </c>
      <c r="C37" s="91">
        <v>610560</v>
      </c>
    </row>
    <row r="38" spans="2:3" x14ac:dyDescent="0.2">
      <c r="B38" s="113" t="s">
        <v>249</v>
      </c>
      <c r="C38" s="91">
        <v>543940</v>
      </c>
    </row>
    <row r="39" spans="2:3" x14ac:dyDescent="0.2">
      <c r="B39" s="113" t="s">
        <v>250</v>
      </c>
      <c r="C39" s="91">
        <v>462887</v>
      </c>
    </row>
    <row r="40" spans="2:3" x14ac:dyDescent="0.2">
      <c r="B40" s="113" t="s">
        <v>251</v>
      </c>
      <c r="C40" s="91">
        <v>359165</v>
      </c>
    </row>
    <row r="41" spans="2:3" x14ac:dyDescent="0.2">
      <c r="B41" s="118" t="s">
        <v>252</v>
      </c>
      <c r="C41" s="91">
        <v>219551</v>
      </c>
    </row>
    <row r="42" spans="2:3" x14ac:dyDescent="0.2">
      <c r="B42" s="113" t="s">
        <v>253</v>
      </c>
      <c r="C42" s="91">
        <v>172320</v>
      </c>
    </row>
    <row r="43" spans="2:3" x14ac:dyDescent="0.2">
      <c r="B43" s="113" t="s">
        <v>254</v>
      </c>
      <c r="C43" s="91">
        <v>164399</v>
      </c>
    </row>
    <row r="44" spans="2:3" x14ac:dyDescent="0.2">
      <c r="B44" s="113" t="s">
        <v>255</v>
      </c>
      <c r="C44" s="91">
        <v>104224</v>
      </c>
    </row>
    <row r="45" spans="2:3" x14ac:dyDescent="0.2">
      <c r="B45" s="118" t="s">
        <v>256</v>
      </c>
      <c r="C45" s="91">
        <v>81097</v>
      </c>
    </row>
    <row r="46" spans="2:3" x14ac:dyDescent="0.2">
      <c r="B46" s="113" t="s">
        <v>257</v>
      </c>
      <c r="C46" s="91">
        <v>36046</v>
      </c>
    </row>
    <row r="47" spans="2:3" x14ac:dyDescent="0.2">
      <c r="B47" s="113" t="s">
        <v>258</v>
      </c>
      <c r="C47" s="91">
        <v>6035</v>
      </c>
    </row>
    <row r="48" spans="2:3" x14ac:dyDescent="0.2">
      <c r="B48" s="113" t="s">
        <v>259</v>
      </c>
      <c r="C48" s="91">
        <v>3046</v>
      </c>
    </row>
    <row r="49" spans="2:5" ht="13.5" thickBot="1" x14ac:dyDescent="0.25">
      <c r="B49" s="113" t="s">
        <v>193</v>
      </c>
      <c r="C49" s="91">
        <v>452053</v>
      </c>
    </row>
    <row r="50" spans="2:5" ht="15.75" thickBot="1" x14ac:dyDescent="0.3">
      <c r="B50" s="83"/>
      <c r="C50" s="114">
        <v>4717913</v>
      </c>
      <c r="D50" t="e">
        <f>C50=#REF!</f>
        <v>#REF!</v>
      </c>
      <c r="E50" t="b">
        <f>SUM(C36:C49)=C50</f>
        <v>1</v>
      </c>
    </row>
    <row r="51" spans="2:5" ht="15" x14ac:dyDescent="0.25">
      <c r="B51" s="92" t="s">
        <v>46</v>
      </c>
      <c r="C51" s="83"/>
    </row>
    <row r="52" spans="2:5" x14ac:dyDescent="0.2">
      <c r="B52" s="118" t="s">
        <v>250</v>
      </c>
      <c r="C52" s="91">
        <v>-632776</v>
      </c>
    </row>
    <row r="53" spans="2:5" x14ac:dyDescent="0.2">
      <c r="B53" s="118" t="s">
        <v>260</v>
      </c>
      <c r="C53" s="91">
        <v>-429008</v>
      </c>
    </row>
    <row r="54" spans="2:5" x14ac:dyDescent="0.2">
      <c r="B54" s="118" t="s">
        <v>254</v>
      </c>
      <c r="C54" s="91">
        <v>-165377</v>
      </c>
    </row>
    <row r="55" spans="2:5" x14ac:dyDescent="0.2">
      <c r="B55" s="118" t="s">
        <v>261</v>
      </c>
      <c r="C55" s="91">
        <v>-148802</v>
      </c>
    </row>
    <row r="56" spans="2:5" x14ac:dyDescent="0.2">
      <c r="B56" s="118" t="s">
        <v>262</v>
      </c>
      <c r="C56" s="91">
        <v>-118831</v>
      </c>
    </row>
    <row r="57" spans="2:5" x14ac:dyDescent="0.2">
      <c r="B57" s="118" t="s">
        <v>259</v>
      </c>
      <c r="C57" s="91">
        <v>-86830</v>
      </c>
    </row>
    <row r="58" spans="2:5" x14ac:dyDescent="0.2">
      <c r="B58" s="118" t="s">
        <v>247</v>
      </c>
      <c r="C58" s="91">
        <v>-65872</v>
      </c>
    </row>
    <row r="59" spans="2:5" x14ac:dyDescent="0.2">
      <c r="B59" s="118" t="s">
        <v>263</v>
      </c>
      <c r="C59" s="91">
        <v>-12240</v>
      </c>
    </row>
    <row r="60" spans="2:5" x14ac:dyDescent="0.2">
      <c r="B60" s="118" t="s">
        <v>264</v>
      </c>
      <c r="C60" s="91">
        <v>-3114</v>
      </c>
    </row>
    <row r="61" spans="2:5" ht="13.5" thickBot="1" x14ac:dyDescent="0.25">
      <c r="B61" s="118" t="s">
        <v>193</v>
      </c>
      <c r="C61" s="115">
        <v>-259476</v>
      </c>
    </row>
    <row r="62" spans="2:5" ht="15.75" thickBot="1" x14ac:dyDescent="0.3">
      <c r="B62" s="83"/>
      <c r="C62" s="93">
        <v>-1922326</v>
      </c>
      <c r="D62" t="e">
        <f>C62=#REF!</f>
        <v>#REF!</v>
      </c>
      <c r="E62" t="b">
        <f>SUM(C52:C61)=C62</f>
        <v>1</v>
      </c>
    </row>
    <row r="63" spans="2:5" ht="15.75" thickBot="1" x14ac:dyDescent="0.3">
      <c r="B63" s="83"/>
      <c r="C63" s="94">
        <v>2795587</v>
      </c>
      <c r="D63" t="e">
        <f>C63=#REF!</f>
        <v>#REF!</v>
      </c>
      <c r="E63" t="b">
        <f>C62+C50=C63</f>
        <v>1</v>
      </c>
    </row>
    <row r="64" spans="2:5" ht="13.5" thickTop="1" x14ac:dyDescent="0.2"/>
    <row r="66" spans="2:5" ht="15.75" x14ac:dyDescent="0.2">
      <c r="B66" s="80" t="s">
        <v>265</v>
      </c>
    </row>
    <row r="67" spans="2:5" ht="25.5" x14ac:dyDescent="0.2">
      <c r="B67" s="178"/>
      <c r="C67" s="84" t="s">
        <v>233</v>
      </c>
    </row>
    <row r="68" spans="2:5" x14ac:dyDescent="0.2">
      <c r="B68" s="178"/>
      <c r="C68" s="84" t="s">
        <v>234</v>
      </c>
    </row>
    <row r="69" spans="2:5" x14ac:dyDescent="0.2">
      <c r="B69" s="178"/>
      <c r="C69" s="84" t="s">
        <v>116</v>
      </c>
    </row>
    <row r="70" spans="2:5" ht="13.5" thickBot="1" x14ac:dyDescent="0.25">
      <c r="B70" s="178"/>
      <c r="C70" s="85" t="s">
        <v>37</v>
      </c>
    </row>
    <row r="71" spans="2:5" x14ac:dyDescent="0.2">
      <c r="B71" s="118" t="s">
        <v>266</v>
      </c>
      <c r="C71" s="91">
        <v>2297283</v>
      </c>
    </row>
    <row r="72" spans="2:5" ht="13.5" thickBot="1" x14ac:dyDescent="0.25">
      <c r="B72" s="118" t="s">
        <v>267</v>
      </c>
      <c r="C72" s="91">
        <v>1996332</v>
      </c>
    </row>
    <row r="73" spans="2:5" ht="15.75" thickBot="1" x14ac:dyDescent="0.3">
      <c r="B73" s="83"/>
      <c r="C73" s="111">
        <v>4293615</v>
      </c>
      <c r="D73" t="e">
        <f>C73=#REF!</f>
        <v>#REF!</v>
      </c>
      <c r="E73" t="b">
        <f>C71+C72=C73</f>
        <v>1</v>
      </c>
    </row>
    <row r="74" spans="2:5" ht="13.5" thickTop="1" x14ac:dyDescent="0.2"/>
    <row r="79" spans="2:5" ht="15.75" x14ac:dyDescent="0.2">
      <c r="B79" s="80" t="s">
        <v>268</v>
      </c>
    </row>
    <row r="80" spans="2:5" ht="25.5" x14ac:dyDescent="0.2">
      <c r="B80" s="178"/>
      <c r="C80" s="84" t="s">
        <v>233</v>
      </c>
    </row>
    <row r="81" spans="2:5" x14ac:dyDescent="0.2">
      <c r="B81" s="178"/>
      <c r="C81" s="84" t="s">
        <v>234</v>
      </c>
    </row>
    <row r="82" spans="2:5" x14ac:dyDescent="0.2">
      <c r="B82" s="178"/>
      <c r="C82" s="84" t="s">
        <v>116</v>
      </c>
    </row>
    <row r="83" spans="2:5" ht="13.5" thickBot="1" x14ac:dyDescent="0.25">
      <c r="B83" s="178"/>
      <c r="C83" s="85" t="s">
        <v>37</v>
      </c>
    </row>
    <row r="84" spans="2:5" x14ac:dyDescent="0.2">
      <c r="B84" s="118" t="s">
        <v>5</v>
      </c>
      <c r="C84" s="91">
        <v>55029575</v>
      </c>
    </row>
    <row r="85" spans="2:5" x14ac:dyDescent="0.2">
      <c r="B85" s="118" t="s">
        <v>269</v>
      </c>
      <c r="C85" s="91">
        <v>7539125</v>
      </c>
    </row>
    <row r="86" spans="2:5" x14ac:dyDescent="0.2">
      <c r="B86" s="118" t="s">
        <v>7</v>
      </c>
      <c r="C86" s="91">
        <v>35593</v>
      </c>
    </row>
    <row r="87" spans="2:5" x14ac:dyDescent="0.2">
      <c r="B87" s="118" t="s">
        <v>8</v>
      </c>
      <c r="C87" s="91">
        <v>14101</v>
      </c>
    </row>
    <row r="88" spans="2:5" x14ac:dyDescent="0.2">
      <c r="B88" s="118" t="s">
        <v>2</v>
      </c>
      <c r="C88" s="90">
        <v>16</v>
      </c>
    </row>
    <row r="89" spans="2:5" x14ac:dyDescent="0.2">
      <c r="B89" s="118" t="s">
        <v>4</v>
      </c>
      <c r="C89" s="90">
        <v>-10</v>
      </c>
    </row>
    <row r="90" spans="2:5" x14ac:dyDescent="0.2">
      <c r="B90" s="118" t="s">
        <v>239</v>
      </c>
      <c r="C90" s="91">
        <v>-4999</v>
      </c>
    </row>
    <row r="91" spans="2:5" x14ac:dyDescent="0.2">
      <c r="B91" s="118" t="s">
        <v>3</v>
      </c>
      <c r="C91" s="91">
        <v>-26459</v>
      </c>
    </row>
    <row r="92" spans="2:5" ht="25.5" x14ac:dyDescent="0.2">
      <c r="B92" s="113" t="s">
        <v>241</v>
      </c>
      <c r="C92" s="91">
        <v>-30105</v>
      </c>
    </row>
    <row r="93" spans="2:5" ht="13.5" thickBot="1" x14ac:dyDescent="0.25">
      <c r="B93" s="118" t="s">
        <v>12</v>
      </c>
      <c r="C93" s="91">
        <v>-9006221</v>
      </c>
    </row>
    <row r="94" spans="2:5" ht="15.75" thickBot="1" x14ac:dyDescent="0.3">
      <c r="B94" s="83"/>
      <c r="C94" s="111">
        <v>53550616</v>
      </c>
      <c r="D94" t="e">
        <f>C94=#REF!</f>
        <v>#REF!</v>
      </c>
      <c r="E94" t="b">
        <f>SUM(C84:C93)=C94</f>
        <v>1</v>
      </c>
    </row>
    <row r="95" spans="2:5" ht="13.5" thickTop="1" x14ac:dyDescent="0.2"/>
    <row r="97" spans="2:5" ht="15.75" x14ac:dyDescent="0.2">
      <c r="B97" s="80" t="s">
        <v>270</v>
      </c>
    </row>
    <row r="98" spans="2:5" ht="25.5" x14ac:dyDescent="0.2">
      <c r="B98" s="178"/>
      <c r="C98" s="84" t="s">
        <v>233</v>
      </c>
    </row>
    <row r="99" spans="2:5" x14ac:dyDescent="0.2">
      <c r="B99" s="178"/>
      <c r="C99" s="84" t="s">
        <v>234</v>
      </c>
    </row>
    <row r="100" spans="2:5" x14ac:dyDescent="0.2">
      <c r="B100" s="178"/>
      <c r="C100" s="84" t="s">
        <v>116</v>
      </c>
    </row>
    <row r="101" spans="2:5" ht="13.5" thickBot="1" x14ac:dyDescent="0.25">
      <c r="B101" s="178"/>
      <c r="C101" s="85" t="s">
        <v>37</v>
      </c>
    </row>
    <row r="102" spans="2:5" x14ac:dyDescent="0.2">
      <c r="B102" s="118" t="s">
        <v>271</v>
      </c>
      <c r="C102" s="91">
        <v>8509627</v>
      </c>
    </row>
    <row r="103" spans="2:5" ht="13.5" thickBot="1" x14ac:dyDescent="0.25">
      <c r="B103" s="118" t="s">
        <v>272</v>
      </c>
      <c r="C103" s="91">
        <v>1134397</v>
      </c>
    </row>
    <row r="104" spans="2:5" ht="15.75" thickBot="1" x14ac:dyDescent="0.3">
      <c r="B104" s="83"/>
      <c r="C104" s="111">
        <v>9644024</v>
      </c>
      <c r="D104" t="e">
        <f>#REF!=-C104</f>
        <v>#REF!</v>
      </c>
      <c r="E104" t="b">
        <f>C102+C103=C104</f>
        <v>1</v>
      </c>
    </row>
    <row r="105" spans="2:5" ht="13.5" thickTop="1" x14ac:dyDescent="0.2">
      <c r="D105" t="e">
        <f>C104=#REF!</f>
        <v>#REF!</v>
      </c>
    </row>
    <row r="108" spans="2:5" ht="15.75" x14ac:dyDescent="0.2">
      <c r="B108" s="80" t="s">
        <v>273</v>
      </c>
    </row>
    <row r="109" spans="2:5" ht="25.5" x14ac:dyDescent="0.2">
      <c r="B109" s="178"/>
      <c r="C109" s="84" t="s">
        <v>233</v>
      </c>
    </row>
    <row r="110" spans="2:5" x14ac:dyDescent="0.2">
      <c r="B110" s="178"/>
      <c r="C110" s="84" t="s">
        <v>234</v>
      </c>
    </row>
    <row r="111" spans="2:5" x14ac:dyDescent="0.2">
      <c r="B111" s="178"/>
      <c r="C111" s="84" t="s">
        <v>116</v>
      </c>
    </row>
    <row r="112" spans="2:5" ht="13.5" thickBot="1" x14ac:dyDescent="0.25">
      <c r="B112" s="178"/>
      <c r="C112" s="85" t="s">
        <v>37</v>
      </c>
    </row>
    <row r="113" spans="2:3" x14ac:dyDescent="0.2">
      <c r="B113" s="118" t="s">
        <v>274</v>
      </c>
      <c r="C113" s="91">
        <v>1874280</v>
      </c>
    </row>
    <row r="114" spans="2:3" x14ac:dyDescent="0.2">
      <c r="B114" s="118" t="s">
        <v>184</v>
      </c>
      <c r="C114" s="91">
        <v>1573277</v>
      </c>
    </row>
    <row r="115" spans="2:3" x14ac:dyDescent="0.2">
      <c r="B115" s="118" t="s">
        <v>275</v>
      </c>
      <c r="C115" s="91">
        <v>1180767</v>
      </c>
    </row>
    <row r="116" spans="2:3" x14ac:dyDescent="0.2">
      <c r="B116" s="118" t="s">
        <v>276</v>
      </c>
      <c r="C116" s="91">
        <v>1025784</v>
      </c>
    </row>
    <row r="117" spans="2:3" x14ac:dyDescent="0.2">
      <c r="B117" s="118" t="s">
        <v>277</v>
      </c>
      <c r="C117" s="91">
        <v>512887</v>
      </c>
    </row>
    <row r="118" spans="2:3" x14ac:dyDescent="0.2">
      <c r="B118" s="118" t="s">
        <v>278</v>
      </c>
      <c r="C118" s="91">
        <v>722685</v>
      </c>
    </row>
    <row r="119" spans="2:3" x14ac:dyDescent="0.2">
      <c r="B119" s="118" t="s">
        <v>279</v>
      </c>
      <c r="C119" s="91">
        <v>438167</v>
      </c>
    </row>
    <row r="120" spans="2:3" x14ac:dyDescent="0.2">
      <c r="B120" s="118" t="s">
        <v>280</v>
      </c>
      <c r="C120" s="91">
        <v>303611</v>
      </c>
    </row>
    <row r="121" spans="2:3" x14ac:dyDescent="0.2">
      <c r="B121" s="118" t="s">
        <v>281</v>
      </c>
      <c r="C121" s="91">
        <v>111997</v>
      </c>
    </row>
    <row r="122" spans="2:3" x14ac:dyDescent="0.2">
      <c r="B122" s="118" t="s">
        <v>282</v>
      </c>
      <c r="C122" s="91">
        <v>133471</v>
      </c>
    </row>
    <row r="123" spans="2:3" x14ac:dyDescent="0.2">
      <c r="B123" s="118" t="s">
        <v>283</v>
      </c>
      <c r="C123" s="91">
        <v>88451</v>
      </c>
    </row>
    <row r="124" spans="2:3" x14ac:dyDescent="0.2">
      <c r="B124" s="118" t="s">
        <v>284</v>
      </c>
      <c r="C124" s="91">
        <v>57505</v>
      </c>
    </row>
    <row r="125" spans="2:3" x14ac:dyDescent="0.2">
      <c r="B125" s="118" t="s">
        <v>258</v>
      </c>
      <c r="C125" s="91">
        <v>110123</v>
      </c>
    </row>
    <row r="126" spans="2:3" x14ac:dyDescent="0.2">
      <c r="B126" s="118" t="s">
        <v>285</v>
      </c>
      <c r="C126" s="91">
        <v>47699</v>
      </c>
    </row>
    <row r="127" spans="2:3" x14ac:dyDescent="0.2">
      <c r="B127" s="118" t="s">
        <v>286</v>
      </c>
      <c r="C127" s="91">
        <v>11526</v>
      </c>
    </row>
    <row r="128" spans="2:3" x14ac:dyDescent="0.2">
      <c r="B128" s="118" t="s">
        <v>287</v>
      </c>
      <c r="C128" s="91">
        <v>7118</v>
      </c>
    </row>
    <row r="129" spans="2:5" ht="13.5" thickBot="1" x14ac:dyDescent="0.25">
      <c r="B129" s="118" t="s">
        <v>193</v>
      </c>
      <c r="C129" s="91">
        <v>1375261</v>
      </c>
    </row>
    <row r="130" spans="2:5" ht="15.75" thickBot="1" x14ac:dyDescent="0.3">
      <c r="B130" s="83"/>
      <c r="C130" s="111">
        <v>9574609</v>
      </c>
      <c r="D130" t="b">
        <f>SUM(C113:C129)=C130</f>
        <v>1</v>
      </c>
      <c r="E130" t="e">
        <f>C130=-#REF!</f>
        <v>#REF!</v>
      </c>
    </row>
    <row r="131" spans="2:5" ht="13.5" thickTop="1" x14ac:dyDescent="0.2"/>
  </sheetData>
  <mergeCells count="6">
    <mergeCell ref="B109:B112"/>
    <mergeCell ref="B4:B7"/>
    <mergeCell ref="B31:B34"/>
    <mergeCell ref="B67:B70"/>
    <mergeCell ref="B80:B83"/>
    <mergeCell ref="B98:B1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ф1</vt:lpstr>
      <vt:lpstr>Ф2</vt:lpstr>
      <vt:lpstr>ф3</vt:lpstr>
      <vt:lpstr>ф4</vt:lpstr>
      <vt:lpstr>Лист1</vt:lpstr>
      <vt:lpstr>Лист2</vt:lpstr>
      <vt:lpstr>Лист1!_Ref113247482</vt:lpstr>
      <vt:lpstr>Лист2!_Toc224115779</vt:lpstr>
      <vt:lpstr>Лист2!_Toc384285893</vt:lpstr>
      <vt:lpstr>ф1!Область_печати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Галым Толеуов</dc:creator>
  <cp:lastModifiedBy>Sholpan Satpayeva</cp:lastModifiedBy>
  <cp:lastPrinted>2023-04-13T09:50:25Z</cp:lastPrinted>
  <dcterms:created xsi:type="dcterms:W3CDTF">2019-09-06T03:48:06Z</dcterms:created>
  <dcterms:modified xsi:type="dcterms:W3CDTF">2023-04-13T09:50:29Z</dcterms:modified>
</cp:coreProperties>
</file>