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s01\Folders\Public\"/>
    </mc:Choice>
  </mc:AlternateContent>
  <xr:revisionPtr revIDLastSave="0" documentId="8_{13174BE7-DC24-46AA-A6C1-EA21DF04EA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5" r:id="rId1"/>
    <sheet name="Ф2" sheetId="18" r:id="rId2"/>
    <sheet name="Ф3" sheetId="19" r:id="rId3"/>
    <sheet name="Ф4" sheetId="20" r:id="rId4"/>
  </sheets>
  <definedNames>
    <definedName name="_xlnm.Print_Area" localSheetId="0">ф1!$A$1:$D$53</definedName>
    <definedName name="_xlnm.Print_Area" localSheetId="2">Ф3!$A$1:$D$62</definedName>
    <definedName name="_xlnm.Print_Area" localSheetId="3">Ф4!$A$1:$M$35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5" l="1"/>
  <c r="D25" i="15"/>
  <c r="K21" i="20" l="1"/>
  <c r="M21" i="20" s="1"/>
  <c r="M11" i="20"/>
  <c r="M14" i="20" l="1"/>
  <c r="M13" i="20"/>
  <c r="C29" i="20" l="1"/>
  <c r="M28" i="20"/>
  <c r="M27" i="20"/>
  <c r="I25" i="20"/>
  <c r="G25" i="20"/>
  <c r="G29" i="20" s="1"/>
  <c r="C19" i="20"/>
  <c r="M18" i="20"/>
  <c r="M17" i="20"/>
  <c r="M16" i="20"/>
  <c r="I15" i="20"/>
  <c r="I19" i="20" s="1"/>
  <c r="I29" i="20" s="1"/>
  <c r="G15" i="20"/>
  <c r="G19" i="20" s="1"/>
  <c r="E15" i="20"/>
  <c r="E19" i="20" s="1"/>
  <c r="D52" i="19"/>
  <c r="C52" i="19"/>
  <c r="D46" i="19"/>
  <c r="D24" i="19"/>
  <c r="D36" i="19" s="1"/>
  <c r="D38" i="19" s="1"/>
  <c r="D49" i="18"/>
  <c r="C49" i="18"/>
  <c r="D30" i="18"/>
  <c r="D17" i="18"/>
  <c r="D21" i="18" s="1"/>
  <c r="D38" i="18" s="1"/>
  <c r="D41" i="18" s="1"/>
  <c r="C17" i="18"/>
  <c r="C21" i="18" s="1"/>
  <c r="M24" i="20" l="1"/>
  <c r="D57" i="19"/>
  <c r="C30" i="18"/>
  <c r="C38" i="18" s="1"/>
  <c r="D51" i="18"/>
  <c r="E25" i="20"/>
  <c r="E29" i="20" s="1"/>
  <c r="C41" i="18" l="1"/>
  <c r="C24" i="19"/>
  <c r="M23" i="20"/>
  <c r="M25" i="20" s="1"/>
  <c r="M29" i="20" s="1"/>
  <c r="C61" i="18"/>
  <c r="C51" i="18"/>
  <c r="K15" i="20"/>
  <c r="K19" i="20" s="1"/>
  <c r="M15" i="20"/>
  <c r="M19" i="20" s="1"/>
  <c r="K25" i="20" l="1"/>
  <c r="K29" i="20" s="1"/>
  <c r="C46" i="19" l="1"/>
  <c r="C36" i="19" l="1"/>
  <c r="C38" i="19" s="1"/>
  <c r="C57" i="19" s="1"/>
  <c r="C64" i="19" s="1"/>
  <c r="C31" i="15"/>
  <c r="D42" i="15" l="1"/>
  <c r="D44" i="15" l="1"/>
  <c r="D31" i="15"/>
  <c r="D45" i="15" l="1"/>
  <c r="C42" i="15"/>
  <c r="O29" i="20" s="1"/>
  <c r="C44" i="15" l="1"/>
  <c r="C45" i="15" s="1"/>
</calcChain>
</file>

<file path=xl/sharedStrings.xml><?xml version="1.0" encoding="utf-8"?>
<sst xmlns="http://schemas.openxmlformats.org/spreadsheetml/2006/main" count="183" uniqueCount="150">
  <si>
    <t>Прочие активы</t>
  </si>
  <si>
    <t>Уставный капитал</t>
  </si>
  <si>
    <t>(в тысячах казахстанских тенге)</t>
  </si>
  <si>
    <t>АКТИВЫ</t>
  </si>
  <si>
    <t>ОБЯЗАТЕЛЬСТВА</t>
  </si>
  <si>
    <t>АКЦИОНЕРНОЕ ОБЩЕСТВО «ИНВЕСТИЦИОННЫЙ ДОМ  «FINCRAFT»</t>
  </si>
  <si>
    <t>Прочие доходы/(расходы)</t>
  </si>
  <si>
    <t>Резерв переоценки финансовых активов, имеющихся в наличии для продажи</t>
  </si>
  <si>
    <t>Итого совокупный убыток за год</t>
  </si>
  <si>
    <t>Чистая прибыль</t>
  </si>
  <si>
    <t>Итого совокупный доход</t>
  </si>
  <si>
    <t>Выплата дивидендов акционеру</t>
  </si>
  <si>
    <t>Дисконт при первоначальном признании займов, выданных связанным сторонам</t>
  </si>
  <si>
    <t>Расходы на персонал</t>
  </si>
  <si>
    <t>Непокрытая прибыль</t>
  </si>
  <si>
    <t>Председатель Правления Колдасов Е.Т.</t>
  </si>
  <si>
    <t>____________________</t>
  </si>
  <si>
    <t>Главный бухгалтер Сатпаева Ш.К.</t>
  </si>
  <si>
    <t>Приме-чания</t>
  </si>
  <si>
    <t>Итого капитал</t>
  </si>
  <si>
    <t>Процентные доходы</t>
  </si>
  <si>
    <t>Процентный доход по договорам обратной покупки РЕПО</t>
  </si>
  <si>
    <t>Процентный доход(расход) по займам</t>
  </si>
  <si>
    <t>Процентный доход по средствам в банках</t>
  </si>
  <si>
    <t>Прочие процентные доходы</t>
  </si>
  <si>
    <t>Итого процентный доход</t>
  </si>
  <si>
    <t>Чистые комиссионные доходы</t>
  </si>
  <si>
    <t>Чистая прибыль/ (убыток) по операциям c иностранной валютой</t>
  </si>
  <si>
    <t>Чистая прибыль/(убыток) по операциям с финансовыми активами по справедливой стоимости через прибыль или убыток</t>
  </si>
  <si>
    <t>Чистая реализованная прибыль от выбытия финансовых активов, оцениваемым по справедливой стоимости через прочий совокупный доход</t>
  </si>
  <si>
    <t>Доходы/(убытки) от обесценения финансовых активов, оцениваемых по справедливой стоимости через прочий совокупный доход</t>
  </si>
  <si>
    <t>Чистые непроцентные доходы/(расходы)</t>
  </si>
  <si>
    <t>Прочие операционные расходы</t>
  </si>
  <si>
    <t>Прочие резервы</t>
  </si>
  <si>
    <t>Прибыль/(убыток) до расходов по налогу на прибыль</t>
  </si>
  <si>
    <t>Расходы по налогу на прибыль</t>
  </si>
  <si>
    <t>Чистая прибыль/(убыток) за период</t>
  </si>
  <si>
    <t>Прочий совокупный доход:</t>
  </si>
  <si>
    <t>Статьи, которые впоследствии не могут быть реклассифицированы в состав прибылей или убытков:</t>
  </si>
  <si>
    <t>Нереализованный доход от переоценки долевых финансовых активов, оцениваемых по справедливой стоимости через прочий совокупный доход</t>
  </si>
  <si>
    <t>Статьи, которые впоследствии могут быть реклассифицированы в состав прибылей или убытков:</t>
  </si>
  <si>
    <t>Нереализованный доход от переоценки долговых финансовых активов, оцениваемым по справедливой стоимости через прочий совокупный доход</t>
  </si>
  <si>
    <t>Прочий совокупный доход за год</t>
  </si>
  <si>
    <t xml:space="preserve">Итого совокупный доход/(убыток) за период </t>
  </si>
  <si>
    <t>2021 года</t>
  </si>
  <si>
    <t>Основные средства и нематериальные активы</t>
  </si>
  <si>
    <t>Активы в форме права пользования (за вычетом амортизации и убытков от обесценения)</t>
  </si>
  <si>
    <t>Гудвилл</t>
  </si>
  <si>
    <t>Страховые премии и активы по перестрахованию</t>
  </si>
  <si>
    <t>Нераспределенная прибыль предыдущих лет</t>
  </si>
  <si>
    <t>Нераспределенная прибыль отчетного периода</t>
  </si>
  <si>
    <t>Доходы от страховой деятельности</t>
  </si>
  <si>
    <t xml:space="preserve">* неаудированный </t>
  </si>
  <si>
    <t>Прим.</t>
  </si>
  <si>
    <t xml:space="preserve">Денежные средства и их эквиваленты  </t>
  </si>
  <si>
    <t>Счета и депозиты в банках и прочих финансовых институтах</t>
  </si>
  <si>
    <t>Операции "обратное РЕПО"</t>
  </si>
  <si>
    <t>Ценные бумаги, оцениваемые по справедливой стоимости, изменения которых отражаются в составе прибыли или убытка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</si>
  <si>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</si>
  <si>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</si>
  <si>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>Дебиторская задолженность</t>
  </si>
  <si>
    <t>Долгосрочные активы, предназначенные для продажи</t>
  </si>
  <si>
    <t xml:space="preserve">Текущий налоговый актив </t>
  </si>
  <si>
    <t xml:space="preserve">Отложенный налоговый актив </t>
  </si>
  <si>
    <t>Всего активов</t>
  </si>
  <si>
    <t>Всего обязательств</t>
  </si>
  <si>
    <t>Капитал</t>
  </si>
  <si>
    <t>Акционерный капитал</t>
  </si>
  <si>
    <t>Изъятый капитал</t>
  </si>
  <si>
    <t>Резерв изменений справедливой стоимости финансовых активов</t>
  </si>
  <si>
    <t>Резерв переоценки основных средств</t>
  </si>
  <si>
    <t xml:space="preserve">Накопленный резерв по переводу в валюту представления данных </t>
  </si>
  <si>
    <t>Всего капитала, причитающегося акционерам Группы</t>
  </si>
  <si>
    <t>Доля неконтролирующих акционеров</t>
  </si>
  <si>
    <t>Всего капитала</t>
  </si>
  <si>
    <t>Всего обязательств и капитала</t>
  </si>
  <si>
    <t>Резерв по пересчету иностранной валюты</t>
  </si>
  <si>
    <t>Стабилизационный резерв</t>
  </si>
  <si>
    <t>Перевод из стабилизационного резерва</t>
  </si>
  <si>
    <t>Краткосрочные финансовые обязательства</t>
  </si>
  <si>
    <t>ПРОМЕЖУТОЧНЫЙ КОНСОЛИДИРОВАННЫЙ СОКРАЩЕННЫЙ ОТЧЕТ О ДВИЖЕНИИ ДЕНЕЖНЫХ СРЕДСТВ</t>
  </si>
  <si>
    <t>В тыс. тенге</t>
  </si>
  <si>
    <t>ДВИЖЕНИЕ ДЕНЕЖНЫХ СРЕДСТВ ОТ</t>
  </si>
  <si>
    <t>ОПЕРАЦИОННОЙ ДЕЯТЕЛЬНОСТИ:</t>
  </si>
  <si>
    <t>Прибыль до корпоративного подоходного налога</t>
  </si>
  <si>
    <t>Корректировки на:</t>
  </si>
  <si>
    <t>Чистые нереализованные (доходы)/расходы по операциям с финансовыми активами, оцениваемых по справедливой стоимости через прибыль или убыток</t>
  </si>
  <si>
    <t xml:space="preserve">Прибыль от выбытия финансовых активов, оцениваемых по справедливой стоимости через прочий совокупный доход </t>
  </si>
  <si>
    <t>Чистые расходы/(доходы) по нереализованной переоценке иностранной валюты</t>
  </si>
  <si>
    <t>Нереализованные доходы от восстановления финансовых активов, оцениваемых по справедливой стоимости через прочий совокупный доход</t>
  </si>
  <si>
    <t xml:space="preserve">Формирование резерва под обесценение </t>
  </si>
  <si>
    <t xml:space="preserve">Износ основных средств и амортизация активов в виде права пользования и нематериальных активов  </t>
  </si>
  <si>
    <t>Изменения в начисленных расходах по отпускам</t>
  </si>
  <si>
    <t>Амортизация дисконта по финансовым активам, оцениваемым через прочий совокупный доход и по финансовым активам, оцениваемым по справедливой стоимости через прибыль или убыток</t>
  </si>
  <si>
    <t>Амортизация дисконта по займам, выданным связанным сторонам</t>
  </si>
  <si>
    <t>Изменение в начисленных процентных расходах по аренде</t>
  </si>
  <si>
    <t>Изменение в резервах незаработанных страховых премий</t>
  </si>
  <si>
    <t>Изменение в резервах по убыткам и расходам на урегулирование страховых требований</t>
  </si>
  <si>
    <t>Денежные средства (использованные в)/ от операционной деятельности до изменения операционных активов и обязательств</t>
  </si>
  <si>
    <t>Уменьшение/(увеличение) в операционных активах:</t>
  </si>
  <si>
    <t xml:space="preserve">Финансовые активы, оцениваемые по справедливой стоимости через прибыль или убыток </t>
  </si>
  <si>
    <t>Торговая дебиторская задолженность</t>
  </si>
  <si>
    <t>Авансы выданные</t>
  </si>
  <si>
    <t>Страховые активы</t>
  </si>
  <si>
    <t>Текущие налоговые активы</t>
  </si>
  <si>
    <t>Увеличение/(уменьшение) в операционных обязательствах:</t>
  </si>
  <si>
    <t>Начисленные расходы и прочие обязательства</t>
  </si>
  <si>
    <t>Страховые обязательства</t>
  </si>
  <si>
    <t>Чистые денежные средства,  использованные в операционной деятельности до расходов по корпоративному подоходному налогу</t>
  </si>
  <si>
    <t>Корпоративный подоходный налог уплаченный</t>
  </si>
  <si>
    <t>Чистые денежные средства, использованные в операционной деятельности</t>
  </si>
  <si>
    <t>ДВИЖЕНИЕ ДЕНЕЖНЫХ СРЕДСТВ ОТ ИНВЕСТИЦИОННОЙ ДЕЯТЕЛЬНОСТИ:</t>
  </si>
  <si>
    <t xml:space="preserve">Приобретение дочерней организации за вычетом полученных денежных средств их </t>
  </si>
  <si>
    <t xml:space="preserve">Приобретение основных средств </t>
  </si>
  <si>
    <t>Поступления от продажи основных средств</t>
  </si>
  <si>
    <t xml:space="preserve">Поступления от продажи и погашения финансовых активов, оцениваемых по справедливой стоимости через прочий совокупный доход (МСФО 39 - финансовых активов доступных для продажи) </t>
  </si>
  <si>
    <t>Приобретение финансовых активов, оцениваемых по справедливой стоимости через прочий совокупный доход (МСФО 39 - финансовых активов доступных для продажи)</t>
  </si>
  <si>
    <t>Чистые денежные средства, полученные от инвестиционной деятельности</t>
  </si>
  <si>
    <t>ДВИЖЕНИЕ ДЕНЕЖНЫХ СРЕДСТВ ОТ ФИНАНСОВОЙ ДЕЯТЕЛЬНОСТИ:</t>
  </si>
  <si>
    <t xml:space="preserve">Выплата дивидендов </t>
  </si>
  <si>
    <t>Займы, выданные связанным сторонам</t>
  </si>
  <si>
    <t>Возврат займов, выданных связанным сторонам</t>
  </si>
  <si>
    <t>Выплата основной суммы обязательств по аренде</t>
  </si>
  <si>
    <t>Чистые денежные средства, использованные в финансовой деятельности</t>
  </si>
  <si>
    <t>Чистое уменьшение в денежных средствах и их эквивалентах</t>
  </si>
  <si>
    <t>Влияние изменений обменных курсов на денежные средства и их эквиваленты</t>
  </si>
  <si>
    <t>Влияние изменений ожидаемых кредитных убытков на денежные средства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</si>
  <si>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</si>
  <si>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</si>
  <si>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На 1 января 2022 года</t>
  </si>
  <si>
    <t>ПРОМЕЖУТОЧНЫЙ КОНСОЛИДИРОВАННЫЙ СОКРАЩЕННЫЙ ОТЧЕТ О СОВОКУПНОМ ДОХОДЕ</t>
  </si>
  <si>
    <t>За период,  закончившийся</t>
  </si>
  <si>
    <t>2022 года</t>
  </si>
  <si>
    <t>ЗА ПЕРИОД, ЗАКОНЧИВШИЙСЯ 30 ИЮНЯ 2022 ГОДА</t>
  </si>
  <si>
    <t>30 июня*</t>
  </si>
  <si>
    <t>Процентный доход по финансовым активам по справедливой стоимости</t>
  </si>
  <si>
    <t>Процентный расход по краткосрочным финансовым обязательствам</t>
  </si>
  <si>
    <t>Понесенные страховые выплаты за минусом перестрахования</t>
  </si>
  <si>
    <t>За период,  закончившийся 30 июня 2021 года</t>
  </si>
  <si>
    <t>На 1 января 2021 года</t>
  </si>
  <si>
    <t>На 30 июня 2021 года</t>
  </si>
  <si>
    <t>За период,  закончившийся 30 июня 2022 года</t>
  </si>
  <si>
    <t>На 30 июня 2022 года</t>
  </si>
  <si>
    <t>Прочий совокупный доход (убыток)</t>
  </si>
  <si>
    <t>Чистая прибыль (убыток)</t>
  </si>
  <si>
    <t>на 30 июня                     2022 года</t>
  </si>
  <si>
    <t>на 31 декабря                           2021 года</t>
  </si>
  <si>
    <t>ПРОМЕЖУТОЧНЫЙ КОНСОЛИДИРОВАННЫЙ СОКРАЩЕННЫЙ ОТЧЕТ О ФИНАНСОВОМ</t>
  </si>
  <si>
    <t>ПОЛОЖЕНИИ ПО СОСТОЯНИЮ НА 30 ИЮНЯ 2022 ГОДА</t>
  </si>
  <si>
    <t>ПРОМЕЖУТОЧНЫЙ КОНСОЛИДИРОВАННЫЙ СОКРАЩЕННЫЙ ОТЧЕТ ОБ ИЗМЕНЕНИЯХ В КАПИТАЛЕ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</si>
</sst>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7" formatCode="_(* #,##0.00_);_(* \(#,##0.00\);_(* &quot;-&quot;??_);_(@_)"/>
    <numFmt numFmtId="168" formatCode="_([$€]* #,##0.00_);_([$€]* \(#,##0.00\);_([$€]* &quot;-&quot;??_);_(@_)"/>
    <numFmt numFmtId="169" formatCode="_-* #,##0.00[$€]_-;\-* #,##0.00[$€]_-;_-* &quot;-&quot;??[$€]_-;_-@_-"/>
    <numFmt numFmtId="170" formatCode="_-* #&quot;,&quot;##0\ _р_._-;\-* #&quot;,&quot;##0\ _р_._-;_-* &quot;-&quot;\ _р_._-;_-@_-"/>
    <numFmt numFmtId="171" formatCode="_-* #&quot;,&quot;##0.00\ _р_._-;\-* #&quot;,&quot;##0.00\ _р_._-;_-* &quot;-&quot;??\ _р_._-;_-@_-"/>
    <numFmt numFmtId="172" formatCode="_-* #,##0.00_K_Z_T_-;\-* #,##0.00_K_Z_T_-;_-* &quot;-&quot;??_K_Z_T_-;_-@_-"/>
    <numFmt numFmtId="173" formatCode="_(&quot;$&quot;* #,##0_);_(&quot;$&quot;* \(#,##0\);_(&quot;$&quot;* &quot;-&quot;_);_(@_)"/>
    <numFmt numFmtId="174" formatCode="_(* #,##0.000_);_(* \(#,##0.000\);_(* &quot;-&quot;??_);_(@_)"/>
    <numFmt numFmtId="175" formatCode="_(* #,##0_);_(* \(#,##0\);_(* &quot;-&quot;??_);_(@_)"/>
    <numFmt numFmtId="176" formatCode="_(* #,##0_);_(* \(#,##0\);_(* &quot;-&quot;_);_(@_)"/>
    <numFmt numFmtId="178" formatCode="_-* #,##0_-;\-* #,##0_-;_-* &quot;-&quot;??_-;_-@_-"/>
    <numFmt numFmtId="179" formatCode="_(#,##0_);_(\(#,##0\);_(&quot;-&quot;_);_(@_)"/>
  </numFmts>
  <fonts count="6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name val="Helv"/>
    </font>
    <font>
      <sz val="10"/>
      <color indexed="10"/>
      <name val="Arial Cyr"/>
      <family val="2"/>
      <charset val="204"/>
    </font>
    <font>
      <sz val="10"/>
      <name val="Antiqua"/>
    </font>
    <font>
      <sz val="10"/>
      <color indexed="17"/>
      <name val="Arial Cyr"/>
      <family val="2"/>
      <charset val="204"/>
    </font>
    <font>
      <sz val="11"/>
      <name val="돋움"/>
      <family val="3"/>
      <charset val="129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</font>
    <font>
      <sz val="1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90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0" fillId="0" borderId="0">
      <alignment horizontal="right" vertical="top"/>
    </xf>
    <xf numFmtId="0" fontId="10" fillId="0" borderId="0">
      <alignment horizontal="left" vertical="top"/>
    </xf>
    <xf numFmtId="0" fontId="10" fillId="0" borderId="0">
      <alignment horizontal="right" vertical="top"/>
    </xf>
    <xf numFmtId="0" fontId="11" fillId="0" borderId="0">
      <alignment horizontal="center" vertical="top"/>
    </xf>
    <xf numFmtId="0" fontId="10" fillId="0" borderId="0">
      <alignment horizontal="left" vertical="top"/>
    </xf>
    <xf numFmtId="0" fontId="10" fillId="0" borderId="0">
      <alignment horizontal="left" vertical="top"/>
    </xf>
    <xf numFmtId="0" fontId="10" fillId="0" borderId="0">
      <alignment horizontal="left" vertical="top"/>
    </xf>
    <xf numFmtId="0" fontId="10" fillId="0" borderId="0">
      <alignment horizontal="left" vertical="top"/>
    </xf>
    <xf numFmtId="0" fontId="11" fillId="0" borderId="0">
      <alignment horizontal="center" vertical="top"/>
    </xf>
    <xf numFmtId="0" fontId="12" fillId="0" borderId="0">
      <alignment horizontal="center" vertical="top"/>
    </xf>
    <xf numFmtId="0" fontId="11" fillId="0" borderId="0">
      <alignment horizontal="center" vertical="top"/>
    </xf>
    <xf numFmtId="0" fontId="11" fillId="0" borderId="0">
      <alignment horizontal="center" vertical="top"/>
    </xf>
    <xf numFmtId="0" fontId="10" fillId="0" borderId="0">
      <alignment horizontal="left" vertical="top"/>
    </xf>
    <xf numFmtId="0" fontId="10" fillId="0" borderId="0">
      <alignment horizontal="right" vertical="top"/>
    </xf>
    <xf numFmtId="0" fontId="10" fillId="0" borderId="0">
      <alignment horizontal="right" vertical="top"/>
    </xf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13" fillId="8" borderId="3" applyNumberFormat="0" applyAlignment="0" applyProtection="0"/>
    <xf numFmtId="0" fontId="14" fillId="21" borderId="4" applyNumberFormat="0" applyAlignment="0" applyProtection="0"/>
    <xf numFmtId="0" fontId="15" fillId="21" borderId="3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22" borderId="9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8" fillId="0" borderId="0"/>
    <xf numFmtId="0" fontId="24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5" fillId="0" borderId="0"/>
    <xf numFmtId="0" fontId="2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8" fillId="24" borderId="10" applyNumberFormat="0" applyFont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/>
    <xf numFmtId="0" fontId="30" fillId="0" borderId="0" applyNumberForma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2" fillId="5" borderId="0" applyNumberFormat="0" applyBorder="0" applyAlignment="0" applyProtection="0"/>
    <xf numFmtId="0" fontId="33" fillId="0" borderId="0">
      <alignment vertical="center"/>
    </xf>
    <xf numFmtId="0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>
      <alignment horizontal="left" vertical="top"/>
    </xf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165" fontId="9" fillId="0" borderId="0" applyFont="0" applyFill="0" applyBorder="0" applyAlignment="0" applyProtection="0"/>
    <xf numFmtId="0" fontId="10" fillId="0" borderId="0">
      <alignment horizontal="left" vertical="top"/>
    </xf>
    <xf numFmtId="0" fontId="10" fillId="0" borderId="0">
      <alignment horizontal="right" vertical="top"/>
    </xf>
    <xf numFmtId="0" fontId="10" fillId="0" borderId="0">
      <alignment horizontal="left" vertical="top"/>
    </xf>
    <xf numFmtId="43" fontId="8" fillId="0" borderId="0" applyFont="0" applyFill="0" applyBorder="0" applyAlignment="0" applyProtection="0"/>
    <xf numFmtId="0" fontId="9" fillId="0" borderId="0"/>
    <xf numFmtId="0" fontId="39" fillId="0" borderId="0"/>
    <xf numFmtId="0" fontId="2" fillId="0" borderId="0"/>
    <xf numFmtId="165" fontId="9" fillId="0" borderId="0" applyFont="0" applyFill="0" applyBorder="0" applyAlignment="0" applyProtection="0"/>
    <xf numFmtId="0" fontId="43" fillId="0" borderId="0"/>
    <xf numFmtId="0" fontId="9" fillId="0" borderId="0"/>
    <xf numFmtId="43" fontId="1" fillId="0" borderId="0" applyFont="0" applyFill="0" applyBorder="0" applyAlignment="0" applyProtection="0"/>
    <xf numFmtId="0" fontId="11" fillId="0" borderId="0">
      <alignment horizontal="center" vertical="top"/>
    </xf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/>
    <xf numFmtId="0" fontId="9" fillId="0" borderId="0"/>
    <xf numFmtId="0" fontId="4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/>
    <xf numFmtId="0" fontId="9" fillId="0" borderId="0"/>
    <xf numFmtId="9" fontId="43" fillId="0" borderId="0" applyFont="0" applyFill="0" applyBorder="0" applyAlignment="0" applyProtection="0"/>
    <xf numFmtId="0" fontId="53" fillId="0" borderId="0"/>
    <xf numFmtId="43" fontId="4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4" fillId="0" borderId="0"/>
    <xf numFmtId="0" fontId="43" fillId="0" borderId="0"/>
  </cellStyleXfs>
  <cellXfs count="161">
    <xf numFmtId="0" fontId="0" fillId="0" borderId="0" xfId="0"/>
    <xf numFmtId="0" fontId="2" fillId="2" borderId="0" xfId="1" applyFill="1"/>
    <xf numFmtId="0" fontId="3" fillId="2" borderId="0" xfId="1" applyFont="1" applyFill="1" applyAlignment="1">
      <alignment vertical="center"/>
    </xf>
    <xf numFmtId="0" fontId="34" fillId="2" borderId="0" xfId="1" applyFont="1" applyFill="1"/>
    <xf numFmtId="0" fontId="5" fillId="0" borderId="1" xfId="0" applyFont="1" applyBorder="1" applyAlignment="1">
      <alignment horizontal="right" vertical="center" wrapText="1"/>
    </xf>
    <xf numFmtId="0" fontId="37" fillId="2" borderId="0" xfId="1" applyFont="1" applyFill="1"/>
    <xf numFmtId="0" fontId="3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horizontal="left" vertical="center"/>
    </xf>
    <xf numFmtId="0" fontId="41" fillId="0" borderId="0" xfId="154" applyFont="1" applyAlignment="1">
      <alignment vertical="top" wrapText="1"/>
    </xf>
    <xf numFmtId="176" fontId="40" fillId="0" borderId="0" xfId="154" applyNumberFormat="1" applyFont="1" applyAlignment="1">
      <alignment vertical="center" wrapText="1"/>
    </xf>
    <xf numFmtId="0" fontId="44" fillId="2" borderId="0" xfId="157" applyFont="1" applyFill="1" applyAlignment="1">
      <alignment vertical="top"/>
    </xf>
    <xf numFmtId="0" fontId="45" fillId="2" borderId="0" xfId="157" applyFont="1" applyFill="1" applyAlignment="1">
      <alignment horizontal="center" vertical="top"/>
    </xf>
    <xf numFmtId="0" fontId="44" fillId="2" borderId="0" xfId="157" applyFont="1" applyFill="1" applyAlignment="1" applyProtection="1">
      <alignment vertical="top"/>
      <protection locked="0"/>
    </xf>
    <xf numFmtId="0" fontId="43" fillId="2" borderId="0" xfId="157" applyFill="1" applyAlignment="1" applyProtection="1">
      <alignment vertical="top"/>
      <protection locked="0"/>
    </xf>
    <xf numFmtId="0" fontId="46" fillId="2" borderId="0" xfId="157" applyFont="1" applyFill="1" applyAlignment="1" applyProtection="1">
      <alignment vertical="top"/>
      <protection locked="0"/>
    </xf>
    <xf numFmtId="0" fontId="47" fillId="2" borderId="0" xfId="157" applyFont="1" applyFill="1" applyAlignment="1">
      <alignment vertical="top"/>
    </xf>
    <xf numFmtId="0" fontId="44" fillId="2" borderId="0" xfId="158" applyFont="1" applyFill="1" applyAlignment="1" applyProtection="1">
      <alignment vertical="top"/>
      <protection locked="0"/>
    </xf>
    <xf numFmtId="0" fontId="48" fillId="2" borderId="0" xfId="158" applyFont="1" applyFill="1" applyAlignment="1">
      <alignment vertical="top"/>
    </xf>
    <xf numFmtId="0" fontId="48" fillId="2" borderId="0" xfId="157" applyFont="1" applyFill="1" applyAlignment="1">
      <alignment vertical="top"/>
    </xf>
    <xf numFmtId="0" fontId="49" fillId="2" borderId="0" xfId="157" applyFont="1" applyFill="1" applyAlignment="1" applyProtection="1">
      <alignment vertical="top"/>
      <protection locked="0"/>
    </xf>
    <xf numFmtId="0" fontId="45" fillId="2" borderId="0" xfId="157" applyFont="1" applyFill="1" applyAlignment="1" applyProtection="1">
      <alignment horizontal="center" vertical="top"/>
      <protection locked="0"/>
    </xf>
    <xf numFmtId="0" fontId="38" fillId="0" borderId="0" xfId="154" applyFont="1"/>
    <xf numFmtId="0" fontId="41" fillId="0" borderId="0" xfId="154" applyFont="1" applyAlignment="1">
      <alignment horizontal="center" wrapText="1"/>
    </xf>
    <xf numFmtId="0" fontId="38" fillId="0" borderId="0" xfId="154" applyFont="1" applyAlignment="1">
      <alignment horizontal="center"/>
    </xf>
    <xf numFmtId="0" fontId="41" fillId="0" borderId="0" xfId="154" applyFont="1" applyAlignment="1">
      <alignment wrapText="1"/>
    </xf>
    <xf numFmtId="3" fontId="41" fillId="0" borderId="0" xfId="154" applyNumberFormat="1" applyFont="1" applyAlignment="1">
      <alignment horizontal="right"/>
    </xf>
    <xf numFmtId="0" fontId="41" fillId="0" borderId="0" xfId="154" applyFont="1" applyAlignment="1">
      <alignment horizontal="center" vertical="top" wrapText="1"/>
    </xf>
    <xf numFmtId="0" fontId="41" fillId="0" borderId="0" xfId="154" applyFont="1"/>
    <xf numFmtId="0" fontId="41" fillId="0" borderId="0" xfId="154" applyFont="1" applyAlignment="1">
      <alignment horizontal="center"/>
    </xf>
    <xf numFmtId="3" fontId="43" fillId="0" borderId="0" xfId="154" applyNumberFormat="1" applyFont="1"/>
    <xf numFmtId="176" fontId="40" fillId="0" borderId="0" xfId="154" applyNumberFormat="1" applyFont="1" applyAlignment="1">
      <alignment horizontal="center" vertical="center" wrapText="1"/>
    </xf>
    <xf numFmtId="3" fontId="40" fillId="0" borderId="0" xfId="154" applyNumberFormat="1" applyFont="1" applyAlignment="1">
      <alignment vertical="center" wrapText="1"/>
    </xf>
    <xf numFmtId="3" fontId="50" fillId="0" borderId="0" xfId="154" applyNumberFormat="1" applyFont="1"/>
    <xf numFmtId="3" fontId="40" fillId="0" borderId="0" xfId="154" applyNumberFormat="1" applyFont="1" applyAlignment="1">
      <alignment vertical="center"/>
    </xf>
    <xf numFmtId="0" fontId="38" fillId="0" borderId="0" xfId="154" applyFont="1" applyAlignment="1">
      <alignment wrapText="1"/>
    </xf>
    <xf numFmtId="0" fontId="38" fillId="0" borderId="0" xfId="154" applyFont="1" applyAlignment="1">
      <alignment horizontal="center" wrapText="1"/>
    </xf>
    <xf numFmtId="178" fontId="41" fillId="0" borderId="0" xfId="161" applyNumberFormat="1" applyFont="1"/>
    <xf numFmtId="0" fontId="4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175" fontId="5" fillId="0" borderId="0" xfId="159" applyNumberFormat="1" applyFont="1" applyAlignment="1">
      <alignment horizontal="right" vertical="center" wrapText="1"/>
    </xf>
    <xf numFmtId="175" fontId="5" fillId="2" borderId="0" xfId="159" applyNumberFormat="1" applyFont="1" applyFill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175" fontId="44" fillId="2" borderId="0" xfId="157" applyNumberFormat="1" applyFont="1" applyFill="1" applyAlignment="1" applyProtection="1">
      <alignment vertical="top"/>
      <protection locked="0"/>
    </xf>
    <xf numFmtId="175" fontId="51" fillId="0" borderId="0" xfId="0" applyNumberFormat="1" applyFont="1" applyAlignment="1">
      <alignment horizontal="right" vertical="center" wrapText="1"/>
    </xf>
    <xf numFmtId="0" fontId="52" fillId="0" borderId="1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 indent="2"/>
    </xf>
    <xf numFmtId="0" fontId="5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 indent="2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 indent="2"/>
    </xf>
    <xf numFmtId="175" fontId="45" fillId="2" borderId="0" xfId="157" applyNumberFormat="1" applyFont="1" applyFill="1" applyAlignment="1" applyProtection="1">
      <alignment horizontal="center" vertical="top"/>
      <protection locked="0"/>
    </xf>
    <xf numFmtId="179" fontId="38" fillId="0" borderId="0" xfId="154" applyNumberFormat="1" applyFont="1"/>
    <xf numFmtId="0" fontId="4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5" fontId="4" fillId="0" borderId="14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75" fontId="5" fillId="0" borderId="2" xfId="0" applyNumberFormat="1" applyFont="1" applyBorder="1" applyAlignment="1">
      <alignment horizontal="right" vertical="center" wrapText="1"/>
    </xf>
    <xf numFmtId="175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75" fontId="4" fillId="0" borderId="1" xfId="0" applyNumberFormat="1" applyFont="1" applyBorder="1" applyAlignment="1">
      <alignment horizontal="right" vertical="center" wrapText="1"/>
    </xf>
    <xf numFmtId="0" fontId="42" fillId="0" borderId="0" xfId="154" applyFont="1" applyBorder="1" applyAlignment="1">
      <alignment wrapText="1"/>
    </xf>
    <xf numFmtId="0" fontId="42" fillId="0" borderId="0" xfId="154" applyFont="1" applyBorder="1" applyAlignment="1">
      <alignment horizontal="center" wrapText="1"/>
    </xf>
    <xf numFmtId="178" fontId="41" fillId="0" borderId="0" xfId="161" applyNumberFormat="1" applyFont="1" applyBorder="1"/>
    <xf numFmtId="0" fontId="38" fillId="0" borderId="0" xfId="154" applyFont="1" applyBorder="1" applyAlignment="1">
      <alignment wrapText="1"/>
    </xf>
    <xf numFmtId="0" fontId="38" fillId="0" borderId="0" xfId="154" applyFont="1" applyBorder="1" applyAlignment="1">
      <alignment horizontal="center" wrapText="1"/>
    </xf>
    <xf numFmtId="179" fontId="41" fillId="0" borderId="0" xfId="161" applyNumberFormat="1" applyFont="1" applyFill="1" applyBorder="1"/>
    <xf numFmtId="179" fontId="40" fillId="0" borderId="0" xfId="161" applyNumberFormat="1" applyFont="1" applyFill="1" applyBorder="1"/>
    <xf numFmtId="179" fontId="40" fillId="0" borderId="0" xfId="161" applyNumberFormat="1" applyFont="1" applyBorder="1"/>
    <xf numFmtId="0" fontId="41" fillId="0" borderId="1" xfId="154" applyFont="1" applyBorder="1" applyAlignment="1">
      <alignment wrapText="1"/>
    </xf>
    <xf numFmtId="3" fontId="40" fillId="0" borderId="1" xfId="160" quotePrefix="1" applyNumberFormat="1" applyFont="1" applyBorder="1" applyAlignment="1">
      <alignment horizontal="center" vertical="center" wrapText="1"/>
    </xf>
    <xf numFmtId="0" fontId="42" fillId="0" borderId="1" xfId="154" applyFont="1" applyBorder="1" applyAlignment="1">
      <alignment wrapText="1"/>
    </xf>
    <xf numFmtId="0" fontId="42" fillId="0" borderId="1" xfId="154" applyFont="1" applyBorder="1" applyAlignment="1">
      <alignment horizontal="center" wrapText="1"/>
    </xf>
    <xf numFmtId="179" fontId="40" fillId="0" borderId="1" xfId="161" applyNumberFormat="1" applyFont="1" applyFill="1" applyBorder="1"/>
    <xf numFmtId="0" fontId="38" fillId="0" borderId="1" xfId="154" applyFont="1" applyBorder="1" applyAlignment="1">
      <alignment wrapText="1"/>
    </xf>
    <xf numFmtId="0" fontId="38" fillId="0" borderId="1" xfId="154" applyFont="1" applyBorder="1" applyAlignment="1">
      <alignment horizontal="center" wrapText="1"/>
    </xf>
    <xf numFmtId="179" fontId="41" fillId="0" borderId="1" xfId="161" applyNumberFormat="1" applyFont="1" applyFill="1" applyBorder="1"/>
    <xf numFmtId="179" fontId="40" fillId="0" borderId="1" xfId="161" applyNumberFormat="1" applyFont="1" applyBorder="1"/>
    <xf numFmtId="0" fontId="36" fillId="2" borderId="0" xfId="1" applyFont="1" applyFill="1"/>
    <xf numFmtId="0" fontId="42" fillId="2" borderId="0" xfId="1" applyFont="1" applyFill="1" applyAlignment="1">
      <alignment horizontal="left" vertical="center"/>
    </xf>
    <xf numFmtId="0" fontId="42" fillId="2" borderId="0" xfId="1" applyFont="1" applyFill="1" applyAlignment="1">
      <alignment horizontal="justify" vertical="center"/>
    </xf>
    <xf numFmtId="0" fontId="42" fillId="2" borderId="0" xfId="0" applyFont="1" applyFill="1" applyAlignment="1">
      <alignment horizontal="left" vertical="center"/>
    </xf>
    <xf numFmtId="0" fontId="55" fillId="2" borderId="0" xfId="1" applyFont="1" applyFill="1" applyAlignment="1">
      <alignment vertical="center"/>
    </xf>
    <xf numFmtId="0" fontId="56" fillId="0" borderId="0" xfId="154" applyFont="1" applyAlignment="1">
      <alignment horizontal="center" wrapText="1"/>
    </xf>
    <xf numFmtId="178" fontId="57" fillId="0" borderId="0" xfId="161" applyNumberFormat="1" applyFont="1"/>
    <xf numFmtId="0" fontId="42" fillId="2" borderId="0" xfId="1" applyFont="1" applyFill="1"/>
    <xf numFmtId="0" fontId="42" fillId="2" borderId="0" xfId="1" applyFont="1" applyFill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6" fillId="2" borderId="0" xfId="1" applyFont="1" applyFill="1" applyAlignment="1">
      <alignment horizontal="left" vertical="center" wrapText="1"/>
    </xf>
    <xf numFmtId="0" fontId="36" fillId="2" borderId="0" xfId="1" applyFont="1" applyFill="1" applyAlignment="1">
      <alignment horizontal="left" vertical="center"/>
    </xf>
    <xf numFmtId="0" fontId="56" fillId="2" borderId="0" xfId="1" applyFont="1" applyFill="1"/>
    <xf numFmtId="0" fontId="36" fillId="2" borderId="0" xfId="1" applyFont="1" applyFill="1" applyAlignment="1">
      <alignment horizontal="justify" vertical="center"/>
    </xf>
    <xf numFmtId="0" fontId="56" fillId="0" borderId="0" xfId="0" applyFont="1" applyAlignment="1">
      <alignment horizontal="left" vertical="center" wrapText="1"/>
    </xf>
    <xf numFmtId="0" fontId="36" fillId="0" borderId="0" xfId="0" applyFont="1" applyAlignment="1">
      <alignment horizontal="right" vertical="center" wrapText="1"/>
    </xf>
    <xf numFmtId="175" fontId="36" fillId="0" borderId="0" xfId="0" applyNumberFormat="1" applyFont="1" applyAlignment="1">
      <alignment horizontal="right" vertical="center" wrapText="1"/>
    </xf>
    <xf numFmtId="0" fontId="56" fillId="0" borderId="0" xfId="0" applyFont="1"/>
    <xf numFmtId="0" fontId="56" fillId="0" borderId="1" xfId="0" applyFont="1" applyBorder="1" applyAlignment="1">
      <alignment horizontal="left" vertical="center" wrapText="1"/>
    </xf>
    <xf numFmtId="0" fontId="56" fillId="0" borderId="1" xfId="0" applyFont="1" applyBorder="1" applyAlignment="1">
      <alignment wrapText="1"/>
    </xf>
    <xf numFmtId="175" fontId="36" fillId="0" borderId="1" xfId="0" applyNumberFormat="1" applyFont="1" applyBorder="1" applyAlignment="1">
      <alignment horizontal="right" vertical="center" wrapText="1"/>
    </xf>
    <xf numFmtId="0" fontId="56" fillId="0" borderId="0" xfId="0" applyFont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0" fontId="56" fillId="0" borderId="0" xfId="0" applyFont="1" applyAlignment="1">
      <alignment horizontal="center" vertical="center" wrapText="1"/>
    </xf>
    <xf numFmtId="175" fontId="56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vertical="center" wrapText="1"/>
    </xf>
    <xf numFmtId="0" fontId="56" fillId="0" borderId="1" xfId="0" applyFont="1" applyBorder="1" applyAlignment="1">
      <alignment vertical="center" wrapText="1"/>
    </xf>
    <xf numFmtId="0" fontId="56" fillId="0" borderId="1" xfId="0" applyFont="1" applyBorder="1" applyAlignment="1">
      <alignment horizontal="center" vertical="center" wrapText="1"/>
    </xf>
    <xf numFmtId="175" fontId="36" fillId="0" borderId="13" xfId="0" applyNumberFormat="1" applyFont="1" applyBorder="1" applyAlignment="1">
      <alignment horizontal="right" vertical="center" wrapText="1"/>
    </xf>
    <xf numFmtId="175" fontId="56" fillId="0" borderId="1" xfId="0" applyNumberFormat="1" applyFont="1" applyBorder="1" applyAlignment="1">
      <alignment horizontal="right" vertical="center" wrapText="1"/>
    </xf>
    <xf numFmtId="0" fontId="36" fillId="0" borderId="1" xfId="0" applyFont="1" applyBorder="1" applyAlignment="1">
      <alignment vertical="center" wrapText="1"/>
    </xf>
    <xf numFmtId="0" fontId="36" fillId="0" borderId="0" xfId="0" applyFont="1" applyAlignment="1">
      <alignment horizontal="left" vertical="center" wrapText="1" indent="1"/>
    </xf>
    <xf numFmtId="175" fontId="56" fillId="0" borderId="2" xfId="0" applyNumberFormat="1" applyFont="1" applyBorder="1" applyAlignment="1">
      <alignment horizontal="right" vertical="center" wrapText="1"/>
    </xf>
    <xf numFmtId="0" fontId="36" fillId="0" borderId="2" xfId="0" applyFont="1" applyBorder="1" applyAlignment="1">
      <alignment vertical="center" wrapText="1"/>
    </xf>
    <xf numFmtId="0" fontId="56" fillId="0" borderId="2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175" fontId="36" fillId="0" borderId="0" xfId="0" applyNumberFormat="1" applyFont="1" applyAlignment="1">
      <alignment vertical="center" wrapText="1"/>
    </xf>
    <xf numFmtId="175" fontId="56" fillId="0" borderId="0" xfId="0" applyNumberFormat="1" applyFont="1"/>
    <xf numFmtId="167" fontId="56" fillId="0" borderId="0" xfId="0" applyNumberFormat="1" applyFont="1"/>
    <xf numFmtId="0" fontId="56" fillId="0" borderId="0" xfId="0" applyFont="1" applyAlignment="1">
      <alignment horizontal="center" vertical="center" wrapText="1"/>
    </xf>
    <xf numFmtId="175" fontId="56" fillId="0" borderId="2" xfId="0" applyNumberFormat="1" applyFont="1" applyBorder="1" applyAlignment="1">
      <alignment horizontal="right" vertical="center" wrapText="1"/>
    </xf>
    <xf numFmtId="175" fontId="56" fillId="0" borderId="0" xfId="0" applyNumberFormat="1" applyFont="1" applyAlignment="1">
      <alignment horizontal="right" vertical="center" wrapText="1"/>
    </xf>
    <xf numFmtId="175" fontId="36" fillId="0" borderId="2" xfId="0" applyNumberFormat="1" applyFont="1" applyBorder="1" applyAlignment="1">
      <alignment horizontal="right" vertical="center" wrapText="1"/>
    </xf>
    <xf numFmtId="175" fontId="36" fillId="0" borderId="1" xfId="0" applyNumberFormat="1" applyFont="1" applyBorder="1" applyAlignment="1">
      <alignment horizontal="right" vertical="center" wrapText="1"/>
    </xf>
    <xf numFmtId="0" fontId="36" fillId="0" borderId="14" xfId="0" applyFont="1" applyBorder="1" applyAlignment="1">
      <alignment vertical="center" wrapText="1"/>
    </xf>
    <xf numFmtId="0" fontId="56" fillId="0" borderId="14" xfId="0" applyFont="1" applyBorder="1" applyAlignment="1">
      <alignment horizontal="center" vertical="center" wrapText="1"/>
    </xf>
    <xf numFmtId="175" fontId="36" fillId="0" borderId="14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 indent="2"/>
    </xf>
    <xf numFmtId="175" fontId="4" fillId="0" borderId="17" xfId="0" applyNumberFormat="1" applyFont="1" applyBorder="1" applyAlignment="1">
      <alignment horizontal="center" vertical="center" wrapText="1"/>
    </xf>
    <xf numFmtId="175" fontId="5" fillId="0" borderId="1" xfId="159" applyNumberFormat="1" applyFont="1" applyBorder="1" applyAlignment="1">
      <alignment horizontal="right" vertical="center" wrapText="1"/>
    </xf>
    <xf numFmtId="0" fontId="37" fillId="0" borderId="0" xfId="0" applyFont="1"/>
    <xf numFmtId="0" fontId="58" fillId="2" borderId="0" xfId="0" applyFont="1" applyFill="1" applyAlignment="1">
      <alignment horizontal="left" vertical="center"/>
    </xf>
    <xf numFmtId="0" fontId="59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horizontal="right" wrapText="1"/>
    </xf>
    <xf numFmtId="0" fontId="35" fillId="0" borderId="0" xfId="0" applyFont="1" applyAlignment="1">
      <alignment horizontal="right" wrapText="1"/>
    </xf>
    <xf numFmtId="0" fontId="59" fillId="0" borderId="0" xfId="0" applyFont="1" applyAlignment="1">
      <alignment wrapText="1"/>
    </xf>
    <xf numFmtId="0" fontId="59" fillId="0" borderId="0" xfId="0" applyFont="1" applyAlignment="1">
      <alignment horizontal="center" wrapText="1"/>
    </xf>
    <xf numFmtId="0" fontId="35" fillId="0" borderId="1" xfId="0" applyFont="1" applyBorder="1" applyAlignment="1">
      <alignment wrapText="1"/>
    </xf>
    <xf numFmtId="0" fontId="59" fillId="0" borderId="1" xfId="0" applyFont="1" applyBorder="1" applyAlignment="1">
      <alignment horizontal="center" wrapText="1"/>
    </xf>
    <xf numFmtId="3" fontId="35" fillId="0" borderId="1" xfId="0" applyNumberFormat="1" applyFont="1" applyBorder="1" applyAlignment="1">
      <alignment wrapText="1"/>
    </xf>
    <xf numFmtId="3" fontId="59" fillId="0" borderId="0" xfId="0" applyNumberFormat="1" applyFont="1" applyAlignment="1">
      <alignment wrapText="1"/>
    </xf>
    <xf numFmtId="3" fontId="60" fillId="0" borderId="0" xfId="0" applyNumberFormat="1" applyFont="1" applyAlignment="1">
      <alignment wrapText="1"/>
    </xf>
    <xf numFmtId="0" fontId="59" fillId="0" borderId="1" xfId="0" applyFont="1" applyBorder="1" applyAlignment="1">
      <alignment wrapText="1"/>
    </xf>
    <xf numFmtId="3" fontId="59" fillId="0" borderId="1" xfId="0" applyNumberFormat="1" applyFont="1" applyBorder="1" applyAlignment="1">
      <alignment wrapText="1"/>
    </xf>
    <xf numFmtId="3" fontId="59" fillId="2" borderId="1" xfId="0" applyNumberFormat="1" applyFont="1" applyFill="1" applyBorder="1" applyAlignment="1">
      <alignment wrapText="1"/>
    </xf>
    <xf numFmtId="3" fontId="60" fillId="0" borderId="1" xfId="0" applyNumberFormat="1" applyFont="1" applyBorder="1" applyAlignment="1">
      <alignment wrapText="1"/>
    </xf>
    <xf numFmtId="0" fontId="35" fillId="0" borderId="0" xfId="0" applyFont="1" applyAlignment="1">
      <alignment wrapText="1"/>
    </xf>
    <xf numFmtId="3" fontId="35" fillId="0" borderId="0" xfId="0" applyNumberFormat="1" applyFont="1" applyAlignment="1">
      <alignment wrapText="1"/>
    </xf>
    <xf numFmtId="3" fontId="37" fillId="0" borderId="0" xfId="0" applyNumberFormat="1" applyFont="1"/>
    <xf numFmtId="0" fontId="35" fillId="0" borderId="12" xfId="0" applyFont="1" applyBorder="1" applyAlignment="1">
      <alignment wrapText="1"/>
    </xf>
    <xf numFmtId="0" fontId="59" fillId="0" borderId="12" xfId="0" applyFont="1" applyBorder="1" applyAlignment="1">
      <alignment horizontal="center" wrapText="1"/>
    </xf>
    <xf numFmtId="3" fontId="35" fillId="0" borderId="12" xfId="0" applyNumberFormat="1" applyFont="1" applyBorder="1" applyAlignment="1">
      <alignment wrapText="1"/>
    </xf>
    <xf numFmtId="3" fontId="59" fillId="0" borderId="12" xfId="0" applyNumberFormat="1" applyFont="1" applyBorder="1" applyAlignment="1">
      <alignment wrapText="1"/>
    </xf>
    <xf numFmtId="0" fontId="35" fillId="0" borderId="1" xfId="0" applyFont="1" applyBorder="1" applyAlignment="1">
      <alignment horizontal="center" wrapText="1"/>
    </xf>
    <xf numFmtId="0" fontId="34" fillId="0" borderId="0" xfId="0" applyFont="1"/>
    <xf numFmtId="0" fontId="35" fillId="0" borderId="0" xfId="0" applyFont="1" applyAlignment="1">
      <alignment horizontal="center" wrapText="1"/>
    </xf>
    <xf numFmtId="0" fontId="35" fillId="2" borderId="0" xfId="1" applyFont="1" applyFill="1" applyAlignment="1">
      <alignment vertical="center"/>
    </xf>
  </cellXfs>
  <cellStyles count="190"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Comma 11" xfId="21" xr:uid="{00000000-0005-0000-0000-000012000000}"/>
    <cellStyle name="Comma 2" xfId="22" xr:uid="{00000000-0005-0000-0000-000013000000}"/>
    <cellStyle name="Euro" xfId="23" xr:uid="{00000000-0005-0000-0000-000014000000}"/>
    <cellStyle name="Euro 2" xfId="24" xr:uid="{00000000-0005-0000-0000-000015000000}"/>
    <cellStyle name="Euro 3" xfId="25" xr:uid="{00000000-0005-0000-0000-000016000000}"/>
    <cellStyle name="Normal 12" xfId="26" xr:uid="{00000000-0005-0000-0000-000017000000}"/>
    <cellStyle name="Normal 2" xfId="27" xr:uid="{00000000-0005-0000-0000-000018000000}"/>
    <cellStyle name="Normal 3" xfId="28" xr:uid="{00000000-0005-0000-0000-000019000000}"/>
    <cellStyle name="S0" xfId="29" xr:uid="{00000000-0005-0000-0000-00001A000000}"/>
    <cellStyle name="S0 2" xfId="149" xr:uid="{00000000-0005-0000-0000-00001B000000}"/>
    <cellStyle name="S1" xfId="30" xr:uid="{00000000-0005-0000-0000-00001C000000}"/>
    <cellStyle name="S10" xfId="31" xr:uid="{00000000-0005-0000-0000-00001D000000}"/>
    <cellStyle name="S11" xfId="32" xr:uid="{00000000-0005-0000-0000-00001E000000}"/>
    <cellStyle name="S12" xfId="33" xr:uid="{00000000-0005-0000-0000-00001F000000}"/>
    <cellStyle name="S13" xfId="34" xr:uid="{00000000-0005-0000-0000-000020000000}"/>
    <cellStyle name="S14" xfId="35" xr:uid="{00000000-0005-0000-0000-000021000000}"/>
    <cellStyle name="S19" xfId="112" xr:uid="{00000000-0005-0000-0000-000022000000}"/>
    <cellStyle name="S2" xfId="36" xr:uid="{00000000-0005-0000-0000-000023000000}"/>
    <cellStyle name="S3" xfId="37" xr:uid="{00000000-0005-0000-0000-000024000000}"/>
    <cellStyle name="S4" xfId="38" xr:uid="{00000000-0005-0000-0000-000025000000}"/>
    <cellStyle name="S4 2" xfId="160" xr:uid="{35C93394-ACD2-485B-BEF9-1719BA85AAE0}"/>
    <cellStyle name="S5" xfId="39" xr:uid="{00000000-0005-0000-0000-000026000000}"/>
    <cellStyle name="S6" xfId="40" xr:uid="{00000000-0005-0000-0000-000027000000}"/>
    <cellStyle name="S7" xfId="41" xr:uid="{00000000-0005-0000-0000-000028000000}"/>
    <cellStyle name="S7 2" xfId="150" xr:uid="{00000000-0005-0000-0000-000029000000}"/>
    <cellStyle name="S8" xfId="42" xr:uid="{00000000-0005-0000-0000-00002A000000}"/>
    <cellStyle name="S8 2" xfId="151" xr:uid="{00000000-0005-0000-0000-00002B000000}"/>
    <cellStyle name="S9" xfId="43" xr:uid="{00000000-0005-0000-0000-00002C000000}"/>
    <cellStyle name="Акцент1 2" xfId="44" xr:uid="{00000000-0005-0000-0000-00002D000000}"/>
    <cellStyle name="Акцент2 2" xfId="45" xr:uid="{00000000-0005-0000-0000-00002E000000}"/>
    <cellStyle name="Акцент3 2" xfId="46" xr:uid="{00000000-0005-0000-0000-00002F000000}"/>
    <cellStyle name="Акцент4 2" xfId="47" xr:uid="{00000000-0005-0000-0000-000030000000}"/>
    <cellStyle name="Акцент5 2" xfId="48" xr:uid="{00000000-0005-0000-0000-000031000000}"/>
    <cellStyle name="Акцент6 2" xfId="49" xr:uid="{00000000-0005-0000-0000-000032000000}"/>
    <cellStyle name="Ввод  2" xfId="50" xr:uid="{00000000-0005-0000-0000-000033000000}"/>
    <cellStyle name="Вывод 2" xfId="51" xr:uid="{00000000-0005-0000-0000-000034000000}"/>
    <cellStyle name="Вычисление 2" xfId="52" xr:uid="{00000000-0005-0000-0000-000035000000}"/>
    <cellStyle name="Гиперссылка 2" xfId="53" xr:uid="{00000000-0005-0000-0000-000036000000}"/>
    <cellStyle name="Заголовок 1 2" xfId="54" xr:uid="{00000000-0005-0000-0000-000037000000}"/>
    <cellStyle name="Заголовок 2 2" xfId="55" xr:uid="{00000000-0005-0000-0000-000038000000}"/>
    <cellStyle name="Заголовок 3 2" xfId="56" xr:uid="{00000000-0005-0000-0000-000039000000}"/>
    <cellStyle name="Заголовок 4 2" xfId="57" xr:uid="{00000000-0005-0000-0000-00003A000000}"/>
    <cellStyle name="Итог 2" xfId="58" xr:uid="{00000000-0005-0000-0000-00003B000000}"/>
    <cellStyle name="Контрольная ячейка 2" xfId="59" xr:uid="{00000000-0005-0000-0000-00003C000000}"/>
    <cellStyle name="Название 2" xfId="60" xr:uid="{00000000-0005-0000-0000-00003D000000}"/>
    <cellStyle name="Нейтральный 2" xfId="61" xr:uid="{00000000-0005-0000-0000-00003E000000}"/>
    <cellStyle name="Обычный" xfId="0" builtinId="0"/>
    <cellStyle name="Обычный 10" xfId="154" xr:uid="{6F452F87-475F-451B-8B93-0D1F08D7067C}"/>
    <cellStyle name="Обычный 10 2" xfId="162" xr:uid="{28A5C5F5-13F2-491A-984D-4AF6A76CD5D1}"/>
    <cellStyle name="Обычный 11" xfId="157" xr:uid="{05DED339-11B8-48FB-B68E-599A1A4DE441}"/>
    <cellStyle name="Обычный 11 2" xfId="163" xr:uid="{D9F6EA37-9248-46FF-9DF5-F52E4257F05F}"/>
    <cellStyle name="Обычный 2" xfId="1" xr:uid="{00000000-0005-0000-0000-000040000000}"/>
    <cellStyle name="Обычный 2 10" xfId="164" xr:uid="{F3C6BBBC-92A3-49C3-B9D4-061B01465414}"/>
    <cellStyle name="Обычный 2 2" xfId="62" xr:uid="{00000000-0005-0000-0000-000041000000}"/>
    <cellStyle name="Обычный 2 2 2" xfId="165" xr:uid="{57FC1DC6-16E3-4D36-944D-12506F5D49CE}"/>
    <cellStyle name="Обычный 2 3" xfId="63" xr:uid="{00000000-0005-0000-0000-000042000000}"/>
    <cellStyle name="Обычный 2 3 2" xfId="155" xr:uid="{843B471F-8CD6-4F00-83B4-AD3165A3C985}"/>
    <cellStyle name="Обычный 2 4" xfId="64" xr:uid="{00000000-0005-0000-0000-000043000000}"/>
    <cellStyle name="Обычный 22" xfId="166" xr:uid="{98FBD889-0BEE-493D-B604-E7CAB4DE84FC}"/>
    <cellStyle name="Обычный 23" xfId="167" xr:uid="{4D45253D-D25E-463D-A2ED-7FDF64D89AD6}"/>
    <cellStyle name="Обычный 25" xfId="168" xr:uid="{D0C59C29-9320-46D7-997F-B3041A1C9BEF}"/>
    <cellStyle name="Обычный 26" xfId="169" xr:uid="{4D1F5831-5329-47CB-BA0D-0B0EBE0E94F9}"/>
    <cellStyle name="Обычный 27" xfId="170" xr:uid="{0757EA00-8848-46CF-AD49-285FC78FAFC4}"/>
    <cellStyle name="Обычный 28" xfId="171" xr:uid="{F88852EB-7DEB-4283-B9C8-B258CEAAAEAF}"/>
    <cellStyle name="Обычный 29" xfId="172" xr:uid="{7D9942CE-4662-4053-B636-1528274D6C2F}"/>
    <cellStyle name="Обычный 3" xfId="65" xr:uid="{00000000-0005-0000-0000-000044000000}"/>
    <cellStyle name="Обычный 3 2" xfId="66" xr:uid="{00000000-0005-0000-0000-000045000000}"/>
    <cellStyle name="Обычный 3 2 2" xfId="67" xr:uid="{00000000-0005-0000-0000-000046000000}"/>
    <cellStyle name="Обычный 3 2 2 2" xfId="141" xr:uid="{00000000-0005-0000-0000-000047000000}"/>
    <cellStyle name="Обычный 3 2 3" xfId="68" xr:uid="{00000000-0005-0000-0000-000048000000}"/>
    <cellStyle name="Обычный 3 2 4" xfId="173" xr:uid="{579D2667-B384-40A3-B88D-64262B0CDC0C}"/>
    <cellStyle name="Обычный 3 3" xfId="69" xr:uid="{00000000-0005-0000-0000-000049000000}"/>
    <cellStyle name="Обычный 3 3 2" xfId="153" xr:uid="{00000000-0005-0000-0000-00004A000000}"/>
    <cellStyle name="Обычный 4" xfId="70" xr:uid="{00000000-0005-0000-0000-00004B000000}"/>
    <cellStyle name="Обычный 4 2" xfId="174" xr:uid="{CA9526A3-DA6F-4394-B8DE-67D6036FAE97}"/>
    <cellStyle name="Обычный 5" xfId="71" xr:uid="{00000000-0005-0000-0000-00004C000000}"/>
    <cellStyle name="Обычный 5 2" xfId="72" xr:uid="{00000000-0005-0000-0000-00004D000000}"/>
    <cellStyle name="Обычный 5 2 2" xfId="147" xr:uid="{00000000-0005-0000-0000-00004E000000}"/>
    <cellStyle name="Обычный 5 2 3" xfId="188" xr:uid="{40E0FC96-DEF9-4B83-8D8A-156E3CA643F0}"/>
    <cellStyle name="Обычный 5 3" xfId="133" xr:uid="{00000000-0005-0000-0000-00004F000000}"/>
    <cellStyle name="Обычный 5 4" xfId="175" xr:uid="{DD7E7795-D4A5-4A39-9DC5-84A32208E799}"/>
    <cellStyle name="Обычный 6" xfId="73" xr:uid="{00000000-0005-0000-0000-000050000000}"/>
    <cellStyle name="Обычный 6 2" xfId="135" xr:uid="{00000000-0005-0000-0000-000051000000}"/>
    <cellStyle name="Обычный 6 2 2" xfId="177" xr:uid="{50281DA1-520B-4E53-9785-4CA0AD55695D}"/>
    <cellStyle name="Обычный 6 3" xfId="178" xr:uid="{EBBD8FE8-9457-455D-AB5F-426FABC97854}"/>
    <cellStyle name="Обычный 6 4" xfId="179" xr:uid="{AA466BB5-3462-4B1E-B9DA-A823C85EE9B6}"/>
    <cellStyle name="Обычный 6 5" xfId="180" xr:uid="{D383EB13-AD7B-4B61-BFC8-080582BAB268}"/>
    <cellStyle name="Обычный 6 6" xfId="176" xr:uid="{4343080F-C757-4868-ABC6-5499F8CF39EE}"/>
    <cellStyle name="Обычный 7" xfId="74" xr:uid="{00000000-0005-0000-0000-000052000000}"/>
    <cellStyle name="Обычный 7 2" xfId="134" xr:uid="{00000000-0005-0000-0000-000053000000}"/>
    <cellStyle name="Обычный 7 3" xfId="181" xr:uid="{C25F8B4C-106C-4877-8A09-087E38F3D6AD}"/>
    <cellStyle name="Обычный 8" xfId="124" xr:uid="{00000000-0005-0000-0000-000054000000}"/>
    <cellStyle name="Обычный 8 2" xfId="182" xr:uid="{A0086D48-2578-4CC8-91FA-0609C2F5D7B3}"/>
    <cellStyle name="Обычный 9" xfId="123" xr:uid="{00000000-0005-0000-0000-000055000000}"/>
    <cellStyle name="Обычный 9 2" xfId="189" xr:uid="{EA83DE4B-4541-4545-90C7-D88E9D824968}"/>
    <cellStyle name="Обычный 9 3" xfId="183" xr:uid="{D804C7A9-7EA7-41AD-BD5F-D6CB29AB80A4}"/>
    <cellStyle name="Обычный_Формы ФО для НПФ" xfId="158" xr:uid="{411BFCB6-228D-477E-AF6B-B8E19EC11652}"/>
    <cellStyle name="Плохой 2" xfId="75" xr:uid="{00000000-0005-0000-0000-00005A000000}"/>
    <cellStyle name="Пояснение 2" xfId="76" xr:uid="{00000000-0005-0000-0000-00005B000000}"/>
    <cellStyle name="Примечание 2" xfId="77" xr:uid="{00000000-0005-0000-0000-00005C000000}"/>
    <cellStyle name="Процентный 2" xfId="78" xr:uid="{00000000-0005-0000-0000-00005D000000}"/>
    <cellStyle name="Процентный 2 2" xfId="79" xr:uid="{00000000-0005-0000-0000-00005E000000}"/>
    <cellStyle name="Процентный 2 3" xfId="184" xr:uid="{56073727-0DB2-45BD-A9E5-4841B261B8A4}"/>
    <cellStyle name="Процентный 3" xfId="80" xr:uid="{00000000-0005-0000-0000-00005F000000}"/>
    <cellStyle name="Связанная ячейка 2" xfId="81" xr:uid="{00000000-0005-0000-0000-000060000000}"/>
    <cellStyle name="Стиль 1" xfId="82" xr:uid="{00000000-0005-0000-0000-000061000000}"/>
    <cellStyle name="Стиль 1 2" xfId="185" xr:uid="{327D4958-BBF7-4384-BC64-EFED84440A40}"/>
    <cellStyle name="Текст предупреждения 2" xfId="83" xr:uid="{00000000-0005-0000-0000-000062000000}"/>
    <cellStyle name="Тысячи [0]_Birga" xfId="84" xr:uid="{00000000-0005-0000-0000-000063000000}"/>
    <cellStyle name="Тысячи_Birga" xfId="85" xr:uid="{00000000-0005-0000-0000-000064000000}"/>
    <cellStyle name="Финансовый" xfId="159" builtinId="3"/>
    <cellStyle name="Финансовый [0] 2" xfId="86" xr:uid="{00000000-0005-0000-0000-000065000000}"/>
    <cellStyle name="Финансовый [0] 3" xfId="87" xr:uid="{00000000-0005-0000-0000-000066000000}"/>
    <cellStyle name="Финансовый 10" xfId="88" xr:uid="{00000000-0005-0000-0000-000067000000}"/>
    <cellStyle name="Финансовый 10 2" xfId="136" xr:uid="{00000000-0005-0000-0000-000068000000}"/>
    <cellStyle name="Финансовый 11" xfId="89" xr:uid="{00000000-0005-0000-0000-000069000000}"/>
    <cellStyle name="Финансовый 12" xfId="90" xr:uid="{00000000-0005-0000-0000-00006A000000}"/>
    <cellStyle name="Финансовый 12 2" xfId="152" xr:uid="{00000000-0005-0000-0000-00006B000000}"/>
    <cellStyle name="Финансовый 13" xfId="91" xr:uid="{00000000-0005-0000-0000-00006C000000}"/>
    <cellStyle name="Финансовый 14" xfId="161" xr:uid="{9D5AD969-1116-4E78-AF9E-281C0213F6B8}"/>
    <cellStyle name="Финансовый 15" xfId="186" xr:uid="{278C5B03-48AE-40F6-AC55-5C32A5B1E56F}"/>
    <cellStyle name="Финансовый 2" xfId="2" xr:uid="{00000000-0005-0000-0000-00006D000000}"/>
    <cellStyle name="Финансовый 2 2" xfId="92" xr:uid="{00000000-0005-0000-0000-00006E000000}"/>
    <cellStyle name="Финансовый 2 2 2" xfId="156" xr:uid="{98EBD7C9-5591-439D-BFAF-BCF3438214FA}"/>
    <cellStyle name="Финансовый 2 3" xfId="93" xr:uid="{00000000-0005-0000-0000-00006F000000}"/>
    <cellStyle name="Финансовый 2 4" xfId="113" xr:uid="{00000000-0005-0000-0000-000070000000}"/>
    <cellStyle name="Финансовый 2 5" xfId="114" xr:uid="{00000000-0005-0000-0000-000071000000}"/>
    <cellStyle name="Финансовый 2 6" xfId="115" xr:uid="{00000000-0005-0000-0000-000072000000}"/>
    <cellStyle name="Финансовый 2 7" xfId="116" xr:uid="{00000000-0005-0000-0000-000073000000}"/>
    <cellStyle name="Финансовый 2 7 2" xfId="137" xr:uid="{00000000-0005-0000-0000-000074000000}"/>
    <cellStyle name="Финансовый 2 8" xfId="125" xr:uid="{00000000-0005-0000-0000-000075000000}"/>
    <cellStyle name="Финансовый 3" xfId="94" xr:uid="{00000000-0005-0000-0000-000076000000}"/>
    <cellStyle name="Финансовый 3 2" xfId="95" xr:uid="{00000000-0005-0000-0000-000077000000}"/>
    <cellStyle name="Финансовый 3 2 2" xfId="110" xr:uid="{00000000-0005-0000-0000-000078000000}"/>
    <cellStyle name="Финансовый 3 2 3" xfId="111" xr:uid="{00000000-0005-0000-0000-000079000000}"/>
    <cellStyle name="Финансовый 3 2 3 2" xfId="118" xr:uid="{00000000-0005-0000-0000-00007A000000}"/>
    <cellStyle name="Финансовый 3 2 3 2 2" xfId="142" xr:uid="{00000000-0005-0000-0000-00007B000000}"/>
    <cellStyle name="Финансовый 3 2 3 3" xfId="129" xr:uid="{00000000-0005-0000-0000-00007C000000}"/>
    <cellStyle name="Финансовый 3 2 4" xfId="117" xr:uid="{00000000-0005-0000-0000-00007D000000}"/>
    <cellStyle name="Финансовый 3 2 4 2" xfId="139" xr:uid="{00000000-0005-0000-0000-00007E000000}"/>
    <cellStyle name="Финансовый 3 2 5" xfId="127" xr:uid="{00000000-0005-0000-0000-00007F000000}"/>
    <cellStyle name="Финансовый 3 3" xfId="96" xr:uid="{00000000-0005-0000-0000-000080000000}"/>
    <cellStyle name="Финансовый 3 3 2" xfId="138" xr:uid="{00000000-0005-0000-0000-000081000000}"/>
    <cellStyle name="Финансовый 3 4" xfId="126" xr:uid="{00000000-0005-0000-0000-000082000000}"/>
    <cellStyle name="Финансовый 3 5" xfId="187" xr:uid="{3AE49E41-BA63-4C34-B9A4-61726088E86A}"/>
    <cellStyle name="Финансовый 4" xfId="97" xr:uid="{00000000-0005-0000-0000-000083000000}"/>
    <cellStyle name="Финансовый 4 2" xfId="98" xr:uid="{00000000-0005-0000-0000-000084000000}"/>
    <cellStyle name="Финансовый 4 2 2" xfId="140" xr:uid="{00000000-0005-0000-0000-000085000000}"/>
    <cellStyle name="Финансовый 4 3" xfId="128" xr:uid="{00000000-0005-0000-0000-000086000000}"/>
    <cellStyle name="Финансовый 5" xfId="99" xr:uid="{00000000-0005-0000-0000-000087000000}"/>
    <cellStyle name="Финансовый 5 2" xfId="100" xr:uid="{00000000-0005-0000-0000-000088000000}"/>
    <cellStyle name="Финансовый 5 2 2" xfId="143" xr:uid="{00000000-0005-0000-0000-000089000000}"/>
    <cellStyle name="Финансовый 5 3" xfId="101" xr:uid="{00000000-0005-0000-0000-00008A000000}"/>
    <cellStyle name="Финансовый 5 4" xfId="148" xr:uid="{00000000-0005-0000-0000-00008B000000}"/>
    <cellStyle name="Финансовый 6" xfId="102" xr:uid="{00000000-0005-0000-0000-00008C000000}"/>
    <cellStyle name="Финансовый 6 2" xfId="103" xr:uid="{00000000-0005-0000-0000-00008D000000}"/>
    <cellStyle name="Финансовый 7" xfId="104" xr:uid="{00000000-0005-0000-0000-00008E000000}"/>
    <cellStyle name="Финансовый 7 2" xfId="119" xr:uid="{00000000-0005-0000-0000-00008F000000}"/>
    <cellStyle name="Финансовый 7 2 2" xfId="144" xr:uid="{00000000-0005-0000-0000-000090000000}"/>
    <cellStyle name="Финансовый 7 3" xfId="130" xr:uid="{00000000-0005-0000-0000-000091000000}"/>
    <cellStyle name="Финансовый 8" xfId="105" xr:uid="{00000000-0005-0000-0000-000092000000}"/>
    <cellStyle name="Финансовый 8 2" xfId="106" xr:uid="{00000000-0005-0000-0000-000093000000}"/>
    <cellStyle name="Финансовый 8 2 2" xfId="122" xr:uid="{00000000-0005-0000-0000-000094000000}"/>
    <cellStyle name="Финансовый 8 2 2 2" xfId="146" xr:uid="{00000000-0005-0000-0000-000095000000}"/>
    <cellStyle name="Финансовый 8 2 3" xfId="132" xr:uid="{00000000-0005-0000-0000-000096000000}"/>
    <cellStyle name="Финансовый 8 3" xfId="120" xr:uid="{00000000-0005-0000-0000-000097000000}"/>
    <cellStyle name="Финансовый 8 3 2" xfId="145" xr:uid="{00000000-0005-0000-0000-000098000000}"/>
    <cellStyle name="Финансовый 8 4" xfId="131" xr:uid="{00000000-0005-0000-0000-000099000000}"/>
    <cellStyle name="Финансовый 9" xfId="107" xr:uid="{00000000-0005-0000-0000-00009A000000}"/>
    <cellStyle name="Финансовый 9 2" xfId="121" xr:uid="{00000000-0005-0000-0000-00009B000000}"/>
    <cellStyle name="Хороший 2" xfId="108" xr:uid="{00000000-0005-0000-0000-00009C000000}"/>
    <cellStyle name="표준_China Fund Subscription" xfId="109" xr:uid="{00000000-0005-0000-0000-00009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5431E-C34E-418F-9618-22AEA5D8FE18}">
  <sheetPr>
    <pageSetUpPr fitToPage="1"/>
  </sheetPr>
  <dimension ref="A1:I55"/>
  <sheetViews>
    <sheetView tabSelected="1" view="pageBreakPreview" topLeftCell="A28" zoomScale="70" zoomScaleNormal="70" zoomScaleSheetLayoutView="70" workbookViewId="0">
      <selection activeCell="I40" sqref="I40"/>
    </sheetView>
  </sheetViews>
  <sheetFormatPr defaultColWidth="9.140625" defaultRowHeight="18.75"/>
  <cols>
    <col min="1" max="1" width="74.85546875" style="34" customWidth="1"/>
    <col min="2" max="2" width="9.7109375" style="35" customWidth="1"/>
    <col min="3" max="3" width="19.85546875" style="36" customWidth="1"/>
    <col min="4" max="4" width="19.140625" style="36" customWidth="1"/>
    <col min="5" max="6" width="9.140625" style="21"/>
    <col min="7" max="7" width="25.28515625" style="21" customWidth="1"/>
    <col min="8" max="8" width="9.140625" style="21"/>
    <col min="9" max="9" width="14.42578125" style="21" bestFit="1" customWidth="1"/>
    <col min="10" max="16384" width="9.140625" style="21"/>
  </cols>
  <sheetData>
    <row r="1" spans="1:7">
      <c r="A1" s="83" t="s">
        <v>5</v>
      </c>
    </row>
    <row r="2" spans="1:7">
      <c r="A2" s="84"/>
    </row>
    <row r="3" spans="1:7">
      <c r="A3" s="90" t="s">
        <v>147</v>
      </c>
      <c r="B3" s="90"/>
      <c r="C3" s="90"/>
      <c r="D3" s="90"/>
    </row>
    <row r="4" spans="1:7">
      <c r="A4" s="85" t="s">
        <v>148</v>
      </c>
    </row>
    <row r="5" spans="1:7" s="23" customFormat="1">
      <c r="A5" s="86" t="s">
        <v>2</v>
      </c>
      <c r="B5" s="87"/>
      <c r="C5" s="88"/>
      <c r="D5" s="88"/>
    </row>
    <row r="6" spans="1:7">
      <c r="A6" s="24"/>
      <c r="B6" s="22"/>
      <c r="C6" s="25"/>
      <c r="D6" s="25"/>
    </row>
    <row r="7" spans="1:7" ht="45.75" customHeight="1" thickBot="1">
      <c r="A7" s="73"/>
      <c r="B7" s="74" t="s">
        <v>53</v>
      </c>
      <c r="C7" s="74" t="s">
        <v>145</v>
      </c>
      <c r="D7" s="74" t="s">
        <v>146</v>
      </c>
    </row>
    <row r="8" spans="1:7">
      <c r="A8" s="65" t="s">
        <v>3</v>
      </c>
      <c r="B8" s="66"/>
      <c r="C8" s="67"/>
      <c r="D8" s="67"/>
    </row>
    <row r="9" spans="1:7">
      <c r="A9" s="68" t="s">
        <v>54</v>
      </c>
      <c r="B9" s="69"/>
      <c r="C9" s="70">
        <v>341499.81098160677</v>
      </c>
      <c r="D9" s="70">
        <v>374970</v>
      </c>
      <c r="G9" s="54"/>
    </row>
    <row r="10" spans="1:7">
      <c r="A10" s="68" t="s">
        <v>55</v>
      </c>
      <c r="B10" s="69"/>
      <c r="C10" s="70">
        <v>0</v>
      </c>
      <c r="D10" s="70"/>
      <c r="G10" s="54"/>
    </row>
    <row r="11" spans="1:7">
      <c r="A11" s="68" t="s">
        <v>56</v>
      </c>
      <c r="B11" s="69"/>
      <c r="C11" s="70">
        <v>862653</v>
      </c>
      <c r="D11" s="70">
        <v>241061</v>
      </c>
      <c r="G11" s="54"/>
    </row>
    <row r="12" spans="1:7" ht="56.25">
      <c r="A12" s="68" t="s">
        <v>57</v>
      </c>
      <c r="B12" s="69">
        <v>4</v>
      </c>
      <c r="C12" s="70">
        <v>7636002</v>
      </c>
      <c r="D12" s="70">
        <v>9977357</v>
      </c>
      <c r="G12" s="54"/>
    </row>
    <row r="13" spans="1:7" ht="37.5">
      <c r="A13" s="68" t="s">
        <v>58</v>
      </c>
      <c r="B13" s="69">
        <v>5</v>
      </c>
      <c r="C13" s="70">
        <v>1135900</v>
      </c>
      <c r="D13" s="70">
        <v>908804</v>
      </c>
      <c r="G13" s="54"/>
    </row>
    <row r="14" spans="1:7" ht="37.5">
      <c r="A14" s="68" t="s">
        <v>59</v>
      </c>
      <c r="B14" s="69"/>
      <c r="C14" s="70"/>
      <c r="D14" s="70"/>
      <c r="G14" s="54"/>
    </row>
    <row r="15" spans="1:7" ht="37.5">
      <c r="A15" s="68" t="s">
        <v>46</v>
      </c>
      <c r="B15" s="69"/>
      <c r="C15" s="70">
        <v>83635</v>
      </c>
      <c r="D15" s="70">
        <v>73772</v>
      </c>
      <c r="G15" s="54"/>
    </row>
    <row r="16" spans="1:7">
      <c r="A16" s="68" t="s">
        <v>60</v>
      </c>
      <c r="B16" s="69">
        <v>6</v>
      </c>
      <c r="C16" s="70">
        <v>6294244</v>
      </c>
      <c r="D16" s="70">
        <v>5960112</v>
      </c>
      <c r="G16" s="54"/>
    </row>
    <row r="17" spans="1:7">
      <c r="A17" s="68" t="s">
        <v>45</v>
      </c>
      <c r="B17" s="69"/>
      <c r="C17" s="70">
        <v>114300</v>
      </c>
      <c r="D17" s="70">
        <v>126671</v>
      </c>
      <c r="G17" s="54"/>
    </row>
    <row r="18" spans="1:7">
      <c r="A18" s="68" t="s">
        <v>47</v>
      </c>
      <c r="B18" s="69"/>
      <c r="C18" s="70">
        <v>1553821</v>
      </c>
      <c r="D18" s="70">
        <v>1553821</v>
      </c>
      <c r="G18" s="54"/>
    </row>
    <row r="19" spans="1:7">
      <c r="A19" s="68" t="s">
        <v>48</v>
      </c>
      <c r="B19" s="69">
        <v>7</v>
      </c>
      <c r="C19" s="70">
        <v>4358698.7844099998</v>
      </c>
      <c r="D19" s="70">
        <v>2647023</v>
      </c>
      <c r="G19" s="54"/>
    </row>
    <row r="20" spans="1:7">
      <c r="A20" s="68" t="s">
        <v>61</v>
      </c>
      <c r="B20" s="69"/>
      <c r="C20" s="70"/>
      <c r="D20" s="70"/>
      <c r="G20" s="54"/>
    </row>
    <row r="21" spans="1:7">
      <c r="A21" s="68" t="s">
        <v>62</v>
      </c>
      <c r="B21" s="69"/>
      <c r="C21" s="70">
        <v>149180</v>
      </c>
      <c r="D21" s="70">
        <v>160026</v>
      </c>
      <c r="G21" s="54"/>
    </row>
    <row r="22" spans="1:7">
      <c r="A22" s="68" t="s">
        <v>63</v>
      </c>
      <c r="B22" s="69"/>
      <c r="C22" s="70">
        <v>184453</v>
      </c>
      <c r="D22" s="70">
        <v>184453</v>
      </c>
      <c r="G22" s="54"/>
    </row>
    <row r="23" spans="1:7">
      <c r="A23" s="68" t="s">
        <v>102</v>
      </c>
      <c r="B23" s="69">
        <v>8</v>
      </c>
      <c r="C23" s="70">
        <v>14009</v>
      </c>
      <c r="D23" s="70">
        <v>78831</v>
      </c>
      <c r="G23" s="54"/>
    </row>
    <row r="24" spans="1:7" ht="19.5" thickBot="1">
      <c r="A24" s="78" t="s">
        <v>0</v>
      </c>
      <c r="B24" s="79"/>
      <c r="C24" s="80">
        <v>12135</v>
      </c>
      <c r="D24" s="80">
        <v>21965</v>
      </c>
      <c r="G24" s="54"/>
    </row>
    <row r="25" spans="1:7" ht="19.5" thickBot="1">
      <c r="A25" s="75" t="s">
        <v>64</v>
      </c>
      <c r="B25" s="76"/>
      <c r="C25" s="77">
        <f>SUM(C9:C24)</f>
        <v>22740530.595391609</v>
      </c>
      <c r="D25" s="77">
        <f>SUM(D9:D24)</f>
        <v>22308866</v>
      </c>
      <c r="G25" s="54"/>
    </row>
    <row r="26" spans="1:7">
      <c r="A26" s="65"/>
      <c r="B26" s="66"/>
      <c r="C26" s="71"/>
      <c r="D26" s="71"/>
      <c r="G26" s="54"/>
    </row>
    <row r="27" spans="1:7">
      <c r="A27" s="65" t="s">
        <v>4</v>
      </c>
      <c r="B27" s="66"/>
      <c r="C27" s="70"/>
      <c r="D27" s="70"/>
      <c r="G27" s="54"/>
    </row>
    <row r="28" spans="1:7">
      <c r="A28" s="68" t="s">
        <v>79</v>
      </c>
      <c r="B28" s="69"/>
      <c r="C28" s="70">
        <v>0</v>
      </c>
      <c r="D28" s="70">
        <v>172924</v>
      </c>
      <c r="G28" s="54"/>
    </row>
    <row r="29" spans="1:7">
      <c r="A29" s="68" t="s">
        <v>106</v>
      </c>
      <c r="B29" s="69"/>
      <c r="C29" s="70">
        <v>1506057</v>
      </c>
      <c r="D29" s="70">
        <v>645466</v>
      </c>
      <c r="G29" s="54"/>
    </row>
    <row r="30" spans="1:7" ht="19.5" thickBot="1">
      <c r="A30" s="78" t="s">
        <v>107</v>
      </c>
      <c r="B30" s="79"/>
      <c r="C30" s="80">
        <v>7936848</v>
      </c>
      <c r="D30" s="80">
        <v>6526981</v>
      </c>
      <c r="G30" s="54"/>
    </row>
    <row r="31" spans="1:7" ht="19.5" thickBot="1">
      <c r="A31" s="75" t="s">
        <v>65</v>
      </c>
      <c r="B31" s="76"/>
      <c r="C31" s="81">
        <f>SUM(C28:C30)</f>
        <v>9442905</v>
      </c>
      <c r="D31" s="81">
        <f>SUM(D28:D30)</f>
        <v>7345371</v>
      </c>
      <c r="G31" s="54"/>
    </row>
    <row r="32" spans="1:7">
      <c r="A32" s="65"/>
      <c r="B32" s="66"/>
      <c r="C32" s="72"/>
      <c r="D32" s="72"/>
      <c r="G32" s="54"/>
    </row>
    <row r="33" spans="1:9">
      <c r="A33" s="65" t="s">
        <v>66</v>
      </c>
      <c r="B33" s="66"/>
      <c r="C33" s="72"/>
      <c r="D33" s="72"/>
      <c r="G33" s="54"/>
    </row>
    <row r="34" spans="1:9">
      <c r="A34" s="68" t="s">
        <v>67</v>
      </c>
      <c r="B34" s="69"/>
      <c r="C34" s="70">
        <v>50559902</v>
      </c>
      <c r="D34" s="70">
        <v>50559902</v>
      </c>
      <c r="G34" s="54"/>
    </row>
    <row r="35" spans="1:9">
      <c r="A35" s="68" t="s">
        <v>68</v>
      </c>
      <c r="B35" s="69"/>
      <c r="C35" s="70"/>
      <c r="D35" s="70"/>
      <c r="G35" s="54"/>
    </row>
    <row r="36" spans="1:9" ht="37.5">
      <c r="A36" s="68" t="s">
        <v>69</v>
      </c>
      <c r="B36" s="69"/>
      <c r="C36" s="70">
        <v>-19421</v>
      </c>
      <c r="D36" s="70">
        <v>-4519</v>
      </c>
      <c r="G36" s="54"/>
    </row>
    <row r="37" spans="1:9">
      <c r="A37" s="68" t="s">
        <v>70</v>
      </c>
      <c r="B37" s="69"/>
      <c r="C37" s="70"/>
      <c r="D37" s="70"/>
      <c r="G37" s="54"/>
    </row>
    <row r="38" spans="1:9" ht="37.5">
      <c r="A38" s="68" t="s">
        <v>71</v>
      </c>
      <c r="B38" s="69"/>
      <c r="C38" s="70">
        <v>777</v>
      </c>
      <c r="D38" s="70">
        <v>922</v>
      </c>
      <c r="G38" s="54"/>
    </row>
    <row r="39" spans="1:9">
      <c r="A39" s="68" t="s">
        <v>33</v>
      </c>
      <c r="B39" s="69"/>
      <c r="C39" s="70"/>
      <c r="D39" s="70"/>
      <c r="G39" s="54"/>
    </row>
    <row r="40" spans="1:9">
      <c r="A40" s="68" t="s">
        <v>49</v>
      </c>
      <c r="B40" s="69"/>
      <c r="C40" s="70">
        <v>-35836947.8977402</v>
      </c>
      <c r="D40" s="70">
        <v>-36872017</v>
      </c>
      <c r="G40" s="54"/>
      <c r="I40" s="54"/>
    </row>
    <row r="41" spans="1:9" ht="19.5" thickBot="1">
      <c r="A41" s="78" t="s">
        <v>50</v>
      </c>
      <c r="B41" s="79"/>
      <c r="C41" s="80">
        <v>-1406683.6692027999</v>
      </c>
      <c r="D41" s="80">
        <v>1279207</v>
      </c>
      <c r="G41" s="54"/>
    </row>
    <row r="42" spans="1:9" ht="19.5" thickBot="1">
      <c r="A42" s="75" t="s">
        <v>72</v>
      </c>
      <c r="B42" s="76"/>
      <c r="C42" s="81">
        <f t="shared" ref="C42:D42" si="0">SUM(C34:C41)</f>
        <v>13297626.433056999</v>
      </c>
      <c r="D42" s="81">
        <f t="shared" si="0"/>
        <v>14963495</v>
      </c>
      <c r="G42" s="54"/>
    </row>
    <row r="43" spans="1:9">
      <c r="A43" s="65" t="s">
        <v>73</v>
      </c>
      <c r="B43" s="66"/>
      <c r="C43" s="70">
        <v>0</v>
      </c>
      <c r="D43" s="70">
        <v>0</v>
      </c>
      <c r="G43" s="54"/>
    </row>
    <row r="44" spans="1:9" ht="19.5" thickBot="1">
      <c r="A44" s="75" t="s">
        <v>74</v>
      </c>
      <c r="B44" s="76"/>
      <c r="C44" s="81">
        <f t="shared" ref="C44:D44" si="1">C42</f>
        <v>13297626.433056999</v>
      </c>
      <c r="D44" s="81">
        <f t="shared" si="1"/>
        <v>14963495</v>
      </c>
    </row>
    <row r="45" spans="1:9" ht="19.5" thickBot="1">
      <c r="A45" s="75" t="s">
        <v>75</v>
      </c>
      <c r="B45" s="76"/>
      <c r="C45" s="81">
        <f t="shared" ref="C45:D45" si="2">C44+C31</f>
        <v>22740531.433056999</v>
      </c>
      <c r="D45" s="81">
        <f t="shared" si="2"/>
        <v>22308866</v>
      </c>
    </row>
    <row r="48" spans="1:9">
      <c r="A48" s="8" t="s">
        <v>52</v>
      </c>
      <c r="B48" s="26"/>
      <c r="C48" s="27"/>
      <c r="D48" s="27"/>
    </row>
    <row r="49" spans="1:4">
      <c r="A49" s="27"/>
      <c r="B49" s="28"/>
      <c r="C49" s="29"/>
      <c r="D49" s="29"/>
    </row>
    <row r="50" spans="1:4">
      <c r="A50" s="89" t="s">
        <v>15</v>
      </c>
      <c r="B50" s="82" t="s">
        <v>16</v>
      </c>
      <c r="C50" s="82"/>
      <c r="D50" s="31"/>
    </row>
    <row r="51" spans="1:4">
      <c r="A51" s="89"/>
      <c r="B51" s="82"/>
      <c r="C51" s="82"/>
      <c r="D51" s="32"/>
    </row>
    <row r="52" spans="1:4">
      <c r="A52" s="89"/>
      <c r="B52" s="82"/>
      <c r="C52" s="82"/>
      <c r="D52" s="32"/>
    </row>
    <row r="53" spans="1:4">
      <c r="A53" s="89" t="s">
        <v>17</v>
      </c>
      <c r="B53" s="82" t="s">
        <v>16</v>
      </c>
      <c r="C53" s="82"/>
      <c r="D53" s="33"/>
    </row>
    <row r="54" spans="1:4">
      <c r="A54" s="9"/>
      <c r="B54" s="30"/>
      <c r="C54" s="33"/>
      <c r="D54" s="33"/>
    </row>
    <row r="55" spans="1:4">
      <c r="A55" s="27"/>
      <c r="B55" s="28"/>
      <c r="C55" s="33"/>
      <c r="D55" s="33"/>
    </row>
  </sheetData>
  <mergeCells count="1">
    <mergeCell ref="A3:D3"/>
  </mergeCells>
  <pageMargins left="1.1023622047244095" right="0.70866141732283472" top="0.74803149606299213" bottom="0.74803149606299213" header="0.31496062992125984" footer="0.31496062992125984"/>
  <pageSetup paperSize="9" scale="65"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A9035-24AA-4A13-9E19-1F64FBE05822}">
  <sheetPr>
    <pageSetUpPr fitToPage="1"/>
  </sheetPr>
  <dimension ref="A1:I61"/>
  <sheetViews>
    <sheetView zoomScale="70" zoomScaleNormal="70" workbookViewId="0">
      <selection activeCell="F10" sqref="F1:H1048576"/>
    </sheetView>
  </sheetViews>
  <sheetFormatPr defaultRowHeight="15.75"/>
  <cols>
    <col min="1" max="1" width="62.140625" style="100" customWidth="1"/>
    <col min="2" max="2" width="10.42578125" style="100" customWidth="1"/>
    <col min="3" max="4" width="20.7109375" style="120" customWidth="1"/>
    <col min="5" max="5" width="9.140625" style="100"/>
    <col min="6" max="6" width="10.5703125" style="100" bestFit="1" customWidth="1"/>
    <col min="7" max="7" width="12.42578125" style="100" bestFit="1" customWidth="1"/>
    <col min="8" max="9" width="9.28515625" style="100" bestFit="1" customWidth="1"/>
    <col min="10" max="16384" width="9.140625" style="100"/>
  </cols>
  <sheetData>
    <row r="1" spans="1:4" s="95" customFormat="1">
      <c r="A1" s="94" t="s">
        <v>5</v>
      </c>
    </row>
    <row r="2" spans="1:4" s="95" customFormat="1">
      <c r="A2" s="96"/>
    </row>
    <row r="3" spans="1:4" s="95" customFormat="1">
      <c r="A3" s="93" t="s">
        <v>130</v>
      </c>
      <c r="B3" s="93"/>
      <c r="C3" s="93"/>
      <c r="D3" s="93"/>
    </row>
    <row r="4" spans="1:4" s="95" customFormat="1">
      <c r="A4" s="7" t="s">
        <v>133</v>
      </c>
    </row>
    <row r="5" spans="1:4" s="95" customFormat="1">
      <c r="A5" s="86" t="s">
        <v>2</v>
      </c>
    </row>
    <row r="7" spans="1:4" ht="31.5">
      <c r="A7" s="97"/>
      <c r="B7" s="98" t="s">
        <v>53</v>
      </c>
      <c r="C7" s="99" t="s">
        <v>131</v>
      </c>
      <c r="D7" s="99" t="s">
        <v>131</v>
      </c>
    </row>
    <row r="8" spans="1:4">
      <c r="A8" s="97"/>
      <c r="B8" s="98"/>
      <c r="C8" s="99" t="s">
        <v>134</v>
      </c>
      <c r="D8" s="99" t="s">
        <v>134</v>
      </c>
    </row>
    <row r="9" spans="1:4">
      <c r="A9" s="97"/>
      <c r="B9" s="98"/>
      <c r="C9" s="99" t="s">
        <v>132</v>
      </c>
      <c r="D9" s="99" t="s">
        <v>44</v>
      </c>
    </row>
    <row r="10" spans="1:4" ht="16.5" thickBot="1">
      <c r="A10" s="101"/>
      <c r="B10" s="102"/>
      <c r="C10" s="103"/>
      <c r="D10" s="103"/>
    </row>
    <row r="11" spans="1:4">
      <c r="A11" s="104"/>
      <c r="B11" s="98"/>
      <c r="C11" s="99"/>
      <c r="D11" s="99"/>
    </row>
    <row r="12" spans="1:4">
      <c r="A12" s="105" t="s">
        <v>20</v>
      </c>
      <c r="B12" s="106"/>
      <c r="C12" s="107"/>
      <c r="D12" s="107"/>
    </row>
    <row r="13" spans="1:4">
      <c r="A13" s="108" t="s">
        <v>21</v>
      </c>
      <c r="B13" s="106"/>
      <c r="C13" s="107">
        <v>13268</v>
      </c>
      <c r="D13" s="107">
        <v>9421</v>
      </c>
    </row>
    <row r="14" spans="1:4">
      <c r="A14" s="108" t="s">
        <v>22</v>
      </c>
      <c r="B14" s="106"/>
      <c r="C14" s="107">
        <v>546842</v>
      </c>
      <c r="D14" s="107">
        <v>472060</v>
      </c>
    </row>
    <row r="15" spans="1:4">
      <c r="A15" s="108" t="s">
        <v>23</v>
      </c>
      <c r="B15" s="106"/>
      <c r="C15" s="107"/>
      <c r="D15" s="107"/>
    </row>
    <row r="16" spans="1:4" ht="16.5" thickBot="1">
      <c r="A16" s="109" t="s">
        <v>24</v>
      </c>
      <c r="B16" s="110"/>
      <c r="C16" s="107"/>
      <c r="D16" s="107"/>
    </row>
    <row r="17" spans="1:4" ht="16.5" thickBot="1">
      <c r="A17" s="109"/>
      <c r="B17" s="110"/>
      <c r="C17" s="111">
        <f>SUM(C13:C16)</f>
        <v>560110</v>
      </c>
      <c r="D17" s="111">
        <f>SUM(D13:D16)</f>
        <v>481481</v>
      </c>
    </row>
    <row r="18" spans="1:4">
      <c r="A18" s="108"/>
      <c r="B18" s="106"/>
      <c r="C18" s="107"/>
      <c r="D18" s="107"/>
    </row>
    <row r="19" spans="1:4" ht="31.5">
      <c r="A19" s="108" t="s">
        <v>135</v>
      </c>
      <c r="B19" s="106"/>
      <c r="C19" s="107">
        <v>126370</v>
      </c>
      <c r="D19" s="107">
        <v>145296</v>
      </c>
    </row>
    <row r="20" spans="1:4" ht="32.25" thickBot="1">
      <c r="A20" s="109" t="s">
        <v>136</v>
      </c>
      <c r="B20" s="110"/>
      <c r="C20" s="112">
        <v>-854</v>
      </c>
      <c r="D20" s="112">
        <v>-26</v>
      </c>
    </row>
    <row r="21" spans="1:4" ht="16.5" thickBot="1">
      <c r="A21" s="113" t="s">
        <v>25</v>
      </c>
      <c r="B21" s="110"/>
      <c r="C21" s="103">
        <f>SUM(C17:C20)</f>
        <v>685626</v>
      </c>
      <c r="D21" s="103">
        <f>SUM(D17:D20)</f>
        <v>626751</v>
      </c>
    </row>
    <row r="22" spans="1:4">
      <c r="A22" s="114"/>
      <c r="B22" s="106"/>
      <c r="C22" s="107"/>
      <c r="D22" s="107"/>
    </row>
    <row r="23" spans="1:4">
      <c r="A23" s="108" t="s">
        <v>26</v>
      </c>
      <c r="B23" s="106">
        <v>10</v>
      </c>
      <c r="C23" s="107">
        <v>73643</v>
      </c>
      <c r="D23" s="107">
        <v>30585.697699999997</v>
      </c>
    </row>
    <row r="24" spans="1:4" ht="31.5">
      <c r="A24" s="108" t="s">
        <v>27</v>
      </c>
      <c r="B24" s="106">
        <v>11</v>
      </c>
      <c r="C24" s="107">
        <v>739063</v>
      </c>
      <c r="D24" s="107">
        <v>106000</v>
      </c>
    </row>
    <row r="25" spans="1:4" ht="47.25">
      <c r="A25" s="108" t="s">
        <v>28</v>
      </c>
      <c r="B25" s="106">
        <v>11</v>
      </c>
      <c r="C25" s="107">
        <v>-2318828</v>
      </c>
      <c r="D25" s="107">
        <v>508827</v>
      </c>
    </row>
    <row r="26" spans="1:4" ht="47.25">
      <c r="A26" s="108" t="s">
        <v>29</v>
      </c>
      <c r="B26" s="106"/>
      <c r="C26" s="107">
        <v>-121793</v>
      </c>
      <c r="D26" s="107">
        <v>-8606</v>
      </c>
    </row>
    <row r="27" spans="1:4">
      <c r="A27" s="108" t="s">
        <v>51</v>
      </c>
      <c r="B27" s="106"/>
      <c r="C27" s="107">
        <v>2787932</v>
      </c>
      <c r="D27" s="107">
        <v>3332793</v>
      </c>
    </row>
    <row r="28" spans="1:4" ht="47.25">
      <c r="A28" s="108" t="s">
        <v>30</v>
      </c>
      <c r="B28" s="106"/>
      <c r="C28" s="107">
        <v>-4852</v>
      </c>
      <c r="D28" s="107">
        <v>-25975</v>
      </c>
    </row>
    <row r="29" spans="1:4" ht="16.5" thickBot="1">
      <c r="A29" s="109" t="s">
        <v>6</v>
      </c>
      <c r="B29" s="110"/>
      <c r="C29" s="112">
        <v>-22817</v>
      </c>
      <c r="D29" s="112">
        <v>33664</v>
      </c>
    </row>
    <row r="30" spans="1:4" ht="16.5" thickBot="1">
      <c r="A30" s="113" t="s">
        <v>31</v>
      </c>
      <c r="B30" s="110"/>
      <c r="C30" s="103">
        <f>SUM(C23:C29)</f>
        <v>1132348</v>
      </c>
      <c r="D30" s="103">
        <f>SUM(D23:D29)</f>
        <v>3977288.6976999999</v>
      </c>
    </row>
    <row r="31" spans="1:4">
      <c r="A31" s="105"/>
      <c r="B31" s="106"/>
      <c r="C31" s="107"/>
      <c r="D31" s="107"/>
    </row>
    <row r="32" spans="1:4">
      <c r="A32" s="108" t="s">
        <v>13</v>
      </c>
      <c r="B32" s="106"/>
      <c r="C32" s="107">
        <v>-1490355.9735999999</v>
      </c>
      <c r="D32" s="107">
        <v>-1506744</v>
      </c>
    </row>
    <row r="33" spans="1:9">
      <c r="A33" s="108" t="s">
        <v>32</v>
      </c>
      <c r="B33" s="106">
        <v>12</v>
      </c>
      <c r="C33" s="107">
        <v>-395460</v>
      </c>
      <c r="D33" s="107">
        <v>-359197</v>
      </c>
    </row>
    <row r="34" spans="1:9" ht="31.5">
      <c r="A34" s="108" t="s">
        <v>137</v>
      </c>
      <c r="B34" s="106"/>
      <c r="C34" s="107">
        <v>-1322206</v>
      </c>
      <c r="D34" s="107">
        <v>-1993703</v>
      </c>
      <c r="G34" s="120"/>
    </row>
    <row r="35" spans="1:9">
      <c r="A35" s="108"/>
      <c r="B35" s="106"/>
      <c r="C35" s="107"/>
      <c r="D35" s="107"/>
    </row>
    <row r="36" spans="1:9" ht="16.5" thickBot="1">
      <c r="A36" s="109"/>
      <c r="B36" s="110"/>
      <c r="C36" s="107"/>
      <c r="D36" s="107"/>
    </row>
    <row r="37" spans="1:9">
      <c r="A37" s="104"/>
      <c r="B37" s="106"/>
      <c r="C37" s="115"/>
      <c r="D37" s="115"/>
    </row>
    <row r="38" spans="1:9">
      <c r="A38" s="105" t="s">
        <v>34</v>
      </c>
      <c r="B38" s="106"/>
      <c r="C38" s="99">
        <f>SUM(C21,C30,C32:C36)</f>
        <v>-1390047.9735999999</v>
      </c>
      <c r="D38" s="99">
        <f>SUM(D21,D30,D32:D36)</f>
        <v>744395.69769999944</v>
      </c>
    </row>
    <row r="39" spans="1:9" ht="16.5" thickBot="1">
      <c r="A39" s="109" t="s">
        <v>35</v>
      </c>
      <c r="B39" s="110"/>
      <c r="C39" s="112">
        <v>-16636</v>
      </c>
      <c r="D39" s="112">
        <v>-3988</v>
      </c>
    </row>
    <row r="40" spans="1:9">
      <c r="A40" s="116"/>
      <c r="B40" s="117"/>
      <c r="C40" s="100"/>
      <c r="D40" s="100"/>
    </row>
    <row r="41" spans="1:9" ht="16.5" thickBot="1">
      <c r="A41" s="113" t="s">
        <v>36</v>
      </c>
      <c r="B41" s="118"/>
      <c r="C41" s="119">
        <f>C38+C39</f>
        <v>-1406683.9735999999</v>
      </c>
      <c r="D41" s="119">
        <f>D38+D39</f>
        <v>740407.69769999944</v>
      </c>
      <c r="F41" s="120"/>
      <c r="H41" s="121"/>
      <c r="I41" s="121"/>
    </row>
    <row r="42" spans="1:9">
      <c r="A42" s="105"/>
      <c r="B42" s="122"/>
      <c r="C42" s="123"/>
      <c r="D42" s="123"/>
    </row>
    <row r="43" spans="1:9" hidden="1">
      <c r="A43" s="105" t="s">
        <v>37</v>
      </c>
      <c r="B43" s="122"/>
      <c r="C43" s="124"/>
      <c r="D43" s="124"/>
    </row>
    <row r="44" spans="1:9" ht="31.5" hidden="1">
      <c r="A44" s="105" t="s">
        <v>38</v>
      </c>
      <c r="B44" s="106"/>
      <c r="C44" s="107"/>
      <c r="D44" s="107"/>
    </row>
    <row r="45" spans="1:9" ht="47.25" hidden="1">
      <c r="A45" s="108" t="s">
        <v>39</v>
      </c>
      <c r="B45" s="106"/>
      <c r="C45" s="107"/>
      <c r="D45" s="107"/>
    </row>
    <row r="46" spans="1:9" hidden="1">
      <c r="A46" s="105"/>
      <c r="B46" s="106"/>
      <c r="C46" s="107"/>
      <c r="D46" s="107"/>
    </row>
    <row r="47" spans="1:9" ht="31.5" hidden="1">
      <c r="A47" s="105" t="s">
        <v>40</v>
      </c>
      <c r="B47" s="106"/>
      <c r="C47" s="107"/>
      <c r="D47" s="107"/>
    </row>
    <row r="48" spans="1:9" ht="48" hidden="1" thickBot="1">
      <c r="A48" s="109" t="s">
        <v>41</v>
      </c>
      <c r="B48" s="110"/>
      <c r="C48" s="112"/>
      <c r="D48" s="112"/>
    </row>
    <row r="49" spans="1:4" hidden="1">
      <c r="A49" s="105"/>
      <c r="B49" s="117"/>
      <c r="C49" s="125">
        <f>C48</f>
        <v>0</v>
      </c>
      <c r="D49" s="125">
        <f>D48</f>
        <v>0</v>
      </c>
    </row>
    <row r="50" spans="1:4" ht="16.5" hidden="1" thickBot="1">
      <c r="A50" s="113" t="s">
        <v>42</v>
      </c>
      <c r="B50" s="118"/>
      <c r="C50" s="126"/>
      <c r="D50" s="126"/>
    </row>
    <row r="51" spans="1:4" hidden="1">
      <c r="A51" s="105"/>
      <c r="B51" s="117"/>
      <c r="C51" s="125">
        <f>C41+C49</f>
        <v>-1406683.9735999999</v>
      </c>
      <c r="D51" s="125">
        <f>D41+D49</f>
        <v>740407.69769999944</v>
      </c>
    </row>
    <row r="52" spans="1:4" ht="16.5" hidden="1" thickBot="1">
      <c r="A52" s="127" t="s">
        <v>43</v>
      </c>
      <c r="B52" s="128"/>
      <c r="C52" s="129"/>
      <c r="D52" s="129"/>
    </row>
    <row r="55" spans="1:4" s="95" customFormat="1">
      <c r="A55" s="82" t="s">
        <v>15</v>
      </c>
      <c r="B55" s="82" t="s">
        <v>16</v>
      </c>
      <c r="C55" s="82"/>
      <c r="D55" s="82"/>
    </row>
    <row r="56" spans="1:4" s="95" customFormat="1">
      <c r="A56" s="82"/>
      <c r="B56" s="82"/>
      <c r="C56" s="82"/>
      <c r="D56" s="82"/>
    </row>
    <row r="57" spans="1:4" s="95" customFormat="1">
      <c r="A57" s="82"/>
      <c r="B57" s="82"/>
      <c r="C57" s="82"/>
      <c r="D57" s="82"/>
    </row>
    <row r="58" spans="1:4" s="95" customFormat="1">
      <c r="A58" s="82" t="s">
        <v>17</v>
      </c>
      <c r="B58" s="82" t="s">
        <v>16</v>
      </c>
      <c r="C58" s="82"/>
      <c r="D58" s="82"/>
    </row>
    <row r="61" spans="1:4">
      <c r="C61" s="120">
        <f>-1406683.6692028-C41</f>
        <v>0.30439720000140369</v>
      </c>
    </row>
  </sheetData>
  <mergeCells count="12">
    <mergeCell ref="B51:B52"/>
    <mergeCell ref="C51:C52"/>
    <mergeCell ref="D51:D52"/>
    <mergeCell ref="A3:D3"/>
    <mergeCell ref="A7:A10"/>
    <mergeCell ref="B40:B41"/>
    <mergeCell ref="B42:B43"/>
    <mergeCell ref="C42:C43"/>
    <mergeCell ref="D42:D43"/>
    <mergeCell ref="B49:B50"/>
    <mergeCell ref="C49:C50"/>
    <mergeCell ref="D49:D50"/>
  </mergeCells>
  <pageMargins left="0.7" right="0.7" top="0.75" bottom="0.75" header="0.3" footer="0.3"/>
  <pageSetup paperSize="9" scale="56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0444E-0702-449D-9BF2-1715F0A80468}">
  <sheetPr>
    <pageSetUpPr fitToPage="1"/>
  </sheetPr>
  <dimension ref="A1:F64"/>
  <sheetViews>
    <sheetView view="pageBreakPreview" zoomScaleNormal="100" zoomScaleSheetLayoutView="100" workbookViewId="0">
      <selection activeCell="F13" sqref="F1:F1048576"/>
    </sheetView>
  </sheetViews>
  <sheetFormatPr defaultRowHeight="12.75"/>
  <cols>
    <col min="1" max="1" width="67.85546875" style="12" customWidth="1"/>
    <col min="2" max="2" width="3.5703125" style="12" customWidth="1"/>
    <col min="3" max="3" width="14.42578125" style="20" customWidth="1"/>
    <col min="4" max="4" width="14.5703125" style="20" customWidth="1"/>
    <col min="5" max="5" width="9.140625" style="12"/>
    <col min="6" max="6" width="13.140625" style="12" customWidth="1"/>
    <col min="7" max="16384" width="9.140625" style="12"/>
  </cols>
  <sheetData>
    <row r="1" spans="1:4" s="1" customFormat="1" ht="15.75">
      <c r="A1" s="94" t="s">
        <v>5</v>
      </c>
    </row>
    <row r="2" spans="1:4" s="1" customFormat="1" ht="15.75">
      <c r="A2" s="96"/>
    </row>
    <row r="3" spans="1:4" s="1" customFormat="1" ht="15">
      <c r="A3" s="160" t="s">
        <v>80</v>
      </c>
    </row>
    <row r="4" spans="1:4" s="1" customFormat="1" ht="15">
      <c r="A4" s="6" t="s">
        <v>133</v>
      </c>
    </row>
    <row r="5" spans="1:4" s="1" customFormat="1" ht="15">
      <c r="A5" s="2" t="s">
        <v>2</v>
      </c>
    </row>
    <row r="6" spans="1:4" s="10" customFormat="1" ht="13.5" thickBot="1">
      <c r="C6" s="11"/>
      <c r="D6" s="11"/>
    </row>
    <row r="7" spans="1:4" s="10" customFormat="1" ht="48.75" thickBot="1">
      <c r="A7" s="130" t="s">
        <v>81</v>
      </c>
      <c r="B7" s="47" t="s">
        <v>53</v>
      </c>
      <c r="C7" s="131" t="s">
        <v>141</v>
      </c>
      <c r="D7" s="131" t="s">
        <v>138</v>
      </c>
    </row>
    <row r="8" spans="1:4" s="10" customFormat="1">
      <c r="A8" s="37" t="s">
        <v>82</v>
      </c>
      <c r="B8" s="92"/>
      <c r="C8" s="91"/>
      <c r="D8" s="91"/>
    </row>
    <row r="9" spans="1:4" s="13" customFormat="1">
      <c r="A9" s="37" t="s">
        <v>83</v>
      </c>
      <c r="B9" s="92"/>
      <c r="C9" s="91"/>
      <c r="D9" s="91"/>
    </row>
    <row r="10" spans="1:4" s="14" customFormat="1">
      <c r="A10" s="38" t="s">
        <v>84</v>
      </c>
      <c r="B10" s="59"/>
      <c r="C10" s="39">
        <v>-1390047.9735999999</v>
      </c>
      <c r="D10" s="39">
        <v>744395.69769999944</v>
      </c>
    </row>
    <row r="11" spans="1:4">
      <c r="A11" s="37" t="s">
        <v>85</v>
      </c>
      <c r="B11" s="59"/>
      <c r="C11" s="61"/>
      <c r="D11" s="61"/>
    </row>
    <row r="12" spans="1:4" ht="24">
      <c r="A12" s="38" t="s">
        <v>86</v>
      </c>
      <c r="B12" s="59"/>
      <c r="C12" s="39">
        <v>2318828</v>
      </c>
      <c r="D12" s="39">
        <v>-508827</v>
      </c>
    </row>
    <row r="13" spans="1:4" ht="24">
      <c r="A13" s="38" t="s">
        <v>87</v>
      </c>
      <c r="B13" s="59"/>
      <c r="C13" s="39">
        <v>121793</v>
      </c>
      <c r="D13" s="39">
        <v>8606</v>
      </c>
    </row>
    <row r="14" spans="1:4">
      <c r="A14" s="38" t="s">
        <v>88</v>
      </c>
      <c r="B14" s="59"/>
      <c r="C14" s="39">
        <v>-739063</v>
      </c>
      <c r="D14" s="39">
        <v>-102609</v>
      </c>
    </row>
    <row r="15" spans="1:4" ht="24">
      <c r="A15" s="38" t="s">
        <v>89</v>
      </c>
      <c r="B15" s="59"/>
      <c r="C15" s="39">
        <v>0</v>
      </c>
      <c r="D15" s="39">
        <v>0</v>
      </c>
    </row>
    <row r="16" spans="1:4">
      <c r="A16" s="38" t="s">
        <v>90</v>
      </c>
      <c r="B16" s="59"/>
      <c r="C16" s="39">
        <v>4852</v>
      </c>
      <c r="D16" s="39">
        <v>25975</v>
      </c>
    </row>
    <row r="17" spans="1:4" s="15" customFormat="1" ht="24">
      <c r="A17" s="38" t="s">
        <v>91</v>
      </c>
      <c r="B17" s="59"/>
      <c r="C17" s="40">
        <v>93441</v>
      </c>
      <c r="D17" s="40">
        <v>102694</v>
      </c>
    </row>
    <row r="18" spans="1:4">
      <c r="A18" s="38" t="s">
        <v>92</v>
      </c>
      <c r="B18" s="59"/>
      <c r="C18" s="40">
        <v>118188</v>
      </c>
      <c r="D18" s="40">
        <v>3141</v>
      </c>
    </row>
    <row r="19" spans="1:4" ht="36">
      <c r="A19" s="38" t="s">
        <v>93</v>
      </c>
      <c r="B19" s="59"/>
    </row>
    <row r="20" spans="1:4">
      <c r="A20" s="38" t="s">
        <v>94</v>
      </c>
      <c r="B20" s="59"/>
      <c r="C20" s="39">
        <v>-546842</v>
      </c>
      <c r="D20" s="39">
        <v>-472060</v>
      </c>
    </row>
    <row r="21" spans="1:4">
      <c r="A21" s="38" t="s">
        <v>95</v>
      </c>
      <c r="B21" s="59"/>
      <c r="C21" s="40">
        <v>5271</v>
      </c>
      <c r="D21" s="40">
        <v>2328</v>
      </c>
    </row>
    <row r="22" spans="1:4">
      <c r="A22" s="38" t="s">
        <v>96</v>
      </c>
      <c r="B22" s="59"/>
      <c r="C22" s="39">
        <v>612981</v>
      </c>
      <c r="D22" s="39">
        <v>261763</v>
      </c>
    </row>
    <row r="23" spans="1:4" ht="24.75" thickBot="1">
      <c r="A23" s="41" t="s">
        <v>97</v>
      </c>
      <c r="B23" s="63"/>
      <c r="C23" s="132">
        <v>1161371</v>
      </c>
      <c r="D23" s="132">
        <v>-18673</v>
      </c>
    </row>
    <row r="24" spans="1:4" ht="24.75" thickBot="1">
      <c r="A24" s="42" t="s">
        <v>98</v>
      </c>
      <c r="B24" s="63"/>
      <c r="C24" s="64">
        <f>SUM(C10:C23)</f>
        <v>1760772.0264000001</v>
      </c>
      <c r="D24" s="64">
        <f>SUM(D10:D23)</f>
        <v>46733.697699999437</v>
      </c>
    </row>
    <row r="25" spans="1:4">
      <c r="A25" s="37" t="s">
        <v>99</v>
      </c>
      <c r="B25" s="59"/>
      <c r="C25" s="55"/>
      <c r="D25" s="62"/>
    </row>
    <row r="26" spans="1:4" ht="24">
      <c r="A26" s="38" t="s">
        <v>100</v>
      </c>
      <c r="B26" s="59"/>
      <c r="C26" s="39">
        <v>22527</v>
      </c>
      <c r="D26" s="39">
        <v>-1160653</v>
      </c>
    </row>
    <row r="27" spans="1:4">
      <c r="A27" s="38" t="s">
        <v>101</v>
      </c>
      <c r="B27" s="59"/>
      <c r="C27" s="39">
        <v>-334132</v>
      </c>
      <c r="D27" s="39">
        <v>14814.959499999881</v>
      </c>
    </row>
    <row r="28" spans="1:4" s="14" customFormat="1">
      <c r="A28" s="38" t="s">
        <v>102</v>
      </c>
      <c r="B28" s="59"/>
      <c r="C28" s="39">
        <v>64822</v>
      </c>
      <c r="D28" s="39">
        <v>-73644</v>
      </c>
    </row>
    <row r="29" spans="1:4">
      <c r="A29" s="38" t="s">
        <v>0</v>
      </c>
      <c r="B29" s="59"/>
      <c r="C29" s="39">
        <v>-174666</v>
      </c>
      <c r="D29" s="39">
        <v>231215</v>
      </c>
    </row>
    <row r="30" spans="1:4">
      <c r="A30" s="38" t="s">
        <v>103</v>
      </c>
      <c r="B30" s="59"/>
      <c r="C30" s="39">
        <v>-1711675.7844099998</v>
      </c>
      <c r="D30" s="39">
        <v>-30245</v>
      </c>
    </row>
    <row r="31" spans="1:4">
      <c r="A31" s="38" t="s">
        <v>104</v>
      </c>
      <c r="B31" s="59"/>
      <c r="C31" s="39">
        <v>10846</v>
      </c>
      <c r="D31" s="39">
        <v>-1235</v>
      </c>
    </row>
    <row r="32" spans="1:4">
      <c r="A32" s="37" t="s">
        <v>105</v>
      </c>
      <c r="B32" s="59"/>
      <c r="C32" s="39"/>
      <c r="D32" s="39"/>
    </row>
    <row r="33" spans="1:6">
      <c r="A33" s="38" t="s">
        <v>79</v>
      </c>
      <c r="B33" s="59"/>
      <c r="C33" s="39">
        <v>-172924</v>
      </c>
      <c r="D33" s="39">
        <v>-22577</v>
      </c>
    </row>
    <row r="34" spans="1:6">
      <c r="A34" s="38" t="s">
        <v>106</v>
      </c>
      <c r="B34" s="59"/>
      <c r="C34" s="39">
        <v>860591</v>
      </c>
      <c r="D34" s="39">
        <v>237918</v>
      </c>
    </row>
    <row r="35" spans="1:6" ht="13.5" thickBot="1">
      <c r="A35" s="41" t="s">
        <v>107</v>
      </c>
      <c r="B35" s="63"/>
      <c r="C35" s="132">
        <v>-369756</v>
      </c>
      <c r="D35" s="132">
        <v>361843.61871404276</v>
      </c>
      <c r="F35" s="43"/>
    </row>
    <row r="36" spans="1:6" ht="24">
      <c r="A36" s="37" t="s">
        <v>108</v>
      </c>
      <c r="B36" s="59"/>
      <c r="C36" s="44">
        <f>SUM(C24:C35)</f>
        <v>-43595.758009999758</v>
      </c>
      <c r="D36" s="44">
        <f>SUM(D24:D35)</f>
        <v>-395828.72408595792</v>
      </c>
    </row>
    <row r="37" spans="1:6" ht="13.5" thickBot="1">
      <c r="A37" s="41" t="s">
        <v>109</v>
      </c>
      <c r="B37" s="63"/>
      <c r="C37" s="132">
        <v>-16380</v>
      </c>
      <c r="D37" s="132">
        <v>-4607</v>
      </c>
    </row>
    <row r="38" spans="1:6" ht="13.5" thickBot="1">
      <c r="A38" s="42" t="s">
        <v>110</v>
      </c>
      <c r="B38" s="63"/>
      <c r="C38" s="64">
        <f>SUM(C36:C37)</f>
        <v>-59975.758009999758</v>
      </c>
      <c r="D38" s="64">
        <f>SUM(D36:D37)</f>
        <v>-400435.72408595792</v>
      </c>
    </row>
    <row r="39" spans="1:6">
      <c r="A39" s="38"/>
      <c r="B39" s="59"/>
      <c r="C39" s="55"/>
      <c r="D39" s="62"/>
    </row>
    <row r="40" spans="1:6" ht="24">
      <c r="A40" s="37" t="s">
        <v>111</v>
      </c>
      <c r="B40" s="59"/>
      <c r="C40" s="55"/>
      <c r="D40" s="55"/>
    </row>
    <row r="41" spans="1:6">
      <c r="A41" s="38" t="s">
        <v>112</v>
      </c>
      <c r="B41" s="59"/>
      <c r="C41" s="62"/>
      <c r="D41" s="62"/>
    </row>
    <row r="42" spans="1:6" s="15" customFormat="1" ht="13.5">
      <c r="A42" s="38" t="s">
        <v>113</v>
      </c>
      <c r="B42" s="59"/>
      <c r="C42" s="39">
        <v>-82188</v>
      </c>
      <c r="D42" s="39">
        <v>-104615</v>
      </c>
    </row>
    <row r="43" spans="1:6" s="16" customFormat="1">
      <c r="A43" s="38" t="s">
        <v>114</v>
      </c>
      <c r="B43" s="59"/>
      <c r="C43" s="39"/>
      <c r="D43" s="39">
        <v>467563</v>
      </c>
    </row>
    <row r="44" spans="1:6" s="17" customFormat="1" ht="36">
      <c r="A44" s="38" t="s">
        <v>115</v>
      </c>
      <c r="B44" s="59"/>
      <c r="C44" s="39">
        <v>105303</v>
      </c>
      <c r="D44" s="39">
        <v>635482</v>
      </c>
    </row>
    <row r="45" spans="1:6" ht="27" customHeight="1" thickBot="1">
      <c r="A45" s="38" t="s">
        <v>116</v>
      </c>
      <c r="B45" s="59"/>
      <c r="C45" s="45"/>
      <c r="D45" s="4"/>
    </row>
    <row r="46" spans="1:6" ht="13.5" thickBot="1">
      <c r="A46" s="46" t="s">
        <v>117</v>
      </c>
      <c r="B46" s="47"/>
      <c r="C46" s="64">
        <f>SUM(C41:C45)</f>
        <v>23115</v>
      </c>
      <c r="D46" s="64">
        <f>SUM(D41:D45)</f>
        <v>998430</v>
      </c>
    </row>
    <row r="47" spans="1:6" ht="25.5" thickTop="1" thickBot="1">
      <c r="A47" s="48" t="s">
        <v>118</v>
      </c>
      <c r="B47" s="49"/>
      <c r="C47" s="50"/>
      <c r="D47" s="51"/>
    </row>
    <row r="48" spans="1:6">
      <c r="A48" s="38" t="s">
        <v>119</v>
      </c>
      <c r="B48" s="59"/>
      <c r="C48" s="62"/>
      <c r="D48" s="62"/>
    </row>
    <row r="49" spans="1:4">
      <c r="A49" s="38" t="s">
        <v>120</v>
      </c>
      <c r="B49" s="59"/>
      <c r="C49" s="39"/>
      <c r="D49" s="39"/>
    </row>
    <row r="50" spans="1:4">
      <c r="A50" s="38" t="s">
        <v>121</v>
      </c>
      <c r="B50" s="59"/>
      <c r="C50" s="55"/>
      <c r="D50" s="62"/>
    </row>
    <row r="51" spans="1:4" s="18" customFormat="1" ht="13.5" thickBot="1">
      <c r="A51" s="38" t="s">
        <v>122</v>
      </c>
      <c r="B51" s="59"/>
      <c r="C51" s="45"/>
      <c r="D51" s="4"/>
    </row>
    <row r="52" spans="1:4" ht="13.5" thickBot="1">
      <c r="A52" s="46" t="s">
        <v>123</v>
      </c>
      <c r="B52" s="56"/>
      <c r="C52" s="64">
        <f>SUM(C48:C51)</f>
        <v>0</v>
      </c>
      <c r="D52" s="64">
        <f>SUM(D48:D51)</f>
        <v>0</v>
      </c>
    </row>
    <row r="53" spans="1:4" s="19" customFormat="1">
      <c r="A53" s="38" t="s">
        <v>124</v>
      </c>
      <c r="B53" s="56"/>
      <c r="C53" s="60">
        <v>-36860.758009999758</v>
      </c>
      <c r="D53" s="60">
        <v>597994.27591404202</v>
      </c>
    </row>
    <row r="54" spans="1:4">
      <c r="A54" s="38" t="s">
        <v>125</v>
      </c>
      <c r="B54" s="59"/>
      <c r="C54" s="39">
        <v>3391</v>
      </c>
      <c r="D54" s="39">
        <v>3391</v>
      </c>
    </row>
    <row r="55" spans="1:4" ht="24.75" thickBot="1">
      <c r="A55" s="41" t="s">
        <v>126</v>
      </c>
      <c r="B55" s="63"/>
      <c r="C55" s="4"/>
      <c r="D55" s="4"/>
    </row>
    <row r="56" spans="1:4" ht="13.5" thickBot="1">
      <c r="A56" s="42" t="s">
        <v>127</v>
      </c>
      <c r="B56" s="63"/>
      <c r="C56" s="64">
        <v>374970</v>
      </c>
      <c r="D56" s="64">
        <v>220265.72408595792</v>
      </c>
    </row>
    <row r="57" spans="1:4" s="18" customFormat="1" ht="13.5" thickBot="1">
      <c r="A57" s="52" t="s">
        <v>128</v>
      </c>
      <c r="B57" s="57"/>
      <c r="C57" s="58">
        <f>SUM(C53:C56)</f>
        <v>341500.24199000024</v>
      </c>
      <c r="D57" s="58">
        <f>SUM(D53:D56)</f>
        <v>821651</v>
      </c>
    </row>
    <row r="58" spans="1:4" ht="13.5" thickTop="1"/>
    <row r="59" spans="1:4">
      <c r="C59" s="53"/>
      <c r="D59" s="53"/>
    </row>
    <row r="60" spans="1:4" s="5" customFormat="1" ht="15">
      <c r="A60" s="3" t="s">
        <v>15</v>
      </c>
      <c r="C60" s="3" t="s">
        <v>16</v>
      </c>
    </row>
    <row r="61" spans="1:4" s="5" customFormat="1" ht="15">
      <c r="A61" s="3"/>
      <c r="C61" s="3"/>
    </row>
    <row r="62" spans="1:4" s="5" customFormat="1" ht="15">
      <c r="A62" s="3" t="s">
        <v>17</v>
      </c>
      <c r="C62" s="3" t="s">
        <v>16</v>
      </c>
    </row>
    <row r="64" spans="1:4">
      <c r="C64" s="53">
        <f>C57-ф1!C9</f>
        <v>0.43100839346880093</v>
      </c>
    </row>
  </sheetData>
  <mergeCells count="3">
    <mergeCell ref="B8:B9"/>
    <mergeCell ref="C8:C9"/>
    <mergeCell ref="D8:D9"/>
  </mergeCells>
  <pageMargins left="0.7" right="0.7" top="0.75" bottom="0.75" header="0.3" footer="0.3"/>
  <pageSetup paperSize="9" scale="7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DF4B9-FCEF-4A23-B299-E05FF6267E47}">
  <sheetPr>
    <pageSetUpPr fitToPage="1"/>
  </sheetPr>
  <dimension ref="A1:Q35"/>
  <sheetViews>
    <sheetView workbookViewId="0">
      <selection activeCell="K27" sqref="K27"/>
    </sheetView>
  </sheetViews>
  <sheetFormatPr defaultRowHeight="15"/>
  <cols>
    <col min="1" max="1" width="37.42578125" style="133" customWidth="1"/>
    <col min="2" max="2" width="6" style="133" customWidth="1"/>
    <col min="3" max="3" width="15.28515625" style="133" customWidth="1"/>
    <col min="4" max="4" width="1.28515625" style="133" customWidth="1"/>
    <col min="5" max="5" width="20" style="133" customWidth="1"/>
    <col min="6" max="6" width="2.28515625" style="133" customWidth="1"/>
    <col min="7" max="7" width="15" style="133" customWidth="1"/>
    <col min="8" max="8" width="1.7109375" style="133" customWidth="1"/>
    <col min="9" max="9" width="15" style="133" customWidth="1"/>
    <col min="10" max="10" width="1.7109375" style="133" customWidth="1"/>
    <col min="11" max="11" width="15" style="133" customWidth="1"/>
    <col min="12" max="12" width="1.7109375" style="133" customWidth="1"/>
    <col min="13" max="13" width="15.28515625" style="133" customWidth="1"/>
    <col min="14" max="14" width="9" style="133" bestFit="1" customWidth="1"/>
    <col min="15" max="15" width="10.140625" style="133" bestFit="1" customWidth="1"/>
    <col min="16" max="16" width="16.28515625" style="133" customWidth="1"/>
    <col min="17" max="16384" width="9.140625" style="133"/>
  </cols>
  <sheetData>
    <row r="1" spans="1:13" ht="15.75">
      <c r="A1" s="7" t="s">
        <v>5</v>
      </c>
    </row>
    <row r="2" spans="1:13" ht="15.75">
      <c r="A2" s="7"/>
    </row>
    <row r="3" spans="1:13">
      <c r="A3" s="6" t="s">
        <v>149</v>
      </c>
    </row>
    <row r="4" spans="1:13">
      <c r="A4" s="6" t="s">
        <v>133</v>
      </c>
    </row>
    <row r="5" spans="1:13">
      <c r="A5" s="134" t="s">
        <v>2</v>
      </c>
    </row>
    <row r="8" spans="1:13" ht="30" customHeight="1">
      <c r="A8" s="135"/>
      <c r="B8" s="136" t="s">
        <v>18</v>
      </c>
      <c r="C8" s="137" t="s">
        <v>1</v>
      </c>
      <c r="D8" s="137"/>
      <c r="E8" s="137" t="s">
        <v>7</v>
      </c>
      <c r="F8" s="137"/>
      <c r="G8" s="137" t="s">
        <v>76</v>
      </c>
      <c r="H8" s="137"/>
      <c r="I8" s="137" t="s">
        <v>77</v>
      </c>
      <c r="J8" s="137"/>
      <c r="K8" s="137" t="s">
        <v>14</v>
      </c>
      <c r="L8" s="137"/>
      <c r="M8" s="138" t="s">
        <v>19</v>
      </c>
    </row>
    <row r="9" spans="1:13" ht="40.5" customHeight="1">
      <c r="A9" s="135"/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8"/>
    </row>
    <row r="10" spans="1:13">
      <c r="A10" s="139"/>
      <c r="B10" s="140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</row>
    <row r="11" spans="1:13" ht="15.75" thickBot="1">
      <c r="A11" s="141" t="s">
        <v>139</v>
      </c>
      <c r="B11" s="142"/>
      <c r="C11" s="143">
        <v>50559902</v>
      </c>
      <c r="D11" s="143"/>
      <c r="E11" s="143">
        <v>-14600</v>
      </c>
      <c r="F11" s="143"/>
      <c r="G11" s="143">
        <v>231</v>
      </c>
      <c r="H11" s="143"/>
      <c r="I11" s="143">
        <v>272</v>
      </c>
      <c r="J11" s="143"/>
      <c r="K11" s="143">
        <v>-36638701</v>
      </c>
      <c r="L11" s="143"/>
      <c r="M11" s="143">
        <f>SUM(C11:K11)</f>
        <v>13907104</v>
      </c>
    </row>
    <row r="12" spans="1:13">
      <c r="A12" s="139"/>
      <c r="B12" s="140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</row>
    <row r="13" spans="1:13">
      <c r="A13" s="139" t="s">
        <v>9</v>
      </c>
      <c r="B13" s="140"/>
      <c r="C13" s="144"/>
      <c r="D13" s="144"/>
      <c r="E13" s="144"/>
      <c r="F13" s="144"/>
      <c r="G13" s="145"/>
      <c r="H13" s="144"/>
      <c r="I13" s="145"/>
      <c r="J13" s="144"/>
      <c r="K13" s="145">
        <v>740408</v>
      </c>
      <c r="L13" s="144"/>
      <c r="M13" s="145">
        <f>SUM(C13:K13)</f>
        <v>740408</v>
      </c>
    </row>
    <row r="14" spans="1:13" ht="15.75" thickBot="1">
      <c r="A14" s="146" t="s">
        <v>143</v>
      </c>
      <c r="B14" s="142"/>
      <c r="C14" s="147"/>
      <c r="D14" s="147"/>
      <c r="E14" s="148">
        <v>26178</v>
      </c>
      <c r="F14" s="147"/>
      <c r="G14" s="149">
        <v>753</v>
      </c>
      <c r="H14" s="147"/>
      <c r="I14" s="149"/>
      <c r="J14" s="147"/>
      <c r="K14" s="149">
        <v>-73888</v>
      </c>
      <c r="L14" s="147"/>
      <c r="M14" s="149">
        <f>SUM(C14:K14)</f>
        <v>-46957</v>
      </c>
    </row>
    <row r="15" spans="1:13">
      <c r="A15" s="150" t="s">
        <v>8</v>
      </c>
      <c r="B15" s="140"/>
      <c r="C15" s="151"/>
      <c r="D15" s="151"/>
      <c r="E15" s="151">
        <f>SUM(E13:E14)</f>
        <v>26178</v>
      </c>
      <c r="F15" s="151"/>
      <c r="G15" s="151">
        <f>SUM(G13:G14)</f>
        <v>753</v>
      </c>
      <c r="H15" s="151"/>
      <c r="I15" s="151">
        <f>SUM(I13:I14)</f>
        <v>0</v>
      </c>
      <c r="J15" s="151"/>
      <c r="K15" s="151">
        <f>SUM(K13:K14)</f>
        <v>666520</v>
      </c>
      <c r="L15" s="151"/>
      <c r="M15" s="151">
        <f>SUM(M13:M14)</f>
        <v>693451</v>
      </c>
    </row>
    <row r="16" spans="1:13">
      <c r="A16" s="139" t="s">
        <v>11</v>
      </c>
      <c r="B16" s="140">
        <v>9</v>
      </c>
      <c r="C16" s="144"/>
      <c r="D16" s="144"/>
      <c r="E16" s="144"/>
      <c r="F16" s="144"/>
      <c r="G16" s="145"/>
      <c r="H16" s="144"/>
      <c r="I16" s="145"/>
      <c r="J16" s="144"/>
      <c r="K16" s="145"/>
      <c r="L16" s="144"/>
      <c r="M16" s="145">
        <f>SUM(C16:K16)</f>
        <v>0</v>
      </c>
    </row>
    <row r="17" spans="1:17" ht="26.25">
      <c r="A17" s="139" t="s">
        <v>12</v>
      </c>
      <c r="B17" s="140"/>
      <c r="C17" s="144"/>
      <c r="D17" s="144"/>
      <c r="E17" s="144"/>
      <c r="F17" s="144"/>
      <c r="G17" s="145"/>
      <c r="H17" s="144"/>
      <c r="I17" s="145"/>
      <c r="J17" s="144"/>
      <c r="K17" s="145">
        <v>-233588</v>
      </c>
      <c r="L17" s="144"/>
      <c r="M17" s="145">
        <f>SUM(C17:K17)</f>
        <v>-233588</v>
      </c>
    </row>
    <row r="18" spans="1:17">
      <c r="A18" s="139" t="s">
        <v>78</v>
      </c>
      <c r="B18" s="140"/>
      <c r="C18" s="144"/>
      <c r="D18" s="144"/>
      <c r="E18" s="144"/>
      <c r="F18" s="144"/>
      <c r="G18" s="145"/>
      <c r="H18" s="144"/>
      <c r="I18" s="145">
        <v>-272</v>
      </c>
      <c r="J18" s="144"/>
      <c r="K18" s="145">
        <v>272</v>
      </c>
      <c r="L18" s="144"/>
      <c r="M18" s="145">
        <f>SUM(C18:K18)</f>
        <v>0</v>
      </c>
      <c r="Q18" s="152"/>
    </row>
    <row r="19" spans="1:17" ht="15.75" thickBot="1">
      <c r="A19" s="153" t="s">
        <v>140</v>
      </c>
      <c r="B19" s="154"/>
      <c r="C19" s="155">
        <f>C11+C15</f>
        <v>50559902</v>
      </c>
      <c r="D19" s="156"/>
      <c r="E19" s="155">
        <f>SUM(E11,E15:E18)</f>
        <v>11578</v>
      </c>
      <c r="F19" s="155"/>
      <c r="G19" s="155">
        <f>SUM(G11,G15:G18)</f>
        <v>984</v>
      </c>
      <c r="H19" s="155"/>
      <c r="I19" s="155">
        <f>SUM(I11,I15:I18)</f>
        <v>0</v>
      </c>
      <c r="J19" s="155"/>
      <c r="K19" s="155">
        <f>SUM(K11,K15:K18)</f>
        <v>-36205497</v>
      </c>
      <c r="L19" s="155"/>
      <c r="M19" s="155">
        <f>SUM(M11,M15:M18)</f>
        <v>14366967</v>
      </c>
      <c r="N19" s="152"/>
      <c r="O19" s="152"/>
      <c r="P19" s="152"/>
      <c r="Q19" s="152"/>
    </row>
    <row r="20" spans="1:17">
      <c r="A20" s="150"/>
      <c r="B20" s="140"/>
      <c r="C20" s="151"/>
      <c r="D20" s="144"/>
      <c r="E20" s="151"/>
      <c r="F20" s="151"/>
      <c r="G20" s="151"/>
      <c r="H20" s="151"/>
      <c r="I20" s="151"/>
      <c r="J20" s="151"/>
      <c r="K20" s="151"/>
      <c r="L20" s="151"/>
      <c r="M20" s="151"/>
      <c r="N20" s="152"/>
      <c r="O20" s="152"/>
      <c r="P20" s="152"/>
      <c r="Q20" s="152"/>
    </row>
    <row r="21" spans="1:17" s="158" customFormat="1" thickBot="1">
      <c r="A21" s="141" t="s">
        <v>129</v>
      </c>
      <c r="B21" s="157"/>
      <c r="C21" s="143">
        <v>50559902</v>
      </c>
      <c r="D21" s="143"/>
      <c r="E21" s="143">
        <v>-4519</v>
      </c>
      <c r="F21" s="143"/>
      <c r="G21" s="143">
        <v>922</v>
      </c>
      <c r="H21" s="143"/>
      <c r="I21" s="143"/>
      <c r="J21" s="143"/>
      <c r="K21" s="143">
        <f>-6524047-29068763</f>
        <v>-35592810</v>
      </c>
      <c r="L21" s="143"/>
      <c r="M21" s="143">
        <f>SUM(C21:K21)</f>
        <v>14963495</v>
      </c>
    </row>
    <row r="22" spans="1:17" s="158" customFormat="1" ht="14.25">
      <c r="A22" s="150"/>
      <c r="B22" s="159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</row>
    <row r="23" spans="1:17">
      <c r="A23" s="139" t="s">
        <v>144</v>
      </c>
      <c r="B23" s="140"/>
      <c r="C23" s="144"/>
      <c r="D23" s="144"/>
      <c r="E23" s="144"/>
      <c r="F23" s="144"/>
      <c r="G23" s="144"/>
      <c r="H23" s="144"/>
      <c r="I23" s="144"/>
      <c r="J23" s="144"/>
      <c r="K23" s="144">
        <v>-1406683.9735999999</v>
      </c>
      <c r="L23" s="144"/>
      <c r="M23" s="145">
        <f>SUM(C23:K23)</f>
        <v>-1406683.9735999999</v>
      </c>
    </row>
    <row r="24" spans="1:17" ht="15.75" thickBot="1">
      <c r="A24" s="146" t="s">
        <v>143</v>
      </c>
      <c r="B24" s="142"/>
      <c r="C24" s="147"/>
      <c r="D24" s="147"/>
      <c r="E24" s="147">
        <v>-14902</v>
      </c>
      <c r="F24" s="147"/>
      <c r="G24" s="147">
        <v>-145</v>
      </c>
      <c r="H24" s="149"/>
      <c r="I24" s="147"/>
      <c r="J24" s="149"/>
      <c r="K24" s="147">
        <v>-1746</v>
      </c>
      <c r="L24" s="149"/>
      <c r="M24" s="149">
        <f>SUM(C24:K24)</f>
        <v>-16793</v>
      </c>
    </row>
    <row r="25" spans="1:17">
      <c r="A25" s="150" t="s">
        <v>10</v>
      </c>
      <c r="B25" s="140"/>
      <c r="C25" s="151"/>
      <c r="D25" s="151"/>
      <c r="E25" s="151">
        <f>SUM(E23:E24)</f>
        <v>-14902</v>
      </c>
      <c r="F25" s="151"/>
      <c r="G25" s="151">
        <f>SUM(G23:G24)</f>
        <v>-145</v>
      </c>
      <c r="H25" s="151"/>
      <c r="I25" s="151">
        <f>SUM(I23:I24)</f>
        <v>0</v>
      </c>
      <c r="J25" s="151"/>
      <c r="K25" s="151">
        <f>SUM(K23:K24)</f>
        <v>-1408429.9735999999</v>
      </c>
      <c r="L25" s="151"/>
      <c r="M25" s="151">
        <f>SUM(M23:M24)</f>
        <v>-1423476.9735999999</v>
      </c>
    </row>
    <row r="26" spans="1:17">
      <c r="A26" s="150"/>
      <c r="B26" s="140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</row>
    <row r="27" spans="1:17" ht="28.15" customHeight="1">
      <c r="A27" s="139" t="s">
        <v>12</v>
      </c>
      <c r="B27" s="140"/>
      <c r="C27" s="144"/>
      <c r="D27" s="144"/>
      <c r="E27" s="144"/>
      <c r="F27" s="144"/>
      <c r="G27" s="144"/>
      <c r="H27" s="144"/>
      <c r="I27" s="144"/>
      <c r="J27" s="144"/>
      <c r="K27" s="144">
        <v>-242392</v>
      </c>
      <c r="L27" s="144"/>
      <c r="M27" s="145">
        <f>SUM(C27:K27)</f>
        <v>-242392</v>
      </c>
    </row>
    <row r="28" spans="1:17">
      <c r="A28" s="139" t="s">
        <v>78</v>
      </c>
      <c r="B28" s="140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5">
        <f>SUM(C28:K28)</f>
        <v>0</v>
      </c>
    </row>
    <row r="29" spans="1:17" ht="15.75" thickBot="1">
      <c r="A29" s="153" t="s">
        <v>142</v>
      </c>
      <c r="B29" s="154"/>
      <c r="C29" s="155">
        <f>C21+C25</f>
        <v>50559902</v>
      </c>
      <c r="D29" s="156"/>
      <c r="E29" s="155">
        <f>E21+E25</f>
        <v>-19421</v>
      </c>
      <c r="F29" s="156"/>
      <c r="G29" s="155">
        <f>G21+G25</f>
        <v>777</v>
      </c>
      <c r="H29" s="156"/>
      <c r="I29" s="155">
        <f>SUM(I19,I25:I28)</f>
        <v>0</v>
      </c>
      <c r="J29" s="156"/>
      <c r="K29" s="155">
        <f>SUM(K21,K25:K28)</f>
        <v>-37243631.9736</v>
      </c>
      <c r="L29" s="156"/>
      <c r="M29" s="155">
        <f>SUM(M21,M25:M28)</f>
        <v>13297626.0264</v>
      </c>
      <c r="O29" s="152">
        <f>M29-ф1!C42</f>
        <v>-0.40665699914097786</v>
      </c>
    </row>
    <row r="30" spans="1:17">
      <c r="M30" s="152"/>
    </row>
    <row r="31" spans="1:17">
      <c r="K31" s="152"/>
    </row>
    <row r="33" spans="1:3" s="5" customFormat="1">
      <c r="A33" s="3" t="s">
        <v>15</v>
      </c>
      <c r="C33" s="3" t="s">
        <v>16</v>
      </c>
    </row>
    <row r="34" spans="1:3" s="5" customFormat="1">
      <c r="A34" s="3"/>
      <c r="C34" s="3"/>
    </row>
    <row r="35" spans="1:3" s="5" customFormat="1">
      <c r="A35" s="3" t="s">
        <v>17</v>
      </c>
      <c r="C35" s="3" t="s">
        <v>16</v>
      </c>
    </row>
  </sheetData>
  <mergeCells count="12"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scale="8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ф1</vt:lpstr>
      <vt:lpstr>Ф2</vt:lpstr>
      <vt:lpstr>Ф3</vt:lpstr>
      <vt:lpstr>Ф4</vt:lpstr>
      <vt:lpstr>ф1!Область_печати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s_satpayeva</dc:creator>
  <cp:lastModifiedBy>Sholpan Satpayeva</cp:lastModifiedBy>
  <cp:lastPrinted>2022-08-04T09:52:38Z</cp:lastPrinted>
  <dcterms:created xsi:type="dcterms:W3CDTF">2018-05-14T05:11:40Z</dcterms:created>
  <dcterms:modified xsi:type="dcterms:W3CDTF">2022-08-05T11:14:13Z</dcterms:modified>
</cp:coreProperties>
</file>