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2\Листинг\"/>
    </mc:Choice>
  </mc:AlternateContent>
  <xr:revisionPtr revIDLastSave="0" documentId="13_ncr:1_{5DF3B0C3-AE35-40DC-8516-95AE81745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5" r:id="rId1"/>
    <sheet name="Ф2" sheetId="16" r:id="rId2"/>
    <sheet name="Ф3" sheetId="18" r:id="rId3"/>
    <sheet name="Ф4" sheetId="3" r:id="rId4"/>
  </sheets>
  <definedNames>
    <definedName name="_xlnm.Print_Area" localSheetId="0">ф1!$A$1:$D$55</definedName>
    <definedName name="_xlnm.Print_Area" localSheetId="1">Ф2!$A$1:$D$46</definedName>
    <definedName name="_xlnm.Print_Area" localSheetId="3">Ф4!$A$1:$M$38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3" l="1"/>
  <c r="I32" i="3"/>
  <c r="K23" i="3"/>
  <c r="G23" i="3"/>
  <c r="E23" i="3"/>
  <c r="M13" i="3"/>
  <c r="G15" i="3"/>
  <c r="I15" i="3"/>
  <c r="K15" i="3"/>
  <c r="M16" i="3"/>
  <c r="M17" i="3"/>
  <c r="M18" i="3"/>
  <c r="M19" i="3"/>
  <c r="M20" i="3"/>
  <c r="M23" i="3" l="1"/>
  <c r="C33" i="15" l="1"/>
  <c r="G26" i="3"/>
  <c r="D31" i="16" l="1"/>
  <c r="D21" i="16"/>
  <c r="D44" i="15"/>
  <c r="D34" i="16" l="1"/>
  <c r="D38" i="16" s="1"/>
  <c r="D24" i="15"/>
  <c r="D46" i="15" l="1"/>
  <c r="D33" i="15"/>
  <c r="M30" i="3"/>
  <c r="M29" i="3"/>
  <c r="D47" i="15" l="1"/>
  <c r="I21" i="3"/>
  <c r="G21" i="3"/>
  <c r="I27" i="3"/>
  <c r="K21" i="3"/>
  <c r="G27" i="3"/>
  <c r="G32" i="3" s="1"/>
  <c r="C31" i="16"/>
  <c r="C21" i="16"/>
  <c r="C44" i="15"/>
  <c r="C46" i="15" s="1"/>
  <c r="C47" i="15" s="1"/>
  <c r="C24" i="15"/>
  <c r="C34" i="16" l="1"/>
  <c r="C38" i="16" s="1"/>
  <c r="K25" i="3" s="1"/>
  <c r="K27" i="3" s="1"/>
  <c r="K32" i="3" s="1"/>
  <c r="E15" i="3"/>
  <c r="M14" i="3"/>
  <c r="M15" i="3" s="1"/>
  <c r="M31" i="3" l="1"/>
  <c r="C21" i="3" l="1"/>
  <c r="C32" i="3" s="1"/>
  <c r="E21" i="3"/>
  <c r="E27" i="3" s="1"/>
  <c r="E32" i="3" s="1"/>
  <c r="M26" i="3" l="1"/>
  <c r="M21" i="3"/>
  <c r="M25" i="3" l="1"/>
  <c r="M27" i="3" s="1"/>
  <c r="M32" i="3" l="1"/>
</calcChain>
</file>

<file path=xl/sharedStrings.xml><?xml version="1.0" encoding="utf-8"?>
<sst xmlns="http://schemas.openxmlformats.org/spreadsheetml/2006/main" count="185" uniqueCount="154">
  <si>
    <t>Прочие активы</t>
  </si>
  <si>
    <t>Уставный капитал</t>
  </si>
  <si>
    <t>(в тысячах казахстанских тенге)</t>
  </si>
  <si>
    <t>АКТИВЫ</t>
  </si>
  <si>
    <t>ОБЯЗАТЕЛЬСТВА</t>
  </si>
  <si>
    <t>Кредиторская задолженность</t>
  </si>
  <si>
    <t>Текущее налоговое обязательство</t>
  </si>
  <si>
    <t>Прочие обязательства</t>
  </si>
  <si>
    <t>АКЦИОНЕРНОЕ ОБЩЕСТВО «ИНВЕСТИЦИОННЫЙ ДОМ  «FINCRAFT»</t>
  </si>
  <si>
    <t>Доходы, связанные с получением вознаграждения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</si>
  <si>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</si>
  <si>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</si>
  <si>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</si>
  <si>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Прочие доходы/(расходы)</t>
  </si>
  <si>
    <t>ИТОГО ДОХОДОВ</t>
  </si>
  <si>
    <t>Расходы, связанные с выплатой вознаграждения</t>
  </si>
  <si>
    <t>Комиссионные расходы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</si>
  <si>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</si>
  <si>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</si>
  <si>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</si>
  <si>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</si>
  <si>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ИТОГО ЧИСТАЯ ПРИБЫЛЬ ЗА ПЕРИОД</t>
  </si>
  <si>
    <t>Доходы/ (расходы) от реализации активов</t>
  </si>
  <si>
    <t>Резерв переоценки финансовых активов, имеющихся в наличии для продажи</t>
  </si>
  <si>
    <t>Итого совокупный убыток за год</t>
  </si>
  <si>
    <t>Чистая прибыль</t>
  </si>
  <si>
    <t>Прочий совокупный доход</t>
  </si>
  <si>
    <t>Итого совокупный доход</t>
  </si>
  <si>
    <t>Выплата дивидендов акционеру</t>
  </si>
  <si>
    <t>Дисконт при первоначальном признании займов, выданных связанным сторонам</t>
  </si>
  <si>
    <t>Расходы на персонал</t>
  </si>
  <si>
    <t>Непокрытая прибыль</t>
  </si>
  <si>
    <t>Председатель Правления Колдасов Е.Т.</t>
  </si>
  <si>
    <t>____________________</t>
  </si>
  <si>
    <t>Главный бухгалтер Сатпаева Ш.К.</t>
  </si>
  <si>
    <t>Приме-чания</t>
  </si>
  <si>
    <t>Итого капитал</t>
  </si>
  <si>
    <t>Прочие резервы</t>
  </si>
  <si>
    <t>Основные средства и нематериальные активы</t>
  </si>
  <si>
    <t>Активы в форме права пользования (за вычетом амортизации и убытков от обесценения)</t>
  </si>
  <si>
    <t>Гудвилл</t>
  </si>
  <si>
    <t>Страховые премии и активы по перестрахованию</t>
  </si>
  <si>
    <t>Резервы по договорам страхования</t>
  </si>
  <si>
    <t>Обязательства по аренде</t>
  </si>
  <si>
    <t>Нераспределенная прибыль предыдущих лет</t>
  </si>
  <si>
    <t>Нераспределенная прибыль отчетного периода</t>
  </si>
  <si>
    <t>Комиссионные доходы</t>
  </si>
  <si>
    <t>Доходы от страховой деятельности</t>
  </si>
  <si>
    <t>Доходы (расходы) по купле-продаже ценных бумаг</t>
  </si>
  <si>
    <t>Расходы по страховой деятельности</t>
  </si>
  <si>
    <t>Расход по налогу на прибыль/(возврат)</t>
  </si>
  <si>
    <t xml:space="preserve">* неаудированный </t>
  </si>
  <si>
    <t>Прим.</t>
  </si>
  <si>
    <t xml:space="preserve">Денежные средства и их эквиваленты  </t>
  </si>
  <si>
    <t>Счета и депозиты в банках и прочих финансовых институтах</t>
  </si>
  <si>
    <t>Операции "обратное РЕПО"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</si>
  <si>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</si>
  <si>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</si>
  <si>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</si>
  <si>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</si>
  <si>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</si>
  <si>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</si>
  <si>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</si>
  <si>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Всего активов</t>
  </si>
  <si>
    <t>Всего обязательств</t>
  </si>
  <si>
    <t>Акционерный капитал</t>
  </si>
  <si>
    <t>Изъятый капитал</t>
  </si>
  <si>
    <t>Резерв изменений справедливой стоимости финансовых активов</t>
  </si>
  <si>
    <t>Резерв переоценки основных средств</t>
  </si>
  <si>
    <t xml:space="preserve">Накопленный резерв по переводу в валюту представления данных 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</si>
  <si>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</si>
  <si>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</si>
  <si>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</si>
  <si>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</si>
  <si>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Резерв по пересчету иностранной валюты</t>
  </si>
  <si>
    <t>Приобретение дочерней организации</t>
  </si>
  <si>
    <t>Стабилизационный резерв</t>
  </si>
  <si>
    <t>Перевод из стабилизационного резерва</t>
  </si>
  <si>
    <t>На 31 марта 2021 года</t>
  </si>
  <si>
    <t>Краткосрочные финансовые обязательства</t>
  </si>
  <si>
    <t>ПРОМЕЖУТОЧНЫЙ КОНСОЛИДИРОВАННЫЙ СОКРАЩЕННЫЙ ОТЧЕТ О ДВИЖЕНИИ ДЕНЕЖНЫХ СРЕДСТВ</t>
  </si>
  <si>
    <t>ЗА ПЕРИОД, ЗАКОНЧИВШИЙСЯ 31 МАРТА 2022 ГОДА</t>
  </si>
  <si>
    <t>На 1 января 2022 года</t>
  </si>
  <si>
    <t>ПРОМЕЖУТОЧНЫЙ КОНСОЛИДИРОВАННЫЙ СОКРАЩЕННЫЙ ОТЧЕТ ОБ ИЗМЕНЕНИЯХ В КАПИТАЛЕ</t>
  </si>
  <si>
    <t>ПРОМЕЖУТОЧНЫЙ КОНСОЛИДИРОВАННЫЙ СОКРАЩЕННЫЙ ОТЧЕТ О ФИНАНСОВОМ ПОЛОЖЕНИИ</t>
  </si>
  <si>
    <t>ПО СОСТОЯНИЮ НА 31 МАРТА 2022 ГОДА</t>
  </si>
  <si>
    <t>ПРОМЕЖУТОЧНЫЙ КОНСОЛИДИРОВАННЫЙ СОКРАЩЕННЫЙ ОТЧЕТ О СОВОКУПНОМ ДОХОДЕ</t>
  </si>
  <si>
    <t>На 31 марта 2022 года</t>
  </si>
  <si>
    <t>КАПИТАЛ</t>
  </si>
  <si>
    <t>на 31 марта                 2022 года</t>
  </si>
  <si>
    <t>на 31 декабря                                  2021 года</t>
  </si>
  <si>
    <t>За период,  закончившийся</t>
  </si>
  <si>
    <t>2021 года</t>
  </si>
  <si>
    <t>31 марта*</t>
  </si>
  <si>
    <t>2022 года</t>
  </si>
  <si>
    <t>Наименование статьи</t>
  </si>
  <si>
    <t>Прибыль (убыток) до налогообложения</t>
  </si>
  <si>
    <t>Корректировки на неденежные операционные статьи:</t>
  </si>
  <si>
    <t>амортизационные отчисления и износ</t>
  </si>
  <si>
    <t>расходы по резервам по сомнительным долгам</t>
  </si>
  <si>
    <t>нереализованные  доходы и расходы от изменения стоимости финансового актива</t>
  </si>
  <si>
    <t>доходы начисленные в виде вознаграждения к получению</t>
  </si>
  <si>
    <t>расходы на выплату вознаграждения</t>
  </si>
  <si>
    <t>прочие корректировки на неденежные статьи</t>
  </si>
  <si>
    <t>Операционный доход (расход) до изменения в операционных активах и обязательствах</t>
  </si>
  <si>
    <t>(Увеличение) уменьшение в операционных активах</t>
  </si>
  <si>
    <t>(Увеличение) уменьшение вкладов размещенных</t>
  </si>
  <si>
    <t>(Увеличение) уменьшение ценных бумаг, предназначенных для торговли и имеющихся в наличии для продажи</t>
  </si>
  <si>
    <t>(Увеличение) уменьшение операции "обратное РЕПО"</t>
  </si>
  <si>
    <t>(Увеличение) уменьшение активов перестрахования</t>
  </si>
  <si>
    <t>(Увеличение) уменьшение страховых премий к получению от страхователей (перестрахователей) и посредников</t>
  </si>
  <si>
    <t>(Увеличение) уменьшение начисленных комиссионных доходов по перестрахованию</t>
  </si>
  <si>
    <t>(Увеличение) уменьшение дебиторской задолженности по страхованию и перестрахованию</t>
  </si>
  <si>
    <t>(Увеличение) уменьшение прочей дебиторской задолженности</t>
  </si>
  <si>
    <t>(Увеличение) уменьшение займов, предоставленных страхователям</t>
  </si>
  <si>
    <t>(Увеличение) уменьшение расходов будущих периодов</t>
  </si>
  <si>
    <t>(Увеличение) уменьшение прочих активов</t>
  </si>
  <si>
    <t>Увеличение (уменьшение) в операционных обязательствах</t>
  </si>
  <si>
    <t xml:space="preserve">Увеличение (уменьшение) суммы резерва незаработанной премии </t>
  </si>
  <si>
    <t xml:space="preserve">Увеличение (уменьшение) суммы резерва не произошедших убытков по договорам страхования (перестрахования) жизни </t>
  </si>
  <si>
    <t xml:space="preserve">Увеличение (уменьшение) суммы резерва не произошедших убытков по договорам аннуитета </t>
  </si>
  <si>
    <t xml:space="preserve">Увеличение (уменьшение) суммы резерва произошедших, но незаявленных убытков </t>
  </si>
  <si>
    <t xml:space="preserve">Увеличение (уменьшение) суммы резерва заявленных, но неурегулированных убытков </t>
  </si>
  <si>
    <t xml:space="preserve">Увеличение (уменьшение) суммы дополнительных резервов </t>
  </si>
  <si>
    <t>Увеличение (уменьшение) расчетов с перестраховщиками</t>
  </si>
  <si>
    <t>Увеличение (уменьшение) расчетов с посредниками по страховой (перестраховочной) деятельности</t>
  </si>
  <si>
    <t>Увеличение (уменьшение) счетов к уплате по договорам страхования (перестрахования)</t>
  </si>
  <si>
    <t>Увеличение (уменьшение) прочей кредиторской задолженности</t>
  </si>
  <si>
    <t>Увеличение (уменьшение) операции "РЕПО"</t>
  </si>
  <si>
    <t>Увеличение (уменьшение) доходов будущих периодов</t>
  </si>
  <si>
    <t>Увеличение (уменьшение) прочих обязательств</t>
  </si>
  <si>
    <t>Увеличение или уменьшение денег от операционной деятельности</t>
  </si>
  <si>
    <t xml:space="preserve">Уплаченный корпоративный подоходный налог </t>
  </si>
  <si>
    <t>Итого увеличение (уменьшение) денег от операционной деятельности после налогообложения</t>
  </si>
  <si>
    <t>Денежные поступления и платежи, связанные с инвестиционной деятельностью</t>
  </si>
  <si>
    <t xml:space="preserve">Покупка (продажа) ценных бумаг, удерживаемых до погашения </t>
  </si>
  <si>
    <t>Покупка основных средств и нематериальных активов</t>
  </si>
  <si>
    <t>Продажа основных средств и нематериальных активов</t>
  </si>
  <si>
    <t>Инвестиции  в капитал других юридических лиц</t>
  </si>
  <si>
    <t>Прочие поступления и платежи</t>
  </si>
  <si>
    <t>Итого увеличение или уменьшение денег от инвестиционной деятельности</t>
  </si>
  <si>
    <t>Денежные поступления и платежи, связанные с финансовой деятельностью</t>
  </si>
  <si>
    <t>Выпуск акций</t>
  </si>
  <si>
    <t>Изъятие акций</t>
  </si>
  <si>
    <t>Увеличение (уменьшение) взносов учредителей</t>
  </si>
  <si>
    <t>Займы полученные</t>
  </si>
  <si>
    <t>Выплата дивидендов</t>
  </si>
  <si>
    <t>Итого увеличение или уменьшение денег от финансовой деятельности</t>
  </si>
  <si>
    <t>Итого чистое увеличение или уменьшение денег за отчетный период</t>
  </si>
  <si>
    <t>Остаток денег и денежных эквивалентов на начало отчетного периода</t>
  </si>
  <si>
    <t xml:space="preserve">Остаток денег и денежных эквивалентов на конец отчетного периода </t>
  </si>
  <si>
    <t>За период,  закончившихся 31 марта                             2022 года</t>
  </si>
  <si>
    <t>За период,  закончившихся 31 марта                                       2021 года</t>
  </si>
  <si>
    <t>На 1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</si>
</sst>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.00_);_(* \(#,##0.00\);_(* &quot;-&quot;??_);_(@_)"/>
    <numFmt numFmtId="168" formatCode="_([$€]* #,##0.00_);_([$€]* \(#,##0.00\);_([$€]* &quot;-&quot;??_);_(@_)"/>
    <numFmt numFmtId="169" formatCode="_-* #,##0.00[$€]_-;\-* #,##0.00[$€]_-;_-* &quot;-&quot;??[$€]_-;_-@_-"/>
    <numFmt numFmtId="170" formatCode="_-* #&quot;,&quot;##0\ _р_._-;\-* #&quot;,&quot;##0\ _р_._-;_-* &quot;-&quot;\ _р_._-;_-@_-"/>
    <numFmt numFmtId="171" formatCode="_-* #&quot;,&quot;##0.00\ _р_._-;\-* #&quot;,&quot;##0.00\ _р_._-;_-* &quot;-&quot;??\ _р_._-;_-@_-"/>
    <numFmt numFmtId="172" formatCode="_-* #,##0.00_K_Z_T_-;\-* #,##0.00_K_Z_T_-;_-* &quot;-&quot;??_K_Z_T_-;_-@_-"/>
    <numFmt numFmtId="173" formatCode="_(&quot;$&quot;* #,##0_);_(&quot;$&quot;* \(#,##0\);_(&quot;$&quot;* &quot;-&quot;_);_(@_)"/>
    <numFmt numFmtId="174" formatCode="_(* #,##0.000_);_(* \(#,##0.000\);_(* &quot;-&quot;??_);_(@_)"/>
    <numFmt numFmtId="175" formatCode="_(* #,##0_);_(* \(#,##0\);_(* &quot;-&quot;??_);_(@_)"/>
    <numFmt numFmtId="176" formatCode="_(* #,##0_);_(* \(#,##0\);_(* &quot;-&quot;_);_(@_)"/>
    <numFmt numFmtId="177" formatCode="_-* #,##0_-;\-* #,##0_-;_-* &quot;-&quot;??_-;_-@_-"/>
    <numFmt numFmtId="178" formatCode="_(#,##0_);_(\(#,##0\);_(&quot;-&quot;_);_(@_)"/>
    <numFmt numFmtId="179" formatCode="\О\с\н\о\в\н\о\й"/>
  </numFmts>
  <fonts count="7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name val="Antiqua"/>
    </font>
    <font>
      <sz val="10"/>
      <color indexed="17"/>
      <name val="Arial Cyr"/>
      <family val="2"/>
      <charset val="204"/>
    </font>
    <font>
      <sz val="11"/>
      <name val="돋움"/>
      <family val="3"/>
      <charset val="129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i/>
      <sz val="14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i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7" fillId="0" borderId="0">
      <alignment horizontal="right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8" fillId="0" borderId="0">
      <alignment horizontal="center" vertical="top"/>
    </xf>
    <xf numFmtId="0" fontId="7" fillId="0" borderId="0">
      <alignment horizontal="left" vertical="top"/>
    </xf>
    <xf numFmtId="0" fontId="7" fillId="0" borderId="0">
      <alignment horizontal="left" vertical="top"/>
    </xf>
    <xf numFmtId="0" fontId="7" fillId="0" borderId="0">
      <alignment horizontal="left" vertical="top"/>
    </xf>
    <xf numFmtId="0" fontId="7" fillId="0" borderId="0">
      <alignment horizontal="left" vertical="top"/>
    </xf>
    <xf numFmtId="0" fontId="8" fillId="0" borderId="0">
      <alignment horizontal="center" vertical="top"/>
    </xf>
    <xf numFmtId="0" fontId="9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right" vertical="top"/>
    </xf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0" fillId="8" borderId="2" applyNumberFormat="0" applyAlignment="0" applyProtection="0"/>
    <xf numFmtId="0" fontId="11" fillId="21" borderId="3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2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2" fillId="0" borderId="0"/>
    <xf numFmtId="0" fontId="2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4" borderId="9" applyNumberFormat="0" applyFon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10" applyNumberFormat="0" applyFill="0" applyAlignment="0" applyProtection="0"/>
    <xf numFmtId="0" fontId="26" fillId="0" borderId="0"/>
    <xf numFmtId="0" fontId="27" fillId="0" borderId="0" applyNumberForma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9" fillId="5" borderId="0" applyNumberFormat="0" applyBorder="0" applyAlignment="0" applyProtection="0"/>
    <xf numFmtId="0" fontId="30" fillId="0" borderId="0">
      <alignment vertical="center"/>
    </xf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>
      <alignment horizontal="left" vertical="top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0" fontId="7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left" vertical="top"/>
    </xf>
    <xf numFmtId="43" fontId="5" fillId="0" borderId="0" applyFont="0" applyFill="0" applyBorder="0" applyAlignment="0" applyProtection="0"/>
    <xf numFmtId="0" fontId="6" fillId="0" borderId="0"/>
    <xf numFmtId="0" fontId="33" fillId="0" borderId="0"/>
    <xf numFmtId="0" fontId="2" fillId="0" borderId="0"/>
    <xf numFmtId="165" fontId="6" fillId="0" borderId="0" applyFont="0" applyFill="0" applyBorder="0" applyAlignment="0" applyProtection="0"/>
    <xf numFmtId="0" fontId="38" fillId="0" borderId="0"/>
    <xf numFmtId="0" fontId="6" fillId="0" borderId="0"/>
    <xf numFmtId="43" fontId="1" fillId="0" borderId="0" applyFont="0" applyFill="0" applyBorder="0" applyAlignment="0" applyProtection="0"/>
    <xf numFmtId="0" fontId="8" fillId="0" borderId="0">
      <alignment horizontal="center" vertical="top"/>
    </xf>
    <xf numFmtId="43" fontId="33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0" fontId="6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6" fillId="0" borderId="0"/>
    <xf numFmtId="9" fontId="38" fillId="0" borderId="0" applyFont="0" applyFill="0" applyBorder="0" applyAlignment="0" applyProtection="0"/>
    <xf numFmtId="0" fontId="46" fillId="0" borderId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38" fillId="0" borderId="0"/>
    <xf numFmtId="0" fontId="6" fillId="0" borderId="0"/>
  </cellStyleXfs>
  <cellXfs count="178">
    <xf numFmtId="0" fontId="0" fillId="0" borderId="0" xfId="0"/>
    <xf numFmtId="0" fontId="35" fillId="0" borderId="0" xfId="154" applyFont="1" applyAlignment="1">
      <alignment vertical="top" wrapText="1"/>
    </xf>
    <xf numFmtId="176" fontId="34" fillId="0" borderId="0" xfId="154" applyNumberFormat="1" applyFont="1" applyAlignment="1">
      <alignment vertical="center" wrapText="1"/>
    </xf>
    <xf numFmtId="0" fontId="39" fillId="2" borderId="0" xfId="157" applyFont="1" applyFill="1" applyAlignment="1">
      <alignment vertical="top"/>
    </xf>
    <xf numFmtId="0" fontId="40" fillId="2" borderId="0" xfId="157" applyFont="1" applyFill="1" applyAlignment="1">
      <alignment horizontal="center" vertical="top"/>
    </xf>
    <xf numFmtId="0" fontId="39" fillId="2" borderId="0" xfId="157" applyFont="1" applyFill="1" applyAlignment="1" applyProtection="1">
      <alignment vertical="top"/>
      <protection locked="0"/>
    </xf>
    <xf numFmtId="0" fontId="38" fillId="2" borderId="0" xfId="157" applyFill="1" applyAlignment="1" applyProtection="1">
      <alignment vertical="top"/>
      <protection locked="0"/>
    </xf>
    <xf numFmtId="0" fontId="41" fillId="2" borderId="0" xfId="157" applyFont="1" applyFill="1" applyAlignment="1" applyProtection="1">
      <alignment vertical="top"/>
      <protection locked="0"/>
    </xf>
    <xf numFmtId="0" fontId="42" fillId="2" borderId="0" xfId="157" applyFont="1" applyFill="1" applyAlignment="1">
      <alignment vertical="top"/>
    </xf>
    <xf numFmtId="0" fontId="39" fillId="2" borderId="0" xfId="158" applyFont="1" applyFill="1" applyAlignment="1" applyProtection="1">
      <alignment vertical="top"/>
      <protection locked="0"/>
    </xf>
    <xf numFmtId="0" fontId="43" fillId="2" borderId="0" xfId="158" applyFont="1" applyFill="1" applyAlignment="1">
      <alignment vertical="top"/>
    </xf>
    <xf numFmtId="0" fontId="43" fillId="2" borderId="0" xfId="157" applyFont="1" applyFill="1" applyAlignment="1">
      <alignment vertical="top"/>
    </xf>
    <xf numFmtId="0" fontId="44" fillId="2" borderId="0" xfId="157" applyFont="1" applyFill="1" applyAlignment="1" applyProtection="1">
      <alignment vertical="top"/>
      <protection locked="0"/>
    </xf>
    <xf numFmtId="0" fontId="40" fillId="2" borderId="0" xfId="157" applyFont="1" applyFill="1" applyAlignment="1" applyProtection="1">
      <alignment horizontal="center" vertical="top"/>
      <protection locked="0"/>
    </xf>
    <xf numFmtId="0" fontId="32" fillId="0" borderId="0" xfId="154" applyFont="1"/>
    <xf numFmtId="0" fontId="35" fillId="0" borderId="0" xfId="154" applyFont="1" applyAlignment="1">
      <alignment horizontal="center" wrapText="1"/>
    </xf>
    <xf numFmtId="0" fontId="32" fillId="0" borderId="0" xfId="154" applyFont="1" applyAlignment="1">
      <alignment horizontal="center"/>
    </xf>
    <xf numFmtId="0" fontId="35" fillId="0" borderId="0" xfId="154" applyFont="1" applyAlignment="1">
      <alignment wrapText="1"/>
    </xf>
    <xf numFmtId="3" fontId="35" fillId="0" borderId="0" xfId="154" applyNumberFormat="1" applyFont="1" applyAlignment="1">
      <alignment horizontal="right"/>
    </xf>
    <xf numFmtId="0" fontId="37" fillId="0" borderId="12" xfId="154" applyFont="1" applyBorder="1" applyAlignment="1">
      <alignment horizontal="center" wrapText="1"/>
    </xf>
    <xf numFmtId="0" fontId="35" fillId="0" borderId="0" xfId="154" applyFont="1" applyAlignment="1">
      <alignment horizontal="center" vertical="top" wrapText="1"/>
    </xf>
    <xf numFmtId="0" fontId="35" fillId="0" borderId="0" xfId="154" applyFont="1"/>
    <xf numFmtId="0" fontId="35" fillId="0" borderId="0" xfId="154" applyFont="1" applyAlignment="1">
      <alignment horizontal="center"/>
    </xf>
    <xf numFmtId="3" fontId="38" fillId="0" borderId="0" xfId="154" applyNumberFormat="1" applyFont="1"/>
    <xf numFmtId="176" fontId="34" fillId="0" borderId="0" xfId="154" applyNumberFormat="1" applyFont="1" applyAlignment="1">
      <alignment horizontal="center" vertical="center" wrapText="1"/>
    </xf>
    <xf numFmtId="3" fontId="34" fillId="0" borderId="0" xfId="154" applyNumberFormat="1" applyFont="1" applyAlignment="1">
      <alignment vertical="center" wrapText="1"/>
    </xf>
    <xf numFmtId="3" fontId="45" fillId="0" borderId="0" xfId="154" applyNumberFormat="1" applyFont="1"/>
    <xf numFmtId="3" fontId="34" fillId="0" borderId="0" xfId="154" applyNumberFormat="1" applyFont="1" applyAlignment="1">
      <alignment vertical="center"/>
    </xf>
    <xf numFmtId="0" fontId="32" fillId="0" borderId="0" xfId="154" applyFont="1" applyAlignment="1">
      <alignment wrapText="1"/>
    </xf>
    <xf numFmtId="0" fontId="32" fillId="0" borderId="0" xfId="154" applyFont="1" applyAlignment="1">
      <alignment horizontal="center" wrapText="1"/>
    </xf>
    <xf numFmtId="177" fontId="35" fillId="0" borderId="0" xfId="161" applyNumberFormat="1" applyFont="1"/>
    <xf numFmtId="178" fontId="32" fillId="0" borderId="0" xfId="154" applyNumberFormat="1" applyFont="1"/>
    <xf numFmtId="0" fontId="48" fillId="0" borderId="0" xfId="154" applyFont="1" applyAlignment="1">
      <alignment horizontal="center" wrapText="1"/>
    </xf>
    <xf numFmtId="177" fontId="47" fillId="0" borderId="0" xfId="161" applyNumberFormat="1" applyFont="1"/>
    <xf numFmtId="0" fontId="50" fillId="2" borderId="0" xfId="1" applyFont="1" applyFill="1" applyAlignment="1">
      <alignment vertical="center"/>
    </xf>
    <xf numFmtId="0" fontId="37" fillId="2" borderId="0" xfId="1" applyFont="1" applyFill="1" applyAlignment="1">
      <alignment horizontal="left" vertical="center"/>
    </xf>
    <xf numFmtId="0" fontId="37" fillId="2" borderId="0" xfId="1" applyFont="1" applyFill="1" applyAlignment="1">
      <alignment horizontal="justify" vertical="center"/>
    </xf>
    <xf numFmtId="0" fontId="37" fillId="2" borderId="0" xfId="0" applyFont="1" applyFill="1" applyAlignment="1">
      <alignment horizontal="left" vertical="center"/>
    </xf>
    <xf numFmtId="0" fontId="32" fillId="2" borderId="0" xfId="1" applyFont="1" applyFill="1"/>
    <xf numFmtId="0" fontId="37" fillId="2" borderId="0" xfId="1" applyFont="1" applyFill="1" applyAlignment="1">
      <alignment horizontal="left" vertical="center" wrapText="1"/>
    </xf>
    <xf numFmtId="0" fontId="37" fillId="0" borderId="0" xfId="154" applyFont="1" applyBorder="1" applyAlignment="1">
      <alignment wrapText="1"/>
    </xf>
    <xf numFmtId="0" fontId="37" fillId="0" borderId="0" xfId="154" applyFont="1" applyBorder="1" applyAlignment="1">
      <alignment horizontal="center" wrapText="1"/>
    </xf>
    <xf numFmtId="177" fontId="35" fillId="0" borderId="0" xfId="161" applyNumberFormat="1" applyFont="1" applyBorder="1"/>
    <xf numFmtId="0" fontId="32" fillId="0" borderId="0" xfId="154" applyFont="1" applyBorder="1" applyAlignment="1">
      <alignment wrapText="1"/>
    </xf>
    <xf numFmtId="0" fontId="32" fillId="0" borderId="0" xfId="154" applyFont="1" applyBorder="1" applyAlignment="1">
      <alignment horizontal="center" wrapText="1"/>
    </xf>
    <xf numFmtId="178" fontId="35" fillId="0" borderId="0" xfId="161" applyNumberFormat="1" applyFont="1" applyFill="1" applyBorder="1"/>
    <xf numFmtId="178" fontId="34" fillId="0" borderId="0" xfId="161" applyNumberFormat="1" applyFont="1" applyFill="1" applyBorder="1"/>
    <xf numFmtId="178" fontId="34" fillId="0" borderId="0" xfId="161" applyNumberFormat="1" applyFont="1" applyBorder="1"/>
    <xf numFmtId="0" fontId="35" fillId="0" borderId="1" xfId="154" applyFont="1" applyBorder="1" applyAlignment="1">
      <alignment wrapText="1"/>
    </xf>
    <xf numFmtId="3" fontId="34" fillId="0" borderId="1" xfId="160" quotePrefix="1" applyNumberFormat="1" applyFont="1" applyBorder="1" applyAlignment="1">
      <alignment horizontal="center" vertical="center" wrapText="1"/>
    </xf>
    <xf numFmtId="0" fontId="32" fillId="0" borderId="1" xfId="154" applyFont="1" applyBorder="1" applyAlignment="1">
      <alignment wrapText="1"/>
    </xf>
    <xf numFmtId="0" fontId="32" fillId="0" borderId="1" xfId="154" applyFont="1" applyBorder="1" applyAlignment="1">
      <alignment horizontal="center" wrapText="1"/>
    </xf>
    <xf numFmtId="178" fontId="35" fillId="0" borderId="1" xfId="161" applyNumberFormat="1" applyFont="1" applyFill="1" applyBorder="1"/>
    <xf numFmtId="0" fontId="37" fillId="0" borderId="12" xfId="154" applyFont="1" applyBorder="1" applyAlignment="1">
      <alignment wrapText="1"/>
    </xf>
    <xf numFmtId="178" fontId="34" fillId="0" borderId="12" xfId="161" applyNumberFormat="1" applyFont="1" applyFill="1" applyBorder="1"/>
    <xf numFmtId="0" fontId="37" fillId="0" borderId="1" xfId="154" applyFont="1" applyBorder="1" applyAlignment="1">
      <alignment wrapText="1"/>
    </xf>
    <xf numFmtId="0" fontId="37" fillId="0" borderId="1" xfId="154" applyFont="1" applyBorder="1" applyAlignment="1">
      <alignment horizontal="center" wrapText="1"/>
    </xf>
    <xf numFmtId="178" fontId="34" fillId="0" borderId="1" xfId="161" applyNumberFormat="1" applyFont="1" applyBorder="1"/>
    <xf numFmtId="178" fontId="34" fillId="0" borderId="12" xfId="161" applyNumberFormat="1" applyFont="1" applyBorder="1"/>
    <xf numFmtId="0" fontId="31" fillId="2" borderId="0" xfId="1" applyFont="1" applyFill="1"/>
    <xf numFmtId="0" fontId="39" fillId="2" borderId="0" xfId="158" applyFont="1" applyFill="1"/>
    <xf numFmtId="3" fontId="40" fillId="2" borderId="0" xfId="157" applyNumberFormat="1" applyFont="1" applyFill="1" applyAlignment="1">
      <alignment horizontal="center" vertical="top"/>
    </xf>
    <xf numFmtId="0" fontId="52" fillId="2" borderId="1" xfId="157" applyFont="1" applyFill="1" applyBorder="1" applyAlignment="1">
      <alignment horizontal="center" vertical="center" wrapText="1"/>
    </xf>
    <xf numFmtId="0" fontId="54" fillId="2" borderId="0" xfId="157" applyFont="1" applyFill="1" applyBorder="1" applyAlignment="1">
      <alignment vertical="top" wrapText="1"/>
    </xf>
    <xf numFmtId="175" fontId="53" fillId="2" borderId="0" xfId="159" applyNumberFormat="1" applyFont="1" applyFill="1" applyBorder="1" applyAlignment="1" applyProtection="1">
      <alignment horizontal="center" vertical="top"/>
      <protection locked="0"/>
    </xf>
    <xf numFmtId="0" fontId="55" fillId="2" borderId="0" xfId="157" applyFont="1" applyFill="1" applyBorder="1" applyAlignment="1">
      <alignment vertical="top" wrapText="1"/>
    </xf>
    <xf numFmtId="175" fontId="53" fillId="2" borderId="0" xfId="159" applyNumberFormat="1" applyFont="1" applyFill="1" applyBorder="1" applyAlignment="1">
      <alignment horizontal="center" vertical="top"/>
    </xf>
    <xf numFmtId="0" fontId="54" fillId="2" borderId="0" xfId="157" applyFont="1" applyFill="1" applyBorder="1" applyAlignment="1">
      <alignment horizontal="left" vertical="top" wrapText="1"/>
    </xf>
    <xf numFmtId="175" fontId="56" fillId="2" borderId="0" xfId="159" applyNumberFormat="1" applyFont="1" applyFill="1" applyBorder="1" applyAlignment="1" applyProtection="1">
      <alignment horizontal="center" vertical="top"/>
      <protection locked="0"/>
    </xf>
    <xf numFmtId="0" fontId="54" fillId="2" borderId="1" xfId="157" applyFont="1" applyFill="1" applyBorder="1" applyAlignment="1">
      <alignment horizontal="left" vertical="top" wrapText="1"/>
    </xf>
    <xf numFmtId="175" fontId="56" fillId="2" borderId="1" xfId="159" applyNumberFormat="1" applyFont="1" applyFill="1" applyBorder="1" applyAlignment="1" applyProtection="1">
      <alignment horizontal="center" vertical="top"/>
      <protection locked="0"/>
    </xf>
    <xf numFmtId="0" fontId="57" fillId="2" borderId="1" xfId="157" applyFont="1" applyFill="1" applyBorder="1" applyAlignment="1">
      <alignment vertical="top" wrapText="1"/>
    </xf>
    <xf numFmtId="175" fontId="53" fillId="2" borderId="1" xfId="159" applyNumberFormat="1" applyFont="1" applyFill="1" applyBorder="1" applyAlignment="1" applyProtection="1">
      <alignment horizontal="center" vertical="top"/>
      <protection locked="0"/>
    </xf>
    <xf numFmtId="179" fontId="54" fillId="2" borderId="0" xfId="190" applyNumberFormat="1" applyFont="1" applyFill="1" applyBorder="1" applyAlignment="1" applyProtection="1">
      <alignment horizontal="left" vertical="top" wrapText="1"/>
      <protection locked="0"/>
    </xf>
    <xf numFmtId="179" fontId="54" fillId="2" borderId="1" xfId="190" applyNumberFormat="1" applyFont="1" applyFill="1" applyBorder="1" applyAlignment="1" applyProtection="1">
      <alignment horizontal="left" vertical="top" wrapText="1"/>
      <protection locked="0"/>
    </xf>
    <xf numFmtId="175" fontId="53" fillId="2" borderId="1" xfId="159" applyNumberFormat="1" applyFont="1" applyFill="1" applyBorder="1" applyAlignment="1">
      <alignment horizontal="center" vertical="top"/>
    </xf>
    <xf numFmtId="0" fontId="52" fillId="2" borderId="1" xfId="158" applyFont="1" applyFill="1" applyBorder="1" applyAlignment="1">
      <alignment horizontal="left" vertical="top" wrapText="1"/>
    </xf>
    <xf numFmtId="0" fontId="54" fillId="2" borderId="1" xfId="157" applyFont="1" applyFill="1" applyBorder="1" applyAlignment="1">
      <alignment vertical="top" wrapText="1"/>
    </xf>
    <xf numFmtId="0" fontId="52" fillId="2" borderId="1" xfId="157" applyFont="1" applyFill="1" applyBorder="1" applyAlignment="1">
      <alignment vertical="top" wrapText="1"/>
    </xf>
    <xf numFmtId="0" fontId="57" fillId="2" borderId="1" xfId="157" applyFont="1" applyFill="1" applyBorder="1" applyAlignment="1">
      <alignment horizontal="left" vertical="top" wrapText="1"/>
    </xf>
    <xf numFmtId="0" fontId="54" fillId="2" borderId="12" xfId="157" applyFont="1" applyFill="1" applyBorder="1" applyAlignment="1">
      <alignment vertical="top" wrapText="1"/>
    </xf>
    <xf numFmtId="175" fontId="53" fillId="2" borderId="12" xfId="159" applyNumberFormat="1" applyFont="1" applyFill="1" applyBorder="1" applyAlignment="1" applyProtection="1">
      <alignment horizontal="center" vertical="top"/>
      <protection locked="0"/>
    </xf>
    <xf numFmtId="175" fontId="53" fillId="0" borderId="1" xfId="0" applyNumberFormat="1" applyFont="1" applyBorder="1" applyAlignment="1">
      <alignment horizontal="right" vertical="center" wrapText="1"/>
    </xf>
    <xf numFmtId="0" fontId="58" fillId="2" borderId="0" xfId="1" applyFont="1" applyFill="1" applyAlignment="1">
      <alignment horizontal="left" vertical="center"/>
    </xf>
    <xf numFmtId="0" fontId="59" fillId="2" borderId="0" xfId="1" applyFont="1" applyFill="1"/>
    <xf numFmtId="0" fontId="58" fillId="2" borderId="0" xfId="1" applyFont="1" applyFill="1" applyAlignment="1">
      <alignment horizontal="justify" vertical="center"/>
    </xf>
    <xf numFmtId="0" fontId="60" fillId="2" borderId="0" xfId="1" applyFont="1" applyFill="1" applyAlignment="1">
      <alignment vertical="center"/>
    </xf>
    <xf numFmtId="0" fontId="32" fillId="0" borderId="1" xfId="0" applyFont="1" applyBorder="1" applyAlignment="1">
      <alignment wrapText="1"/>
    </xf>
    <xf numFmtId="0" fontId="37" fillId="2" borderId="0" xfId="1" applyFont="1" applyFill="1"/>
    <xf numFmtId="0" fontId="32" fillId="0" borderId="0" xfId="0" applyFont="1"/>
    <xf numFmtId="0" fontId="51" fillId="2" borderId="0" xfId="0" applyFont="1" applyFill="1" applyAlignment="1">
      <alignment horizontal="left" vertical="center"/>
    </xf>
    <xf numFmtId="0" fontId="32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7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3" fontId="37" fillId="0" borderId="1" xfId="0" applyNumberFormat="1" applyFont="1" applyBorder="1" applyAlignment="1">
      <alignment wrapText="1"/>
    </xf>
    <xf numFmtId="3" fontId="32" fillId="0" borderId="0" xfId="0" applyNumberFormat="1" applyFont="1" applyAlignment="1">
      <alignment wrapText="1"/>
    </xf>
    <xf numFmtId="3" fontId="36" fillId="0" borderId="0" xfId="0" applyNumberFormat="1" applyFont="1" applyAlignment="1">
      <alignment wrapText="1"/>
    </xf>
    <xf numFmtId="3" fontId="32" fillId="0" borderId="1" xfId="0" applyNumberFormat="1" applyFont="1" applyBorder="1" applyAlignment="1">
      <alignment wrapText="1"/>
    </xf>
    <xf numFmtId="3" fontId="32" fillId="2" borderId="1" xfId="0" applyNumberFormat="1" applyFont="1" applyFill="1" applyBorder="1" applyAlignment="1">
      <alignment wrapText="1"/>
    </xf>
    <xf numFmtId="3" fontId="36" fillId="0" borderId="1" xfId="0" applyNumberFormat="1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wrapText="1"/>
    </xf>
    <xf numFmtId="3" fontId="37" fillId="0" borderId="0" xfId="0" applyNumberFormat="1" applyFont="1" applyBorder="1" applyAlignment="1">
      <alignment wrapText="1"/>
    </xf>
    <xf numFmtId="3" fontId="32" fillId="0" borderId="0" xfId="0" applyNumberFormat="1" applyFont="1"/>
    <xf numFmtId="0" fontId="37" fillId="0" borderId="11" xfId="0" applyFont="1" applyBorder="1" applyAlignment="1">
      <alignment wrapText="1"/>
    </xf>
    <xf numFmtId="0" fontId="32" fillId="0" borderId="11" xfId="0" applyFont="1" applyBorder="1" applyAlignment="1">
      <alignment horizontal="center" wrapText="1"/>
    </xf>
    <xf numFmtId="3" fontId="37" fillId="0" borderId="11" xfId="0" applyNumberFormat="1" applyFont="1" applyBorder="1" applyAlignment="1">
      <alignment wrapText="1"/>
    </xf>
    <xf numFmtId="3" fontId="32" fillId="0" borderId="11" xfId="0" applyNumberFormat="1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3" fontId="37" fillId="0" borderId="0" xfId="0" applyNumberFormat="1" applyFont="1" applyAlignment="1">
      <alignment wrapText="1"/>
    </xf>
    <xf numFmtId="0" fontId="37" fillId="0" borderId="0" xfId="0" applyFont="1"/>
    <xf numFmtId="0" fontId="32" fillId="0" borderId="0" xfId="0" applyFont="1" applyBorder="1"/>
    <xf numFmtId="3" fontId="32" fillId="0" borderId="0" xfId="0" applyNumberFormat="1" applyFont="1" applyBorder="1"/>
    <xf numFmtId="0" fontId="61" fillId="2" borderId="0" xfId="1" applyFont="1" applyFill="1" applyAlignment="1">
      <alignment horizontal="left" vertical="center"/>
    </xf>
    <xf numFmtId="0" fontId="62" fillId="2" borderId="0" xfId="1" applyFont="1" applyFill="1"/>
    <xf numFmtId="0" fontId="63" fillId="2" borderId="0" xfId="28" applyFont="1" applyFill="1" applyAlignment="1">
      <alignment horizontal="center"/>
    </xf>
    <xf numFmtId="0" fontId="63" fillId="2" borderId="0" xfId="28" applyFont="1" applyFill="1"/>
    <xf numFmtId="0" fontId="64" fillId="2" borderId="0" xfId="155" applyFont="1" applyFill="1"/>
    <xf numFmtId="0" fontId="61" fillId="2" borderId="0" xfId="1" applyFont="1" applyFill="1" applyAlignment="1">
      <alignment horizontal="justify" vertical="center"/>
    </xf>
    <xf numFmtId="0" fontId="61" fillId="2" borderId="0" xfId="1" applyFont="1" applyFill="1" applyAlignment="1">
      <alignment horizontal="left" vertical="center" wrapText="1"/>
    </xf>
    <xf numFmtId="0" fontId="64" fillId="2" borderId="0" xfId="28" applyFont="1" applyFill="1" applyAlignment="1">
      <alignment horizontal="center"/>
    </xf>
    <xf numFmtId="0" fontId="61" fillId="2" borderId="0" xfId="0" applyFont="1" applyFill="1" applyAlignment="1">
      <alignment horizontal="left" vertical="center"/>
    </xf>
    <xf numFmtId="0" fontId="65" fillId="2" borderId="0" xfId="1" applyFont="1" applyFill="1" applyAlignment="1">
      <alignment vertical="center"/>
    </xf>
    <xf numFmtId="0" fontId="63" fillId="2" borderId="0" xfId="28" applyFont="1" applyFill="1" applyAlignment="1">
      <alignment horizontal="center" vertical="center"/>
    </xf>
    <xf numFmtId="0" fontId="63" fillId="2" borderId="0" xfId="28" applyFont="1" applyFill="1" applyAlignment="1">
      <alignment vertical="center"/>
    </xf>
    <xf numFmtId="0" fontId="66" fillId="0" borderId="0" xfId="154" applyFont="1" applyAlignment="1">
      <alignment horizontal="center" wrapText="1"/>
    </xf>
    <xf numFmtId="0" fontId="67" fillId="0" borderId="0" xfId="154" applyFont="1" applyAlignment="1">
      <alignment horizontal="right" wrapText="1"/>
    </xf>
    <xf numFmtId="0" fontId="63" fillId="2" borderId="0" xfId="28" applyFont="1" applyFill="1" applyAlignment="1">
      <alignment horizontal="center" vertical="top" wrapText="1"/>
    </xf>
    <xf numFmtId="0" fontId="62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right" vertical="center" wrapText="1"/>
    </xf>
    <xf numFmtId="175" fontId="61" fillId="0" borderId="0" xfId="0" applyNumberFormat="1" applyFont="1" applyBorder="1" applyAlignment="1">
      <alignment horizontal="right" vertical="center" wrapText="1"/>
    </xf>
    <xf numFmtId="1" fontId="64" fillId="2" borderId="0" xfId="28" applyNumberFormat="1" applyFont="1" applyFill="1" applyAlignment="1">
      <alignment horizontal="center" vertical="center"/>
    </xf>
    <xf numFmtId="0" fontId="62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wrapText="1"/>
    </xf>
    <xf numFmtId="175" fontId="61" fillId="0" borderId="1" xfId="0" applyNumberFormat="1" applyFont="1" applyBorder="1" applyAlignment="1">
      <alignment horizontal="right" vertical="center" wrapText="1"/>
    </xf>
    <xf numFmtId="0" fontId="68" fillId="2" borderId="0" xfId="155" applyFont="1" applyFill="1" applyBorder="1" applyAlignment="1">
      <alignment vertical="center" wrapText="1"/>
    </xf>
    <xf numFmtId="0" fontId="68" fillId="2" borderId="0" xfId="155" applyFont="1" applyFill="1" applyBorder="1" applyAlignment="1">
      <alignment horizontal="center" vertical="center" wrapText="1"/>
    </xf>
    <xf numFmtId="175" fontId="62" fillId="2" borderId="0" xfId="155" applyNumberFormat="1" applyFont="1" applyFill="1" applyBorder="1" applyAlignment="1">
      <alignment horizontal="right" vertical="center" wrapText="1"/>
    </xf>
    <xf numFmtId="3" fontId="64" fillId="2" borderId="0" xfId="28" applyNumberFormat="1" applyFont="1" applyFill="1" applyAlignment="1">
      <alignment horizontal="right" vertical="center"/>
    </xf>
    <xf numFmtId="3" fontId="64" fillId="2" borderId="0" xfId="155" applyNumberFormat="1" applyFont="1" applyFill="1"/>
    <xf numFmtId="0" fontId="68" fillId="2" borderId="1" xfId="155" applyFont="1" applyFill="1" applyBorder="1" applyAlignment="1">
      <alignment vertical="center" wrapText="1"/>
    </xf>
    <xf numFmtId="0" fontId="68" fillId="2" borderId="1" xfId="155" applyFont="1" applyFill="1" applyBorder="1" applyAlignment="1">
      <alignment horizontal="center" vertical="center" wrapText="1"/>
    </xf>
    <xf numFmtId="175" fontId="62" fillId="2" borderId="1" xfId="155" applyNumberFormat="1" applyFont="1" applyFill="1" applyBorder="1" applyAlignment="1">
      <alignment horizontal="right" vertical="center" wrapText="1"/>
    </xf>
    <xf numFmtId="4" fontId="64" fillId="2" borderId="0" xfId="155" applyNumberFormat="1" applyFont="1" applyFill="1"/>
    <xf numFmtId="0" fontId="69" fillId="2" borderId="1" xfId="155" applyFont="1" applyFill="1" applyBorder="1" applyAlignment="1">
      <alignment vertical="center" wrapText="1"/>
    </xf>
    <xf numFmtId="0" fontId="69" fillId="2" borderId="1" xfId="155" applyFont="1" applyFill="1" applyBorder="1" applyAlignment="1">
      <alignment horizontal="center" vertical="center" wrapText="1"/>
    </xf>
    <xf numFmtId="175" fontId="61" fillId="2" borderId="1" xfId="155" applyNumberFormat="1" applyFont="1" applyFill="1" applyBorder="1" applyAlignment="1">
      <alignment horizontal="right" vertical="center" wrapText="1"/>
    </xf>
    <xf numFmtId="3" fontId="63" fillId="2" borderId="0" xfId="28" applyNumberFormat="1" applyFont="1" applyFill="1" applyAlignment="1">
      <alignment horizontal="right" vertical="center"/>
    </xf>
    <xf numFmtId="0" fontId="69" fillId="2" borderId="0" xfId="155" applyFont="1" applyFill="1" applyBorder="1" applyAlignment="1">
      <alignment vertical="center" wrapText="1"/>
    </xf>
    <xf numFmtId="0" fontId="69" fillId="2" borderId="0" xfId="155" applyFont="1" applyFill="1" applyBorder="1" applyAlignment="1">
      <alignment horizontal="center" vertical="center" wrapText="1"/>
    </xf>
    <xf numFmtId="0" fontId="64" fillId="2" borderId="0" xfId="28" applyFont="1" applyFill="1" applyAlignment="1">
      <alignment horizontal="right"/>
    </xf>
    <xf numFmtId="166" fontId="64" fillId="2" borderId="0" xfId="22" applyNumberFormat="1" applyFont="1" applyFill="1" applyBorder="1" applyAlignment="1">
      <alignment horizontal="right"/>
    </xf>
    <xf numFmtId="175" fontId="61" fillId="2" borderId="0" xfId="155" applyNumberFormat="1" applyFont="1" applyFill="1" applyBorder="1" applyAlignment="1">
      <alignment horizontal="right" vertical="center" wrapText="1"/>
    </xf>
    <xf numFmtId="3" fontId="64" fillId="2" borderId="0" xfId="28" applyNumberFormat="1" applyFont="1" applyFill="1" applyAlignment="1">
      <alignment horizontal="right"/>
    </xf>
    <xf numFmtId="3" fontId="64" fillId="2" borderId="0" xfId="28" applyNumberFormat="1" applyFont="1" applyFill="1" applyAlignment="1">
      <alignment horizontal="center"/>
    </xf>
    <xf numFmtId="0" fontId="64" fillId="2" borderId="0" xfId="28" applyFont="1" applyFill="1"/>
    <xf numFmtId="175" fontId="61" fillId="2" borderId="1" xfId="155" applyNumberFormat="1" applyFont="1" applyFill="1" applyBorder="1" applyAlignment="1">
      <alignment horizontal="center" vertical="center" wrapText="1"/>
    </xf>
    <xf numFmtId="0" fontId="64" fillId="2" borderId="0" xfId="28" applyFont="1" applyFill="1" applyAlignment="1">
      <alignment horizontal="right" vertical="center"/>
    </xf>
    <xf numFmtId="0" fontId="64" fillId="2" borderId="0" xfId="155" applyFont="1" applyFill="1" applyAlignment="1">
      <alignment horizontal="right"/>
    </xf>
    <xf numFmtId="0" fontId="69" fillId="2" borderId="0" xfId="155" applyFont="1" applyFill="1" applyAlignment="1">
      <alignment vertical="center" wrapText="1"/>
    </xf>
    <xf numFmtId="0" fontId="69" fillId="2" borderId="0" xfId="155" applyFont="1" applyFill="1" applyAlignment="1">
      <alignment horizontal="center" vertical="center" wrapText="1"/>
    </xf>
    <xf numFmtId="175" fontId="61" fillId="2" borderId="0" xfId="155" applyNumberFormat="1" applyFont="1" applyFill="1" applyAlignment="1">
      <alignment horizontal="right" vertical="center" wrapText="1"/>
    </xf>
    <xf numFmtId="0" fontId="67" fillId="0" borderId="0" xfId="154" applyFont="1" applyAlignment="1">
      <alignment vertical="top" wrapText="1"/>
    </xf>
    <xf numFmtId="0" fontId="67" fillId="0" borderId="0" xfId="154" applyFont="1" applyAlignment="1">
      <alignment horizontal="center" vertical="top" wrapText="1"/>
    </xf>
    <xf numFmtId="175" fontId="70" fillId="2" borderId="0" xfId="155" applyNumberFormat="1" applyFont="1" applyFill="1" applyAlignment="1">
      <alignment horizontal="right"/>
    </xf>
    <xf numFmtId="0" fontId="64" fillId="2" borderId="0" xfId="155" applyFont="1" applyFill="1" applyAlignment="1">
      <alignment horizontal="center"/>
    </xf>
    <xf numFmtId="0" fontId="61" fillId="2" borderId="0" xfId="1" applyFont="1" applyFill="1"/>
    <xf numFmtId="3" fontId="66" fillId="0" borderId="0" xfId="154" applyNumberFormat="1" applyFont="1" applyAlignment="1">
      <alignment vertical="center" wrapText="1"/>
    </xf>
    <xf numFmtId="0" fontId="62" fillId="0" borderId="0" xfId="154" applyFont="1"/>
    <xf numFmtId="3" fontId="67" fillId="0" borderId="0" xfId="154" applyNumberFormat="1" applyFont="1"/>
    <xf numFmtId="3" fontId="66" fillId="0" borderId="0" xfId="154" applyNumberFormat="1" applyFont="1" applyAlignment="1">
      <alignment vertical="center"/>
    </xf>
    <xf numFmtId="175" fontId="70" fillId="2" borderId="0" xfId="155" applyNumberFormat="1" applyFont="1" applyFill="1"/>
  </cellXfs>
  <cellStyles count="191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Comma 11" xfId="21" xr:uid="{00000000-0005-0000-0000-000012000000}"/>
    <cellStyle name="Comma 2" xfId="22" xr:uid="{00000000-0005-0000-0000-000013000000}"/>
    <cellStyle name="Euro" xfId="23" xr:uid="{00000000-0005-0000-0000-000014000000}"/>
    <cellStyle name="Euro 2" xfId="24" xr:uid="{00000000-0005-0000-0000-000015000000}"/>
    <cellStyle name="Euro 3" xfId="25" xr:uid="{00000000-0005-0000-0000-000016000000}"/>
    <cellStyle name="Normal 12" xfId="26" xr:uid="{00000000-0005-0000-0000-000017000000}"/>
    <cellStyle name="Normal 2" xfId="27" xr:uid="{00000000-0005-0000-0000-000018000000}"/>
    <cellStyle name="Normal 3" xfId="28" xr:uid="{00000000-0005-0000-0000-000019000000}"/>
    <cellStyle name="S0" xfId="29" xr:uid="{00000000-0005-0000-0000-00001A000000}"/>
    <cellStyle name="S0 2" xfId="149" xr:uid="{00000000-0005-0000-0000-00001B000000}"/>
    <cellStyle name="S1" xfId="30" xr:uid="{00000000-0005-0000-0000-00001C000000}"/>
    <cellStyle name="S10" xfId="31" xr:uid="{00000000-0005-0000-0000-00001D000000}"/>
    <cellStyle name="S11" xfId="32" xr:uid="{00000000-0005-0000-0000-00001E000000}"/>
    <cellStyle name="S12" xfId="33" xr:uid="{00000000-0005-0000-0000-00001F000000}"/>
    <cellStyle name="S13" xfId="34" xr:uid="{00000000-0005-0000-0000-000020000000}"/>
    <cellStyle name="S14" xfId="35" xr:uid="{00000000-0005-0000-0000-000021000000}"/>
    <cellStyle name="S19" xfId="112" xr:uid="{00000000-0005-0000-0000-000022000000}"/>
    <cellStyle name="S2" xfId="36" xr:uid="{00000000-0005-0000-0000-000023000000}"/>
    <cellStyle name="S3" xfId="37" xr:uid="{00000000-0005-0000-0000-000024000000}"/>
    <cellStyle name="S4" xfId="38" xr:uid="{00000000-0005-0000-0000-000025000000}"/>
    <cellStyle name="S4 2" xfId="160" xr:uid="{35C93394-ACD2-485B-BEF9-1719BA85AAE0}"/>
    <cellStyle name="S5" xfId="39" xr:uid="{00000000-0005-0000-0000-000026000000}"/>
    <cellStyle name="S6" xfId="40" xr:uid="{00000000-0005-0000-0000-000027000000}"/>
    <cellStyle name="S7" xfId="41" xr:uid="{00000000-0005-0000-0000-000028000000}"/>
    <cellStyle name="S7 2" xfId="150" xr:uid="{00000000-0005-0000-0000-000029000000}"/>
    <cellStyle name="S8" xfId="42" xr:uid="{00000000-0005-0000-0000-00002A000000}"/>
    <cellStyle name="S8 2" xfId="151" xr:uid="{00000000-0005-0000-0000-00002B000000}"/>
    <cellStyle name="S9" xfId="43" xr:uid="{00000000-0005-0000-0000-00002C000000}"/>
    <cellStyle name="Акцент1 2" xfId="44" xr:uid="{00000000-0005-0000-0000-00002D000000}"/>
    <cellStyle name="Акцент2 2" xfId="45" xr:uid="{00000000-0005-0000-0000-00002E000000}"/>
    <cellStyle name="Акцент3 2" xfId="46" xr:uid="{00000000-0005-0000-0000-00002F000000}"/>
    <cellStyle name="Акцент4 2" xfId="47" xr:uid="{00000000-0005-0000-0000-000030000000}"/>
    <cellStyle name="Акцент5 2" xfId="48" xr:uid="{00000000-0005-0000-0000-000031000000}"/>
    <cellStyle name="Акцент6 2" xfId="49" xr:uid="{00000000-0005-0000-0000-000032000000}"/>
    <cellStyle name="Ввод  2" xfId="50" xr:uid="{00000000-0005-0000-0000-000033000000}"/>
    <cellStyle name="Вывод 2" xfId="51" xr:uid="{00000000-0005-0000-0000-000034000000}"/>
    <cellStyle name="Вычисление 2" xfId="52" xr:uid="{00000000-0005-0000-0000-000035000000}"/>
    <cellStyle name="Гиперссылка 2" xfId="53" xr:uid="{00000000-0005-0000-0000-000036000000}"/>
    <cellStyle name="Заголовок 1 2" xfId="54" xr:uid="{00000000-0005-0000-0000-000037000000}"/>
    <cellStyle name="Заголовок 2 2" xfId="55" xr:uid="{00000000-0005-0000-0000-000038000000}"/>
    <cellStyle name="Заголовок 3 2" xfId="56" xr:uid="{00000000-0005-0000-0000-000039000000}"/>
    <cellStyle name="Заголовок 4 2" xfId="57" xr:uid="{00000000-0005-0000-0000-00003A000000}"/>
    <cellStyle name="Итог 2" xfId="58" xr:uid="{00000000-0005-0000-0000-00003B000000}"/>
    <cellStyle name="Контрольная ячейка 2" xfId="59" xr:uid="{00000000-0005-0000-0000-00003C000000}"/>
    <cellStyle name="Название 2" xfId="60" xr:uid="{00000000-0005-0000-0000-00003D000000}"/>
    <cellStyle name="Нейтральный 2" xfId="61" xr:uid="{00000000-0005-0000-0000-00003E000000}"/>
    <cellStyle name="Обычный" xfId="0" builtinId="0"/>
    <cellStyle name="Обычный 10" xfId="154" xr:uid="{6F452F87-475F-451B-8B93-0D1F08D7067C}"/>
    <cellStyle name="Обычный 10 2" xfId="162" xr:uid="{28A5C5F5-13F2-491A-984D-4AF6A76CD5D1}"/>
    <cellStyle name="Обычный 11" xfId="157" xr:uid="{05DED339-11B8-48FB-B68E-599A1A4DE441}"/>
    <cellStyle name="Обычный 11 2" xfId="163" xr:uid="{D9F6EA37-9248-46FF-9DF5-F52E4257F05F}"/>
    <cellStyle name="Обычный 2" xfId="1" xr:uid="{00000000-0005-0000-0000-000040000000}"/>
    <cellStyle name="Обычный 2 10" xfId="164" xr:uid="{F3C6BBBC-92A3-49C3-B9D4-061B01465414}"/>
    <cellStyle name="Обычный 2 2" xfId="62" xr:uid="{00000000-0005-0000-0000-000041000000}"/>
    <cellStyle name="Обычный 2 2 2" xfId="165" xr:uid="{57FC1DC6-16E3-4D36-944D-12506F5D49CE}"/>
    <cellStyle name="Обычный 2 3" xfId="63" xr:uid="{00000000-0005-0000-0000-000042000000}"/>
    <cellStyle name="Обычный 2 3 2" xfId="155" xr:uid="{843B471F-8CD6-4F00-83B4-AD3165A3C985}"/>
    <cellStyle name="Обычный 2 4" xfId="64" xr:uid="{00000000-0005-0000-0000-000043000000}"/>
    <cellStyle name="Обычный 22" xfId="166" xr:uid="{98FBD889-0BEE-493D-B604-E7CAB4DE84FC}"/>
    <cellStyle name="Обычный 23" xfId="167" xr:uid="{4D45253D-D25E-463D-A2ED-7FDF64D89AD6}"/>
    <cellStyle name="Обычный 25" xfId="168" xr:uid="{D0C59C29-9320-46D7-997F-B3041A1C9BEF}"/>
    <cellStyle name="Обычный 26" xfId="169" xr:uid="{4D1F5831-5329-47CB-BA0D-0B0EBE0E94F9}"/>
    <cellStyle name="Обычный 27" xfId="170" xr:uid="{0757EA00-8848-46CF-AD49-285FC78FAFC4}"/>
    <cellStyle name="Обычный 28" xfId="171" xr:uid="{F88852EB-7DEB-4283-B9C8-B258CEAAAEAF}"/>
    <cellStyle name="Обычный 29" xfId="172" xr:uid="{7D9942CE-4662-4053-B636-1528274D6C2F}"/>
    <cellStyle name="Обычный 3" xfId="65" xr:uid="{00000000-0005-0000-0000-000044000000}"/>
    <cellStyle name="Обычный 3 2" xfId="66" xr:uid="{00000000-0005-0000-0000-000045000000}"/>
    <cellStyle name="Обычный 3 2 2" xfId="67" xr:uid="{00000000-0005-0000-0000-000046000000}"/>
    <cellStyle name="Обычный 3 2 2 2" xfId="141" xr:uid="{00000000-0005-0000-0000-000047000000}"/>
    <cellStyle name="Обычный 3 2 3" xfId="68" xr:uid="{00000000-0005-0000-0000-000048000000}"/>
    <cellStyle name="Обычный 3 2 4" xfId="173" xr:uid="{579D2667-B384-40A3-B88D-64262B0CDC0C}"/>
    <cellStyle name="Обычный 3 3" xfId="69" xr:uid="{00000000-0005-0000-0000-000049000000}"/>
    <cellStyle name="Обычный 3 3 2" xfId="153" xr:uid="{00000000-0005-0000-0000-00004A000000}"/>
    <cellStyle name="Обычный 4" xfId="70" xr:uid="{00000000-0005-0000-0000-00004B000000}"/>
    <cellStyle name="Обычный 4 2" xfId="174" xr:uid="{CA9526A3-DA6F-4394-B8DE-67D6036FAE97}"/>
    <cellStyle name="Обычный 5" xfId="71" xr:uid="{00000000-0005-0000-0000-00004C000000}"/>
    <cellStyle name="Обычный 5 2" xfId="72" xr:uid="{00000000-0005-0000-0000-00004D000000}"/>
    <cellStyle name="Обычный 5 2 2" xfId="147" xr:uid="{00000000-0005-0000-0000-00004E000000}"/>
    <cellStyle name="Обычный 5 2 3" xfId="188" xr:uid="{40E0FC96-DEF9-4B83-8D8A-156E3CA643F0}"/>
    <cellStyle name="Обычный 5 3" xfId="133" xr:uid="{00000000-0005-0000-0000-00004F000000}"/>
    <cellStyle name="Обычный 5 4" xfId="175" xr:uid="{DD7E7795-D4A5-4A39-9DC5-84A32208E799}"/>
    <cellStyle name="Обычный 6" xfId="73" xr:uid="{00000000-0005-0000-0000-000050000000}"/>
    <cellStyle name="Обычный 6 2" xfId="135" xr:uid="{00000000-0005-0000-0000-000051000000}"/>
    <cellStyle name="Обычный 6 2 2" xfId="177" xr:uid="{50281DA1-520B-4E53-9785-4CA0AD55695D}"/>
    <cellStyle name="Обычный 6 3" xfId="178" xr:uid="{EBBD8FE8-9457-455D-AB5F-426FABC97854}"/>
    <cellStyle name="Обычный 6 4" xfId="179" xr:uid="{AA466BB5-3462-4B1E-B9DA-A823C85EE9B6}"/>
    <cellStyle name="Обычный 6 5" xfId="180" xr:uid="{D383EB13-AD7B-4B61-BFC8-080582BAB268}"/>
    <cellStyle name="Обычный 6 6" xfId="176" xr:uid="{4343080F-C757-4868-ABC6-5499F8CF39EE}"/>
    <cellStyle name="Обычный 7" xfId="74" xr:uid="{00000000-0005-0000-0000-000052000000}"/>
    <cellStyle name="Обычный 7 2" xfId="134" xr:uid="{00000000-0005-0000-0000-000053000000}"/>
    <cellStyle name="Обычный 7 3" xfId="181" xr:uid="{C25F8B4C-106C-4877-8A09-087E38F3D6AD}"/>
    <cellStyle name="Обычный 8" xfId="124" xr:uid="{00000000-0005-0000-0000-000054000000}"/>
    <cellStyle name="Обычный 8 2" xfId="182" xr:uid="{A0086D48-2578-4CC8-91FA-0609C2F5D7B3}"/>
    <cellStyle name="Обычный 9" xfId="123" xr:uid="{00000000-0005-0000-0000-000055000000}"/>
    <cellStyle name="Обычный 9 2" xfId="189" xr:uid="{EA83DE4B-4541-4545-90C7-D88E9D824968}"/>
    <cellStyle name="Обычный 9 3" xfId="183" xr:uid="{D804C7A9-7EA7-41AD-BD5F-D6CB29AB80A4}"/>
    <cellStyle name="Обычный_деньги" xfId="190" xr:uid="{D92C6EA2-7BE2-45F4-A069-BDC2C5434C7A}"/>
    <cellStyle name="Обычный_Формы ФО для НПФ" xfId="158" xr:uid="{411BFCB6-228D-477E-AF6B-B8E19EC11652}"/>
    <cellStyle name="Плохой 2" xfId="75" xr:uid="{00000000-0005-0000-0000-00005A000000}"/>
    <cellStyle name="Пояснение 2" xfId="76" xr:uid="{00000000-0005-0000-0000-00005B000000}"/>
    <cellStyle name="Примечание 2" xfId="77" xr:uid="{00000000-0005-0000-0000-00005C000000}"/>
    <cellStyle name="Процентный 2" xfId="78" xr:uid="{00000000-0005-0000-0000-00005D000000}"/>
    <cellStyle name="Процентный 2 2" xfId="79" xr:uid="{00000000-0005-0000-0000-00005E000000}"/>
    <cellStyle name="Процентный 2 3" xfId="184" xr:uid="{56073727-0DB2-45BD-A9E5-4841B261B8A4}"/>
    <cellStyle name="Процентный 3" xfId="80" xr:uid="{00000000-0005-0000-0000-00005F000000}"/>
    <cellStyle name="Связанная ячейка 2" xfId="81" xr:uid="{00000000-0005-0000-0000-000060000000}"/>
    <cellStyle name="Стиль 1" xfId="82" xr:uid="{00000000-0005-0000-0000-000061000000}"/>
    <cellStyle name="Стиль 1 2" xfId="185" xr:uid="{327D4958-BBF7-4384-BC64-EFED84440A40}"/>
    <cellStyle name="Текст предупреждения 2" xfId="83" xr:uid="{00000000-0005-0000-0000-000062000000}"/>
    <cellStyle name="Тысячи [0]_Birga" xfId="84" xr:uid="{00000000-0005-0000-0000-000063000000}"/>
    <cellStyle name="Тысячи_Birga" xfId="85" xr:uid="{00000000-0005-0000-0000-000064000000}"/>
    <cellStyle name="Финансовый" xfId="159" builtinId="3"/>
    <cellStyle name="Финансовый [0] 2" xfId="86" xr:uid="{00000000-0005-0000-0000-000065000000}"/>
    <cellStyle name="Финансовый [0] 3" xfId="87" xr:uid="{00000000-0005-0000-0000-000066000000}"/>
    <cellStyle name="Финансовый 10" xfId="88" xr:uid="{00000000-0005-0000-0000-000067000000}"/>
    <cellStyle name="Финансовый 10 2" xfId="136" xr:uid="{00000000-0005-0000-0000-000068000000}"/>
    <cellStyle name="Финансовый 11" xfId="89" xr:uid="{00000000-0005-0000-0000-000069000000}"/>
    <cellStyle name="Финансовый 12" xfId="90" xr:uid="{00000000-0005-0000-0000-00006A000000}"/>
    <cellStyle name="Финансовый 12 2" xfId="152" xr:uid="{00000000-0005-0000-0000-00006B000000}"/>
    <cellStyle name="Финансовый 13" xfId="91" xr:uid="{00000000-0005-0000-0000-00006C000000}"/>
    <cellStyle name="Финансовый 14" xfId="161" xr:uid="{9D5AD969-1116-4E78-AF9E-281C0213F6B8}"/>
    <cellStyle name="Финансовый 15" xfId="186" xr:uid="{278C5B03-48AE-40F6-AC55-5C32A5B1E56F}"/>
    <cellStyle name="Финансовый 2" xfId="2" xr:uid="{00000000-0005-0000-0000-00006D000000}"/>
    <cellStyle name="Финансовый 2 2" xfId="92" xr:uid="{00000000-0005-0000-0000-00006E000000}"/>
    <cellStyle name="Финансовый 2 2 2" xfId="156" xr:uid="{98EBD7C9-5591-439D-BFAF-BCF3438214FA}"/>
    <cellStyle name="Финансовый 2 3" xfId="93" xr:uid="{00000000-0005-0000-0000-00006F000000}"/>
    <cellStyle name="Финансовый 2 4" xfId="113" xr:uid="{00000000-0005-0000-0000-000070000000}"/>
    <cellStyle name="Финансовый 2 5" xfId="114" xr:uid="{00000000-0005-0000-0000-000071000000}"/>
    <cellStyle name="Финансовый 2 6" xfId="115" xr:uid="{00000000-0005-0000-0000-000072000000}"/>
    <cellStyle name="Финансовый 2 7" xfId="116" xr:uid="{00000000-0005-0000-0000-000073000000}"/>
    <cellStyle name="Финансовый 2 7 2" xfId="137" xr:uid="{00000000-0005-0000-0000-000074000000}"/>
    <cellStyle name="Финансовый 2 8" xfId="125" xr:uid="{00000000-0005-0000-0000-000075000000}"/>
    <cellStyle name="Финансовый 3" xfId="94" xr:uid="{00000000-0005-0000-0000-000076000000}"/>
    <cellStyle name="Финансовый 3 2" xfId="95" xr:uid="{00000000-0005-0000-0000-000077000000}"/>
    <cellStyle name="Финансовый 3 2 2" xfId="110" xr:uid="{00000000-0005-0000-0000-000078000000}"/>
    <cellStyle name="Финансовый 3 2 3" xfId="111" xr:uid="{00000000-0005-0000-0000-000079000000}"/>
    <cellStyle name="Финансовый 3 2 3 2" xfId="118" xr:uid="{00000000-0005-0000-0000-00007A000000}"/>
    <cellStyle name="Финансовый 3 2 3 2 2" xfId="142" xr:uid="{00000000-0005-0000-0000-00007B000000}"/>
    <cellStyle name="Финансовый 3 2 3 3" xfId="129" xr:uid="{00000000-0005-0000-0000-00007C000000}"/>
    <cellStyle name="Финансовый 3 2 4" xfId="117" xr:uid="{00000000-0005-0000-0000-00007D000000}"/>
    <cellStyle name="Финансовый 3 2 4 2" xfId="139" xr:uid="{00000000-0005-0000-0000-00007E000000}"/>
    <cellStyle name="Финансовый 3 2 5" xfId="127" xr:uid="{00000000-0005-0000-0000-00007F000000}"/>
    <cellStyle name="Финансовый 3 3" xfId="96" xr:uid="{00000000-0005-0000-0000-000080000000}"/>
    <cellStyle name="Финансовый 3 3 2" xfId="138" xr:uid="{00000000-0005-0000-0000-000081000000}"/>
    <cellStyle name="Финансовый 3 4" xfId="126" xr:uid="{00000000-0005-0000-0000-000082000000}"/>
    <cellStyle name="Финансовый 3 5" xfId="187" xr:uid="{3AE49E41-BA63-4C34-B9A4-61726088E86A}"/>
    <cellStyle name="Финансовый 4" xfId="97" xr:uid="{00000000-0005-0000-0000-000083000000}"/>
    <cellStyle name="Финансовый 4 2" xfId="98" xr:uid="{00000000-0005-0000-0000-000084000000}"/>
    <cellStyle name="Финансовый 4 2 2" xfId="140" xr:uid="{00000000-0005-0000-0000-000085000000}"/>
    <cellStyle name="Финансовый 4 3" xfId="128" xr:uid="{00000000-0005-0000-0000-000086000000}"/>
    <cellStyle name="Финансовый 5" xfId="99" xr:uid="{00000000-0005-0000-0000-000087000000}"/>
    <cellStyle name="Финансовый 5 2" xfId="100" xr:uid="{00000000-0005-0000-0000-000088000000}"/>
    <cellStyle name="Финансовый 5 2 2" xfId="143" xr:uid="{00000000-0005-0000-0000-000089000000}"/>
    <cellStyle name="Финансовый 5 3" xfId="101" xr:uid="{00000000-0005-0000-0000-00008A000000}"/>
    <cellStyle name="Финансовый 5 4" xfId="148" xr:uid="{00000000-0005-0000-0000-00008B000000}"/>
    <cellStyle name="Финансовый 6" xfId="102" xr:uid="{00000000-0005-0000-0000-00008C000000}"/>
    <cellStyle name="Финансовый 6 2" xfId="103" xr:uid="{00000000-0005-0000-0000-00008D000000}"/>
    <cellStyle name="Финансовый 7" xfId="104" xr:uid="{00000000-0005-0000-0000-00008E000000}"/>
    <cellStyle name="Финансовый 7 2" xfId="119" xr:uid="{00000000-0005-0000-0000-00008F000000}"/>
    <cellStyle name="Финансовый 7 2 2" xfId="144" xr:uid="{00000000-0005-0000-0000-000090000000}"/>
    <cellStyle name="Финансовый 7 3" xfId="130" xr:uid="{00000000-0005-0000-0000-000091000000}"/>
    <cellStyle name="Финансовый 8" xfId="105" xr:uid="{00000000-0005-0000-0000-000092000000}"/>
    <cellStyle name="Финансовый 8 2" xfId="106" xr:uid="{00000000-0005-0000-0000-000093000000}"/>
    <cellStyle name="Финансовый 8 2 2" xfId="122" xr:uid="{00000000-0005-0000-0000-000094000000}"/>
    <cellStyle name="Финансовый 8 2 2 2" xfId="146" xr:uid="{00000000-0005-0000-0000-000095000000}"/>
    <cellStyle name="Финансовый 8 2 3" xfId="132" xr:uid="{00000000-0005-0000-0000-000096000000}"/>
    <cellStyle name="Финансовый 8 3" xfId="120" xr:uid="{00000000-0005-0000-0000-000097000000}"/>
    <cellStyle name="Финансовый 8 3 2" xfId="145" xr:uid="{00000000-0005-0000-0000-000098000000}"/>
    <cellStyle name="Финансовый 8 4" xfId="131" xr:uid="{00000000-0005-0000-0000-000099000000}"/>
    <cellStyle name="Финансовый 9" xfId="107" xr:uid="{00000000-0005-0000-0000-00009A000000}"/>
    <cellStyle name="Финансовый 9 2" xfId="121" xr:uid="{00000000-0005-0000-0000-00009B000000}"/>
    <cellStyle name="Хороший 2" xfId="108" xr:uid="{00000000-0005-0000-0000-00009C000000}"/>
    <cellStyle name="표준_China Fund Subscription" xfId="109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431E-C34E-418F-9618-22AEA5D8FE18}">
  <sheetPr>
    <pageSetUpPr fitToPage="1"/>
  </sheetPr>
  <dimension ref="A1:G57"/>
  <sheetViews>
    <sheetView tabSelected="1" view="pageBreakPreview" topLeftCell="A10" zoomScale="70" zoomScaleNormal="70" zoomScaleSheetLayoutView="70" workbookViewId="0">
      <selection activeCell="A14" sqref="A14"/>
    </sheetView>
  </sheetViews>
  <sheetFormatPr defaultColWidth="9.140625" defaultRowHeight="18.75"/>
  <cols>
    <col min="1" max="1" width="76.7109375" style="28" customWidth="1"/>
    <col min="2" max="2" width="9.7109375" style="29" customWidth="1"/>
    <col min="3" max="3" width="20.28515625" style="30" customWidth="1"/>
    <col min="4" max="4" width="19.140625" style="30" customWidth="1"/>
    <col min="5" max="6" width="9.140625" style="14"/>
    <col min="7" max="7" width="25.28515625" style="14" customWidth="1"/>
    <col min="8" max="16384" width="9.140625" style="14"/>
  </cols>
  <sheetData>
    <row r="1" spans="1:7">
      <c r="A1" s="35" t="s">
        <v>8</v>
      </c>
    </row>
    <row r="2" spans="1:7">
      <c r="A2" s="36"/>
    </row>
    <row r="3" spans="1:7" ht="18.75" customHeight="1">
      <c r="A3" s="39" t="s">
        <v>84</v>
      </c>
      <c r="B3" s="39"/>
      <c r="C3" s="39"/>
      <c r="D3" s="39"/>
    </row>
    <row r="4" spans="1:7">
      <c r="A4" s="37" t="s">
        <v>85</v>
      </c>
    </row>
    <row r="5" spans="1:7" s="16" customFormat="1">
      <c r="A5" s="34" t="s">
        <v>2</v>
      </c>
      <c r="B5" s="32"/>
      <c r="C5" s="33"/>
      <c r="D5" s="33"/>
    </row>
    <row r="6" spans="1:7">
      <c r="A6" s="17"/>
      <c r="B6" s="15"/>
      <c r="C6" s="18"/>
      <c r="D6" s="18"/>
    </row>
    <row r="7" spans="1:7" ht="38.25" thickBot="1">
      <c r="A7" s="48"/>
      <c r="B7" s="49" t="s">
        <v>52</v>
      </c>
      <c r="C7" s="49" t="s">
        <v>89</v>
      </c>
      <c r="D7" s="49" t="s">
        <v>90</v>
      </c>
    </row>
    <row r="8" spans="1:7">
      <c r="A8" s="40" t="s">
        <v>3</v>
      </c>
      <c r="B8" s="41"/>
      <c r="C8" s="42"/>
      <c r="D8" s="42"/>
    </row>
    <row r="9" spans="1:7">
      <c r="A9" s="43" t="s">
        <v>53</v>
      </c>
      <c r="B9" s="44"/>
      <c r="C9" s="45">
        <v>545773.52873267024</v>
      </c>
      <c r="D9" s="45">
        <v>378881.11831700511</v>
      </c>
      <c r="G9" s="31"/>
    </row>
    <row r="10" spans="1:7">
      <c r="A10" s="43" t="s">
        <v>54</v>
      </c>
      <c r="B10" s="44"/>
      <c r="C10" s="45">
        <v>0</v>
      </c>
      <c r="D10" s="45"/>
      <c r="G10" s="31"/>
    </row>
    <row r="11" spans="1:7">
      <c r="A11" s="43" t="s">
        <v>55</v>
      </c>
      <c r="B11" s="44"/>
      <c r="C11" s="45"/>
      <c r="D11" s="45">
        <v>241061</v>
      </c>
      <c r="G11" s="31"/>
    </row>
    <row r="12" spans="1:7" ht="38.25" customHeight="1">
      <c r="A12" s="43" t="s">
        <v>56</v>
      </c>
      <c r="B12" s="44">
        <v>4</v>
      </c>
      <c r="C12" s="45">
        <v>9903225</v>
      </c>
      <c r="D12" s="45">
        <v>9978878</v>
      </c>
      <c r="G12" s="31"/>
    </row>
    <row r="13" spans="1:7" ht="37.5">
      <c r="A13" s="43" t="s">
        <v>57</v>
      </c>
      <c r="B13" s="44">
        <v>5</v>
      </c>
      <c r="C13" s="45">
        <v>887915</v>
      </c>
      <c r="D13" s="45">
        <v>908803</v>
      </c>
      <c r="G13" s="31"/>
    </row>
    <row r="14" spans="1:7" ht="37.5">
      <c r="A14" s="43" t="s">
        <v>58</v>
      </c>
      <c r="B14" s="44"/>
      <c r="C14" s="45"/>
      <c r="D14" s="45"/>
      <c r="G14" s="31"/>
    </row>
    <row r="15" spans="1:7" ht="37.5">
      <c r="A15" s="43" t="s">
        <v>39</v>
      </c>
      <c r="B15" s="44"/>
      <c r="C15" s="45">
        <v>118934</v>
      </c>
      <c r="D15" s="45">
        <v>73772</v>
      </c>
      <c r="G15" s="31"/>
    </row>
    <row r="16" spans="1:7">
      <c r="A16" s="43" t="s">
        <v>59</v>
      </c>
      <c r="B16" s="44">
        <v>6</v>
      </c>
      <c r="C16" s="45">
        <v>6247568</v>
      </c>
      <c r="D16" s="45">
        <v>6160528.1402799999</v>
      </c>
      <c r="G16" s="31"/>
    </row>
    <row r="17" spans="1:7">
      <c r="A17" s="43" t="s">
        <v>38</v>
      </c>
      <c r="B17" s="44"/>
      <c r="C17" s="45">
        <v>123916</v>
      </c>
      <c r="D17" s="45">
        <v>129482</v>
      </c>
      <c r="G17" s="31"/>
    </row>
    <row r="18" spans="1:7">
      <c r="A18" s="43" t="s">
        <v>40</v>
      </c>
      <c r="B18" s="44"/>
      <c r="C18" s="45">
        <v>1553821</v>
      </c>
      <c r="D18" s="45">
        <v>1553821</v>
      </c>
      <c r="G18" s="31"/>
    </row>
    <row r="19" spans="1:7">
      <c r="A19" s="43" t="s">
        <v>41</v>
      </c>
      <c r="B19" s="44">
        <v>7</v>
      </c>
      <c r="C19" s="45">
        <v>2380210</v>
      </c>
      <c r="D19" s="45">
        <v>1017553</v>
      </c>
      <c r="G19" s="31"/>
    </row>
    <row r="20" spans="1:7">
      <c r="A20" s="43" t="s">
        <v>60</v>
      </c>
      <c r="B20" s="44"/>
      <c r="C20" s="45"/>
      <c r="D20" s="45"/>
      <c r="G20" s="31"/>
    </row>
    <row r="21" spans="1:7">
      <c r="A21" s="43" t="s">
        <v>61</v>
      </c>
      <c r="B21" s="44"/>
      <c r="C21" s="45">
        <v>164088</v>
      </c>
      <c r="D21" s="45">
        <v>160869</v>
      </c>
      <c r="G21" s="31"/>
    </row>
    <row r="22" spans="1:7">
      <c r="A22" s="43" t="s">
        <v>62</v>
      </c>
      <c r="B22" s="44"/>
      <c r="C22" s="45">
        <v>184453</v>
      </c>
      <c r="D22" s="45">
        <v>150103</v>
      </c>
      <c r="G22" s="31"/>
    </row>
    <row r="23" spans="1:7" ht="19.5" thickBot="1">
      <c r="A23" s="50" t="s">
        <v>0</v>
      </c>
      <c r="B23" s="51">
        <v>8</v>
      </c>
      <c r="C23" s="52">
        <v>35663</v>
      </c>
      <c r="D23" s="52">
        <v>38991.616670000134</v>
      </c>
      <c r="G23" s="31"/>
    </row>
    <row r="24" spans="1:7" ht="19.5" thickBot="1">
      <c r="A24" s="53" t="s">
        <v>63</v>
      </c>
      <c r="B24" s="19"/>
      <c r="C24" s="54">
        <f>SUM(C9:C23)</f>
        <v>22145566.528732672</v>
      </c>
      <c r="D24" s="54">
        <f>SUM(D9:D23)</f>
        <v>20792742.875267006</v>
      </c>
      <c r="G24" s="31"/>
    </row>
    <row r="25" spans="1:7">
      <c r="A25" s="40"/>
      <c r="B25" s="41"/>
      <c r="C25" s="46"/>
      <c r="D25" s="46"/>
      <c r="G25" s="31"/>
    </row>
    <row r="26" spans="1:7">
      <c r="A26" s="40" t="s">
        <v>4</v>
      </c>
      <c r="B26" s="41"/>
      <c r="C26" s="45"/>
      <c r="D26" s="45"/>
      <c r="G26" s="31"/>
    </row>
    <row r="27" spans="1:7">
      <c r="A27" s="43" t="s">
        <v>5</v>
      </c>
      <c r="B27" s="44"/>
      <c r="C27" s="45">
        <v>757924.56694299995</v>
      </c>
      <c r="D27" s="45">
        <v>626746.56694299995</v>
      </c>
      <c r="G27" s="31"/>
    </row>
    <row r="28" spans="1:7">
      <c r="A28" s="43" t="s">
        <v>42</v>
      </c>
      <c r="B28" s="44"/>
      <c r="C28" s="45">
        <v>7386952</v>
      </c>
      <c r="D28" s="45">
        <v>5959143</v>
      </c>
      <c r="G28" s="31"/>
    </row>
    <row r="29" spans="1:7">
      <c r="A29" s="43" t="s">
        <v>43</v>
      </c>
      <c r="B29" s="44"/>
      <c r="C29" s="45">
        <v>119853</v>
      </c>
      <c r="D29" s="45">
        <v>75049</v>
      </c>
      <c r="G29" s="31"/>
    </row>
    <row r="30" spans="1:7">
      <c r="A30" s="43" t="s">
        <v>6</v>
      </c>
      <c r="B30" s="44"/>
      <c r="C30" s="45">
        <v>154516</v>
      </c>
      <c r="D30" s="45">
        <v>79775</v>
      </c>
      <c r="G30" s="31"/>
    </row>
    <row r="31" spans="1:7">
      <c r="A31" s="43" t="s">
        <v>79</v>
      </c>
      <c r="B31" s="44"/>
      <c r="C31" s="45">
        <v>149296</v>
      </c>
      <c r="D31" s="45">
        <v>172754</v>
      </c>
      <c r="G31" s="31"/>
    </row>
    <row r="32" spans="1:7" ht="19.5" thickBot="1">
      <c r="A32" s="50" t="s">
        <v>7</v>
      </c>
      <c r="B32" s="51"/>
      <c r="C32" s="52">
        <v>227658</v>
      </c>
      <c r="D32" s="52">
        <v>191382</v>
      </c>
      <c r="G32" s="31"/>
    </row>
    <row r="33" spans="1:7" ht="19.5" thickBot="1">
      <c r="A33" s="55" t="s">
        <v>64</v>
      </c>
      <c r="B33" s="56"/>
      <c r="C33" s="57">
        <f>SUM(C27:C32)</f>
        <v>8796199.566943001</v>
      </c>
      <c r="D33" s="57">
        <f>SUM(D27:D32)</f>
        <v>7104849.5669430001</v>
      </c>
      <c r="G33" s="31"/>
    </row>
    <row r="34" spans="1:7">
      <c r="A34" s="40"/>
      <c r="B34" s="41"/>
      <c r="C34" s="47"/>
      <c r="D34" s="47"/>
      <c r="G34" s="31"/>
    </row>
    <row r="35" spans="1:7">
      <c r="A35" s="40" t="s">
        <v>88</v>
      </c>
      <c r="B35" s="41"/>
      <c r="C35" s="47"/>
      <c r="D35" s="47"/>
      <c r="G35" s="31"/>
    </row>
    <row r="36" spans="1:7">
      <c r="A36" s="43" t="s">
        <v>65</v>
      </c>
      <c r="B36" s="44"/>
      <c r="C36" s="45">
        <v>50559902</v>
      </c>
      <c r="D36" s="45">
        <v>50559902</v>
      </c>
      <c r="G36" s="31"/>
    </row>
    <row r="37" spans="1:7">
      <c r="A37" s="43" t="s">
        <v>66</v>
      </c>
      <c r="B37" s="44"/>
      <c r="C37" s="45"/>
      <c r="D37" s="45"/>
      <c r="G37" s="31"/>
    </row>
    <row r="38" spans="1:7" ht="25.5" customHeight="1">
      <c r="A38" s="43" t="s">
        <v>67</v>
      </c>
      <c r="B38" s="44"/>
      <c r="C38" s="45">
        <v>-37418</v>
      </c>
      <c r="D38" s="45">
        <v>-2999</v>
      </c>
      <c r="G38" s="31"/>
    </row>
    <row r="39" spans="1:7">
      <c r="A39" s="43" t="s">
        <v>68</v>
      </c>
      <c r="B39" s="44"/>
      <c r="C39" s="45"/>
      <c r="D39" s="45"/>
      <c r="G39" s="31"/>
    </row>
    <row r="40" spans="1:7" ht="37.5">
      <c r="A40" s="43" t="s">
        <v>69</v>
      </c>
      <c r="B40" s="44"/>
      <c r="C40" s="45">
        <v>1004</v>
      </c>
      <c r="D40" s="45">
        <v>747</v>
      </c>
      <c r="G40" s="31"/>
    </row>
    <row r="41" spans="1:7">
      <c r="A41" s="43" t="s">
        <v>37</v>
      </c>
      <c r="B41" s="44"/>
      <c r="C41" s="45"/>
      <c r="D41" s="45"/>
      <c r="G41" s="31"/>
    </row>
    <row r="42" spans="1:7">
      <c r="A42" s="43" t="s">
        <v>44</v>
      </c>
      <c r="B42" s="44"/>
      <c r="C42" s="45">
        <v>-37457250</v>
      </c>
      <c r="D42" s="45">
        <v>-38311888</v>
      </c>
      <c r="G42" s="31"/>
    </row>
    <row r="43" spans="1:7" ht="19.5" thickBot="1">
      <c r="A43" s="50" t="s">
        <v>45</v>
      </c>
      <c r="B43" s="51"/>
      <c r="C43" s="52">
        <v>283129</v>
      </c>
      <c r="D43" s="52">
        <v>1442131</v>
      </c>
      <c r="G43" s="31"/>
    </row>
    <row r="44" spans="1:7" ht="19.5" thickBot="1">
      <c r="A44" s="53" t="s">
        <v>70</v>
      </c>
      <c r="B44" s="19"/>
      <c r="C44" s="58">
        <f t="shared" ref="C44:D44" si="0">SUM(C36:C43)</f>
        <v>13349367</v>
      </c>
      <c r="D44" s="58">
        <f t="shared" si="0"/>
        <v>13687893</v>
      </c>
      <c r="G44" s="31"/>
    </row>
    <row r="45" spans="1:7">
      <c r="A45" s="40" t="s">
        <v>71</v>
      </c>
      <c r="B45" s="41"/>
      <c r="C45" s="45">
        <v>0</v>
      </c>
      <c r="D45" s="45">
        <v>0</v>
      </c>
      <c r="G45" s="31"/>
    </row>
    <row r="46" spans="1:7" ht="19.5" thickBot="1">
      <c r="A46" s="55" t="s">
        <v>72</v>
      </c>
      <c r="B46" s="56"/>
      <c r="C46" s="57">
        <f t="shared" ref="C46:D46" si="1">C44</f>
        <v>13349367</v>
      </c>
      <c r="D46" s="57">
        <f t="shared" si="1"/>
        <v>13687893</v>
      </c>
    </row>
    <row r="47" spans="1:7" ht="19.5" thickBot="1">
      <c r="A47" s="53" t="s">
        <v>73</v>
      </c>
      <c r="B47" s="19"/>
      <c r="C47" s="58">
        <f t="shared" ref="C47:D47" si="2">C46+C33</f>
        <v>22145566.566943001</v>
      </c>
      <c r="D47" s="58">
        <f t="shared" si="2"/>
        <v>20792742.566943001</v>
      </c>
    </row>
    <row r="50" spans="1:4">
      <c r="A50" s="1" t="s">
        <v>51</v>
      </c>
      <c r="B50" s="20"/>
      <c r="C50" s="21"/>
      <c r="D50" s="21"/>
    </row>
    <row r="51" spans="1:4">
      <c r="A51" s="21"/>
      <c r="B51" s="22"/>
      <c r="C51" s="23"/>
      <c r="D51" s="23"/>
    </row>
    <row r="52" spans="1:4">
      <c r="A52" s="59" t="s">
        <v>32</v>
      </c>
      <c r="B52" s="59" t="s">
        <v>33</v>
      </c>
      <c r="C52" s="59"/>
      <c r="D52" s="25"/>
    </row>
    <row r="53" spans="1:4">
      <c r="A53" s="59"/>
      <c r="B53" s="59"/>
      <c r="C53" s="59"/>
      <c r="D53" s="26"/>
    </row>
    <row r="54" spans="1:4">
      <c r="A54" s="59"/>
      <c r="B54" s="59"/>
      <c r="C54" s="59"/>
      <c r="D54" s="26"/>
    </row>
    <row r="55" spans="1:4">
      <c r="A55" s="59" t="s">
        <v>34</v>
      </c>
      <c r="B55" s="59" t="s">
        <v>33</v>
      </c>
      <c r="C55" s="59"/>
      <c r="D55" s="27"/>
    </row>
    <row r="56" spans="1:4">
      <c r="A56" s="2"/>
      <c r="B56" s="24"/>
      <c r="C56" s="27"/>
      <c r="D56" s="27"/>
    </row>
    <row r="57" spans="1:4">
      <c r="A57" s="21"/>
      <c r="B57" s="22"/>
      <c r="C57" s="27"/>
      <c r="D57" s="27"/>
    </row>
  </sheetData>
  <mergeCells count="1">
    <mergeCell ref="A3:D3"/>
  </mergeCells>
  <pageMargins left="1.1023622047244095" right="0.70866141732283472" top="0.74803149606299213" bottom="0.74803149606299213" header="0.31496062992125984" footer="0.31496062992125984"/>
  <pageSetup paperSize="9" scale="65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9693-BC1E-4CD8-8B63-2328BC8EE136}">
  <dimension ref="A1:U207"/>
  <sheetViews>
    <sheetView view="pageBreakPreview" zoomScale="70" zoomScaleSheetLayoutView="70" workbookViewId="0">
      <selection activeCell="C18" sqref="C18"/>
    </sheetView>
  </sheetViews>
  <sheetFormatPr defaultColWidth="8.85546875" defaultRowHeight="20.25"/>
  <cols>
    <col min="1" max="1" width="94.7109375" style="123" customWidth="1"/>
    <col min="2" max="2" width="7.85546875" style="171" customWidth="1"/>
    <col min="3" max="3" width="24.28515625" style="177" customWidth="1"/>
    <col min="4" max="4" width="24.5703125" style="177" customWidth="1"/>
    <col min="5" max="16" width="16.7109375" style="123" customWidth="1"/>
    <col min="17" max="17" width="10.5703125" style="123" customWidth="1"/>
    <col min="18" max="20" width="11.42578125" style="123" customWidth="1"/>
    <col min="21" max="21" width="8.85546875" style="123" collapsed="1"/>
    <col min="22" max="16384" width="8.85546875" style="123"/>
  </cols>
  <sheetData>
    <row r="1" spans="1:20">
      <c r="A1" s="119" t="s">
        <v>8</v>
      </c>
      <c r="B1" s="120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  <c r="P1" s="122"/>
      <c r="Q1" s="122"/>
    </row>
    <row r="2" spans="1:20">
      <c r="A2" s="124"/>
      <c r="B2" s="120"/>
      <c r="C2" s="120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122"/>
      <c r="P2" s="122"/>
      <c r="Q2" s="122"/>
    </row>
    <row r="3" spans="1:20">
      <c r="A3" s="125" t="s">
        <v>86</v>
      </c>
      <c r="B3" s="125"/>
      <c r="C3" s="125"/>
      <c r="D3" s="125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20">
      <c r="A4" s="127" t="s">
        <v>81</v>
      </c>
      <c r="B4" s="120"/>
      <c r="C4" s="120"/>
      <c r="D4" s="120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20">
      <c r="A5" s="128" t="s">
        <v>2</v>
      </c>
      <c r="B5" s="120"/>
      <c r="C5" s="120"/>
      <c r="D5" s="120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30"/>
      <c r="P5" s="130"/>
      <c r="Q5" s="130"/>
    </row>
    <row r="6" spans="1:20">
      <c r="A6" s="131"/>
      <c r="B6" s="131"/>
      <c r="C6" s="132"/>
      <c r="D6" s="13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20" ht="60.75">
      <c r="A7" s="134"/>
      <c r="B7" s="135" t="s">
        <v>52</v>
      </c>
      <c r="C7" s="136" t="s">
        <v>91</v>
      </c>
      <c r="D7" s="136" t="s">
        <v>91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20">
      <c r="A8" s="134"/>
      <c r="B8" s="135"/>
      <c r="C8" s="136" t="s">
        <v>93</v>
      </c>
      <c r="D8" s="136" t="s">
        <v>93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20">
      <c r="A9" s="134"/>
      <c r="B9" s="135"/>
      <c r="C9" s="136" t="s">
        <v>94</v>
      </c>
      <c r="D9" s="136" t="s">
        <v>92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20" ht="21" thickBot="1">
      <c r="A10" s="138"/>
      <c r="B10" s="139"/>
      <c r="C10" s="140"/>
      <c r="D10" s="140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20" ht="27.75" customHeight="1">
      <c r="A11" s="141" t="s">
        <v>9</v>
      </c>
      <c r="B11" s="142">
        <v>11</v>
      </c>
      <c r="C11" s="143">
        <v>322258</v>
      </c>
      <c r="D11" s="143">
        <v>307981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5"/>
      <c r="R11" s="145"/>
      <c r="S11" s="145"/>
      <c r="T11" s="145"/>
    </row>
    <row r="12" spans="1:20" ht="27.75" customHeight="1">
      <c r="A12" s="141" t="s">
        <v>46</v>
      </c>
      <c r="B12" s="142">
        <v>10</v>
      </c>
      <c r="C12" s="143">
        <v>27782.862450000004</v>
      </c>
      <c r="D12" s="143">
        <v>25109.679599999999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5"/>
      <c r="R12" s="145"/>
      <c r="S12" s="145"/>
      <c r="T12" s="145"/>
    </row>
    <row r="13" spans="1:20" ht="27.75" customHeight="1">
      <c r="A13" s="141" t="s">
        <v>47</v>
      </c>
      <c r="B13" s="142"/>
      <c r="C13" s="143">
        <v>2815318</v>
      </c>
      <c r="D13" s="143">
        <v>1659787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5"/>
      <c r="R13" s="145"/>
      <c r="S13" s="145"/>
      <c r="T13" s="145"/>
    </row>
    <row r="14" spans="1:20" ht="27.75" customHeight="1">
      <c r="A14" s="141" t="s">
        <v>48</v>
      </c>
      <c r="B14" s="142"/>
      <c r="C14" s="143">
        <v>20581</v>
      </c>
      <c r="D14" s="143">
        <v>50992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20" ht="60.75">
      <c r="A15" s="141" t="s">
        <v>10</v>
      </c>
      <c r="B15" s="142"/>
      <c r="C15" s="143">
        <v>-444185</v>
      </c>
      <c r="D15" s="143">
        <v>106946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spans="1:20" ht="25.5" customHeight="1">
      <c r="A16" s="141" t="s">
        <v>11</v>
      </c>
      <c r="B16" s="142"/>
      <c r="C16" s="143">
        <v>-422</v>
      </c>
      <c r="D16" s="143">
        <v>214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9" ht="25.5" customHeight="1">
      <c r="A17" s="141" t="s">
        <v>12</v>
      </c>
      <c r="B17" s="142"/>
      <c r="C17" s="143">
        <v>735315</v>
      </c>
      <c r="D17" s="143">
        <v>52314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9" ht="25.5" customHeight="1">
      <c r="A18" s="141" t="s">
        <v>22</v>
      </c>
      <c r="B18" s="142"/>
      <c r="C18" s="143">
        <v>0</v>
      </c>
      <c r="D18" s="143">
        <v>0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5.5" customHeight="1" thickBot="1">
      <c r="A19" s="146" t="s">
        <v>13</v>
      </c>
      <c r="B19" s="147"/>
      <c r="C19" s="148">
        <v>11888.137549999996</v>
      </c>
      <c r="D19" s="148">
        <v>13339.320400000001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R19" s="149"/>
      <c r="S19" s="149"/>
    </row>
    <row r="20" spans="1:19">
      <c r="A20" s="141"/>
      <c r="B20" s="142"/>
      <c r="C20" s="143"/>
      <c r="D20" s="14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R20" s="149"/>
    </row>
    <row r="21" spans="1:19" ht="21" thickBot="1">
      <c r="A21" s="150" t="s">
        <v>14</v>
      </c>
      <c r="B21" s="151"/>
      <c r="C21" s="152">
        <f>SUM(C11:C19)</f>
        <v>3488536</v>
      </c>
      <c r="D21" s="152">
        <f>SUM(D11:D19)</f>
        <v>2216683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9">
      <c r="A22" s="154"/>
      <c r="B22" s="155"/>
      <c r="C22" s="143"/>
      <c r="D22" s="143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  <row r="23" spans="1:19">
      <c r="A23" s="141"/>
      <c r="B23" s="142"/>
      <c r="C23" s="143"/>
      <c r="D23" s="14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</row>
    <row r="24" spans="1:19" ht="25.5" customHeight="1">
      <c r="A24" s="141" t="s">
        <v>15</v>
      </c>
      <c r="B24" s="142"/>
      <c r="C24" s="143">
        <v>531</v>
      </c>
      <c r="D24" s="143">
        <v>11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</row>
    <row r="25" spans="1:19" ht="25.5" customHeight="1">
      <c r="A25" s="141" t="s">
        <v>16</v>
      </c>
      <c r="B25" s="142"/>
      <c r="C25" s="143">
        <v>959078</v>
      </c>
      <c r="D25" s="143">
        <v>539876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9" ht="25.5" customHeight="1">
      <c r="A26" s="141" t="s">
        <v>49</v>
      </c>
      <c r="B26" s="142"/>
      <c r="C26" s="143">
        <v>1229206</v>
      </c>
      <c r="D26" s="143">
        <v>493468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9" ht="25.5" customHeight="1">
      <c r="A27" s="141" t="s">
        <v>30</v>
      </c>
      <c r="B27" s="142"/>
      <c r="C27" s="143">
        <v>820130.72939999995</v>
      </c>
      <c r="D27" s="143">
        <v>892932.74294999999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</row>
    <row r="28" spans="1:19" ht="25.5" customHeight="1">
      <c r="A28" s="141" t="s">
        <v>17</v>
      </c>
      <c r="B28" s="142">
        <v>12</v>
      </c>
      <c r="C28" s="143">
        <v>183060.33745140006</v>
      </c>
      <c r="D28" s="143">
        <v>156178.61126520002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9" ht="25.5" customHeight="1" thickBot="1">
      <c r="A29" s="146" t="s">
        <v>18</v>
      </c>
      <c r="B29" s="147"/>
      <c r="C29" s="148">
        <v>12167</v>
      </c>
      <c r="D29" s="148">
        <v>19096</v>
      </c>
      <c r="E29" s="156"/>
      <c r="F29" s="156"/>
      <c r="G29" s="156"/>
      <c r="H29" s="156"/>
      <c r="I29" s="156"/>
      <c r="J29" s="156"/>
      <c r="K29" s="156"/>
      <c r="L29" s="156"/>
      <c r="M29" s="156"/>
      <c r="N29" s="157"/>
      <c r="O29" s="157"/>
      <c r="P29" s="157"/>
    </row>
    <row r="30" spans="1:19">
      <c r="A30" s="141"/>
      <c r="B30" s="142"/>
      <c r="C30" s="158"/>
      <c r="D30" s="158"/>
      <c r="E30" s="156"/>
      <c r="F30" s="156"/>
      <c r="G30" s="156"/>
      <c r="H30" s="156"/>
      <c r="I30" s="156"/>
      <c r="J30" s="156"/>
      <c r="K30" s="156"/>
      <c r="L30" s="156"/>
      <c r="M30" s="156"/>
      <c r="N30" s="159"/>
      <c r="O30" s="159"/>
      <c r="P30" s="159"/>
      <c r="Q30" s="160"/>
    </row>
    <row r="31" spans="1:19" ht="21" thickBot="1">
      <c r="A31" s="150" t="s">
        <v>19</v>
      </c>
      <c r="B31" s="151"/>
      <c r="C31" s="152">
        <f>SUM(C24:C29)</f>
        <v>3204173.0668514003</v>
      </c>
      <c r="D31" s="152">
        <f>SUM(D24:D29)</f>
        <v>2101562.3542152001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9"/>
      <c r="O31" s="159"/>
      <c r="P31" s="159"/>
      <c r="Q31" s="160"/>
    </row>
    <row r="32" spans="1:19">
      <c r="A32" s="154"/>
      <c r="B32" s="155"/>
      <c r="C32" s="158"/>
      <c r="D32" s="158"/>
      <c r="E32" s="156"/>
      <c r="F32" s="156"/>
      <c r="G32" s="156"/>
      <c r="H32" s="156"/>
      <c r="I32" s="156"/>
      <c r="J32" s="156"/>
      <c r="K32" s="156"/>
      <c r="L32" s="156"/>
      <c r="M32" s="156"/>
      <c r="N32" s="159"/>
      <c r="O32" s="159"/>
      <c r="P32" s="159"/>
      <c r="Q32" s="160"/>
    </row>
    <row r="33" spans="1:17">
      <c r="A33" s="154"/>
      <c r="B33" s="155"/>
      <c r="C33" s="158"/>
      <c r="D33" s="158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61"/>
    </row>
    <row r="34" spans="1:17" ht="41.25" thickBot="1">
      <c r="A34" s="150" t="s">
        <v>20</v>
      </c>
      <c r="B34" s="151"/>
      <c r="C34" s="162">
        <f>C21-C31</f>
        <v>284362.9331485997</v>
      </c>
      <c r="D34" s="162">
        <f>D21-D31</f>
        <v>115120.64578479994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61"/>
    </row>
    <row r="35" spans="1:17">
      <c r="A35" s="154"/>
      <c r="B35" s="155"/>
      <c r="C35" s="158"/>
      <c r="D35" s="158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26"/>
    </row>
    <row r="36" spans="1:17">
      <c r="A36" s="141" t="s">
        <v>50</v>
      </c>
      <c r="B36" s="142"/>
      <c r="C36" s="158">
        <v>1234.2726499999999</v>
      </c>
      <c r="D36" s="158">
        <v>3859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26"/>
    </row>
    <row r="37" spans="1:17">
      <c r="A37" s="154"/>
      <c r="B37" s="155"/>
      <c r="C37" s="158"/>
      <c r="D37" s="158"/>
      <c r="E37" s="163"/>
      <c r="F37" s="163"/>
      <c r="G37" s="163"/>
      <c r="H37" s="163"/>
      <c r="I37" s="163"/>
      <c r="J37" s="163"/>
      <c r="K37" s="163"/>
      <c r="L37" s="163"/>
      <c r="M37" s="163"/>
      <c r="N37" s="156"/>
      <c r="O37" s="156"/>
      <c r="P37" s="156"/>
      <c r="Q37" s="126"/>
    </row>
    <row r="38" spans="1:17" ht="21" thickBot="1">
      <c r="A38" s="150" t="s">
        <v>21</v>
      </c>
      <c r="B38" s="151"/>
      <c r="C38" s="152">
        <f>C34-C36</f>
        <v>283128.6604985997</v>
      </c>
      <c r="D38" s="152">
        <f>D34-D36</f>
        <v>111261.64578479994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1:17">
      <c r="A39" s="165"/>
      <c r="B39" s="166"/>
      <c r="C39" s="167"/>
      <c r="D39" s="167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1:17">
      <c r="A40" s="168" t="s">
        <v>51</v>
      </c>
      <c r="B40" s="169"/>
      <c r="C40" s="170"/>
      <c r="D40" s="170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1:17">
      <c r="A41" s="168"/>
      <c r="B41" s="169"/>
      <c r="C41" s="170"/>
      <c r="D41" s="170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1:17">
      <c r="C42" s="170"/>
      <c r="D42" s="170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  <row r="43" spans="1:17" s="174" customFormat="1">
      <c r="A43" s="172" t="s">
        <v>32</v>
      </c>
      <c r="B43" s="172" t="s">
        <v>33</v>
      </c>
      <c r="C43" s="172"/>
      <c r="D43" s="173"/>
    </row>
    <row r="44" spans="1:17" s="174" customFormat="1">
      <c r="A44" s="172"/>
      <c r="B44" s="172"/>
      <c r="C44" s="172"/>
      <c r="D44" s="175"/>
    </row>
    <row r="45" spans="1:17" s="174" customFormat="1">
      <c r="A45" s="172"/>
      <c r="B45" s="172"/>
      <c r="C45" s="172"/>
      <c r="D45" s="175"/>
    </row>
    <row r="46" spans="1:17" s="174" customFormat="1">
      <c r="A46" s="172" t="s">
        <v>34</v>
      </c>
      <c r="B46" s="172" t="s">
        <v>33</v>
      </c>
      <c r="C46" s="172"/>
      <c r="D46" s="176"/>
    </row>
    <row r="47" spans="1:17">
      <c r="C47" s="170"/>
      <c r="D47" s="170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</row>
    <row r="48" spans="1:17">
      <c r="C48" s="170"/>
      <c r="D48" s="170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</row>
    <row r="49" spans="3:16">
      <c r="C49" s="170"/>
      <c r="D49" s="170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</row>
    <row r="50" spans="3:16">
      <c r="C50" s="170"/>
      <c r="D50" s="170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</row>
    <row r="51" spans="3:16">
      <c r="C51" s="170"/>
      <c r="D51" s="170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</row>
    <row r="52" spans="3:16">
      <c r="C52" s="170"/>
      <c r="D52" s="170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</row>
    <row r="53" spans="3:16">
      <c r="C53" s="170"/>
      <c r="D53" s="170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</row>
    <row r="54" spans="3:16">
      <c r="C54" s="170"/>
      <c r="D54" s="170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</row>
    <row r="55" spans="3:16">
      <c r="C55" s="170"/>
      <c r="D55" s="170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</row>
    <row r="56" spans="3:16">
      <c r="C56" s="170"/>
      <c r="D56" s="170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</row>
    <row r="57" spans="3:16">
      <c r="C57" s="170"/>
      <c r="D57" s="170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</row>
    <row r="58" spans="3:16">
      <c r="C58" s="170"/>
      <c r="D58" s="170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</row>
    <row r="59" spans="3:16">
      <c r="C59" s="170"/>
      <c r="D59" s="170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3:16">
      <c r="C60" s="170"/>
      <c r="D60" s="170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3:16">
      <c r="C61" s="170"/>
      <c r="D61" s="170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3:16">
      <c r="C62" s="170"/>
      <c r="D62" s="170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3:16">
      <c r="C63" s="170"/>
      <c r="D63" s="170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3:16">
      <c r="C64" s="170"/>
      <c r="D64" s="170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3:16">
      <c r="C65" s="170"/>
      <c r="D65" s="170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3:16">
      <c r="C66" s="170"/>
      <c r="D66" s="170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3:16">
      <c r="C67" s="170"/>
      <c r="D67" s="170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3:16">
      <c r="C68" s="170"/>
      <c r="D68" s="170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3:16">
      <c r="C69" s="170"/>
      <c r="D69" s="170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3:16">
      <c r="C70" s="170"/>
      <c r="D70" s="170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3:16">
      <c r="C71" s="170"/>
      <c r="D71" s="170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3:16">
      <c r="C72" s="170"/>
      <c r="D72" s="170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3:16">
      <c r="C73" s="170"/>
      <c r="D73" s="170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3:16">
      <c r="C74" s="170"/>
      <c r="D74" s="170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3:16">
      <c r="C75" s="170"/>
      <c r="D75" s="170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3:16">
      <c r="C76" s="170"/>
      <c r="D76" s="170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3:16">
      <c r="C77" s="170"/>
      <c r="D77" s="170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3:16">
      <c r="C78" s="170"/>
      <c r="D78" s="170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3:16">
      <c r="C79" s="170"/>
      <c r="D79" s="170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3:16">
      <c r="C80" s="170"/>
      <c r="D80" s="170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3:16">
      <c r="C81" s="170"/>
      <c r="D81" s="170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3:16">
      <c r="C82" s="170"/>
      <c r="D82" s="170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3:16">
      <c r="C83" s="170"/>
      <c r="D83" s="170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3:16">
      <c r="C84" s="170"/>
      <c r="D84" s="170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3:16">
      <c r="C85" s="170"/>
      <c r="D85" s="17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3:16">
      <c r="C86" s="170"/>
      <c r="D86" s="170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3:16">
      <c r="C87" s="170"/>
      <c r="D87" s="170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3:16">
      <c r="C88" s="170"/>
      <c r="D88" s="170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3:16">
      <c r="C89" s="170"/>
      <c r="D89" s="170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3:16">
      <c r="C90" s="170"/>
      <c r="D90" s="170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3:16">
      <c r="C91" s="170"/>
      <c r="D91" s="170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3:16">
      <c r="C92" s="170"/>
      <c r="D92" s="170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3:16">
      <c r="C93" s="170"/>
      <c r="D93" s="170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3:16">
      <c r="C94" s="170"/>
      <c r="D94" s="170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3:16">
      <c r="C95" s="170"/>
      <c r="D95" s="170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3:16">
      <c r="C96" s="170"/>
      <c r="D96" s="170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3:16">
      <c r="C97" s="170"/>
      <c r="D97" s="170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3:16">
      <c r="C98" s="170"/>
      <c r="D98" s="170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3:16">
      <c r="C99" s="170"/>
      <c r="D99" s="170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3:16">
      <c r="C100" s="170"/>
      <c r="D100" s="170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3:16">
      <c r="C101" s="170"/>
      <c r="D101" s="170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3:16">
      <c r="C102" s="170"/>
      <c r="D102" s="170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3:16">
      <c r="C103" s="170"/>
      <c r="D103" s="170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3:16">
      <c r="C104" s="170"/>
      <c r="D104" s="170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3:16">
      <c r="C105" s="170"/>
      <c r="D105" s="170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  <row r="106" spans="3:16">
      <c r="C106" s="170"/>
      <c r="D106" s="170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</row>
    <row r="107" spans="3:16">
      <c r="C107" s="170"/>
      <c r="D107" s="170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</row>
    <row r="108" spans="3:16">
      <c r="C108" s="170"/>
      <c r="D108" s="170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</row>
    <row r="109" spans="3:16">
      <c r="C109" s="170"/>
      <c r="D109" s="170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</row>
    <row r="110" spans="3:16">
      <c r="C110" s="170"/>
      <c r="D110" s="170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</row>
    <row r="111" spans="3:16">
      <c r="C111" s="170"/>
      <c r="D111" s="170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</row>
    <row r="112" spans="3:16">
      <c r="C112" s="170"/>
      <c r="D112" s="170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</row>
    <row r="113" spans="3:16">
      <c r="C113" s="170"/>
      <c r="D113" s="170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</row>
    <row r="114" spans="3:16">
      <c r="C114" s="170"/>
      <c r="D114" s="170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</row>
    <row r="115" spans="3:16">
      <c r="C115" s="170"/>
      <c r="D115" s="170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</row>
    <row r="116" spans="3:16">
      <c r="C116" s="170"/>
      <c r="D116" s="170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</row>
    <row r="117" spans="3:16">
      <c r="C117" s="170"/>
      <c r="D117" s="170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</row>
    <row r="118" spans="3:16">
      <c r="C118" s="170"/>
      <c r="D118" s="170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</row>
    <row r="119" spans="3:16">
      <c r="C119" s="170"/>
      <c r="D119" s="170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</row>
    <row r="120" spans="3:16">
      <c r="C120" s="170"/>
      <c r="D120" s="170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</row>
    <row r="121" spans="3:16">
      <c r="C121" s="170"/>
      <c r="D121" s="170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</row>
    <row r="122" spans="3:16">
      <c r="C122" s="170"/>
      <c r="D122" s="170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</row>
    <row r="123" spans="3:16">
      <c r="C123" s="170"/>
      <c r="D123" s="170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</row>
    <row r="124" spans="3:16">
      <c r="C124" s="170"/>
      <c r="D124" s="170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</row>
    <row r="125" spans="3:16">
      <c r="C125" s="170"/>
      <c r="D125" s="170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</row>
    <row r="126" spans="3:16">
      <c r="C126" s="170"/>
      <c r="D126" s="170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</row>
    <row r="127" spans="3:16">
      <c r="C127" s="170"/>
      <c r="D127" s="170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</row>
    <row r="128" spans="3:16">
      <c r="C128" s="170"/>
      <c r="D128" s="170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</row>
    <row r="129" spans="3:16">
      <c r="C129" s="170"/>
      <c r="D129" s="170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</row>
    <row r="130" spans="3:16">
      <c r="C130" s="170"/>
      <c r="D130" s="170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</row>
    <row r="131" spans="3:16">
      <c r="C131" s="170"/>
      <c r="D131" s="170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</row>
    <row r="132" spans="3:16">
      <c r="C132" s="170"/>
      <c r="D132" s="170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</row>
    <row r="133" spans="3:16">
      <c r="C133" s="170"/>
      <c r="D133" s="170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</row>
    <row r="134" spans="3:16">
      <c r="C134" s="170"/>
      <c r="D134" s="170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</row>
    <row r="135" spans="3:16">
      <c r="C135" s="170"/>
      <c r="D135" s="170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</row>
    <row r="136" spans="3:16">
      <c r="C136" s="170"/>
      <c r="D136" s="170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</row>
    <row r="137" spans="3:16">
      <c r="C137" s="170"/>
      <c r="D137" s="170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</row>
    <row r="138" spans="3:16">
      <c r="C138" s="170"/>
      <c r="D138" s="170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</row>
    <row r="139" spans="3:16">
      <c r="C139" s="170"/>
      <c r="D139" s="170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</row>
    <row r="140" spans="3:16">
      <c r="C140" s="170"/>
      <c r="D140" s="170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</row>
    <row r="141" spans="3:16">
      <c r="C141" s="170"/>
      <c r="D141" s="170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</row>
    <row r="142" spans="3:16">
      <c r="C142" s="170"/>
      <c r="D142" s="170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</row>
    <row r="143" spans="3:16">
      <c r="C143" s="170"/>
      <c r="D143" s="170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</row>
    <row r="144" spans="3:16">
      <c r="C144" s="170"/>
      <c r="D144" s="170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</row>
    <row r="145" spans="3:16">
      <c r="C145" s="170"/>
      <c r="D145" s="170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</row>
    <row r="146" spans="3:16">
      <c r="C146" s="170"/>
      <c r="D146" s="170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</row>
    <row r="147" spans="3:16">
      <c r="C147" s="170"/>
      <c r="D147" s="170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</row>
    <row r="148" spans="3:16">
      <c r="C148" s="170"/>
      <c r="D148" s="170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</row>
    <row r="149" spans="3:16">
      <c r="C149" s="170"/>
      <c r="D149" s="170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</row>
    <row r="150" spans="3:16">
      <c r="C150" s="170"/>
      <c r="D150" s="170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</row>
    <row r="151" spans="3:16">
      <c r="C151" s="170"/>
      <c r="D151" s="170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</row>
    <row r="152" spans="3:16">
      <c r="C152" s="170"/>
      <c r="D152" s="170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</row>
    <row r="153" spans="3:16">
      <c r="C153" s="170"/>
      <c r="D153" s="170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3:16">
      <c r="C154" s="170"/>
      <c r="D154" s="170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</row>
    <row r="155" spans="3:16">
      <c r="C155" s="170"/>
      <c r="D155" s="170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</row>
    <row r="156" spans="3:16">
      <c r="C156" s="170"/>
      <c r="D156" s="170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</row>
    <row r="157" spans="3:16">
      <c r="C157" s="170"/>
      <c r="D157" s="170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</row>
    <row r="158" spans="3:16">
      <c r="C158" s="170"/>
      <c r="D158" s="170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</row>
    <row r="159" spans="3:16">
      <c r="C159" s="170"/>
      <c r="D159" s="170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</row>
    <row r="160" spans="3:16">
      <c r="C160" s="170"/>
      <c r="D160" s="170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</row>
    <row r="161" spans="3:16">
      <c r="C161" s="170"/>
      <c r="D161" s="170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</row>
    <row r="162" spans="3:16">
      <c r="C162" s="170"/>
      <c r="D162" s="170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3:16">
      <c r="C163" s="170"/>
      <c r="D163" s="170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</row>
    <row r="164" spans="3:16">
      <c r="C164" s="170"/>
      <c r="D164" s="170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</row>
    <row r="165" spans="3:16">
      <c r="C165" s="170"/>
      <c r="D165" s="170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</row>
    <row r="166" spans="3:16">
      <c r="C166" s="170"/>
      <c r="D166" s="170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</row>
    <row r="167" spans="3:16">
      <c r="C167" s="170"/>
      <c r="D167" s="170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</row>
    <row r="168" spans="3:16">
      <c r="C168" s="170"/>
      <c r="D168" s="170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</row>
    <row r="169" spans="3:16">
      <c r="C169" s="170"/>
      <c r="D169" s="170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</row>
    <row r="170" spans="3:16">
      <c r="C170" s="170"/>
      <c r="D170" s="170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</row>
    <row r="171" spans="3:16">
      <c r="C171" s="170"/>
      <c r="D171" s="170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</row>
    <row r="172" spans="3:16">
      <c r="C172" s="170"/>
      <c r="D172" s="170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</row>
    <row r="173" spans="3:16">
      <c r="C173" s="170"/>
      <c r="D173" s="170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</row>
    <row r="174" spans="3:16">
      <c r="C174" s="170"/>
      <c r="D174" s="170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</row>
    <row r="175" spans="3:16">
      <c r="C175" s="170"/>
      <c r="D175" s="170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</row>
    <row r="176" spans="3:16">
      <c r="C176" s="170"/>
      <c r="D176" s="170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</row>
    <row r="177" spans="3:16">
      <c r="C177" s="170"/>
      <c r="D177" s="170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</row>
    <row r="178" spans="3:16">
      <c r="C178" s="170"/>
      <c r="D178" s="170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</row>
    <row r="179" spans="3:16">
      <c r="C179" s="170"/>
      <c r="D179" s="170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</row>
    <row r="180" spans="3:16">
      <c r="C180" s="170"/>
      <c r="D180" s="170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3:16">
      <c r="C181" s="170"/>
      <c r="D181" s="170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</row>
    <row r="182" spans="3:16">
      <c r="C182" s="170"/>
      <c r="D182" s="170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</row>
    <row r="183" spans="3:16">
      <c r="C183" s="170"/>
      <c r="D183" s="170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</row>
    <row r="184" spans="3:16">
      <c r="C184" s="170"/>
      <c r="D184" s="170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</row>
    <row r="185" spans="3:16">
      <c r="C185" s="170"/>
      <c r="D185" s="170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</row>
    <row r="186" spans="3:16">
      <c r="C186" s="170"/>
      <c r="D186" s="170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</row>
    <row r="187" spans="3:16">
      <c r="C187" s="170"/>
      <c r="D187" s="170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</row>
    <row r="188" spans="3:16">
      <c r="C188" s="170"/>
      <c r="D188" s="170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</row>
    <row r="189" spans="3:16">
      <c r="C189" s="170"/>
      <c r="D189" s="170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</row>
    <row r="190" spans="3:16">
      <c r="C190" s="170"/>
      <c r="D190" s="170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</row>
    <row r="191" spans="3:16">
      <c r="C191" s="170"/>
      <c r="D191" s="170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</row>
    <row r="192" spans="3:16">
      <c r="C192" s="170"/>
      <c r="D192" s="170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</row>
    <row r="193" spans="3:16">
      <c r="C193" s="170"/>
      <c r="D193" s="170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</row>
    <row r="194" spans="3:16">
      <c r="C194" s="170"/>
      <c r="D194" s="170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</row>
    <row r="195" spans="3:16">
      <c r="C195" s="170"/>
      <c r="D195" s="170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</row>
    <row r="196" spans="3:16">
      <c r="C196" s="170"/>
      <c r="D196" s="170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</row>
    <row r="197" spans="3:16">
      <c r="C197" s="170"/>
      <c r="D197" s="170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</row>
    <row r="198" spans="3:16">
      <c r="C198" s="170"/>
      <c r="D198" s="170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</row>
    <row r="199" spans="3:16">
      <c r="C199" s="170"/>
      <c r="D199" s="170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</row>
    <row r="200" spans="3:16">
      <c r="C200" s="170"/>
      <c r="D200" s="170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</row>
    <row r="201" spans="3:16">
      <c r="C201" s="170"/>
      <c r="D201" s="170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</row>
    <row r="202" spans="3:16">
      <c r="C202" s="170"/>
      <c r="D202" s="170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</row>
    <row r="203" spans="3:16">
      <c r="C203" s="170"/>
      <c r="D203" s="170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</row>
    <row r="204" spans="3:16">
      <c r="C204" s="170"/>
      <c r="D204" s="170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</row>
    <row r="205" spans="3:16">
      <c r="C205" s="170"/>
      <c r="D205" s="170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</row>
    <row r="206" spans="3:16">
      <c r="C206" s="170"/>
      <c r="D206" s="170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</row>
    <row r="207" spans="3:16">
      <c r="C207" s="170"/>
      <c r="D207" s="170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</row>
  </sheetData>
  <mergeCells count="2">
    <mergeCell ref="A3:D3"/>
    <mergeCell ref="A7:A10"/>
  </mergeCells>
  <pageMargins left="1.1023622047244095" right="0.31496062992125984" top="0.74803149606299213" bottom="0.74803149606299213" header="0.31496062992125984" footer="0.31496062992125984"/>
  <pageSetup paperSize="9" scale="54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2711-A708-4B5C-AB14-AF033F383375}">
  <sheetPr>
    <pageSetUpPr fitToPage="1"/>
  </sheetPr>
  <dimension ref="A1:D69"/>
  <sheetViews>
    <sheetView zoomScale="85" zoomScaleNormal="85" workbookViewId="0">
      <selection activeCell="A47" sqref="A47"/>
    </sheetView>
  </sheetViews>
  <sheetFormatPr defaultRowHeight="12.75"/>
  <cols>
    <col min="1" max="1" width="88" style="5" customWidth="1"/>
    <col min="2" max="2" width="20.140625" style="13" customWidth="1"/>
    <col min="3" max="3" width="20.42578125" style="13" customWidth="1"/>
    <col min="4" max="16384" width="9.140625" style="5"/>
  </cols>
  <sheetData>
    <row r="1" spans="1:3" s="3" customFormat="1" ht="18.75">
      <c r="A1" s="83" t="s">
        <v>8</v>
      </c>
      <c r="B1" s="84"/>
      <c r="C1" s="84"/>
    </row>
    <row r="2" spans="1:3" s="3" customFormat="1" ht="18.75">
      <c r="A2" s="85"/>
      <c r="B2" s="84"/>
      <c r="C2" s="84"/>
    </row>
    <row r="3" spans="1:3" ht="18.75">
      <c r="A3" s="39" t="s">
        <v>80</v>
      </c>
      <c r="B3" s="39"/>
      <c r="C3" s="39"/>
    </row>
    <row r="4" spans="1:3" ht="18.75">
      <c r="A4" s="37" t="s">
        <v>81</v>
      </c>
      <c r="B4" s="84"/>
      <c r="C4" s="84"/>
    </row>
    <row r="5" spans="1:3" s="3" customFormat="1" ht="18.75">
      <c r="A5" s="86" t="s">
        <v>2</v>
      </c>
      <c r="B5" s="84"/>
      <c r="C5" s="84"/>
    </row>
    <row r="6" spans="1:3" s="3" customFormat="1">
      <c r="B6" s="4"/>
      <c r="C6" s="4"/>
    </row>
    <row r="7" spans="1:3" s="3" customFormat="1" ht="66.75" customHeight="1" thickBot="1">
      <c r="A7" s="62" t="s">
        <v>95</v>
      </c>
      <c r="B7" s="82" t="s">
        <v>151</v>
      </c>
      <c r="C7" s="82" t="s">
        <v>152</v>
      </c>
    </row>
    <row r="8" spans="1:3" s="6" customFormat="1" ht="15.75">
      <c r="A8" s="63" t="s">
        <v>96</v>
      </c>
      <c r="B8" s="64">
        <v>284363</v>
      </c>
      <c r="C8" s="64">
        <v>117525</v>
      </c>
    </row>
    <row r="9" spans="1:3" s="7" customFormat="1" ht="15.75">
      <c r="A9" s="65" t="s">
        <v>97</v>
      </c>
      <c r="B9" s="66">
        <v>-211729</v>
      </c>
      <c r="C9" s="66">
        <v>-245417</v>
      </c>
    </row>
    <row r="10" spans="1:3" ht="15.75">
      <c r="A10" s="67" t="s">
        <v>98</v>
      </c>
      <c r="B10" s="68">
        <v>48186</v>
      </c>
      <c r="C10" s="68">
        <v>53931</v>
      </c>
    </row>
    <row r="11" spans="1:3" ht="15.75">
      <c r="A11" s="67" t="s">
        <v>99</v>
      </c>
      <c r="B11" s="68">
        <v>0</v>
      </c>
      <c r="C11" s="68">
        <v>0</v>
      </c>
    </row>
    <row r="12" spans="1:3" ht="15.75">
      <c r="A12" s="67" t="s">
        <v>100</v>
      </c>
      <c r="B12" s="68">
        <v>111936</v>
      </c>
      <c r="C12" s="68">
        <v>-86307</v>
      </c>
    </row>
    <row r="13" spans="1:3" ht="15.75">
      <c r="A13" s="67" t="s">
        <v>101</v>
      </c>
      <c r="B13" s="68">
        <v>-265315</v>
      </c>
      <c r="C13" s="68">
        <v>-229009</v>
      </c>
    </row>
    <row r="14" spans="1:3" ht="15.75">
      <c r="A14" s="67" t="s">
        <v>102</v>
      </c>
      <c r="B14" s="68">
        <v>0</v>
      </c>
      <c r="C14" s="68">
        <v>0</v>
      </c>
    </row>
    <row r="15" spans="1:3" ht="16.5" thickBot="1">
      <c r="A15" s="69" t="s">
        <v>103</v>
      </c>
      <c r="B15" s="70">
        <v>-106536</v>
      </c>
      <c r="C15" s="70">
        <v>15968</v>
      </c>
    </row>
    <row r="16" spans="1:3" s="8" customFormat="1" ht="32.25" thickBot="1">
      <c r="A16" s="71" t="s">
        <v>104</v>
      </c>
      <c r="B16" s="72">
        <v>72634</v>
      </c>
      <c r="C16" s="72">
        <v>-127892</v>
      </c>
    </row>
    <row r="17" spans="1:3" s="7" customFormat="1" ht="15.75">
      <c r="A17" s="65" t="s">
        <v>105</v>
      </c>
      <c r="B17" s="68">
        <v>-1303395</v>
      </c>
      <c r="C17" s="68">
        <v>421140</v>
      </c>
    </row>
    <row r="18" spans="1:3" ht="15.75">
      <c r="A18" s="67" t="s">
        <v>106</v>
      </c>
      <c r="B18" s="68">
        <v>0</v>
      </c>
      <c r="C18" s="68">
        <v>-168405</v>
      </c>
    </row>
    <row r="19" spans="1:3" ht="31.5">
      <c r="A19" s="67" t="s">
        <v>107</v>
      </c>
      <c r="B19" s="68">
        <v>96541</v>
      </c>
      <c r="C19" s="68">
        <v>538528</v>
      </c>
    </row>
    <row r="20" spans="1:3" ht="15.75">
      <c r="A20" s="67" t="s">
        <v>108</v>
      </c>
      <c r="B20" s="68">
        <v>241061</v>
      </c>
      <c r="C20" s="68">
        <v>17012</v>
      </c>
    </row>
    <row r="21" spans="1:3" ht="15.75">
      <c r="A21" s="73" t="s">
        <v>109</v>
      </c>
      <c r="B21" s="68">
        <v>-985168</v>
      </c>
      <c r="C21" s="68">
        <v>22845</v>
      </c>
    </row>
    <row r="22" spans="1:3" ht="31.5">
      <c r="A22" s="67" t="s">
        <v>110</v>
      </c>
      <c r="B22" s="68">
        <v>-377518</v>
      </c>
      <c r="C22" s="68">
        <v>-232351</v>
      </c>
    </row>
    <row r="23" spans="1:3" ht="15.75">
      <c r="A23" s="67" t="s">
        <v>111</v>
      </c>
      <c r="B23" s="68">
        <v>0</v>
      </c>
      <c r="C23" s="68">
        <v>0</v>
      </c>
    </row>
    <row r="24" spans="1:3" ht="31.5">
      <c r="A24" s="67" t="s">
        <v>112</v>
      </c>
      <c r="B24" s="68">
        <v>-74131</v>
      </c>
      <c r="C24" s="68">
        <v>-69229</v>
      </c>
    </row>
    <row r="25" spans="1:3" ht="15.75">
      <c r="A25" s="67" t="s">
        <v>113</v>
      </c>
      <c r="B25" s="68">
        <v>-13722</v>
      </c>
      <c r="C25" s="68">
        <v>378139</v>
      </c>
    </row>
    <row r="26" spans="1:3" ht="15.75">
      <c r="A26" s="67" t="s">
        <v>114</v>
      </c>
      <c r="B26" s="68">
        <v>0</v>
      </c>
      <c r="C26" s="68">
        <v>0</v>
      </c>
    </row>
    <row r="27" spans="1:3" ht="15.75">
      <c r="A27" s="67" t="s">
        <v>115</v>
      </c>
      <c r="B27" s="68">
        <v>-126853</v>
      </c>
      <c r="C27" s="68">
        <v>16198</v>
      </c>
    </row>
    <row r="28" spans="1:3" ht="15.75">
      <c r="A28" s="67" t="s">
        <v>116</v>
      </c>
      <c r="B28" s="68">
        <v>-63605</v>
      </c>
      <c r="C28" s="68">
        <v>-81597</v>
      </c>
    </row>
    <row r="29" spans="1:3" s="7" customFormat="1" ht="15.75">
      <c r="A29" s="65" t="s">
        <v>117</v>
      </c>
      <c r="B29" s="64">
        <v>1441974</v>
      </c>
      <c r="C29" s="64">
        <v>-62399</v>
      </c>
    </row>
    <row r="30" spans="1:3" ht="15.75">
      <c r="A30" s="73" t="s">
        <v>118</v>
      </c>
      <c r="B30" s="68">
        <v>232508</v>
      </c>
      <c r="C30" s="68">
        <v>98641</v>
      </c>
    </row>
    <row r="31" spans="1:3" ht="31.5">
      <c r="A31" s="73" t="s">
        <v>119</v>
      </c>
      <c r="B31" s="68">
        <v>0</v>
      </c>
      <c r="C31" s="68">
        <v>0</v>
      </c>
    </row>
    <row r="32" spans="1:3" ht="31.5">
      <c r="A32" s="73" t="s">
        <v>120</v>
      </c>
      <c r="B32" s="68">
        <v>0</v>
      </c>
      <c r="C32" s="68">
        <v>0</v>
      </c>
    </row>
    <row r="33" spans="1:3" ht="15.75">
      <c r="A33" s="73" t="s">
        <v>121</v>
      </c>
      <c r="B33" s="68">
        <v>37201</v>
      </c>
      <c r="C33" s="68">
        <v>925</v>
      </c>
    </row>
    <row r="34" spans="1:3" ht="31.5">
      <c r="A34" s="73" t="s">
        <v>122</v>
      </c>
      <c r="B34" s="68">
        <v>1157741</v>
      </c>
      <c r="C34" s="68">
        <v>-34528</v>
      </c>
    </row>
    <row r="35" spans="1:3" ht="15.75">
      <c r="A35" s="73" t="s">
        <v>123</v>
      </c>
      <c r="B35" s="68">
        <v>0</v>
      </c>
      <c r="C35" s="68">
        <v>0</v>
      </c>
    </row>
    <row r="36" spans="1:3" ht="15.75">
      <c r="A36" s="73" t="s">
        <v>124</v>
      </c>
      <c r="B36" s="68">
        <v>-4752</v>
      </c>
      <c r="C36" s="68">
        <v>-39151</v>
      </c>
    </row>
    <row r="37" spans="1:3" ht="31.5">
      <c r="A37" s="73" t="s">
        <v>125</v>
      </c>
      <c r="B37" s="68">
        <v>147248</v>
      </c>
      <c r="C37" s="68">
        <v>5373</v>
      </c>
    </row>
    <row r="38" spans="1:3" ht="31.5">
      <c r="A38" s="73" t="s">
        <v>126</v>
      </c>
      <c r="B38" s="68">
        <v>-2032</v>
      </c>
      <c r="C38" s="68">
        <v>5390</v>
      </c>
    </row>
    <row r="39" spans="1:3" ht="15.75">
      <c r="A39" s="73" t="s">
        <v>127</v>
      </c>
      <c r="B39" s="68">
        <v>-85668</v>
      </c>
      <c r="C39" s="68">
        <v>-37783</v>
      </c>
    </row>
    <row r="40" spans="1:3" ht="15.75">
      <c r="A40" s="73" t="s">
        <v>128</v>
      </c>
      <c r="B40" s="68">
        <v>0</v>
      </c>
      <c r="C40" s="68">
        <v>0</v>
      </c>
    </row>
    <row r="41" spans="1:3" ht="15.75">
      <c r="A41" s="73" t="s">
        <v>129</v>
      </c>
      <c r="B41" s="68">
        <v>0</v>
      </c>
      <c r="C41" s="68">
        <v>-7</v>
      </c>
    </row>
    <row r="42" spans="1:3" ht="16.5" thickBot="1">
      <c r="A42" s="74" t="s">
        <v>130</v>
      </c>
      <c r="B42" s="70">
        <v>-40272</v>
      </c>
      <c r="C42" s="70">
        <v>-61259</v>
      </c>
    </row>
    <row r="43" spans="1:3" s="8" customFormat="1" ht="16.5" thickBot="1">
      <c r="A43" s="71" t="s">
        <v>131</v>
      </c>
      <c r="B43" s="75">
        <v>138579</v>
      </c>
      <c r="C43" s="75">
        <v>358741</v>
      </c>
    </row>
    <row r="44" spans="1:3" s="9" customFormat="1" ht="16.5" thickBot="1">
      <c r="A44" s="69" t="s">
        <v>132</v>
      </c>
      <c r="B44" s="70">
        <v>1152</v>
      </c>
      <c r="C44" s="70">
        <v>4607</v>
      </c>
    </row>
    <row r="45" spans="1:3" s="10" customFormat="1" ht="32.25" thickBot="1">
      <c r="A45" s="76" t="s">
        <v>133</v>
      </c>
      <c r="B45" s="72">
        <v>137427</v>
      </c>
      <c r="C45" s="72">
        <v>354134</v>
      </c>
    </row>
    <row r="46" spans="1:3" ht="15.75">
      <c r="A46" s="67" t="s">
        <v>134</v>
      </c>
      <c r="B46" s="68"/>
      <c r="C46" s="68"/>
    </row>
    <row r="47" spans="1:3" ht="15.75">
      <c r="A47" s="63" t="s">
        <v>135</v>
      </c>
      <c r="B47" s="68">
        <v>0</v>
      </c>
      <c r="C47" s="68">
        <v>0</v>
      </c>
    </row>
    <row r="48" spans="1:3" ht="15.75">
      <c r="A48" s="63" t="s">
        <v>136</v>
      </c>
      <c r="B48" s="68">
        <v>-43168</v>
      </c>
      <c r="C48" s="68">
        <v>-295014</v>
      </c>
    </row>
    <row r="49" spans="1:3" ht="15.75">
      <c r="A49" s="63" t="s">
        <v>137</v>
      </c>
      <c r="B49" s="68">
        <v>0</v>
      </c>
      <c r="C49" s="68">
        <v>467335</v>
      </c>
    </row>
    <row r="50" spans="1:3" ht="15.75">
      <c r="A50" s="63" t="s">
        <v>138</v>
      </c>
      <c r="B50" s="68">
        <v>0</v>
      </c>
      <c r="C50" s="68">
        <v>0</v>
      </c>
    </row>
    <row r="51" spans="1:3" ht="16.5" thickBot="1">
      <c r="A51" s="77" t="s">
        <v>139</v>
      </c>
      <c r="B51" s="70">
        <v>0</v>
      </c>
      <c r="C51" s="70">
        <v>0</v>
      </c>
    </row>
    <row r="52" spans="1:3" s="11" customFormat="1" ht="16.5" thickBot="1">
      <c r="A52" s="78" t="s">
        <v>140</v>
      </c>
      <c r="B52" s="72">
        <v>-43168</v>
      </c>
      <c r="C52" s="72">
        <v>172321</v>
      </c>
    </row>
    <row r="53" spans="1:3" ht="15.75">
      <c r="A53" s="67" t="s">
        <v>141</v>
      </c>
      <c r="B53" s="68"/>
      <c r="C53" s="68"/>
    </row>
    <row r="54" spans="1:3" ht="15.75">
      <c r="A54" s="63" t="s">
        <v>142</v>
      </c>
      <c r="B54" s="68">
        <v>0</v>
      </c>
      <c r="C54" s="68">
        <v>0</v>
      </c>
    </row>
    <row r="55" spans="1:3" s="12" customFormat="1" ht="15.75">
      <c r="A55" s="63" t="s">
        <v>143</v>
      </c>
      <c r="B55" s="68">
        <v>0</v>
      </c>
      <c r="C55" s="68">
        <v>0</v>
      </c>
    </row>
    <row r="56" spans="1:3" s="12" customFormat="1" ht="15.75">
      <c r="A56" s="73" t="s">
        <v>144</v>
      </c>
      <c r="B56" s="68">
        <v>0</v>
      </c>
      <c r="C56" s="68">
        <v>0</v>
      </c>
    </row>
    <row r="57" spans="1:3" ht="15.75">
      <c r="A57" s="63" t="s">
        <v>145</v>
      </c>
      <c r="B57" s="68">
        <v>0</v>
      </c>
      <c r="C57" s="68">
        <v>0</v>
      </c>
    </row>
    <row r="58" spans="1:3" ht="15.75">
      <c r="A58" s="63" t="s">
        <v>146</v>
      </c>
      <c r="B58" s="68">
        <v>0</v>
      </c>
      <c r="C58" s="68">
        <v>0</v>
      </c>
    </row>
    <row r="59" spans="1:3" ht="15.75">
      <c r="A59" s="63" t="s">
        <v>139</v>
      </c>
      <c r="B59" s="68">
        <v>0</v>
      </c>
      <c r="C59" s="68">
        <v>0</v>
      </c>
    </row>
    <row r="60" spans="1:3" s="11" customFormat="1" ht="16.5" thickBot="1">
      <c r="A60" s="78" t="s">
        <v>147</v>
      </c>
      <c r="B60" s="70">
        <v>0</v>
      </c>
      <c r="C60" s="70">
        <v>0</v>
      </c>
    </row>
    <row r="61" spans="1:3" s="8" customFormat="1" ht="16.5" thickBot="1">
      <c r="A61" s="79" t="s">
        <v>148</v>
      </c>
      <c r="B61" s="72">
        <v>166893</v>
      </c>
      <c r="C61" s="72">
        <v>398563</v>
      </c>
    </row>
    <row r="62" spans="1:3" ht="16.5" thickBot="1">
      <c r="A62" s="80" t="s">
        <v>149</v>
      </c>
      <c r="B62" s="81">
        <v>378881</v>
      </c>
      <c r="C62" s="81">
        <v>54598</v>
      </c>
    </row>
    <row r="63" spans="1:3" ht="16.5" thickBot="1">
      <c r="A63" s="80" t="s">
        <v>150</v>
      </c>
      <c r="B63" s="81">
        <v>545774</v>
      </c>
      <c r="C63" s="81">
        <v>453161</v>
      </c>
    </row>
    <row r="64" spans="1:3" s="3" customFormat="1">
      <c r="B64" s="4"/>
      <c r="C64" s="4"/>
    </row>
    <row r="65" spans="1:4" s="3" customFormat="1">
      <c r="A65" s="60"/>
      <c r="B65" s="61"/>
      <c r="C65" s="61"/>
    </row>
    <row r="66" spans="1:4" s="14" customFormat="1" ht="18.75">
      <c r="A66" s="59" t="s">
        <v>32</v>
      </c>
      <c r="B66" s="59" t="s">
        <v>33</v>
      </c>
      <c r="C66" s="59"/>
      <c r="D66" s="25"/>
    </row>
    <row r="67" spans="1:4" s="14" customFormat="1" ht="18.75">
      <c r="A67" s="59"/>
      <c r="B67" s="59"/>
      <c r="C67" s="59"/>
      <c r="D67" s="26"/>
    </row>
    <row r="68" spans="1:4" s="14" customFormat="1" ht="18.75">
      <c r="A68" s="59"/>
      <c r="B68" s="59"/>
      <c r="C68" s="59"/>
      <c r="D68" s="26"/>
    </row>
    <row r="69" spans="1:4" s="14" customFormat="1" ht="18.75">
      <c r="A69" s="59" t="s">
        <v>34</v>
      </c>
      <c r="B69" s="59" t="s">
        <v>33</v>
      </c>
      <c r="C69" s="59"/>
      <c r="D69" s="27"/>
    </row>
  </sheetData>
  <mergeCells count="1">
    <mergeCell ref="A3:C3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8"/>
  <sheetViews>
    <sheetView zoomScale="85" zoomScaleNormal="85" workbookViewId="0">
      <selection activeCell="A22" sqref="A22"/>
    </sheetView>
  </sheetViews>
  <sheetFormatPr defaultRowHeight="18.75"/>
  <cols>
    <col min="1" max="1" width="44.28515625" style="89" customWidth="1"/>
    <col min="2" max="2" width="6" style="89" customWidth="1"/>
    <col min="3" max="3" width="15.28515625" style="89" customWidth="1"/>
    <col min="4" max="4" width="1.28515625" style="89" customWidth="1"/>
    <col min="5" max="5" width="20" style="89" customWidth="1"/>
    <col min="6" max="6" width="2.28515625" style="89" customWidth="1"/>
    <col min="7" max="7" width="15" style="89" customWidth="1"/>
    <col min="8" max="8" width="1.7109375" style="89" customWidth="1"/>
    <col min="9" max="9" width="15" style="89" customWidth="1"/>
    <col min="10" max="10" width="1.7109375" style="89" customWidth="1"/>
    <col min="11" max="11" width="15" style="89" customWidth="1"/>
    <col min="12" max="12" width="1.7109375" style="89" customWidth="1"/>
    <col min="13" max="13" width="15.28515625" style="89" customWidth="1"/>
    <col min="14" max="14" width="9" style="89" bestFit="1" customWidth="1"/>
    <col min="15" max="15" width="10.140625" style="89" bestFit="1" customWidth="1"/>
    <col min="16" max="16" width="16.28515625" style="89" customWidth="1"/>
    <col min="17" max="16384" width="9.140625" style="89"/>
  </cols>
  <sheetData>
    <row r="1" spans="1:13">
      <c r="A1" s="37" t="s">
        <v>8</v>
      </c>
    </row>
    <row r="2" spans="1:13">
      <c r="A2" s="37"/>
    </row>
    <row r="3" spans="1:13">
      <c r="A3" s="37" t="s">
        <v>83</v>
      </c>
    </row>
    <row r="4" spans="1:13">
      <c r="A4" s="37" t="s">
        <v>81</v>
      </c>
    </row>
    <row r="5" spans="1:13">
      <c r="A5" s="90" t="s">
        <v>2</v>
      </c>
    </row>
    <row r="8" spans="1:13" ht="30" customHeight="1">
      <c r="A8" s="91"/>
      <c r="B8" s="92" t="s">
        <v>35</v>
      </c>
      <c r="C8" s="93" t="s">
        <v>1</v>
      </c>
      <c r="D8" s="93"/>
      <c r="E8" s="93" t="s">
        <v>23</v>
      </c>
      <c r="F8" s="93"/>
      <c r="G8" s="93" t="s">
        <v>74</v>
      </c>
      <c r="H8" s="93"/>
      <c r="I8" s="93" t="s">
        <v>76</v>
      </c>
      <c r="J8" s="93"/>
      <c r="K8" s="93" t="s">
        <v>31</v>
      </c>
      <c r="L8" s="93"/>
      <c r="M8" s="94" t="s">
        <v>36</v>
      </c>
    </row>
    <row r="9" spans="1:13" ht="40.5" customHeight="1">
      <c r="A9" s="91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</row>
    <row r="10" spans="1:13">
      <c r="A10" s="95"/>
      <c r="B10" s="96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3" ht="19.5" thickBot="1">
      <c r="A11" s="97" t="s">
        <v>153</v>
      </c>
      <c r="B11" s="98"/>
      <c r="C11" s="99">
        <v>50559902</v>
      </c>
      <c r="D11" s="99"/>
      <c r="E11" s="99">
        <v>-91003</v>
      </c>
      <c r="F11" s="99"/>
      <c r="G11" s="99">
        <v>1079</v>
      </c>
      <c r="H11" s="99"/>
      <c r="I11" s="99">
        <v>272</v>
      </c>
      <c r="J11" s="99"/>
      <c r="K11" s="99">
        <v>-37851088.064254403</v>
      </c>
      <c r="L11" s="99"/>
      <c r="M11" s="99">
        <v>12619161.935745601</v>
      </c>
    </row>
    <row r="12" spans="1:13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>
      <c r="A13" s="95" t="s">
        <v>25</v>
      </c>
      <c r="B13" s="96"/>
      <c r="C13" s="100"/>
      <c r="D13" s="100"/>
      <c r="E13" s="100"/>
      <c r="F13" s="100"/>
      <c r="G13" s="101"/>
      <c r="H13" s="100"/>
      <c r="I13" s="101"/>
      <c r="J13" s="100"/>
      <c r="K13" s="101">
        <v>111261.78598479994</v>
      </c>
      <c r="L13" s="100"/>
      <c r="M13" s="101">
        <f>SUM(C13:K13)</f>
        <v>111261.78598479994</v>
      </c>
    </row>
    <row r="14" spans="1:13" ht="19.5" thickBot="1">
      <c r="A14" s="87" t="s">
        <v>26</v>
      </c>
      <c r="B14" s="98"/>
      <c r="C14" s="102"/>
      <c r="D14" s="102"/>
      <c r="E14" s="103">
        <v>-66576</v>
      </c>
      <c r="F14" s="102"/>
      <c r="G14" s="104">
        <v>-221</v>
      </c>
      <c r="H14" s="102"/>
      <c r="I14" s="104"/>
      <c r="J14" s="102"/>
      <c r="K14" s="104">
        <v>-11561</v>
      </c>
      <c r="L14" s="102"/>
      <c r="M14" s="104">
        <f>SUM(C14:K14)</f>
        <v>-78358</v>
      </c>
    </row>
    <row r="15" spans="1:13" ht="37.5">
      <c r="A15" s="105" t="s">
        <v>24</v>
      </c>
      <c r="B15" s="106"/>
      <c r="C15" s="107"/>
      <c r="D15" s="107"/>
      <c r="E15" s="107">
        <f>SUM(E13:E14)</f>
        <v>-66576</v>
      </c>
      <c r="F15" s="107"/>
      <c r="G15" s="107">
        <f>SUM(G13:G14)</f>
        <v>-221</v>
      </c>
      <c r="H15" s="107"/>
      <c r="I15" s="107">
        <f>SUM(I13:I14)</f>
        <v>0</v>
      </c>
      <c r="J15" s="107"/>
      <c r="K15" s="107">
        <f>SUM(K13:K14)</f>
        <v>99700.785984799935</v>
      </c>
      <c r="L15" s="107"/>
      <c r="M15" s="107">
        <f>SUM(M13:M14)</f>
        <v>32903.785984799935</v>
      </c>
    </row>
    <row r="16" spans="1:13" ht="37.5">
      <c r="A16" s="95" t="s">
        <v>28</v>
      </c>
      <c r="B16" s="96">
        <v>9</v>
      </c>
      <c r="C16" s="100"/>
      <c r="D16" s="100"/>
      <c r="E16" s="100"/>
      <c r="F16" s="100"/>
      <c r="G16" s="101"/>
      <c r="H16" s="100"/>
      <c r="I16" s="101"/>
      <c r="J16" s="100"/>
      <c r="K16" s="101"/>
      <c r="L16" s="100"/>
      <c r="M16" s="101">
        <f>SUM(C16:K16)</f>
        <v>0</v>
      </c>
    </row>
    <row r="17" spans="1:17" ht="56.25">
      <c r="A17" s="95" t="s">
        <v>29</v>
      </c>
      <c r="B17" s="96"/>
      <c r="C17" s="100"/>
      <c r="D17" s="100"/>
      <c r="E17" s="100"/>
      <c r="F17" s="100"/>
      <c r="G17" s="101"/>
      <c r="H17" s="100"/>
      <c r="I17" s="101"/>
      <c r="J17" s="100"/>
      <c r="K17" s="101">
        <v>-233588</v>
      </c>
      <c r="L17" s="100"/>
      <c r="M17" s="101">
        <f>SUM(C17:K17)</f>
        <v>-233588</v>
      </c>
    </row>
    <row r="18" spans="1:17" ht="37.5">
      <c r="A18" s="95" t="s">
        <v>75</v>
      </c>
      <c r="B18" s="96"/>
      <c r="C18" s="100"/>
      <c r="D18" s="100"/>
      <c r="E18" s="100"/>
      <c r="F18" s="100"/>
      <c r="G18" s="101"/>
      <c r="H18" s="100"/>
      <c r="I18" s="101"/>
      <c r="J18" s="100"/>
      <c r="K18" s="101"/>
      <c r="L18" s="100"/>
      <c r="M18" s="101">
        <f>SUM(C18:K18)</f>
        <v>0</v>
      </c>
      <c r="Q18" s="108"/>
    </row>
    <row r="19" spans="1:17" ht="37.5">
      <c r="A19" s="95" t="s">
        <v>77</v>
      </c>
      <c r="B19" s="96"/>
      <c r="C19" s="100"/>
      <c r="D19" s="100"/>
      <c r="E19" s="100"/>
      <c r="F19" s="100"/>
      <c r="G19" s="101"/>
      <c r="H19" s="100"/>
      <c r="I19" s="101">
        <v>-272</v>
      </c>
      <c r="J19" s="100"/>
      <c r="K19" s="101">
        <v>272</v>
      </c>
      <c r="L19" s="100"/>
      <c r="M19" s="101">
        <f>SUM(C19:K19)</f>
        <v>0</v>
      </c>
      <c r="Q19" s="108"/>
    </row>
    <row r="20" spans="1:17">
      <c r="A20" s="95"/>
      <c r="B20" s="96"/>
      <c r="C20" s="100"/>
      <c r="D20" s="100"/>
      <c r="E20" s="100"/>
      <c r="F20" s="100"/>
      <c r="G20" s="101"/>
      <c r="H20" s="100"/>
      <c r="I20" s="101"/>
      <c r="J20" s="100"/>
      <c r="K20" s="101"/>
      <c r="L20" s="100"/>
      <c r="M20" s="101">
        <f>SUM(C20:K20)</f>
        <v>0</v>
      </c>
      <c r="Q20" s="108"/>
    </row>
    <row r="21" spans="1:17" ht="19.5" thickBot="1">
      <c r="A21" s="109" t="s">
        <v>78</v>
      </c>
      <c r="B21" s="110"/>
      <c r="C21" s="111">
        <f>C11+C15</f>
        <v>50559902</v>
      </c>
      <c r="D21" s="112"/>
      <c r="E21" s="111">
        <f>SUM(E11,E15:E20)</f>
        <v>-157579</v>
      </c>
      <c r="F21" s="111"/>
      <c r="G21" s="111">
        <f>SUM(G11,G15:G20)</f>
        <v>858</v>
      </c>
      <c r="H21" s="111"/>
      <c r="I21" s="111">
        <f>SUM(I11,I15:I20)</f>
        <v>0</v>
      </c>
      <c r="J21" s="111"/>
      <c r="K21" s="111">
        <f>SUM(K11,K15:K20)</f>
        <v>-37984703.278269604</v>
      </c>
      <c r="L21" s="111"/>
      <c r="M21" s="111">
        <f>SUM(M11,M15:M20)</f>
        <v>12418477.7217304</v>
      </c>
      <c r="N21" s="108"/>
      <c r="O21" s="108"/>
      <c r="P21" s="108"/>
      <c r="Q21" s="108"/>
    </row>
    <row r="22" spans="1:17">
      <c r="A22" s="95"/>
      <c r="B22" s="96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7" s="116" customFormat="1">
      <c r="A23" s="113" t="s">
        <v>82</v>
      </c>
      <c r="B23" s="114"/>
      <c r="C23" s="115">
        <v>50559902</v>
      </c>
      <c r="D23" s="115"/>
      <c r="E23" s="115">
        <f>ф1!D38</f>
        <v>-2999</v>
      </c>
      <c r="F23" s="115"/>
      <c r="G23" s="115">
        <f>ф1!D40</f>
        <v>747</v>
      </c>
      <c r="H23" s="115"/>
      <c r="I23" s="115"/>
      <c r="J23" s="115"/>
      <c r="K23" s="115">
        <f>ф1!D42+ф1!D43</f>
        <v>-36869757</v>
      </c>
      <c r="L23" s="115"/>
      <c r="M23" s="115">
        <f>SUM(C23:K23)</f>
        <v>13687893</v>
      </c>
    </row>
    <row r="24" spans="1:17">
      <c r="A24" s="95"/>
      <c r="B24" s="96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7">
      <c r="A25" s="95" t="s">
        <v>25</v>
      </c>
      <c r="B25" s="96"/>
      <c r="C25" s="100"/>
      <c r="D25" s="100"/>
      <c r="E25" s="100"/>
      <c r="F25" s="100"/>
      <c r="G25" s="100"/>
      <c r="H25" s="100"/>
      <c r="I25" s="100"/>
      <c r="J25" s="100"/>
      <c r="K25" s="100">
        <f>Ф2!C38</f>
        <v>283128.6604985997</v>
      </c>
      <c r="L25" s="100"/>
      <c r="M25" s="101">
        <f>SUM(C25:K25)</f>
        <v>283128.6604985997</v>
      </c>
    </row>
    <row r="26" spans="1:17" ht="19.5" thickBot="1">
      <c r="A26" s="87" t="s">
        <v>26</v>
      </c>
      <c r="B26" s="98"/>
      <c r="C26" s="102"/>
      <c r="D26" s="102"/>
      <c r="E26" s="102">
        <f>ф1!C38+ф1!C41-E23</f>
        <v>-34419</v>
      </c>
      <c r="F26" s="102"/>
      <c r="G26" s="102">
        <f>ф1!C40-ф1!D40</f>
        <v>257</v>
      </c>
      <c r="H26" s="104"/>
      <c r="I26" s="102"/>
      <c r="J26" s="104"/>
      <c r="K26" s="102">
        <v>-345101</v>
      </c>
      <c r="L26" s="104"/>
      <c r="M26" s="104">
        <f>SUM(C26:K26)</f>
        <v>-379263</v>
      </c>
    </row>
    <row r="27" spans="1:17">
      <c r="A27" s="105" t="s">
        <v>27</v>
      </c>
      <c r="B27" s="106"/>
      <c r="C27" s="107"/>
      <c r="D27" s="107"/>
      <c r="E27" s="107">
        <f>SUM(E25:E26)</f>
        <v>-34419</v>
      </c>
      <c r="F27" s="107"/>
      <c r="G27" s="107">
        <f>SUM(G25:G26)</f>
        <v>257</v>
      </c>
      <c r="H27" s="107"/>
      <c r="I27" s="107">
        <f>SUM(I25:I26)</f>
        <v>0</v>
      </c>
      <c r="J27" s="107"/>
      <c r="K27" s="107">
        <f>SUM(K25:K26)</f>
        <v>-61972.339501400304</v>
      </c>
      <c r="L27" s="107"/>
      <c r="M27" s="107">
        <f>SUM(M25:M26)</f>
        <v>-96134.339501400304</v>
      </c>
    </row>
    <row r="28" spans="1:17">
      <c r="A28" s="105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7" ht="56.25">
      <c r="A29" s="95" t="s">
        <v>29</v>
      </c>
      <c r="B29" s="96"/>
      <c r="C29" s="100"/>
      <c r="D29" s="100"/>
      <c r="E29" s="100"/>
      <c r="F29" s="100"/>
      <c r="G29" s="100"/>
      <c r="H29" s="100"/>
      <c r="I29" s="100"/>
      <c r="J29" s="100"/>
      <c r="K29" s="100">
        <v>-242392</v>
      </c>
      <c r="L29" s="100"/>
      <c r="M29" s="101">
        <f>SUM(C29:K29)</f>
        <v>-242392</v>
      </c>
    </row>
    <row r="30" spans="1:17" ht="37.5">
      <c r="A30" s="95" t="s">
        <v>75</v>
      </c>
      <c r="B30" s="96"/>
      <c r="C30" s="100"/>
      <c r="D30" s="100"/>
      <c r="E30" s="100"/>
      <c r="F30" s="100"/>
      <c r="G30" s="101"/>
      <c r="H30" s="100"/>
      <c r="I30" s="101"/>
      <c r="J30" s="100"/>
      <c r="K30" s="101"/>
      <c r="L30" s="100"/>
      <c r="M30" s="101">
        <f>SUM(C30:K30)</f>
        <v>0</v>
      </c>
    </row>
    <row r="31" spans="1:17" ht="37.5">
      <c r="A31" s="95" t="s">
        <v>77</v>
      </c>
      <c r="B31" s="96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>
        <f>SUM(C31:K31)</f>
        <v>0</v>
      </c>
    </row>
    <row r="32" spans="1:17" s="117" customFormat="1" ht="19.5" thickBot="1">
      <c r="A32" s="109" t="s">
        <v>87</v>
      </c>
      <c r="B32" s="110"/>
      <c r="C32" s="111">
        <f>C21+C27</f>
        <v>50559902</v>
      </c>
      <c r="D32" s="112"/>
      <c r="E32" s="111">
        <f>SUM(E23,E27:E31)</f>
        <v>-37418</v>
      </c>
      <c r="F32" s="112"/>
      <c r="G32" s="111">
        <f>SUM(G23,G27:G31)</f>
        <v>1004</v>
      </c>
      <c r="H32" s="112"/>
      <c r="I32" s="111">
        <f>SUM(I23,I27:I31)</f>
        <v>0</v>
      </c>
      <c r="J32" s="112"/>
      <c r="K32" s="111">
        <f>SUM(K23,K27:K31)</f>
        <v>-37174121.339501403</v>
      </c>
      <c r="L32" s="112"/>
      <c r="M32" s="111">
        <f>SUM(M23,M27:M31)</f>
        <v>13349366.6604986</v>
      </c>
      <c r="O32" s="118"/>
      <c r="P32" s="89"/>
    </row>
    <row r="33" spans="1:13">
      <c r="M33" s="108"/>
    </row>
    <row r="34" spans="1:13">
      <c r="K34" s="108"/>
    </row>
    <row r="36" spans="1:13" s="38" customFormat="1">
      <c r="A36" s="88" t="s">
        <v>32</v>
      </c>
      <c r="C36" s="88" t="s">
        <v>33</v>
      </c>
    </row>
    <row r="37" spans="1:13" s="38" customFormat="1">
      <c r="A37" s="88"/>
      <c r="C37" s="88"/>
    </row>
    <row r="38" spans="1:13" s="38" customFormat="1">
      <c r="A38" s="88" t="s">
        <v>34</v>
      </c>
      <c r="C38" s="88" t="s">
        <v>33</v>
      </c>
    </row>
  </sheetData>
  <mergeCells count="12">
    <mergeCell ref="L8:L9"/>
    <mergeCell ref="A8:A9"/>
    <mergeCell ref="C8:C9"/>
    <mergeCell ref="D8:D9"/>
    <mergeCell ref="E8:E9"/>
    <mergeCell ref="F8:F9"/>
    <mergeCell ref="K8:K9"/>
    <mergeCell ref="B8:B9"/>
    <mergeCell ref="G8:G9"/>
    <mergeCell ref="H8:H9"/>
    <mergeCell ref="I8:I9"/>
    <mergeCell ref="J8:J9"/>
  </mergeCells>
  <pageMargins left="0.7" right="0.7" top="0.75" bottom="0.75" header="0.3" footer="0.3"/>
  <pageSetup paperSize="9"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Sholpan Satpayeva</cp:lastModifiedBy>
  <cp:lastPrinted>2022-05-25T08:24:47Z</cp:lastPrinted>
  <dcterms:created xsi:type="dcterms:W3CDTF">2018-05-14T05:11:40Z</dcterms:created>
  <dcterms:modified xsi:type="dcterms:W3CDTF">2022-05-25T09:04:45Z</dcterms:modified>
</cp:coreProperties>
</file>