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Биржа\Финансовая отчетность\2020\3 квартал\"/>
    </mc:Choice>
  </mc:AlternateContent>
  <bookViews>
    <workbookView xWindow="-15" yWindow="-15" windowWidth="16980" windowHeight="8115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[5]д.7.001!#REF!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[5]д.7.001!#REF!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0">Ф1!$A$1:$D$81</definedName>
    <definedName name="_xlnm.Print_Area" localSheetId="1">Ф2!$A$1:$H$45</definedName>
    <definedName name="_xlnm.Print_Area" localSheetId="2">Ф3!$A$1:$AX$73</definedName>
    <definedName name="_xlnm.Print_Area" localSheetId="3">Ф4!$A$1:$K$63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62913"/>
</workbook>
</file>

<file path=xl/calcChain.xml><?xml version="1.0" encoding="utf-8"?>
<calcChain xmlns="http://schemas.openxmlformats.org/spreadsheetml/2006/main">
  <c r="B20" i="3" l="1"/>
  <c r="C20" i="3"/>
  <c r="C21" i="3"/>
  <c r="C19" i="3"/>
  <c r="C12" i="3"/>
  <c r="G21" i="2"/>
  <c r="E21" i="2" l="1"/>
  <c r="D41" i="1"/>
  <c r="C41" i="1" l="1"/>
  <c r="D61" i="1" l="1"/>
  <c r="B21" i="3" l="1"/>
  <c r="B19" i="3"/>
  <c r="B12" i="3"/>
  <c r="G14" i="2" l="1"/>
  <c r="G19" i="2" s="1"/>
  <c r="D88" i="1"/>
  <c r="C88" i="1"/>
  <c r="D56" i="1" l="1"/>
  <c r="D89" i="1" s="1"/>
  <c r="D42" i="1"/>
  <c r="D44" i="1" s="1"/>
  <c r="D33" i="1"/>
  <c r="D29" i="1"/>
  <c r="D18" i="1"/>
  <c r="D31" i="1" l="1"/>
  <c r="D87" i="1" s="1"/>
  <c r="I51" i="4"/>
  <c r="K51" i="4" s="1"/>
  <c r="A9" i="4"/>
  <c r="C61" i="3" l="1"/>
  <c r="C49" i="3"/>
  <c r="G29" i="2"/>
  <c r="D69" i="1" l="1"/>
  <c r="D90" i="1" s="1"/>
  <c r="D91" i="1" s="1"/>
  <c r="D92" i="1" s="1"/>
  <c r="D71" i="1" l="1"/>
  <c r="H40" i="4"/>
  <c r="H19" i="4"/>
  <c r="G31" i="2" l="1"/>
  <c r="G35" i="2" l="1"/>
  <c r="G50" i="2"/>
  <c r="B61" i="3"/>
  <c r="I41" i="4" l="1"/>
  <c r="K41" i="4" s="1"/>
  <c r="I42" i="4"/>
  <c r="K42" i="4" s="1"/>
  <c r="I43" i="4"/>
  <c r="I44" i="4"/>
  <c r="I45" i="4"/>
  <c r="K45" i="4" s="1"/>
  <c r="I46" i="4"/>
  <c r="I47" i="4"/>
  <c r="K47" i="4" s="1"/>
  <c r="I48" i="4"/>
  <c r="K48" i="4" s="1"/>
  <c r="I49" i="4"/>
  <c r="K49" i="4" s="1"/>
  <c r="I50" i="4"/>
  <c r="C18" i="1"/>
  <c r="C29" i="1"/>
  <c r="C33" i="1"/>
  <c r="C42" i="1"/>
  <c r="C44" i="1" s="1"/>
  <c r="C56" i="1"/>
  <c r="C89" i="1" s="1"/>
  <c r="C69" i="1"/>
  <c r="C90" i="1" s="1"/>
  <c r="A1" i="2"/>
  <c r="E14" i="2"/>
  <c r="E19" i="2" s="1"/>
  <c r="E29" i="2" s="1"/>
  <c r="F14" i="2"/>
  <c r="F19" i="2" s="1"/>
  <c r="F29" i="2" s="1"/>
  <c r="F31" i="2" s="1"/>
  <c r="F35" i="2" s="1"/>
  <c r="H14" i="2"/>
  <c r="H19" i="2" s="1"/>
  <c r="H29" i="2" s="1"/>
  <c r="H31" i="2" s="1"/>
  <c r="H35" i="2" s="1"/>
  <c r="A41" i="2"/>
  <c r="A68" i="3" s="1"/>
  <c r="A58" i="4" s="1"/>
  <c r="G41" i="2"/>
  <c r="C68" i="3" s="1"/>
  <c r="I58" i="4" s="1"/>
  <c r="A1" i="3"/>
  <c r="A4" i="3"/>
  <c r="A5" i="3"/>
  <c r="B7" i="3"/>
  <c r="C7" i="3"/>
  <c r="B49" i="3"/>
  <c r="B63" i="3"/>
  <c r="C71" i="3"/>
  <c r="A1" i="4"/>
  <c r="A4" i="4"/>
  <c r="I10" i="4"/>
  <c r="K10" i="4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19" i="4"/>
  <c r="K19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30" i="4"/>
  <c r="K30" i="4" s="1"/>
  <c r="B31" i="4"/>
  <c r="C31" i="4"/>
  <c r="D31" i="4"/>
  <c r="J31" i="4"/>
  <c r="I33" i="4"/>
  <c r="K33" i="4" s="1"/>
  <c r="I34" i="4"/>
  <c r="K34" i="4" s="1"/>
  <c r="I35" i="4"/>
  <c r="K35" i="4" s="1"/>
  <c r="I36" i="4"/>
  <c r="K36" i="4" s="1"/>
  <c r="I37" i="4"/>
  <c r="K37" i="4" s="1"/>
  <c r="I38" i="4"/>
  <c r="K38" i="4" s="1"/>
  <c r="I39" i="4"/>
  <c r="K39" i="4" s="1"/>
  <c r="I40" i="4"/>
  <c r="K40" i="4" s="1"/>
  <c r="K43" i="4"/>
  <c r="K44" i="4"/>
  <c r="K46" i="4"/>
  <c r="A52" i="4"/>
  <c r="I53" i="4"/>
  <c r="K53" i="4" s="1"/>
  <c r="B54" i="4"/>
  <c r="B55" i="4" s="1"/>
  <c r="D54" i="4"/>
  <c r="D55" i="4" s="1"/>
  <c r="E54" i="4"/>
  <c r="F54" i="4"/>
  <c r="G54" i="4"/>
  <c r="J54" i="4"/>
  <c r="J55" i="4" s="1"/>
  <c r="C55" i="4"/>
  <c r="F9" i="4" l="1"/>
  <c r="F31" i="4" s="1"/>
  <c r="G9" i="4"/>
  <c r="G31" i="4" s="1"/>
  <c r="E9" i="4"/>
  <c r="E31" i="4" s="1"/>
  <c r="B75" i="3"/>
  <c r="K50" i="4"/>
  <c r="C9" i="3"/>
  <c r="C22" i="3" s="1"/>
  <c r="C35" i="3" s="1"/>
  <c r="C38" i="3" s="1"/>
  <c r="C62" i="3" s="1"/>
  <c r="C65" i="3" s="1"/>
  <c r="B9" i="3"/>
  <c r="B22" i="3" s="1"/>
  <c r="B35" i="3" s="1"/>
  <c r="E31" i="2"/>
  <c r="C71" i="1"/>
  <c r="C31" i="1"/>
  <c r="C87" i="1" s="1"/>
  <c r="C91" i="1" s="1"/>
  <c r="C92" i="1" s="1"/>
  <c r="G55" i="4" l="1"/>
  <c r="F55" i="4"/>
  <c r="E55" i="4"/>
  <c r="E35" i="2"/>
  <c r="H29" i="4" s="1"/>
  <c r="E46" i="2" s="1"/>
  <c r="E50" i="2"/>
  <c r="B38" i="3"/>
  <c r="D82" i="1"/>
  <c r="I52" i="4"/>
  <c r="C82" i="1"/>
  <c r="B62" i="3" l="1"/>
  <c r="B65" i="3" s="1"/>
  <c r="B76" i="3" s="1"/>
  <c r="K52" i="4"/>
  <c r="I29" i="4"/>
  <c r="K29" i="4" l="1"/>
  <c r="I32" i="4"/>
  <c r="K32" i="4" s="1"/>
  <c r="K54" i="4" s="1"/>
  <c r="H54" i="4"/>
  <c r="H9" i="4" l="1"/>
  <c r="I54" i="4"/>
  <c r="H31" i="4" l="1"/>
  <c r="I9" i="4"/>
  <c r="H55" i="4"/>
  <c r="I31" i="4" l="1"/>
  <c r="K9" i="4"/>
  <c r="I55" i="4"/>
  <c r="K31" i="4" l="1"/>
  <c r="M31" i="4" s="1"/>
  <c r="M9" i="4"/>
  <c r="K55" i="4"/>
</calcChain>
</file>

<file path=xl/sharedStrings.xml><?xml version="1.0" encoding="utf-8"?>
<sst xmlns="http://schemas.openxmlformats.org/spreadsheetml/2006/main" count="254" uniqueCount="209">
  <si>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</si>
  <si>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</si>
  <si>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</si>
  <si>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</si>
  <si>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прим.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</si>
  <si>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</si>
  <si>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</si>
  <si>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</si>
  <si>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</si>
  <si>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</si>
  <si>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Авансы выданные на покупку (строительство) основных средств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</si>
  <si>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</si>
  <si>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</si>
  <si>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</si>
  <si>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</si>
  <si>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</si>
  <si>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</si>
  <si>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</si>
  <si>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</si>
  <si>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</si>
  <si>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</si>
  <si>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</si>
  <si>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</si>
  <si>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</si>
  <si>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</si>
  <si>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</si>
  <si>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</si>
  <si>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</si>
  <si>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</si>
  <si>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</si>
  <si>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</si>
  <si>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</si>
  <si>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</si>
  <si>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</si>
  <si>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</si>
  <si>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</si>
  <si>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</si>
  <si>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</si>
  <si>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</si>
  <si>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</si>
  <si>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</si>
  <si>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Средства клиентов</t>
  </si>
  <si>
    <t>Субординированный долг</t>
  </si>
  <si>
    <t>Обязательства по рекультивации золоотвалов</t>
  </si>
  <si>
    <t>Обязательства по вознаграждениям работникам</t>
  </si>
  <si>
    <t>Долгосрочная кредиторская задолженность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</si>
  <si>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</si>
  <si>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</si>
  <si>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</si>
  <si>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</si>
  <si>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</si>
  <si>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</si>
  <si>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</si>
  <si>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</si>
  <si>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</si>
  <si>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</si>
  <si>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</si>
  <si>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</si>
  <si>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</si>
  <si>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</si>
  <si>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</si>
  <si>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Генеральный директор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</si>
  <si>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</si>
  <si>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</si>
  <si>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</si>
  <si>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</si>
  <si>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</si>
  <si>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</si>
  <si>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</si>
  <si>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</si>
  <si>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</si>
  <si>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</si>
  <si>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</si>
  <si>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</si>
  <si>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</si>
  <si>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</si>
  <si>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</si>
  <si>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</si>
  <si>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</si>
  <si>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33, 34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</si>
  <si>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</si>
  <si>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</si>
  <si>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</si>
  <si>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</si>
  <si>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</si>
  <si>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</si>
  <si>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</si>
  <si>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</si>
  <si>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</si>
  <si>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</si>
  <si>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</si>
  <si>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</si>
  <si>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</si>
  <si>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</si>
  <si>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</si>
  <si>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</si>
  <si>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</si>
  <si>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</si>
  <si>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</si>
  <si>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</si>
  <si>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сомнительным долгам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</si>
  <si>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</si>
  <si>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</si>
  <si>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</si>
  <si>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</si>
  <si>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</si>
  <si>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</si>
  <si>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</si>
  <si>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</si>
  <si>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</si>
  <si>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</si>
  <si>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</si>
  <si>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</si>
  <si>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</si>
  <si>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</si>
  <si>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</si>
  <si>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</si>
  <si>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</si>
  <si>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</si>
  <si>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</si>
  <si>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</si>
  <si>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</si>
  <si>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</si>
  <si>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</si>
  <si>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</si>
  <si>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</si>
  <si>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</si>
  <si>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</si>
  <si>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</si>
  <si>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</si>
  <si>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</si>
  <si>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</si>
  <si>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</si>
  <si>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</si>
  <si>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</si>
  <si>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</si>
  <si>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</si>
  <si>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</si>
  <si>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</si>
  <si>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</si>
  <si>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</si>
  <si>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</si>
  <si>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</si>
  <si>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</si>
  <si>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</si>
  <si>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</si>
  <si>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</si>
  <si>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</si>
  <si>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</si>
  <si>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</si>
  <si>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</si>
  <si>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</si>
  <si>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</si>
  <si>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</si>
  <si>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</si>
  <si>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</si>
  <si>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</si>
  <si>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Амортизация  резерва переоценки основных средств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</si>
  <si>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</si>
  <si>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</si>
  <si>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</si>
  <si>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</si>
  <si>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</si>
  <si>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</si>
  <si>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</si>
  <si>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</si>
  <si>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</si>
  <si>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</si>
  <si>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</si>
  <si>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</si>
  <si>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</si>
  <si>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</si>
  <si>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>ИТОГО СОВОКУПНЫЙ ДОХОД/УБЫТОК ЗА ПЕРИОД</t>
  </si>
  <si>
    <t>Прочие текущие активы</t>
  </si>
  <si>
    <t>Прочие долгосрочные активы</t>
  </si>
  <si>
    <t>Поступления по государственным субсидиям</t>
  </si>
  <si>
    <t>Поступления от связанных сторон</t>
  </si>
  <si>
    <t>1 квартал 2017 г.</t>
  </si>
  <si>
    <t>1 квартал 2016 г.</t>
  </si>
  <si>
    <t>Увеличение (уменьшение) налогов к возмещению и оплаченных налогов</t>
  </si>
  <si>
    <t>Увеличение (уменьшение) налогов к оплате</t>
  </si>
  <si>
    <t>Изменение в авансах, выданных на приобретение основных средств</t>
  </si>
  <si>
    <t>Погашение финансовой помощи связанной стороной</t>
  </si>
  <si>
    <t>Отложенные налоговые активы</t>
  </si>
  <si>
    <t>Начисление резервов согласно МСФО 9</t>
  </si>
  <si>
    <t>Сальдо на 31.12.18 г.</t>
  </si>
  <si>
    <t>Татаров И.В.</t>
  </si>
  <si>
    <t>Займы выданные</t>
  </si>
  <si>
    <t>размещ акций</t>
  </si>
  <si>
    <t>всего активы</t>
  </si>
  <si>
    <t>НМА</t>
  </si>
  <si>
    <t>Д Обяз</t>
  </si>
  <si>
    <t>К Обяз</t>
  </si>
  <si>
    <t>Чистые активы</t>
  </si>
  <si>
    <t>Бал ст-ть 1 акц</t>
  </si>
  <si>
    <t>Расходы связанные с уценкой</t>
  </si>
  <si>
    <t>Погашение фыинансовой помощи</t>
  </si>
  <si>
    <t>Прочие операции с акционерами (дисконт фин помощи)</t>
  </si>
  <si>
    <t>Сальдо на 31.12.19 г.</t>
  </si>
  <si>
    <t>по состоянию на 30 сентября 2020 года</t>
  </si>
  <si>
    <t>Финансовые гарантии, краткосрочные</t>
  </si>
  <si>
    <t>-</t>
  </si>
  <si>
    <t>за период, заканчивающийся 30 сентября 2020 года</t>
  </si>
  <si>
    <t>9 месяцев 2020 г.</t>
  </si>
  <si>
    <t>9 месяцев 2019 г.</t>
  </si>
  <si>
    <t>Финансовая помощь связанной стороне</t>
  </si>
  <si>
    <t>Погашение задолженности по финансовой аренде</t>
  </si>
  <si>
    <t>Сальдо на 30.09.20 г.</t>
  </si>
  <si>
    <t>Корректировка займов до справедливой стоимости за минусом отложенного налога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</si>
</sst>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9">
    <numFmt numFmtId="164" formatCode="#,##0&quot;  &quot;"/>
    <numFmt numFmtId="165" formatCode="0\ %\ "/>
    <numFmt numFmtId="166" formatCode="#,##0.0&quot;  &quot;"/>
    <numFmt numFmtId="167" formatCode="0.0\ %\ "/>
    <numFmt numFmtId="168" formatCode="#,##0.00&quot;  &quot;"/>
    <numFmt numFmtId="169" formatCode="0.00\ %\ "/>
    <numFmt numFmtId="170" formatCode="#,##0.000&quot;  &quot;"/>
    <numFmt numFmtId="171" formatCode="_-* #,##0&quot; руб&quot;_-;\-* #,##0&quot; руб&quot;_-;_-* &quot;- руб&quot;_-;_-@_-"/>
    <numFmt numFmtId="172" formatCode="#,##0.00&quot; ?&quot;;\-#,##0.00&quot; ?&quot;"/>
    <numFmt numFmtId="173" formatCode="#,##0.0&quot; ?&quot;;\-#,##0.0&quot; ?&quot;"/>
    <numFmt numFmtId="174" formatCode="#,##0&quot; ?&quot;;\-#,##0&quot; ?&quot;"/>
    <numFmt numFmtId="175" formatCode="0.0"/>
    <numFmt numFmtId="176" formatCode="General_)"/>
    <numFmt numFmtId="177" formatCode="@&quot; ($)&quot;"/>
    <numFmt numFmtId="178" formatCode="@&quot; (%)&quot;"/>
    <numFmt numFmtId="179" formatCode="@&quot; (x)&quot;"/>
    <numFmt numFmtId="180" formatCode="@&quot; (£)&quot;"/>
    <numFmt numFmtId="181" formatCode="@&quot; (¥)&quot;"/>
    <numFmt numFmtId="182" formatCode="@&quot; (€)&quot;"/>
    <numFmt numFmtId="183" formatCode="0.0_)\%;\(0.0&quot;)%&quot;;0.0_)\%;@_)_%"/>
    <numFmt numFmtId="184" formatCode="#,##0.0_)_%;\(#,##0.0\)_%;0.0_)_%;@_)_%"/>
    <numFmt numFmtId="185" formatCode="#,##0.00_x;\(#,##0.00\)_x;0.00_x;@_x"/>
    <numFmt numFmtId="186" formatCode="#,##0.00_x_x;\(#,##0.00\)_x_x;0_x_x;@_x_x"/>
    <numFmt numFmtId="187" formatCode="#,##0.00_x_x_x;\(#,##0.00\)_x_x_x;0.00_x_x_x;@_x_x_x"/>
    <numFmt numFmtId="188" formatCode="#,##0.00_x_x_x_x;\(#,##0.00\)_x_x_x_x;0.00_x_x_x_x;@_x_x_x_x"/>
    <numFmt numFmtId="189" formatCode="#,##0.00_x_x_x_x_x_x_x;\(#,##0.00\)_x_x_x_x_x_x_x;0.00_x_x_x_x_x_x_x;@_x_x_x_x_x_x_x"/>
    <numFmt numFmtId="190" formatCode="#,##0.00_x_x_x_x_x_x_x_x;\(#,##0.00\)_x_x_x_x_x_x_x_x;0.00_x_x_x_x_x_x_x_x;@_x_x_x_x_x_x_x_x"/>
    <numFmt numFmtId="191" formatCode="#,##0.00_x_x_x_x_x_x_x_x_x;\(#,##0.00\)_x_x_x_x_x_x_x_x_x;0.00_x_x_x_x_x_x_x_x_x;@_x_x_x_x_x_x_x_x_x"/>
    <numFmt numFmtId="192" formatCode="#,##0.0_x;\(#,##0.0\)_x;0.0_x;@_x"/>
    <numFmt numFmtId="193" formatCode="#,##0.0_x_x;\(#,##0.0\)_x_x;0.0_x_x;@_x_x"/>
    <numFmt numFmtId="194" formatCode="#,##0.0_x_x_x;\(#,##0.0\)_x_x_x;0.0_x_x_x;@_x_x_x"/>
    <numFmt numFmtId="195" formatCode="#,##0.0_x_x_x_x;\(#,##0.0\)_x_x_x_x;0.0_x_x_x_x;@_x_x_x_x"/>
    <numFmt numFmtId="196" formatCode="#,##0.0_x_x_x_x_x_x;\(#,##0.0\)_x_x_x_x_x_x;0.0_x_x_x_x_x_x;@_x_x_x_x_x_x"/>
    <numFmt numFmtId="197" formatCode="#,##0.0_x_x_x_x_x_x_x;\(#,##0.0\)_x_x_x_x_x_x_x;0.0_x_x_x_x_x_x_x;@_x_x_x_x_x_x_x"/>
    <numFmt numFmtId="198" formatCode="#,##0.0_x_x_x_x_x_x_x_x;\(#,##0.0\)_x_x_x_x_x_x_x_x;0.0_x_x_x_x_x_x_x_x;@_x_x_x_x_x_x_x_x"/>
    <numFmt numFmtId="199" formatCode="_(* #,##0_);_(* \(#,##0\);_(* \-_);_(@_)"/>
    <numFmt numFmtId="200" formatCode="#,##0_x;\(#,##0\)_x;0_x;@_x"/>
    <numFmt numFmtId="201" formatCode="#,##0_x_x;\(#,##0\)_x_x;0_x_x;@_x_x"/>
    <numFmt numFmtId="202" formatCode="#,##0_x_x_x;\(#,##0\)_x_x_x;0_x_x_x;@_x_x_x"/>
    <numFmt numFmtId="203" formatCode="#,##0_x_x_x_x;\(#,##0\)_x_x_x_x;0_x_x_x_x;@_x_x_x_x"/>
    <numFmt numFmtId="204" formatCode="#,##0_x_x_x_x_x_x;\(#,##0\)_x_x_x_x_x_x;0_x_x_x_x_x_x;@_x_x_x_x_x_x"/>
    <numFmt numFmtId="205" formatCode="#,##0_x_x_x_x_x_x_X;\(#,##0\)_x_x_x_x_x_x_x;0_x_x_x_x_x_x_x;@_x_x_x_x_x_x_x"/>
    <numFmt numFmtId="206" formatCode="#,##0.0_);\(#,##0.0\)"/>
    <numFmt numFmtId="207" formatCode="#,##0.0_);\(#,##0.0\);#,##0.0_);@_)"/>
    <numFmt numFmtId="208" formatCode="\£_(#,##0.00_);&quot;£(&quot;#,##0.00\)"/>
    <numFmt numFmtId="209" formatCode="\£_(#,##0.00_);&quot;£(&quot;#,##0.00\);\£_(0.00_);@_)"/>
    <numFmt numFmtId="210" formatCode="#,##0.00;\-#,##0.00"/>
    <numFmt numFmtId="211" formatCode="#,##0.00_);\(#,##0.00\);0.00_);@_)"/>
    <numFmt numFmtId="212" formatCode="_-* #,##0.000_-;\-* #,##0.000_-;_-* \-_-;_-@_-"/>
    <numFmt numFmtId="213" formatCode="\€_(#,##0.00_);&quot;€(&quot;#,##0.00\);\€_(0.00_);@_)"/>
    <numFmt numFmtId="214" formatCode="#,##0.0_)\x;\(#,##0.0&quot;)x&quot;"/>
    <numFmt numFmtId="215" formatCode="#,##0_)\x;\(#,##0&quot;)x&quot;;0_)\x;@_)_x"/>
    <numFmt numFmtId="216" formatCode="#,##0.0_)_x;\(#,##0.0\)_x"/>
    <numFmt numFmtId="217" formatCode="#,##0_)_x;\(#,##0\)_x;0_)_x;@_)_x"/>
    <numFmt numFmtId="218" formatCode="0.0_)\%;\(0.0&quot;)%&quot;"/>
    <numFmt numFmtId="219" formatCode="#,##0.0_)_%;\(#,##0.0\)_%"/>
    <numFmt numFmtId="220" formatCode="_-* #,##0_р_._-;\-* #,##0_р_._-;_-* \-_р_._-;_-@_-"/>
    <numFmt numFmtId="221" formatCode="d\-mmm\-yyyy;@"/>
    <numFmt numFmtId="222" formatCode="_(* #,##0.00_);_(* \(#,##0.00\);_(* \-_);_(@_)"/>
  </numFmts>
  <fonts count="36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</borders>
  <cellStyleXfs count="2329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206" fontId="35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35" fillId="0" borderId="0" applyFill="0" applyBorder="0" applyAlignment="0" applyProtection="0"/>
    <xf numFmtId="206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8" fontId="35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10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4" fontId="35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6" fontId="35" fillId="0" borderId="0" applyFill="0" applyBorder="0" applyAlignment="0" applyProtection="0"/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35" fillId="0" borderId="0" applyFill="0" applyBorder="0" applyAlignment="0" applyProtection="0"/>
    <xf numFmtId="216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35" fillId="0" borderId="0" applyBorder="0">
      <alignment horizontal="right"/>
    </xf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73" fontId="35" fillId="0" borderId="0" applyBorder="0">
      <alignment horizontal="right"/>
    </xf>
    <xf numFmtId="166" fontId="2" fillId="0" borderId="0" applyBorder="0">
      <alignment horizontal="right"/>
    </xf>
    <xf numFmtId="168" fontId="35" fillId="0" borderId="0" applyBorder="0">
      <alignment horizontal="right"/>
    </xf>
    <xf numFmtId="169" fontId="35" fillId="0" borderId="0" applyFill="0" applyBorder="0"/>
    <xf numFmtId="171" fontId="1" fillId="0" borderId="0">
      <alignment horizontal="center"/>
    </xf>
    <xf numFmtId="172" fontId="35" fillId="0" borderId="0" applyBorder="0">
      <alignment horizontal="right"/>
    </xf>
    <xf numFmtId="168" fontId="2" fillId="0" borderId="0" applyBorder="0">
      <alignment horizontal="right"/>
    </xf>
    <xf numFmtId="170" fontId="35" fillId="0" borderId="0" applyFill="0" applyBorder="0"/>
    <xf numFmtId="4" fontId="3" fillId="0" borderId="0" applyBorder="0" applyProtection="0">
      <alignment horizontal="left" wrapText="1"/>
    </xf>
    <xf numFmtId="174" fontId="35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35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64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6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287">
    <xf numFmtId="0" fontId="0" fillId="0" borderId="0" xfId="0"/>
    <xf numFmtId="199" fontId="16" fillId="0" borderId="0" xfId="1478" applyNumberFormat="1" applyFont="1"/>
    <xf numFmtId="199" fontId="16" fillId="0" borderId="0" xfId="1478" applyNumberFormat="1" applyFont="1" applyAlignment="1">
      <alignment horizontal="center"/>
    </xf>
    <xf numFmtId="199" fontId="2" fillId="0" borderId="0" xfId="1478" applyNumberFormat="1" applyFont="1" applyFill="1" applyBorder="1"/>
    <xf numFmtId="220" fontId="2" fillId="0" borderId="0" xfId="1478" applyNumberFormat="1" applyFont="1" applyFill="1" applyBorder="1"/>
    <xf numFmtId="199" fontId="2" fillId="0" borderId="0" xfId="1478" applyNumberFormat="1" applyFont="1"/>
    <xf numFmtId="0" fontId="17" fillId="0" borderId="0" xfId="1478" applyFont="1" applyAlignment="1"/>
    <xf numFmtId="0" fontId="17" fillId="0" borderId="0" xfId="1478" applyFont="1" applyAlignment="1">
      <alignment horizontal="center"/>
    </xf>
    <xf numFmtId="0" fontId="18" fillId="0" borderId="0" xfId="1478" applyFont="1" applyFill="1" applyBorder="1" applyAlignment="1"/>
    <xf numFmtId="220" fontId="18" fillId="0" borderId="0" xfId="1478" applyNumberFormat="1" applyFont="1" applyFill="1" applyBorder="1" applyAlignment="1"/>
    <xf numFmtId="0" fontId="17" fillId="0" borderId="0" xfId="1478" applyFont="1"/>
    <xf numFmtId="0" fontId="19" fillId="0" borderId="0" xfId="1478" applyFont="1" applyFill="1" applyBorder="1"/>
    <xf numFmtId="220" fontId="19" fillId="0" borderId="0" xfId="1478" applyNumberFormat="1" applyFont="1" applyFill="1" applyBorder="1"/>
    <xf numFmtId="0" fontId="16" fillId="0" borderId="5" xfId="1478" applyFont="1" applyBorder="1"/>
    <xf numFmtId="0" fontId="16" fillId="0" borderId="5" xfId="1478" applyFont="1" applyBorder="1" applyAlignment="1">
      <alignment horizontal="center"/>
    </xf>
    <xf numFmtId="0" fontId="19" fillId="0" borderId="5" xfId="1478" applyFont="1" applyFill="1" applyBorder="1"/>
    <xf numFmtId="220" fontId="19" fillId="0" borderId="5" xfId="1478" applyNumberFormat="1" applyFont="1" applyFill="1" applyBorder="1"/>
    <xf numFmtId="0" fontId="20" fillId="0" borderId="0" xfId="1478" applyFont="1" applyBorder="1"/>
    <xf numFmtId="0" fontId="20" fillId="0" borderId="0" xfId="1478" applyFont="1" applyBorder="1" applyAlignment="1">
      <alignment horizontal="center"/>
    </xf>
    <xf numFmtId="199" fontId="17" fillId="0" borderId="6" xfId="1478" applyNumberFormat="1" applyFont="1" applyBorder="1" applyAlignment="1">
      <alignment horizontal="center"/>
    </xf>
    <xf numFmtId="199" fontId="17" fillId="0" borderId="7" xfId="1478" applyNumberFormat="1" applyFont="1" applyBorder="1" applyAlignment="1">
      <alignment horizontal="center"/>
    </xf>
    <xf numFmtId="221" fontId="21" fillId="0" borderId="8" xfId="1478" applyNumberFormat="1" applyFont="1" applyFill="1" applyBorder="1" applyAlignment="1">
      <alignment horizontal="center" wrapText="1"/>
    </xf>
    <xf numFmtId="221" fontId="21" fillId="0" borderId="9" xfId="1478" applyNumberFormat="1" applyFont="1" applyFill="1" applyBorder="1" applyAlignment="1">
      <alignment horizontal="center" wrapText="1"/>
    </xf>
    <xf numFmtId="199" fontId="22" fillId="0" borderId="0" xfId="1478" applyNumberFormat="1" applyFont="1"/>
    <xf numFmtId="199" fontId="17" fillId="0" borderId="10" xfId="1478" applyNumberFormat="1" applyFont="1" applyBorder="1" applyAlignment="1">
      <alignment horizontal="left" vertical="top"/>
    </xf>
    <xf numFmtId="199" fontId="17" fillId="0" borderId="11" xfId="1478" applyNumberFormat="1" applyFont="1" applyBorder="1" applyAlignment="1">
      <alignment horizontal="center" vertical="top"/>
    </xf>
    <xf numFmtId="199" fontId="2" fillId="0" borderId="11" xfId="1478" applyNumberFormat="1" applyFont="1" applyFill="1" applyBorder="1" applyAlignment="1">
      <alignment horizontal="right" wrapText="1"/>
    </xf>
    <xf numFmtId="220" fontId="2" fillId="0" borderId="12" xfId="1478" applyNumberFormat="1" applyFont="1" applyFill="1" applyBorder="1" applyAlignment="1">
      <alignment horizontal="right" wrapText="1"/>
    </xf>
    <xf numFmtId="49" fontId="16" fillId="0" borderId="13" xfId="1478" applyNumberFormat="1" applyFont="1" applyBorder="1" applyAlignment="1">
      <alignment horizontal="left" wrapText="1" indent="2"/>
    </xf>
    <xf numFmtId="220" fontId="16" fillId="0" borderId="1" xfId="1478" applyNumberFormat="1" applyFont="1" applyFill="1" applyBorder="1" applyAlignment="1">
      <alignment horizontal="center" vertical="center" wrapText="1"/>
    </xf>
    <xf numFmtId="199" fontId="2" fillId="0" borderId="1" xfId="1478" applyNumberFormat="1" applyFont="1" applyFill="1" applyBorder="1" applyAlignment="1">
      <alignment horizontal="right" wrapText="1"/>
    </xf>
    <xf numFmtId="220" fontId="16" fillId="0" borderId="1" xfId="1478" applyNumberFormat="1" applyFont="1" applyFill="1" applyBorder="1" applyAlignment="1">
      <alignment horizontal="right" vertical="center" wrapText="1"/>
    </xf>
    <xf numFmtId="199" fontId="17" fillId="0" borderId="13" xfId="1478" applyNumberFormat="1" applyFont="1" applyBorder="1" applyAlignment="1">
      <alignment horizontal="left" indent="2"/>
    </xf>
    <xf numFmtId="220" fontId="17" fillId="0" borderId="1" xfId="1478" applyNumberFormat="1" applyFont="1" applyFill="1" applyBorder="1" applyAlignment="1">
      <alignment horizontal="center" vertical="center"/>
    </xf>
    <xf numFmtId="199" fontId="21" fillId="0" borderId="1" xfId="1478" applyNumberFormat="1" applyFont="1" applyFill="1" applyBorder="1" applyAlignment="1">
      <alignment horizontal="right" wrapText="1"/>
    </xf>
    <xf numFmtId="199" fontId="21" fillId="0" borderId="0" xfId="1478" applyNumberFormat="1" applyFont="1"/>
    <xf numFmtId="199" fontId="17" fillId="0" borderId="13" xfId="1478" applyNumberFormat="1" applyFont="1" applyBorder="1" applyAlignment="1">
      <alignment horizontal="left"/>
    </xf>
    <xf numFmtId="49" fontId="16" fillId="0" borderId="15" xfId="1478" applyNumberFormat="1" applyFont="1" applyBorder="1" applyAlignment="1">
      <alignment horizontal="left" wrapText="1" indent="2"/>
    </xf>
    <xf numFmtId="49" fontId="16" fillId="0" borderId="16" xfId="1478" applyNumberFormat="1" applyFont="1" applyFill="1" applyBorder="1" applyAlignment="1">
      <alignment horizontal="center" vertical="center" wrapText="1"/>
    </xf>
    <xf numFmtId="199" fontId="2" fillId="0" borderId="16" xfId="1478" applyNumberFormat="1" applyFont="1" applyFill="1" applyBorder="1" applyAlignment="1">
      <alignment horizontal="right" wrapText="1"/>
    </xf>
    <xf numFmtId="199" fontId="17" fillId="0" borderId="6" xfId="1478" applyNumberFormat="1" applyFont="1" applyBorder="1" applyAlignment="1">
      <alignment horizontal="left"/>
    </xf>
    <xf numFmtId="199" fontId="17" fillId="0" borderId="7" xfId="1478" applyNumberFormat="1" applyFont="1" applyFill="1" applyBorder="1" applyAlignment="1">
      <alignment horizontal="center" vertical="center"/>
    </xf>
    <xf numFmtId="199" fontId="16" fillId="0" borderId="17" xfId="1478" applyNumberFormat="1" applyFont="1" applyBorder="1" applyAlignment="1">
      <alignment horizontal="left"/>
    </xf>
    <xf numFmtId="199" fontId="16" fillId="0" borderId="0" xfId="1478" applyNumberFormat="1" applyFont="1" applyFill="1" applyBorder="1" applyAlignment="1">
      <alignment horizontal="center" vertical="center"/>
    </xf>
    <xf numFmtId="199" fontId="2" fillId="0" borderId="0" xfId="1478" applyNumberFormat="1" applyFont="1" applyFill="1" applyBorder="1" applyAlignment="1">
      <alignment horizontal="right" wrapText="1"/>
    </xf>
    <xf numFmtId="199" fontId="17" fillId="0" borderId="11" xfId="1478" applyNumberFormat="1" applyFont="1" applyFill="1" applyBorder="1" applyAlignment="1">
      <alignment horizontal="center" vertical="center"/>
    </xf>
    <xf numFmtId="49" fontId="16" fillId="0" borderId="1" xfId="1478" applyNumberFormat="1" applyFont="1" applyFill="1" applyBorder="1" applyAlignment="1">
      <alignment horizontal="center" vertical="center" wrapText="1"/>
    </xf>
    <xf numFmtId="199" fontId="17" fillId="0" borderId="1" xfId="1478" applyNumberFormat="1" applyFont="1" applyFill="1" applyBorder="1" applyAlignment="1">
      <alignment horizontal="center" vertical="center"/>
    </xf>
    <xf numFmtId="49" fontId="16" fillId="0" borderId="16" xfId="1478" applyNumberFormat="1" applyFont="1" applyFill="1" applyBorder="1" applyAlignment="1">
      <alignment horizontal="center" wrapText="1"/>
    </xf>
    <xf numFmtId="199" fontId="21" fillId="0" borderId="16" xfId="1478" applyNumberFormat="1" applyFont="1" applyFill="1" applyBorder="1" applyAlignment="1">
      <alignment horizontal="right" wrapText="1"/>
    </xf>
    <xf numFmtId="199" fontId="2" fillId="0" borderId="0" xfId="1478" applyNumberFormat="1" applyFont="1" applyFill="1"/>
    <xf numFmtId="199" fontId="16" fillId="0" borderId="0" xfId="1478" applyNumberFormat="1" applyFont="1" applyBorder="1"/>
    <xf numFmtId="199" fontId="16" fillId="0" borderId="0" xfId="1478" applyNumberFormat="1" applyFont="1" applyBorder="1" applyAlignment="1">
      <alignment horizontal="center"/>
    </xf>
    <xf numFmtId="199" fontId="22" fillId="0" borderId="0" xfId="1478" applyNumberFormat="1" applyFont="1" applyFill="1" applyBorder="1"/>
    <xf numFmtId="220" fontId="22" fillId="0" borderId="0" xfId="1478" applyNumberFormat="1" applyFont="1" applyFill="1" applyBorder="1"/>
    <xf numFmtId="0" fontId="23" fillId="0" borderId="0" xfId="1478" applyFont="1" applyFill="1" applyBorder="1" applyAlignment="1">
      <alignment wrapText="1"/>
    </xf>
    <xf numFmtId="0" fontId="23" fillId="0" borderId="0" xfId="1478" applyFont="1" applyFill="1" applyBorder="1" applyAlignment="1">
      <alignment horizontal="center" wrapText="1"/>
    </xf>
    <xf numFmtId="0" fontId="23" fillId="0" borderId="18" xfId="1478" applyFont="1" applyFill="1" applyBorder="1" applyAlignment="1">
      <alignment wrapText="1"/>
    </xf>
    <xf numFmtId="220" fontId="23" fillId="0" borderId="0" xfId="1478" applyNumberFormat="1" applyFont="1" applyFill="1" applyBorder="1" applyAlignment="1">
      <alignment horizontal="left" wrapText="1"/>
    </xf>
    <xf numFmtId="220" fontId="23" fillId="0" borderId="0" xfId="1478" applyNumberFormat="1" applyFont="1" applyFill="1" applyBorder="1" applyAlignment="1">
      <alignment horizontal="center" vertical="center" wrapText="1"/>
    </xf>
    <xf numFmtId="220" fontId="24" fillId="0" borderId="0" xfId="1478" applyNumberFormat="1" applyFont="1" applyFill="1" applyBorder="1" applyAlignment="1">
      <alignment horizontal="center" vertical="center" wrapText="1"/>
    </xf>
    <xf numFmtId="0" fontId="24" fillId="0" borderId="0" xfId="1478" applyFont="1" applyFill="1" applyAlignment="1">
      <alignment vertical="center" wrapText="1"/>
    </xf>
    <xf numFmtId="0" fontId="24" fillId="0" borderId="0" xfId="1478" applyFont="1" applyFill="1" applyAlignment="1">
      <alignment horizontal="center" vertical="center" wrapText="1"/>
    </xf>
    <xf numFmtId="220" fontId="24" fillId="0" borderId="0" xfId="1478" applyNumberFormat="1" applyFont="1" applyFill="1" applyAlignment="1">
      <alignment vertical="center" wrapText="1"/>
    </xf>
    <xf numFmtId="4" fontId="2" fillId="0" borderId="0" xfId="1478" applyNumberFormat="1" applyFont="1" applyFill="1" applyBorder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 applyAlignment="1"/>
    <xf numFmtId="0" fontId="21" fillId="0" borderId="0" xfId="1478" applyFont="1" applyAlignment="1">
      <alignment horizontal="center"/>
    </xf>
    <xf numFmtId="0" fontId="2" fillId="0" borderId="0" xfId="1478" applyNumberFormat="1" applyFont="1"/>
    <xf numFmtId="199" fontId="2" fillId="0" borderId="0" xfId="1478" applyNumberFormat="1" applyFont="1" applyAlignment="1">
      <alignment horizontal="center"/>
    </xf>
    <xf numFmtId="0" fontId="21" fillId="0" borderId="0" xfId="1478" applyFont="1"/>
    <xf numFmtId="0" fontId="2" fillId="0" borderId="0" xfId="1478" applyFont="1" applyBorder="1"/>
    <xf numFmtId="0" fontId="2" fillId="0" borderId="5" xfId="1478" applyFont="1" applyBorder="1"/>
    <xf numFmtId="0" fontId="27" fillId="0" borderId="5" xfId="1478" applyFont="1" applyBorder="1"/>
    <xf numFmtId="0" fontId="27" fillId="0" borderId="5" xfId="1478" applyFont="1" applyBorder="1" applyAlignment="1">
      <alignment horizontal="center"/>
    </xf>
    <xf numFmtId="0" fontId="27" fillId="0" borderId="0" xfId="1478" applyFont="1" applyBorder="1"/>
    <xf numFmtId="0" fontId="27" fillId="0" borderId="0" xfId="1478" applyFont="1" applyBorder="1" applyAlignment="1">
      <alignment horizontal="center"/>
    </xf>
    <xf numFmtId="49" fontId="21" fillId="0" borderId="8" xfId="1478" applyNumberFormat="1" applyFont="1" applyBorder="1" applyAlignment="1">
      <alignment horizontal="center" vertical="center" wrapText="1"/>
    </xf>
    <xf numFmtId="49" fontId="21" fillId="0" borderId="8" xfId="1478" applyNumberFormat="1" applyFont="1" applyFill="1" applyBorder="1" applyAlignment="1">
      <alignment horizontal="center" vertical="center" wrapText="1"/>
    </xf>
    <xf numFmtId="49" fontId="2" fillId="0" borderId="0" xfId="1478" applyNumberFormat="1" applyFont="1" applyFill="1" applyAlignment="1">
      <alignment horizontal="center" vertical="center" wrapText="1"/>
    </xf>
    <xf numFmtId="49" fontId="2" fillId="0" borderId="0" xfId="1478" applyNumberFormat="1" applyFont="1" applyAlignment="1">
      <alignment horizontal="center" vertical="center" wrapText="1"/>
    </xf>
    <xf numFmtId="0" fontId="2" fillId="0" borderId="11" xfId="1478" applyFont="1" applyBorder="1" applyAlignment="1">
      <alignment horizontal="center" vertical="center"/>
    </xf>
    <xf numFmtId="199" fontId="21" fillId="0" borderId="11" xfId="1478" applyNumberFormat="1" applyFont="1" applyBorder="1" applyAlignment="1">
      <alignment horizontal="right" wrapText="1"/>
    </xf>
    <xf numFmtId="199" fontId="21" fillId="0" borderId="12" xfId="1478" applyNumberFormat="1" applyFont="1" applyBorder="1" applyAlignment="1">
      <alignment horizontal="right" wrapText="1"/>
    </xf>
    <xf numFmtId="0" fontId="2" fillId="0" borderId="1" xfId="1478" applyFont="1" applyBorder="1" applyAlignment="1">
      <alignment horizontal="center" vertical="center" wrapText="1"/>
    </xf>
    <xf numFmtId="199" fontId="2" fillId="0" borderId="1" xfId="1478" applyNumberFormat="1" applyFont="1" applyBorder="1" applyAlignment="1">
      <alignment horizontal="right" wrapText="1"/>
    </xf>
    <xf numFmtId="199" fontId="2" fillId="0" borderId="14" xfId="1478" applyNumberFormat="1" applyFont="1" applyBorder="1" applyAlignment="1">
      <alignment horizontal="right" wrapText="1"/>
    </xf>
    <xf numFmtId="0" fontId="21" fillId="0" borderId="13" xfId="1478" applyFont="1" applyBorder="1"/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199" fontId="21" fillId="0" borderId="1" xfId="1478" applyNumberFormat="1" applyFont="1" applyBorder="1" applyAlignment="1">
      <alignment horizontal="right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199" fontId="21" fillId="0" borderId="14" xfId="1478" applyNumberFormat="1" applyFont="1" applyBorder="1" applyAlignment="1">
      <alignment horizontal="right" wrapText="1"/>
    </xf>
    <xf numFmtId="0" fontId="27" fillId="0" borderId="0" xfId="1478" applyFont="1"/>
    <xf numFmtId="199" fontId="21" fillId="0" borderId="1" xfId="1478" applyNumberFormat="1" applyFont="1" applyBorder="1" applyAlignment="1">
      <alignment horizontal="left" vertical="center" wrapText="1"/>
    </xf>
    <xf numFmtId="199" fontId="21" fillId="0" borderId="14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3" xfId="1478" applyFont="1" applyBorder="1" applyAlignment="1"/>
    <xf numFmtId="0" fontId="21" fillId="0" borderId="1" xfId="1478" applyFont="1" applyBorder="1" applyAlignment="1"/>
    <xf numFmtId="0" fontId="21" fillId="0" borderId="1" xfId="1478" applyFont="1" applyBorder="1" applyAlignment="1">
      <alignment horizontal="center" vertical="center"/>
    </xf>
    <xf numFmtId="199" fontId="21" fillId="0" borderId="1" xfId="1478" applyNumberFormat="1" applyFont="1" applyBorder="1" applyAlignment="1"/>
    <xf numFmtId="199" fontId="21" fillId="0" borderId="14" xfId="1478" applyNumberFormat="1" applyFont="1" applyBorder="1" applyAlignment="1"/>
    <xf numFmtId="0" fontId="2" fillId="0" borderId="1" xfId="1478" applyNumberFormat="1" applyFont="1" applyBorder="1" applyAlignment="1">
      <alignment horizontal="center" vertical="center" wrapText="1"/>
    </xf>
    <xf numFmtId="199" fontId="21" fillId="0" borderId="1" xfId="1478" applyNumberFormat="1" applyFont="1" applyBorder="1" applyAlignment="1">
      <alignment wrapText="1"/>
    </xf>
    <xf numFmtId="199" fontId="21" fillId="0" borderId="14" xfId="1478" applyNumberFormat="1" applyFont="1" applyBorder="1" applyAlignment="1">
      <alignment wrapText="1"/>
    </xf>
    <xf numFmtId="0" fontId="21" fillId="0" borderId="19" xfId="1478" applyFont="1" applyBorder="1"/>
    <xf numFmtId="0" fontId="21" fillId="0" borderId="20" xfId="1478" applyFont="1" applyBorder="1" applyAlignment="1">
      <alignment wrapText="1"/>
    </xf>
    <xf numFmtId="0" fontId="21" fillId="0" borderId="20" xfId="1478" applyFont="1" applyBorder="1" applyAlignment="1">
      <alignment horizontal="center" wrapText="1"/>
    </xf>
    <xf numFmtId="0" fontId="21" fillId="0" borderId="20" xfId="1478" applyFont="1" applyBorder="1" applyAlignment="1">
      <alignment horizontal="center" vertical="center" wrapText="1"/>
    </xf>
    <xf numFmtId="199" fontId="21" fillId="0" borderId="20" xfId="1478" applyNumberFormat="1" applyFont="1" applyBorder="1" applyAlignment="1">
      <alignment horizontal="right" wrapText="1"/>
    </xf>
    <xf numFmtId="199" fontId="21" fillId="0" borderId="21" xfId="1478" applyNumberFormat="1" applyFont="1" applyBorder="1" applyAlignment="1">
      <alignment horizontal="right" wrapText="1"/>
    </xf>
    <xf numFmtId="0" fontId="2" fillId="0" borderId="11" xfId="1478" applyFont="1" applyBorder="1" applyAlignment="1">
      <alignment horizontal="center" vertical="center" wrapText="1"/>
    </xf>
    <xf numFmtId="199" fontId="2" fillId="0" borderId="11" xfId="1478" applyNumberFormat="1" applyFont="1" applyBorder="1" applyAlignment="1">
      <alignment horizontal="right" wrapText="1"/>
    </xf>
    <xf numFmtId="199" fontId="2" fillId="0" borderId="12" xfId="1478" applyNumberFormat="1" applyFont="1" applyBorder="1" applyAlignment="1">
      <alignment horizontal="right" wrapText="1"/>
    </xf>
    <xf numFmtId="199" fontId="2" fillId="0" borderId="22" xfId="1478" applyNumberFormat="1" applyFont="1" applyBorder="1" applyAlignment="1">
      <alignment horizontal="right" wrapText="1"/>
    </xf>
    <xf numFmtId="199" fontId="2" fillId="0" borderId="23" xfId="1478" applyNumberFormat="1" applyFont="1" applyBorder="1" applyAlignment="1">
      <alignment horizontal="right" wrapText="1"/>
    </xf>
    <xf numFmtId="0" fontId="2" fillId="0" borderId="20" xfId="1478" applyFont="1" applyBorder="1" applyAlignment="1">
      <alignment horizontal="center" vertical="center" wrapText="1"/>
    </xf>
    <xf numFmtId="199" fontId="2" fillId="0" borderId="20" xfId="1478" applyNumberFormat="1" applyFont="1" applyBorder="1" applyAlignment="1">
      <alignment horizontal="right" wrapText="1"/>
    </xf>
    <xf numFmtId="199" fontId="2" fillId="0" borderId="21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199" fontId="2" fillId="0" borderId="0" xfId="1478" applyNumberFormat="1" applyFont="1" applyBorder="1" applyAlignment="1">
      <alignment horizontal="right" wrapText="1"/>
    </xf>
    <xf numFmtId="199" fontId="2" fillId="0" borderId="0" xfId="1478" applyNumberFormat="1" applyFont="1" applyAlignment="1"/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center" wrapText="1"/>
    </xf>
    <xf numFmtId="0" fontId="21" fillId="0" borderId="0" xfId="1478" applyFont="1" applyFill="1" applyBorder="1" applyAlignment="1">
      <alignment horizontal="left"/>
    </xf>
    <xf numFmtId="0" fontId="17" fillId="0" borderId="18" xfId="1478" applyFont="1" applyFill="1" applyBorder="1" applyAlignment="1">
      <alignment horizontal="center" vertical="center" wrapText="1"/>
    </xf>
    <xf numFmtId="0" fontId="17" fillId="0" borderId="0" xfId="1478" applyFont="1" applyFill="1" applyBorder="1" applyAlignment="1">
      <alignment horizontal="left" wrapText="1"/>
    </xf>
    <xf numFmtId="222" fontId="26" fillId="0" borderId="0" xfId="1478" applyNumberFormat="1" applyFont="1"/>
    <xf numFmtId="0" fontId="17" fillId="0" borderId="0" xfId="1478" applyFont="1" applyFill="1" applyAlignment="1">
      <alignment horizontal="center" vertical="center" wrapText="1"/>
    </xf>
    <xf numFmtId="0" fontId="21" fillId="0" borderId="0" xfId="1478" applyFont="1" applyBorder="1" applyAlignment="1">
      <alignment horizontal="center"/>
    </xf>
    <xf numFmtId="199" fontId="21" fillId="0" borderId="0" xfId="1478" applyNumberFormat="1" applyFont="1" applyBorder="1" applyAlignment="1">
      <alignment horizontal="left" wrapText="1"/>
    </xf>
    <xf numFmtId="199" fontId="21" fillId="0" borderId="18" xfId="1478" applyNumberFormat="1" applyFont="1" applyBorder="1" applyAlignment="1">
      <alignment horizontal="right" wrapText="1"/>
    </xf>
    <xf numFmtId="0" fontId="21" fillId="0" borderId="0" xfId="1478" applyFont="1" applyAlignment="1">
      <alignment horizontal="left"/>
    </xf>
    <xf numFmtId="0" fontId="24" fillId="0" borderId="0" xfId="1478" applyFont="1" applyFill="1" applyBorder="1" applyAlignment="1">
      <alignment horizontal="center" wrapText="1"/>
    </xf>
    <xf numFmtId="0" fontId="2" fillId="0" borderId="0" xfId="1478" applyFont="1" applyFill="1"/>
    <xf numFmtId="0" fontId="21" fillId="0" borderId="5" xfId="1478" applyFont="1" applyBorder="1"/>
    <xf numFmtId="0" fontId="2" fillId="0" borderId="5" xfId="1478" applyFont="1" applyFill="1" applyBorder="1"/>
    <xf numFmtId="199" fontId="2" fillId="0" borderId="24" xfId="1478" applyNumberFormat="1" applyFont="1" applyFill="1" applyBorder="1" applyAlignment="1">
      <alignment horizontal="right" wrapText="1"/>
    </xf>
    <xf numFmtId="199" fontId="21" fillId="0" borderId="1" xfId="1478" applyNumberFormat="1" applyFont="1" applyFill="1" applyBorder="1" applyAlignment="1">
      <alignment horizontal="left" wrapText="1"/>
    </xf>
    <xf numFmtId="199" fontId="2" fillId="0" borderId="1" xfId="1478" applyNumberFormat="1" applyFont="1" applyFill="1" applyBorder="1" applyAlignment="1">
      <alignment horizontal="left" wrapText="1"/>
    </xf>
    <xf numFmtId="199" fontId="21" fillId="0" borderId="1" xfId="1478" applyNumberFormat="1" applyFont="1" applyFill="1" applyBorder="1" applyAlignment="1">
      <alignment wrapText="1"/>
    </xf>
    <xf numFmtId="199" fontId="21" fillId="0" borderId="20" xfId="1478" applyNumberFormat="1" applyFont="1" applyFill="1" applyBorder="1" applyAlignment="1">
      <alignment wrapText="1"/>
    </xf>
    <xf numFmtId="199" fontId="2" fillId="0" borderId="1" xfId="1478" applyNumberFormat="1" applyFont="1" applyFill="1" applyBorder="1" applyAlignment="1">
      <alignment horizontal="left"/>
    </xf>
    <xf numFmtId="199" fontId="21" fillId="0" borderId="1" xfId="1478" applyNumberFormat="1" applyFont="1" applyFill="1" applyBorder="1" applyAlignment="1"/>
    <xf numFmtId="0" fontId="21" fillId="0" borderId="6" xfId="1478" applyFont="1" applyBorder="1" applyAlignment="1">
      <alignment horizontal="left" wrapText="1"/>
    </xf>
    <xf numFmtId="199" fontId="21" fillId="0" borderId="8" xfId="1478" applyNumberFormat="1" applyFont="1" applyFill="1" applyBorder="1" applyAlignment="1">
      <alignment horizontal="left"/>
    </xf>
    <xf numFmtId="0" fontId="2" fillId="0" borderId="25" xfId="1478" applyFont="1" applyBorder="1" applyAlignment="1">
      <alignment horizontal="left" wrapText="1"/>
    </xf>
    <xf numFmtId="199" fontId="2" fillId="0" borderId="26" xfId="1478" applyNumberFormat="1" applyFont="1" applyFill="1" applyBorder="1" applyAlignment="1">
      <alignment horizontal="left"/>
    </xf>
    <xf numFmtId="0" fontId="2" fillId="0" borderId="18" xfId="1478" applyFont="1" applyFill="1" applyBorder="1"/>
    <xf numFmtId="0" fontId="16" fillId="0" borderId="0" xfId="1478" applyFont="1" applyFill="1" applyBorder="1" applyAlignment="1">
      <alignment wrapText="1"/>
    </xf>
    <xf numFmtId="0" fontId="16" fillId="0" borderId="0" xfId="1478" applyFont="1" applyFill="1" applyAlignment="1">
      <alignment horizontal="center" vertical="center" wrapText="1"/>
    </xf>
    <xf numFmtId="0" fontId="30" fillId="0" borderId="0" xfId="1478" applyFont="1"/>
    <xf numFmtId="199" fontId="30" fillId="0" borderId="0" xfId="1478" applyNumberFormat="1" applyFont="1" applyBorder="1"/>
    <xf numFmtId="0" fontId="30" fillId="0" borderId="0" xfId="1478" applyFont="1" applyBorder="1"/>
    <xf numFmtId="0" fontId="16" fillId="0" borderId="0" xfId="1478" applyNumberFormat="1" applyFont="1" applyAlignment="1">
      <alignment horizontal="left"/>
    </xf>
    <xf numFmtId="199" fontId="16" fillId="0" borderId="0" xfId="1478" applyNumberFormat="1" applyFont="1" applyAlignment="1">
      <alignment horizontal="left"/>
    </xf>
    <xf numFmtId="199" fontId="16" fillId="0" borderId="0" xfId="1478" applyNumberFormat="1" applyFont="1" applyBorder="1" applyAlignment="1">
      <alignment horizontal="left"/>
    </xf>
    <xf numFmtId="0" fontId="16" fillId="0" borderId="0" xfId="1478" applyFont="1" applyBorder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20" fillId="0" borderId="0" xfId="1478" applyFont="1" applyBorder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199" fontId="16" fillId="0" borderId="5" xfId="1478" applyNumberFormat="1" applyFont="1" applyBorder="1" applyAlignment="1">
      <alignment horizontal="left"/>
    </xf>
    <xf numFmtId="0" fontId="16" fillId="0" borderId="0" xfId="1478" applyFont="1" applyFill="1" applyAlignment="1">
      <alignment horizontal="center"/>
    </xf>
    <xf numFmtId="0" fontId="16" fillId="0" borderId="0" xfId="1478" applyFont="1" applyBorder="1"/>
    <xf numFmtId="49" fontId="16" fillId="0" borderId="20" xfId="1478" applyNumberFormat="1" applyFont="1" applyFill="1" applyBorder="1" applyAlignment="1" applyProtection="1">
      <alignment horizontal="center" vertical="center" wrapText="1"/>
    </xf>
    <xf numFmtId="0" fontId="16" fillId="0" borderId="20" xfId="1478" applyFont="1" applyBorder="1" applyAlignment="1">
      <alignment horizontal="center" vertical="center" wrapText="1"/>
    </xf>
    <xf numFmtId="49" fontId="17" fillId="0" borderId="20" xfId="1478" applyNumberFormat="1" applyFont="1" applyBorder="1" applyAlignment="1">
      <alignment horizontal="center" vertical="center" wrapText="1"/>
    </xf>
    <xf numFmtId="199" fontId="17" fillId="0" borderId="11" xfId="1478" applyNumberFormat="1" applyFont="1" applyFill="1" applyBorder="1" applyAlignment="1" applyProtection="1"/>
    <xf numFmtId="199" fontId="17" fillId="0" borderId="11" xfId="1478" applyNumberFormat="1" applyFont="1" applyFill="1" applyBorder="1"/>
    <xf numFmtId="199" fontId="16" fillId="0" borderId="1" xfId="1478" applyNumberFormat="1" applyFont="1" applyFill="1" applyBorder="1" applyAlignment="1" applyProtection="1"/>
    <xf numFmtId="199" fontId="17" fillId="0" borderId="1" xfId="1478" applyNumberFormat="1" applyFont="1" applyFill="1" applyBorder="1"/>
    <xf numFmtId="199" fontId="17" fillId="0" borderId="20" xfId="1478" applyNumberFormat="1" applyFont="1" applyFill="1" applyBorder="1" applyAlignment="1" applyProtection="1"/>
    <xf numFmtId="199" fontId="17" fillId="0" borderId="16" xfId="1478" applyNumberFormat="1" applyFont="1" applyFill="1" applyBorder="1" applyAlignment="1" applyProtection="1"/>
    <xf numFmtId="3" fontId="16" fillId="0" borderId="0" xfId="1478" applyNumberFormat="1" applyFont="1" applyFill="1" applyAlignment="1">
      <alignment horizontal="center"/>
    </xf>
    <xf numFmtId="199" fontId="17" fillId="0" borderId="24" xfId="1478" applyNumberFormat="1" applyFont="1" applyFill="1" applyBorder="1"/>
    <xf numFmtId="199" fontId="17" fillId="0" borderId="24" xfId="1478" applyNumberFormat="1" applyFont="1" applyFill="1" applyBorder="1" applyAlignment="1" applyProtection="1"/>
    <xf numFmtId="0" fontId="31" fillId="0" borderId="0" xfId="1478" applyFont="1" applyFill="1" applyAlignment="1">
      <alignment horizontal="center"/>
    </xf>
    <xf numFmtId="199" fontId="32" fillId="0" borderId="0" xfId="1478" applyNumberFormat="1" applyFont="1" applyBorder="1"/>
    <xf numFmtId="0" fontId="32" fillId="0" borderId="0" xfId="1478" applyFont="1" applyBorder="1"/>
    <xf numFmtId="1" fontId="33" fillId="0" borderId="0" xfId="1478" applyNumberFormat="1" applyFont="1" applyBorder="1"/>
    <xf numFmtId="199" fontId="17" fillId="0" borderId="0" xfId="1478" applyNumberFormat="1" applyFont="1" applyFill="1" applyBorder="1" applyAlignment="1" applyProtection="1"/>
    <xf numFmtId="0" fontId="17" fillId="0" borderId="0" xfId="1478" applyFont="1" applyBorder="1" applyAlignment="1">
      <alignment horizontal="left"/>
    </xf>
    <xf numFmtId="0" fontId="34" fillId="0" borderId="0" xfId="1478" applyFont="1" applyFill="1"/>
    <xf numFmtId="0" fontId="16" fillId="0" borderId="0" xfId="1478" applyFont="1" applyAlignment="1">
      <alignment horizontal="center"/>
    </xf>
    <xf numFmtId="0" fontId="32" fillId="0" borderId="0" xfId="1478" applyFont="1"/>
    <xf numFmtId="3" fontId="16" fillId="0" borderId="0" xfId="1478" applyNumberFormat="1" applyFont="1" applyFill="1" applyBorder="1" applyAlignment="1">
      <alignment horizontal="center"/>
    </xf>
    <xf numFmtId="0" fontId="16" fillId="0" borderId="0" xfId="1478" applyFont="1" applyFill="1" applyBorder="1" applyAlignment="1">
      <alignment horizontal="center"/>
    </xf>
    <xf numFmtId="3" fontId="17" fillId="0" borderId="0" xfId="1478" applyNumberFormat="1" applyFont="1"/>
    <xf numFmtId="3" fontId="17" fillId="0" borderId="0" xfId="1478" applyNumberFormat="1" applyFont="1" applyBorder="1"/>
    <xf numFmtId="3" fontId="16" fillId="0" borderId="0" xfId="1478" applyNumberFormat="1" applyFont="1"/>
    <xf numFmtId="3" fontId="16" fillId="0" borderId="0" xfId="1478" applyNumberFormat="1" applyFont="1" applyAlignment="1">
      <alignment horizontal="center"/>
    </xf>
    <xf numFmtId="0" fontId="17" fillId="0" borderId="0" xfId="1478" applyFont="1" applyFill="1" applyBorder="1" applyAlignment="1">
      <alignment horizontal="center" vertical="center" wrapText="1"/>
    </xf>
    <xf numFmtId="0" fontId="24" fillId="0" borderId="0" xfId="1478" applyFont="1" applyFill="1" applyBorder="1" applyAlignment="1">
      <alignment horizontal="center" vertical="center" wrapText="1"/>
    </xf>
    <xf numFmtId="199" fontId="26" fillId="0" borderId="0" xfId="1478" applyNumberFormat="1" applyFont="1"/>
    <xf numFmtId="4" fontId="2" fillId="0" borderId="0" xfId="1478" applyNumberFormat="1" applyFont="1" applyAlignment="1">
      <alignment horizontal="center"/>
    </xf>
    <xf numFmtId="1" fontId="17" fillId="0" borderId="33" xfId="1478" applyNumberFormat="1" applyFont="1" applyFill="1" applyBorder="1"/>
    <xf numFmtId="199" fontId="17" fillId="0" borderId="34" xfId="1478" applyNumberFormat="1" applyFont="1" applyFill="1" applyBorder="1"/>
    <xf numFmtId="0" fontId="16" fillId="0" borderId="35" xfId="1478" applyFont="1" applyFill="1" applyBorder="1" applyAlignment="1">
      <alignment wrapText="1"/>
    </xf>
    <xf numFmtId="199" fontId="17" fillId="0" borderId="36" xfId="1478" applyNumberFormat="1" applyFont="1" applyFill="1" applyBorder="1"/>
    <xf numFmtId="199" fontId="17" fillId="0" borderId="38" xfId="1478" applyNumberFormat="1" applyFont="1" applyFill="1" applyBorder="1" applyAlignment="1" applyProtection="1"/>
    <xf numFmtId="199" fontId="17" fillId="0" borderId="40" xfId="1478" applyNumberFormat="1" applyFont="1" applyFill="1" applyBorder="1"/>
    <xf numFmtId="0" fontId="16" fillId="0" borderId="35" xfId="1478" applyFont="1" applyFill="1" applyBorder="1" applyAlignment="1">
      <alignment horizontal="left" vertical="center"/>
    </xf>
    <xf numFmtId="1" fontId="17" fillId="0" borderId="41" xfId="1478" applyNumberFormat="1" applyFont="1" applyFill="1" applyBorder="1"/>
    <xf numFmtId="199" fontId="17" fillId="0" borderId="42" xfId="1478" applyNumberFormat="1" applyFont="1" applyFill="1" applyBorder="1" applyAlignment="1" applyProtection="1"/>
    <xf numFmtId="199" fontId="17" fillId="0" borderId="43" xfId="1478" applyNumberFormat="1" applyFont="1" applyFill="1" applyBorder="1" applyAlignment="1" applyProtection="1"/>
    <xf numFmtId="199" fontId="21" fillId="0" borderId="44" xfId="1478" applyNumberFormat="1" applyFont="1" applyFill="1" applyBorder="1" applyAlignment="1">
      <alignment horizontal="right" wrapText="1"/>
    </xf>
    <xf numFmtId="199" fontId="17" fillId="0" borderId="27" xfId="1478" applyNumberFormat="1" applyFont="1" applyBorder="1" applyAlignment="1">
      <alignment horizontal="center"/>
    </xf>
    <xf numFmtId="199" fontId="17" fillId="0" borderId="45" xfId="1478" applyNumberFormat="1" applyFont="1" applyFill="1" applyBorder="1" applyAlignment="1">
      <alignment horizontal="center" vertical="center"/>
    </xf>
    <xf numFmtId="221" fontId="21" fillId="0" borderId="29" xfId="1478" applyNumberFormat="1" applyFont="1" applyFill="1" applyBorder="1" applyAlignment="1">
      <alignment horizontal="center" wrapText="1"/>
    </xf>
    <xf numFmtId="199" fontId="17" fillId="0" borderId="33" xfId="1478" applyNumberFormat="1" applyFont="1" applyBorder="1" applyAlignment="1">
      <alignment horizontal="left"/>
    </xf>
    <xf numFmtId="49" fontId="16" fillId="0" borderId="35" xfId="1478" applyNumberFormat="1" applyFont="1" applyBorder="1" applyAlignment="1">
      <alignment horizontal="left" wrapText="1" indent="2"/>
    </xf>
    <xf numFmtId="49" fontId="16" fillId="0" borderId="35" xfId="1478" applyNumberFormat="1" applyFont="1" applyFill="1" applyBorder="1" applyAlignment="1">
      <alignment horizontal="left" wrapText="1" indent="2"/>
    </xf>
    <xf numFmtId="199" fontId="17" fillId="0" borderId="35" xfId="1478" applyNumberFormat="1" applyFont="1" applyBorder="1" applyAlignment="1">
      <alignment horizontal="left" wrapText="1" indent="1"/>
    </xf>
    <xf numFmtId="199" fontId="17" fillId="0" borderId="35" xfId="1478" applyNumberFormat="1" applyFont="1" applyBorder="1" applyAlignment="1">
      <alignment horizontal="left" indent="2"/>
    </xf>
    <xf numFmtId="199" fontId="17" fillId="0" borderId="35" xfId="1478" applyNumberFormat="1" applyFont="1" applyBorder="1" applyAlignment="1">
      <alignment horizontal="left"/>
    </xf>
    <xf numFmtId="199" fontId="21" fillId="0" borderId="36" xfId="1478" applyNumberFormat="1" applyFont="1" applyFill="1" applyBorder="1" applyAlignment="1">
      <alignment horizontal="right" wrapText="1"/>
    </xf>
    <xf numFmtId="49" fontId="16" fillId="0" borderId="37" xfId="1478" applyNumberFormat="1" applyFont="1" applyBorder="1" applyAlignment="1">
      <alignment horizontal="left" wrapText="1" indent="2"/>
    </xf>
    <xf numFmtId="220" fontId="21" fillId="0" borderId="38" xfId="1478" applyNumberFormat="1" applyFont="1" applyFill="1" applyBorder="1" applyAlignment="1">
      <alignment horizontal="right" wrapText="1"/>
    </xf>
    <xf numFmtId="199" fontId="17" fillId="0" borderId="46" xfId="1478" applyNumberFormat="1" applyFont="1" applyBorder="1" applyAlignment="1">
      <alignment horizontal="left"/>
    </xf>
    <xf numFmtId="199" fontId="17" fillId="0" borderId="47" xfId="1478" applyNumberFormat="1" applyFont="1" applyFill="1" applyBorder="1" applyAlignment="1">
      <alignment horizontal="center"/>
    </xf>
    <xf numFmtId="199" fontId="21" fillId="0" borderId="48" xfId="1478" applyNumberFormat="1" applyFont="1" applyFill="1" applyBorder="1" applyAlignment="1">
      <alignment horizontal="right" wrapText="1"/>
    </xf>
    <xf numFmtId="199" fontId="21" fillId="0" borderId="49" xfId="1478" applyNumberFormat="1" applyFont="1" applyFill="1" applyBorder="1" applyAlignment="1">
      <alignment horizontal="right" wrapText="1"/>
    </xf>
    <xf numFmtId="0" fontId="21" fillId="0" borderId="50" xfId="1478" applyFont="1" applyBorder="1" applyAlignment="1">
      <alignment horizontal="left" wrapText="1"/>
    </xf>
    <xf numFmtId="199" fontId="21" fillId="0" borderId="51" xfId="1478" applyNumberFormat="1" applyFont="1" applyFill="1" applyBorder="1" applyAlignment="1">
      <alignment horizontal="left"/>
    </xf>
    <xf numFmtId="0" fontId="21" fillId="0" borderId="52" xfId="1478" applyFont="1" applyBorder="1" applyAlignment="1">
      <alignment horizontal="left" wrapText="1"/>
    </xf>
    <xf numFmtId="199" fontId="2" fillId="0" borderId="28" xfId="1478" applyNumberFormat="1" applyFont="1" applyFill="1" applyBorder="1" applyAlignment="1">
      <alignment horizontal="left"/>
    </xf>
    <xf numFmtId="0" fontId="2" fillId="0" borderId="35" xfId="1478" applyFont="1" applyBorder="1" applyAlignment="1">
      <alignment horizontal="left" wrapText="1" indent="2"/>
    </xf>
    <xf numFmtId="0" fontId="2" fillId="0" borderId="35" xfId="1478" applyFont="1" applyFill="1" applyBorder="1" applyAlignment="1">
      <alignment horizontal="left" wrapText="1" indent="2"/>
    </xf>
    <xf numFmtId="0" fontId="21" fillId="0" borderId="35" xfId="1478" applyFont="1" applyBorder="1" applyAlignment="1">
      <alignment horizontal="left" wrapText="1"/>
    </xf>
    <xf numFmtId="0" fontId="21" fillId="0" borderId="54" xfId="1478" applyFont="1" applyBorder="1" applyAlignment="1">
      <alignment wrapText="1"/>
    </xf>
    <xf numFmtId="199" fontId="21" fillId="0" borderId="42" xfId="1478" applyNumberFormat="1" applyFont="1" applyFill="1" applyBorder="1" applyAlignment="1">
      <alignment horizontal="left"/>
    </xf>
    <xf numFmtId="0" fontId="21" fillId="0" borderId="55" xfId="1478" applyFont="1" applyBorder="1" applyAlignment="1">
      <alignment horizontal="center" vertical="top"/>
    </xf>
    <xf numFmtId="49" fontId="21" fillId="0" borderId="56" xfId="1478" applyNumberFormat="1" applyFont="1" applyFill="1" applyBorder="1" applyAlignment="1">
      <alignment horizontal="center" vertical="top" wrapText="1"/>
    </xf>
    <xf numFmtId="49" fontId="21" fillId="0" borderId="57" xfId="1478" applyNumberFormat="1" applyFont="1" applyBorder="1" applyAlignment="1">
      <alignment horizontal="center" vertical="top" wrapText="1"/>
    </xf>
    <xf numFmtId="199" fontId="2" fillId="0" borderId="28" xfId="1478" applyNumberFormat="1" applyFont="1" applyFill="1" applyBorder="1" applyAlignment="1">
      <alignment horizontal="right" wrapText="1"/>
    </xf>
    <xf numFmtId="199" fontId="2" fillId="0" borderId="53" xfId="1478" applyNumberFormat="1" applyFont="1" applyBorder="1" applyAlignment="1">
      <alignment horizontal="right"/>
    </xf>
    <xf numFmtId="199" fontId="21" fillId="0" borderId="36" xfId="1478" applyNumberFormat="1" applyFont="1" applyBorder="1" applyAlignment="1">
      <alignment horizontal="left" wrapText="1"/>
    </xf>
    <xf numFmtId="0" fontId="21" fillId="0" borderId="58" xfId="1478" applyFont="1" applyBorder="1" applyAlignment="1">
      <alignment horizontal="left" wrapText="1"/>
    </xf>
    <xf numFmtId="0" fontId="21" fillId="0" borderId="39" xfId="1478" applyFont="1" applyBorder="1" applyAlignment="1">
      <alignment horizontal="left" wrapText="1"/>
    </xf>
    <xf numFmtId="0" fontId="21" fillId="0" borderId="54" xfId="1478" applyFont="1" applyBorder="1" applyAlignment="1">
      <alignment horizontal="left" wrapText="1"/>
    </xf>
    <xf numFmtId="199" fontId="21" fillId="0" borderId="42" xfId="1478" applyNumberFormat="1" applyFont="1" applyFill="1" applyBorder="1" applyAlignment="1">
      <alignment horizontal="left" wrapText="1"/>
    </xf>
    <xf numFmtId="0" fontId="2" fillId="0" borderId="0" xfId="1478" applyFont="1" applyAlignment="1">
      <alignment horizontal="right"/>
    </xf>
    <xf numFmtId="199" fontId="16" fillId="0" borderId="0" xfId="1478" applyNumberFormat="1" applyFont="1" applyAlignment="1">
      <alignment horizontal="right"/>
    </xf>
    <xf numFmtId="199" fontId="16" fillId="12" borderId="0" xfId="1478" applyNumberFormat="1" applyFont="1" applyFill="1"/>
    <xf numFmtId="199" fontId="16" fillId="12" borderId="0" xfId="1478" applyNumberFormat="1" applyFont="1" applyFill="1" applyAlignment="1">
      <alignment horizontal="center"/>
    </xf>
    <xf numFmtId="199" fontId="2" fillId="12" borderId="0" xfId="1478" applyNumberFormat="1" applyFont="1" applyFill="1" applyBorder="1"/>
    <xf numFmtId="220" fontId="2" fillId="12" borderId="0" xfId="1478" applyNumberFormat="1" applyFont="1" applyFill="1" applyBorder="1"/>
    <xf numFmtId="199" fontId="2" fillId="12" borderId="0" xfId="1478" applyNumberFormat="1" applyFont="1" applyFill="1"/>
    <xf numFmtId="1" fontId="17" fillId="0" borderId="54" xfId="1478" applyNumberFormat="1" applyFont="1" applyBorder="1"/>
    <xf numFmtId="199" fontId="2" fillId="12" borderId="1" xfId="1478" applyNumberFormat="1" applyFont="1" applyFill="1" applyBorder="1" applyAlignment="1">
      <alignment horizontal="right" wrapText="1"/>
    </xf>
    <xf numFmtId="199" fontId="21" fillId="12" borderId="1" xfId="1478" applyNumberFormat="1" applyFont="1" applyFill="1" applyBorder="1" applyAlignment="1">
      <alignment horizontal="right" wrapText="1"/>
    </xf>
    <xf numFmtId="199" fontId="2" fillId="0" borderId="16" xfId="1478" applyNumberFormat="1" applyFont="1" applyFill="1" applyBorder="1" applyAlignment="1">
      <alignment horizontal="left" wrapText="1"/>
    </xf>
    <xf numFmtId="199" fontId="16" fillId="0" borderId="11" xfId="1478" applyNumberFormat="1" applyFont="1" applyFill="1" applyBorder="1" applyAlignment="1" applyProtection="1"/>
    <xf numFmtId="199" fontId="17" fillId="0" borderId="59" xfId="1478" applyNumberFormat="1" applyFont="1" applyFill="1" applyBorder="1" applyAlignment="1" applyProtection="1"/>
    <xf numFmtId="199" fontId="2" fillId="0" borderId="0" xfId="1478" applyNumberFormat="1" applyFont="1" applyBorder="1"/>
    <xf numFmtId="199" fontId="16" fillId="0" borderId="0" xfId="1478" applyNumberFormat="1" applyFont="1" applyFill="1" applyBorder="1" applyAlignment="1">
      <alignment horizontal="left"/>
    </xf>
    <xf numFmtId="0" fontId="23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wrapText="1"/>
    </xf>
    <xf numFmtId="0" fontId="2" fillId="0" borderId="13" xfId="1478" applyFont="1" applyBorder="1" applyAlignment="1">
      <alignment horizontal="left" wrapText="1" indent="2"/>
    </xf>
    <xf numFmtId="49" fontId="21" fillId="0" borderId="6" xfId="1478" applyNumberFormat="1" applyFont="1" applyBorder="1" applyAlignment="1">
      <alignment horizontal="center" vertical="center" wrapText="1"/>
    </xf>
    <xf numFmtId="0" fontId="21" fillId="0" borderId="10" xfId="1478" applyFont="1" applyBorder="1" applyAlignment="1">
      <alignment horizontal="left"/>
    </xf>
    <xf numFmtId="0" fontId="21" fillId="0" borderId="13" xfId="1478" applyFont="1" applyBorder="1" applyAlignment="1">
      <alignment horizontal="left" wrapText="1"/>
    </xf>
    <xf numFmtId="0" fontId="21" fillId="0" borderId="13" xfId="1478" applyFont="1" applyBorder="1" applyAlignment="1">
      <alignment horizontal="left"/>
    </xf>
    <xf numFmtId="0" fontId="2" fillId="0" borderId="1" xfId="1478" applyFont="1" applyBorder="1" applyAlignment="1">
      <alignment horizontal="center" vertical="center" wrapText="1"/>
    </xf>
    <xf numFmtId="0" fontId="16" fillId="0" borderId="13" xfId="1478" applyFont="1" applyBorder="1" applyAlignment="1">
      <alignment horizontal="left" wrapText="1" indent="2"/>
    </xf>
    <xf numFmtId="0" fontId="2" fillId="0" borderId="13" xfId="1478" applyNumberFormat="1" applyFont="1" applyBorder="1" applyAlignment="1">
      <alignment horizontal="left" wrapText="1" indent="1"/>
    </xf>
    <xf numFmtId="0" fontId="24" fillId="0" borderId="0" xfId="1478" applyFont="1" applyFill="1" applyBorder="1" applyAlignment="1">
      <alignment horizontal="left" vertical="center" wrapText="1"/>
    </xf>
    <xf numFmtId="0" fontId="2" fillId="0" borderId="13" xfId="1478" applyFont="1" applyBorder="1" applyAlignment="1">
      <alignment horizontal="left" wrapText="1" indent="1"/>
    </xf>
    <xf numFmtId="0" fontId="2" fillId="0" borderId="10" xfId="1478" applyFont="1" applyBorder="1" applyAlignment="1">
      <alignment horizontal="left" wrapText="1" indent="1"/>
    </xf>
    <xf numFmtId="0" fontId="2" fillId="0" borderId="19" xfId="1478" applyFont="1" applyBorder="1" applyAlignment="1">
      <alignment horizontal="left" wrapText="1" indent="1"/>
    </xf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wrapText="1"/>
    </xf>
    <xf numFmtId="0" fontId="17" fillId="0" borderId="27" xfId="1478" applyFont="1" applyBorder="1" applyAlignment="1">
      <alignment horizontal="center" vertical="center" wrapText="1"/>
    </xf>
    <xf numFmtId="0" fontId="17" fillId="0" borderId="31" xfId="1478" applyFont="1" applyBorder="1" applyAlignment="1">
      <alignment horizontal="center" vertical="center" wrapText="1"/>
    </xf>
    <xf numFmtId="3" fontId="17" fillId="0" borderId="28" xfId="1478" applyNumberFormat="1" applyFont="1" applyFill="1" applyBorder="1" applyAlignment="1">
      <alignment horizontal="center" vertical="center" wrapText="1"/>
    </xf>
    <xf numFmtId="0" fontId="17" fillId="0" borderId="29" xfId="1478" applyFont="1" applyBorder="1" applyAlignment="1">
      <alignment horizontal="center" vertical="center" wrapText="1"/>
    </xf>
    <xf numFmtId="0" fontId="17" fillId="0" borderId="8" xfId="1478" applyFont="1" applyBorder="1" applyAlignment="1">
      <alignment horizontal="center" vertical="center" wrapText="1"/>
    </xf>
    <xf numFmtId="0" fontId="17" fillId="0" borderId="30" xfId="1478" applyFont="1" applyBorder="1" applyAlignment="1">
      <alignment horizontal="center" vertical="center" wrapText="1"/>
    </xf>
    <xf numFmtId="0" fontId="17" fillId="0" borderId="32" xfId="1478" applyFont="1" applyBorder="1" applyAlignment="1">
      <alignment horizontal="center" vertical="center" wrapText="1"/>
    </xf>
  </cellXfs>
  <cellStyles count="2329">
    <cellStyle name="%" xfId="1"/>
    <cellStyle name="%??O%??P%??Q%??R%??S%??T%??U%??V%??W%??X%??Y%??Z%??[%??\%??]%??^%??_%??`%??a%?" xfId="2"/>
    <cellStyle name="?_x001d_?-" xfId="3"/>
    <cellStyle name="?_x001d_?-&amp;ђyќ&amp;‰y_x000b__x0008_c_x000c_A_x000d__x0007__x0001__x0001_" xfId="4"/>
    <cellStyle name="?_x001d_?-&amp;ђyќ&amp;‰y_x000b__x0008_c_x000c_A_x000d__x000f__x0001__x0001_" xfId="5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/>
    <cellStyle name="????????" xfId="8"/>
    <cellStyle name="???????_????25,08,97?" xfId="9"/>
    <cellStyle name="?_x001d_?-_DCF" xfId="10"/>
    <cellStyle name="?…‹?ђO‚e [0.00]_laroux" xfId="11"/>
    <cellStyle name="?…‹?ђO‚e_laroux" xfId="12"/>
    <cellStyle name="_ heading$" xfId="13"/>
    <cellStyle name="_ heading$_DCF" xfId="14"/>
    <cellStyle name="_ heading$_DCF 3 предприятия" xfId="15"/>
    <cellStyle name="_ heading$_DCF 3 с увел  объемами 14 12 07 " xfId="16"/>
    <cellStyle name="_ heading$_DCF 3 с увел. объемами 14.12.07.с корр. окончат." xfId="17"/>
    <cellStyle name="_ heading$_DCF_Pavlodar_9" xfId="18"/>
    <cellStyle name="_ heading$_информация по затратам и тарифам на  произ теплоэ" xfId="19"/>
    <cellStyle name="_ heading%" xfId="20"/>
    <cellStyle name="_ heading%_DCF" xfId="21"/>
    <cellStyle name="_ heading%_DCF 3 предприятия" xfId="22"/>
    <cellStyle name="_ heading%_DCF 3 с увел  объемами 14 12 07 " xfId="23"/>
    <cellStyle name="_ heading%_DCF 3 с увел. объемами 14.12.07.с корр. окончат." xfId="24"/>
    <cellStyle name="_ heading%_DCF_Pavlodar_9" xfId="25"/>
    <cellStyle name="_ heading%_информация по затратам и тарифам на  произ теплоэ" xfId="26"/>
    <cellStyle name="_ heading£" xfId="27"/>
    <cellStyle name="_ heading£_DCF" xfId="28"/>
    <cellStyle name="_ heading£_DCF 3 предприятия" xfId="29"/>
    <cellStyle name="_ heading£_DCF 3 с увел  объемами 14 12 07 " xfId="30"/>
    <cellStyle name="_ heading£_DCF 3 с увел. объемами 14.12.07.с корр. окончат." xfId="31"/>
    <cellStyle name="_ heading£_DCF_Pavlodar_9" xfId="32"/>
    <cellStyle name="_ heading£_информация по затратам и тарифам на  произ теплоэ" xfId="33"/>
    <cellStyle name="_ heading¥" xfId="34"/>
    <cellStyle name="_ heading¥_DCF" xfId="35"/>
    <cellStyle name="_ heading¥_DCF 3 предприятия" xfId="36"/>
    <cellStyle name="_ heading¥_DCF 3 с увел  объемами 14 12 07 " xfId="37"/>
    <cellStyle name="_ heading¥_DCF 3 с увел. объемами 14.12.07.с корр. окончат." xfId="38"/>
    <cellStyle name="_ heading¥_DCF_Pavlodar_9" xfId="39"/>
    <cellStyle name="_ heading¥_информация по затратам и тарифам на  произ теплоэ" xfId="40"/>
    <cellStyle name="_ heading€" xfId="41"/>
    <cellStyle name="_ heading€_DCF" xfId="42"/>
    <cellStyle name="_ heading€_DCF 3 предприятия" xfId="43"/>
    <cellStyle name="_ heading€_DCF 3 с увел  объемами 14 12 07 " xfId="44"/>
    <cellStyle name="_ heading€_DCF 3 с увел. объемами 14.12.07.с корр. окончат." xfId="45"/>
    <cellStyle name="_ heading€_DCF_Pavlodar_9" xfId="46"/>
    <cellStyle name="_ heading€_информация по затратам и тарифам на  произ теплоэ" xfId="47"/>
    <cellStyle name="_ headingx" xfId="48"/>
    <cellStyle name="_ headingx_DCF" xfId="49"/>
    <cellStyle name="_ headingx_DCF 3 предприятия" xfId="50"/>
    <cellStyle name="_ headingx_DCF 3 с увел  объемами 14 12 07 " xfId="51"/>
    <cellStyle name="_ headingx_DCF 3 с увел. объемами 14.12.07.с корр. окончат." xfId="52"/>
    <cellStyle name="_ headingx_DCF_Pavlodar_9" xfId="53"/>
    <cellStyle name="_ headingx_информация по затратам и тарифам на  произ теплоэ" xfId="54"/>
    <cellStyle name="_%(SignOnly)" xfId="55"/>
    <cellStyle name="_%(SignOnly)_DCF" xfId="56"/>
    <cellStyle name="_%(SignOnly)_DCF 3 предприятия" xfId="57"/>
    <cellStyle name="_%(SignOnly)_DCF 3 с увел  объемами 14 12 07 " xfId="58"/>
    <cellStyle name="_%(SignOnly)_DCF 3 с увел. объемами 14.12.07.с корр. окончат." xfId="59"/>
    <cellStyle name="_%(SignOnly)_DCF_Pavlodar_9" xfId="60"/>
    <cellStyle name="_%(SignOnly)_информация по затратам и тарифам на  произ теплоэ" xfId="61"/>
    <cellStyle name="_%(SignSpaceOnly)" xfId="62"/>
    <cellStyle name="_%(SignSpaceOnly)_DCF" xfId="63"/>
    <cellStyle name="_%(SignSpaceOnly)_DCF 3 предприятия" xfId="64"/>
    <cellStyle name="_%(SignSpaceOnly)_DCF 3 с увел  объемами 14 12 07 " xfId="65"/>
    <cellStyle name="_%(SignSpaceOnly)_DCF 3 с увел. объемами 14.12.07.с корр. окончат." xfId="66"/>
    <cellStyle name="_%(SignSpaceOnly)_DCF_Pavlodar_9" xfId="67"/>
    <cellStyle name="_%(SignSpaceOnly)_информация по затратам и тарифам на  произ теплоэ" xfId="68"/>
    <cellStyle name="_0.0[1space]" xfId="69"/>
    <cellStyle name="_0.0[1space]_DCF" xfId="70"/>
    <cellStyle name="_0.0[1space]_DCF 3 предприятия" xfId="71"/>
    <cellStyle name="_0.0[1space]_DCF 3 с увел  объемами 14 12 07 " xfId="72"/>
    <cellStyle name="_0.0[1space]_DCF 3 с увел. объемами 14.12.07.с корр. окончат." xfId="73"/>
    <cellStyle name="_0.0[1space]_DCF_Pavlodar_9" xfId="74"/>
    <cellStyle name="_0.0[1space]_информация по затратам и тарифам на  произ теплоэ" xfId="75"/>
    <cellStyle name="_0.0[2space]" xfId="76"/>
    <cellStyle name="_0.0[2space]_DCF" xfId="77"/>
    <cellStyle name="_0.0[2space]_DCF 3 предприятия" xfId="78"/>
    <cellStyle name="_0.0[2space]_DCF 3 с увел  объемами 14 12 07 " xfId="79"/>
    <cellStyle name="_0.0[2space]_DCF 3 с увел. объемами 14.12.07.с корр. окончат." xfId="80"/>
    <cellStyle name="_0.0[2space]_DCF_Pavlodar_9" xfId="81"/>
    <cellStyle name="_0.0[2space]_информация по затратам и тарифам на  произ теплоэ" xfId="82"/>
    <cellStyle name="_0.0[3space]" xfId="83"/>
    <cellStyle name="_0.0[3space]_DCF" xfId="84"/>
    <cellStyle name="_0.0[3space]_DCF 3 предприятия" xfId="85"/>
    <cellStyle name="_0.0[3space]_DCF 3 с увел  объемами 14 12 07 " xfId="86"/>
    <cellStyle name="_0.0[3space]_DCF 3 с увел. объемами 14.12.07.с корр. окончат." xfId="87"/>
    <cellStyle name="_0.0[3space]_DCF_Pavlodar_9" xfId="88"/>
    <cellStyle name="_0.0[3space]_информация по затратам и тарифам на  произ теплоэ" xfId="89"/>
    <cellStyle name="_0.0[4space]" xfId="90"/>
    <cellStyle name="_0.0[4space]_DCF" xfId="91"/>
    <cellStyle name="_0.0[4space]_DCF 3 предприятия" xfId="92"/>
    <cellStyle name="_0.0[4space]_DCF 3 с увел  объемами 14 12 07 " xfId="93"/>
    <cellStyle name="_0.0[4space]_DCF_Pavlodar_9" xfId="94"/>
    <cellStyle name="_0.0[4space]_информация по затратам и тарифам на  произ теплоэ" xfId="95"/>
    <cellStyle name="_0.0[6space]" xfId="96"/>
    <cellStyle name="_0.0[6space]_DCF" xfId="97"/>
    <cellStyle name="_0.0[6space]_DCF 3 предприятия" xfId="98"/>
    <cellStyle name="_0.0[6space]_DCF 3 с увел  объемами 14 12 07 " xfId="99"/>
    <cellStyle name="_0.0[6space]_DCF_Pavlodar_9" xfId="100"/>
    <cellStyle name="_0.0[6space]_информация по затратам и тарифам на  произ теплоэ" xfId="101"/>
    <cellStyle name="_0.0[7space]" xfId="102"/>
    <cellStyle name="_0.0[7space]_DCF" xfId="103"/>
    <cellStyle name="_0.0[7space]_DCF 3 предприятия" xfId="104"/>
    <cellStyle name="_0.0[7space]_DCF 3 с увел  объемами 14 12 07 " xfId="105"/>
    <cellStyle name="_0.0[7space]_DCF_Pavlodar_9" xfId="106"/>
    <cellStyle name="_0.0[7space]_информация по затратам и тарифам на  произ теплоэ" xfId="107"/>
    <cellStyle name="_0.0[8space]" xfId="108"/>
    <cellStyle name="_0.0[8space]_DCF" xfId="109"/>
    <cellStyle name="_0.0[8space]_DCF 3 предприятия" xfId="110"/>
    <cellStyle name="_0.0[8space]_DCF 3 с увел  объемами 14 12 07 " xfId="111"/>
    <cellStyle name="_0.0[8space]_DCF_Pavlodar_9" xfId="112"/>
    <cellStyle name="_0.0[8space]_информация по затратам и тарифам на  произ теплоэ" xfId="113"/>
    <cellStyle name="_0.00[1space]" xfId="114"/>
    <cellStyle name="_0.00[1space]_DCF" xfId="115"/>
    <cellStyle name="_0.00[1space]_DCF 3 предприятия" xfId="116"/>
    <cellStyle name="_0.00[1space]_DCF 3 с увел  объемами 14 12 07 " xfId="117"/>
    <cellStyle name="_0.00[1space]_DCF_Pavlodar_9" xfId="118"/>
    <cellStyle name="_0.00[1space]_информация по затратам и тарифам на  произ теплоэ" xfId="119"/>
    <cellStyle name="_0.00[2space]" xfId="120"/>
    <cellStyle name="_0.00[2space]_DCF" xfId="121"/>
    <cellStyle name="_0.00[2space]_DCF 3 предприятия" xfId="122"/>
    <cellStyle name="_0.00[2space]_DCF 3 с увел  объемами 14 12 07 " xfId="123"/>
    <cellStyle name="_0.00[2space]_DCF_Pavlodar_9" xfId="124"/>
    <cellStyle name="_0.00[2space]_информация по затратам и тарифам на  произ теплоэ" xfId="125"/>
    <cellStyle name="_0.00[3space]" xfId="126"/>
    <cellStyle name="_0.00[3space]_DCF" xfId="127"/>
    <cellStyle name="_0.00[3space]_DCF 3 предприятия" xfId="128"/>
    <cellStyle name="_0.00[3space]_DCF 3 с увел  объемами 14 12 07 " xfId="129"/>
    <cellStyle name="_0.00[3space]_DCF_Pavlodar_9" xfId="130"/>
    <cellStyle name="_0.00[3space]_информация по затратам и тарифам на  произ теплоэ" xfId="131"/>
    <cellStyle name="_0.00[4space]" xfId="132"/>
    <cellStyle name="_0.00[4space]_DCF" xfId="133"/>
    <cellStyle name="_0.00[4space]_DCF 3 предприятия" xfId="134"/>
    <cellStyle name="_0.00[4space]_DCF 3 с увел  объемами 14 12 07 " xfId="135"/>
    <cellStyle name="_0.00[4space]_DCF_Pavlodar_9" xfId="136"/>
    <cellStyle name="_0.00[4space]_информация по затратам и тарифам на  произ теплоэ" xfId="137"/>
    <cellStyle name="_0.00[7space]" xfId="138"/>
    <cellStyle name="_0.00[7space]_DCF" xfId="139"/>
    <cellStyle name="_0.00[7space]_DCF 3 предприятия" xfId="140"/>
    <cellStyle name="_0.00[7space]_DCF 3 с увел  объемами 14 12 07 " xfId="141"/>
    <cellStyle name="_0.00[7space]_DCF_Pavlodar_9" xfId="142"/>
    <cellStyle name="_0.00[7space]_информация по затратам и тарифам на  произ теплоэ" xfId="143"/>
    <cellStyle name="_0.00[8space]" xfId="144"/>
    <cellStyle name="_0.00[8space]_DCF" xfId="145"/>
    <cellStyle name="_0.00[8space]_DCF 3 предприятия" xfId="146"/>
    <cellStyle name="_0.00[8space]_DCF 3 с увел  объемами 14 12 07 " xfId="147"/>
    <cellStyle name="_0.00[8space]_DCF_Pavlodar_9" xfId="148"/>
    <cellStyle name="_0.00[8space]_информация по затратам и тарифам на  произ теплоэ" xfId="149"/>
    <cellStyle name="_0.00[9space]" xfId="150"/>
    <cellStyle name="_0.00[9space]_DCF" xfId="151"/>
    <cellStyle name="_0.00[9space]_DCF 3 предприятия" xfId="152"/>
    <cellStyle name="_0.00[9space]_DCF 3 с увел  объемами 14 12 07 " xfId="153"/>
    <cellStyle name="_0.00[9space]_DCF_Pavlodar_9" xfId="154"/>
    <cellStyle name="_0.00[9space]_информация по затратам и тарифам на  произ теплоэ" xfId="155"/>
    <cellStyle name="_0[1space]" xfId="156"/>
    <cellStyle name="_0[1space]_DCF" xfId="157"/>
    <cellStyle name="_0[1space]_DCF 3 предприятия" xfId="158"/>
    <cellStyle name="_0[1space]_DCF 3 с увел  объемами 14 12 07 " xfId="159"/>
    <cellStyle name="_0[1space]_DCF_Pavlodar_9" xfId="160"/>
    <cellStyle name="_0[1space]_информация по затратам и тарифам на  произ теплоэ" xfId="161"/>
    <cellStyle name="_0[2space]" xfId="162"/>
    <cellStyle name="_0[2space]_DCF" xfId="163"/>
    <cellStyle name="_0[2space]_DCF 3 предприятия" xfId="164"/>
    <cellStyle name="_0[2space]_DCF 3 с увел  объемами 14 12 07 " xfId="165"/>
    <cellStyle name="_0[2space]_DCF_Pavlodar_9" xfId="166"/>
    <cellStyle name="_0[2space]_информация по затратам и тарифам на  произ теплоэ" xfId="167"/>
    <cellStyle name="_0[3space]" xfId="168"/>
    <cellStyle name="_0[3space]_DCF" xfId="169"/>
    <cellStyle name="_0[3space]_DCF 3 предприятия" xfId="170"/>
    <cellStyle name="_0[3space]_DCF 3 с увел  объемами 14 12 07 " xfId="171"/>
    <cellStyle name="_0[3space]_DCF_Pavlodar_9" xfId="172"/>
    <cellStyle name="_0[3space]_информация по затратам и тарифам на  произ теплоэ" xfId="173"/>
    <cellStyle name="_0[4space]" xfId="174"/>
    <cellStyle name="_0[4space]_DCF" xfId="175"/>
    <cellStyle name="_0[4space]_DCF 3 предприятия" xfId="176"/>
    <cellStyle name="_0[4space]_DCF 3 с увел  объемами 14 12 07 " xfId="177"/>
    <cellStyle name="_0[4space]_DCF_Pavlodar_9" xfId="178"/>
    <cellStyle name="_0[4space]_информация по затратам и тарифам на  произ теплоэ" xfId="179"/>
    <cellStyle name="_0[6space]" xfId="180"/>
    <cellStyle name="_0[6space]_DCF" xfId="181"/>
    <cellStyle name="_0[6space]_DCF 3 предприятия" xfId="182"/>
    <cellStyle name="_0[6space]_DCF 3 с увел  объемами 14 12 07 " xfId="183"/>
    <cellStyle name="_0[6space]_DCF_Pavlodar_9" xfId="184"/>
    <cellStyle name="_0[6space]_информация по затратам и тарифам на  произ теплоэ" xfId="185"/>
    <cellStyle name="_0[7space]" xfId="186"/>
    <cellStyle name="_0[7space]_DCF" xfId="187"/>
    <cellStyle name="_0[7space]_DCF 3 предприятия" xfId="188"/>
    <cellStyle name="_0[7space]_DCF 3 с увел  объемами 14 12 07 " xfId="189"/>
    <cellStyle name="_0[7space]_DCF_Pavlodar_9" xfId="190"/>
    <cellStyle name="_0[7space]_информация по затратам и тарифам на  произ теплоэ" xfId="191"/>
    <cellStyle name="_0747_DCF_sugar_10" xfId="192"/>
    <cellStyle name="_0747_DCF_sugar_10_DCF" xfId="193"/>
    <cellStyle name="_0747_DCF_sugar_10_DCF 3 предприятия" xfId="194"/>
    <cellStyle name="_0747_DCF_sugar_10_DCF 3 с увел  объемами 14 12 07 " xfId="195"/>
    <cellStyle name="_0747_DCF_sugar_10_DCF_Pavlodar_9" xfId="196"/>
    <cellStyle name="_0747_DCF_sugar_10_информация по затратам и тарифам на  произ теплоэ" xfId="197"/>
    <cellStyle name="_0747_DCF_sugar_11" xfId="198"/>
    <cellStyle name="_0747_DCF_sugar_11_DCF" xfId="199"/>
    <cellStyle name="_0747_DCF_sugar_11_DCF 3 предприятия" xfId="200"/>
    <cellStyle name="_0747_DCF_sugar_11_DCF 3 с увел  объемами 14 12 07 " xfId="201"/>
    <cellStyle name="_0747_DCF_sugar_11_DCF_Pavlodar_9" xfId="202"/>
    <cellStyle name="_0747_DCF_sugar_11_информация по затратам и тарифам на  произ теплоэ" xfId="203"/>
    <cellStyle name="_0747_DCF_sugar_17" xfId="204"/>
    <cellStyle name="_0747_DCF_sugar_17_DCF" xfId="205"/>
    <cellStyle name="_0747_DCF_sugar_17_DCF 3 предприятия" xfId="206"/>
    <cellStyle name="_0747_DCF_sugar_17_DCF 3 с увел  объемами 14 12 07 " xfId="207"/>
    <cellStyle name="_0747_DCF_sugar_17_DCF_Pavlodar_9" xfId="208"/>
    <cellStyle name="_0747_DCF_sugar_17_информация по затратам и тарифам на  произ теплоэ" xfId="209"/>
    <cellStyle name="_0747_DCF_sugar_5_with economic obsolesense" xfId="210"/>
    <cellStyle name="_0747_DCF_sugar_5_with economic obsolesense_DCF" xfId="211"/>
    <cellStyle name="_0747_DCF_sugar_5_with economic obsolesense_DCF 3 предприятия" xfId="212"/>
    <cellStyle name="_0747_DCF_sugar_5_with economic obsolesense_DCF 3 с увел  объемами 14 12 07 " xfId="213"/>
    <cellStyle name="_0747_DCF_sugar_5_with economic obsolesense_DCF_Pavlodar_9" xfId="214"/>
    <cellStyle name="_0747_DCF_sugar_5_with economic obsolesense_информация по затратам и тарифам на  произ теплоэ" xfId="215"/>
    <cellStyle name="_2272A Elimination journal entries-BS_CAFEC Group IFRS 2007" xfId="216"/>
    <cellStyle name="_2272B Elimination journal entries-IS_CAFEC Group IFRS 2007" xfId="217"/>
    <cellStyle name="_BEV_Eurocement(01.06.05)_14" xfId="218"/>
    <cellStyle name="_BEV_Eurocement(01.06.05)_14_DCF" xfId="219"/>
    <cellStyle name="_BEV_Eurocement(01.06.05)_14_DCF 3 с увел  объемами 14 12 07 " xfId="220"/>
    <cellStyle name="_BEV_Eurocement(01.06.05)_14_DCF_Pavlodar_9" xfId="221"/>
    <cellStyle name="_Book1" xfId="222"/>
    <cellStyle name="_Book1_DCF" xfId="223"/>
    <cellStyle name="_Book1_DCF 3 с увел  объемами 14 12 07 " xfId="224"/>
    <cellStyle name="_Book1_DCF_Pavlodar_9" xfId="225"/>
    <cellStyle name="_Book2" xfId="226"/>
    <cellStyle name="_Book2_DCF" xfId="227"/>
    <cellStyle name="_Book2_DCF 3 предприятия" xfId="228"/>
    <cellStyle name="_Book2_DCF 3 с увел  объемами 14 12 07 " xfId="229"/>
    <cellStyle name="_Book2_DCF_Pavlodar_9" xfId="230"/>
    <cellStyle name="_Book2_информация по затратам и тарифам на  произ теплоэ" xfId="231"/>
    <cellStyle name="_Comma" xfId="232"/>
    <cellStyle name="_Comma_Copy of Uralkali Summary Business Plan 14 Apr 04 (sent)1250404 input for Union DCF" xfId="233"/>
    <cellStyle name="_Comma_Copy of Uralkali Summary Business Plan 14 Apr 04 (sent)1250404 input for Union DCF_DCF" xfId="234"/>
    <cellStyle name="_Comma_Copy of Uralkali Summary Business Plan 14 Apr 04 (sent)1250404 input for Union DCF_DCF 3 предприятия" xfId="235"/>
    <cellStyle name="_Comma_Copy of Uralkali Summary Business Plan 14 Apr 04 (sent)1250404 input for Union DCF_DCF 3 с увел  объемами 14 12 07 " xfId="236"/>
    <cellStyle name="_Comma_Copy of Uralkali Summary Business Plan 14 Apr 04 (sent)1250404 input for Union DCF_DCF_Pavlodar_9" xfId="237"/>
    <cellStyle name="_Comma_Copy of Uralkali Summary Business Plan 14 Apr 04 (sent)1250404 input for Union DCF_информация по затратам и тарифам на  произ теплоэ" xfId="238"/>
    <cellStyle name="_Comma_DCF" xfId="239"/>
    <cellStyle name="_Comma_DCF 3 предприятия" xfId="240"/>
    <cellStyle name="_Comma_DCF 3 с увел  объемами 14 12 07 " xfId="241"/>
    <cellStyle name="_Comma_DCF_Pavlodar_9" xfId="242"/>
    <cellStyle name="_Comma_информация по затратам и тарифам на  произ теплоэ" xfId="243"/>
    <cellStyle name="_Condition" xfId="244"/>
    <cellStyle name="_Copy of Uralkali Summary Business Plan 14 Apr 04 (sent)1250404 input for Union DCF" xfId="245"/>
    <cellStyle name="_Copy of Uralkali Summary Business Plan 14 Apr 04 (sent)1250404 input for Union DCF_DCF" xfId="246"/>
    <cellStyle name="_Copy of Uralkali Summary Business Plan 14 Apr 04 (sent)1250404 input for Union DCF_DCF 3 с увел  объемами 14 12 07 " xfId="247"/>
    <cellStyle name="_Copy of Uralkali Summary Business Plan 14 Apr 04 (sent)1250404 input for Union DCF_DCF_Pavlodar_9" xfId="248"/>
    <cellStyle name="_Cost forms - presentation2" xfId="249"/>
    <cellStyle name="_Cost forms - presentation2_DCF" xfId="250"/>
    <cellStyle name="_Cost forms - presentation2_DCF 3 с увел  объемами 14 12 07 " xfId="251"/>
    <cellStyle name="_Cost forms - presentation2_DCF_Pavlodar_9" xfId="252"/>
    <cellStyle name="_Currency" xfId="253"/>
    <cellStyle name="_Currency_Copy of Uralkali Summary Business Plan 14 Apr 04 (sent)1250404 input for Union DCF" xfId="254"/>
    <cellStyle name="_Currency_Copy of Uralkali Summary Business Plan 14 Apr 04 (sent)1250404 input for Union DCF_DCF" xfId="255"/>
    <cellStyle name="_Currency_Copy of Uralkali Summary Business Plan 14 Apr 04 (sent)1250404 input for Union DCF_DCF 3 предприятия" xfId="256"/>
    <cellStyle name="_Currency_Copy of Uralkali Summary Business Plan 14 Apr 04 (sent)1250404 input for Union DCF_DCF 3 с увел  объемами 14 12 07 " xfId="257"/>
    <cellStyle name="_Currency_Copy of Uralkali Summary Business Plan 14 Apr 04 (sent)1250404 input for Union DCF_DCF_Pavlodar_9" xfId="258"/>
    <cellStyle name="_Currency_Copy of Uralkali Summary Business Plan 14 Apr 04 (sent)1250404 input for Union DCF_информация по затратам и тарифам на  произ теплоэ" xfId="259"/>
    <cellStyle name="_Currency_DCF" xfId="260"/>
    <cellStyle name="_Currency_DCF 3 предприятия" xfId="261"/>
    <cellStyle name="_Currency_DCF 3 с увел  объемами 14 12 07 " xfId="262"/>
    <cellStyle name="_Currency_DCF_Pavlodar_9" xfId="263"/>
    <cellStyle name="_Currency_информация по затратам и тарифам на  произ теплоэ" xfId="264"/>
    <cellStyle name="_CurrencySpace" xfId="265"/>
    <cellStyle name="_CurrencySpace_Copy of Uralkali Summary Business Plan 14 Apr 04 (sent)1250404 input for Union DCF" xfId="266"/>
    <cellStyle name="_CurrencySpace_Copy of Uralkali Summary Business Plan 14 Apr 04 (sent)1250404 input for Union DCF_DCF" xfId="267"/>
    <cellStyle name="_CurrencySpace_Copy of Uralkali Summary Business Plan 14 Apr 04 (sent)1250404 input for Union DCF_DCF 3 предприятия" xfId="268"/>
    <cellStyle name="_CurrencySpace_Copy of Uralkali Summary Business Plan 14 Apr 04 (sent)1250404 input for Union DCF_DCF 3 с увел  объемами 14 12 07 " xfId="269"/>
    <cellStyle name="_CurrencySpace_Copy of Uralkali Summary Business Plan 14 Apr 04 (sent)1250404 input for Union DCF_DCF_Pavlodar_9" xfId="270"/>
    <cellStyle name="_CurrencySpace_Copy of Uralkali Summary Business Plan 14 Apr 04 (sent)1250404 input for Union DCF_информация по затратам и тарифам на  произ теплоэ" xfId="271"/>
    <cellStyle name="_CurrencySpace_DCF" xfId="272"/>
    <cellStyle name="_CurrencySpace_DCF 3 предприятия" xfId="273"/>
    <cellStyle name="_CurrencySpace_DCF 3 предприятия_СводФ3_ЦАТЭК_Консолид_4 кв 2008" xfId="274"/>
    <cellStyle name="_CurrencySpace_DCF 3 с увел  объемами 14 12 07 " xfId="275"/>
    <cellStyle name="_CurrencySpace_DCF 3 с увел  объемами 14 12 07 _СводФ3_ЦАТЭК_Консолид_4 кв 2008" xfId="276"/>
    <cellStyle name="_CurrencySpace_DCF_Pavlodar_9" xfId="277"/>
    <cellStyle name="_CurrencySpace_DCF_СводФ3_ЦАТЭК_Консолид_4 кв 2008" xfId="278"/>
    <cellStyle name="_CurrencySpace_информация по затратам и тарифам на  произ теплоэ" xfId="279"/>
    <cellStyle name="_CurrencySpace_информация по затратам и тарифам на  произ теплоэ_СводФ3_ЦАТЭК_Консолид_4 кв 2008" xfId="280"/>
    <cellStyle name="_DCF Lucchini Piombino_Draft_v.02_16(New)_v.04_es" xfId="281"/>
    <cellStyle name="_DCF Lucchini Piombino_Draft_v.02_16(New)_v.04_es_DCF" xfId="282"/>
    <cellStyle name="_DCF Lucchini Piombino_Draft_v.02_16(New)_v.04_es_DCF 3 с увел  объемами 14 12 07 " xfId="283"/>
    <cellStyle name="_DCF Lucchini Piombino_Draft_v.02_16(New)_v.04_es_DCF_Pavlodar_9" xfId="284"/>
    <cellStyle name="_DCF Lucchini_France_12_DA" xfId="285"/>
    <cellStyle name="_DCF Lucchini_France_12_DA_DCF" xfId="286"/>
    <cellStyle name="_DCF Lucchini_France_12_DA_DCF 3 с увел  объемами 14 12 07 " xfId="287"/>
    <cellStyle name="_DCF Lucchini_France_12_DA_DCF_Pavlodar_9" xfId="288"/>
    <cellStyle name="_DCF Mih GOK_2005_Draft_9" xfId="289"/>
    <cellStyle name="_DCF Mih GOK_2005_Draft_9_DCF" xfId="290"/>
    <cellStyle name="_DCF Mih GOK_2005_Draft_9_DCF 3 с увел  объемами 14 12 07 " xfId="291"/>
    <cellStyle name="_DCF Mih GOK_2005_Draft_9_DCF_Pavlodar_9" xfId="292"/>
    <cellStyle name="_DCF Mih GOK_2005_Draft_9_DCF_Pavlodar_9_Worksheet in 2230 Consolidated SevKazEnergy JSC IFRS 2009" xfId="293"/>
    <cellStyle name="_DCF Mih GOK_2005_Draft_9_Worksheet in 2230 Consolidated SevKazEnergy JSC IFRS 2009" xfId="294"/>
    <cellStyle name="_DCF Valuation Template (APV approach) v3" xfId="295"/>
    <cellStyle name="_DCF Valuation Template (APV approach) v3_DCF" xfId="296"/>
    <cellStyle name="_DCF Valuation Template (APV approach) v3_DCF 3 предприятия" xfId="297"/>
    <cellStyle name="_DCF Valuation Template (APV approach) v3_DCF 3 с увел  объемами 14 12 07 " xfId="298"/>
    <cellStyle name="_DCF Valuation Template (APV approach) v3_DCF_Pavlodar_9" xfId="299"/>
    <cellStyle name="_DCF Valuation Template (APV approach) v3_информация по затратам и тарифам на  произ теплоэ" xfId="300"/>
    <cellStyle name="_DCF_Bikom_14" xfId="301"/>
    <cellStyle name="_DCF_Bikom_14_DCF" xfId="302"/>
    <cellStyle name="_DCF_Bikom_14_DCF 3 предприятия" xfId="303"/>
    <cellStyle name="_DCF_Bikom_14_DCF 3 с увел  объемами 14 12 07 " xfId="304"/>
    <cellStyle name="_DCF_Bikom_14_DCF_Pavlodar_9" xfId="305"/>
    <cellStyle name="_DCF_Bikom_14_информация по затратам и тарифам на  произ теплоэ" xfId="306"/>
    <cellStyle name="_dcf_draft_44" xfId="307"/>
    <cellStyle name="_dcf_draft_44_Comcor_TV" xfId="308"/>
    <cellStyle name="_dcf_draft_44_Comcor_TV_DCF" xfId="309"/>
    <cellStyle name="_dcf_draft_44_Comcor_TV_DCF 3 с увел  объемами 14 12 07 " xfId="310"/>
    <cellStyle name="_dcf_draft_44_Comcor_TV_DCF_Pavlodar_9" xfId="311"/>
    <cellStyle name="_dcf_draft_44_DCF" xfId="312"/>
    <cellStyle name="_dcf_draft_44_DCF 3 с увел  объемами 14 12 07 " xfId="313"/>
    <cellStyle name="_dcf_draft_44_DCF_Pavlodar_9" xfId="314"/>
    <cellStyle name="_DCF_Kazankovskaya Mine_1" xfId="315"/>
    <cellStyle name="_DCF_Kazankovskaya Mine_1_DCF" xfId="316"/>
    <cellStyle name="_DCF_Kazankovskaya Mine_1_DCF 3 с увел  объемами 14 12 07 " xfId="317"/>
    <cellStyle name="_DCF_Kazankovskaya Mine_1_DCF_Pavlodar_9" xfId="318"/>
    <cellStyle name="_DCF_Kazankovskaya Mine_18" xfId="319"/>
    <cellStyle name="_DCF_Kazankovskaya Mine_18_DCF" xfId="320"/>
    <cellStyle name="_DCF_Kazankovskaya Mine_18_DCF 3 с увел  объемами 14 12 07 " xfId="321"/>
    <cellStyle name="_DCF_Kazankovskaya Mine_18_DCF_Pavlodar_9" xfId="322"/>
    <cellStyle name="_DCF_Kazankovskaya Mine_9" xfId="323"/>
    <cellStyle name="_DCF_Kazankovskaya Mine_9_DCF" xfId="324"/>
    <cellStyle name="_DCF_Kazankovskaya Mine_9_DCF 3 с увел  объемами 14 12 07 " xfId="325"/>
    <cellStyle name="_DCF_Kazankovskaya Mine_9_DCF_Pavlodar_9" xfId="326"/>
    <cellStyle name="_DCF_KRU_10" xfId="327"/>
    <cellStyle name="_DCF_KRU_10_DCF" xfId="328"/>
    <cellStyle name="_DCF_KRU_10_DCF 3 с увел  объемами 14 12 07 " xfId="329"/>
    <cellStyle name="_DCF_KRU_10_DCF_Pavlodar_9" xfId="330"/>
    <cellStyle name="_DCF_KRU_35" xfId="331"/>
    <cellStyle name="_DCF_KRU_35_DCF" xfId="332"/>
    <cellStyle name="_DCF_KRU_35_DCF 3 с увел  объемами 14 12 07 " xfId="333"/>
    <cellStyle name="_DCF_KRU_35_DCF_Pavlodar_9" xfId="334"/>
    <cellStyle name="_DCF_Masloproduct_15" xfId="335"/>
    <cellStyle name="_DCF_Masloproduct_15_DCF" xfId="336"/>
    <cellStyle name="_DCF_Masloproduct_15_DCF 3 предприятия" xfId="337"/>
    <cellStyle name="_DCF_Masloproduct_15_DCF 3 с увел  объемами 14 12 07 " xfId="338"/>
    <cellStyle name="_DCF_Masloproduct_15_DCF_Pavlodar_9" xfId="339"/>
    <cellStyle name="_DCF_Masloproduct_15_информация по затратам и тарифам на  произ теплоэ" xfId="340"/>
    <cellStyle name="_DCF_Masloproduct_27" xfId="341"/>
    <cellStyle name="_DCF_Masloproduct_27_DCF" xfId="342"/>
    <cellStyle name="_DCF_Masloproduct_27_DCF 3 предприятия" xfId="343"/>
    <cellStyle name="_DCF_Masloproduct_27_DCF 3 с увел  объемами 14 12 07 " xfId="344"/>
    <cellStyle name="_DCF_Masloproduct_27_DCF_Pavlodar_9" xfId="345"/>
    <cellStyle name="_DCF_Masloproduct_27_информация по затратам и тарифам на  произ теплоэ" xfId="346"/>
    <cellStyle name="_DCF_Masloproduct_29" xfId="347"/>
    <cellStyle name="_DCF_Masloproduct_29_DCF" xfId="348"/>
    <cellStyle name="_DCF_Masloproduct_29_DCF 3 предприятия" xfId="349"/>
    <cellStyle name="_DCF_Masloproduct_29_DCF 3 с увел  объемами 14 12 07 " xfId="350"/>
    <cellStyle name="_DCF_Masloproduct_29_DCF_Pavlodar_9" xfId="351"/>
    <cellStyle name="_DCF_Masloproduct_29_информация по затратам и тарифам на  произ теплоэ" xfId="352"/>
    <cellStyle name="_DCF_Sibir Polymetally_25" xfId="353"/>
    <cellStyle name="_DCF_Sibir Polymetally_25_DCF" xfId="354"/>
    <cellStyle name="_DCF_Sibir Polymetally_25_DCF 3 с увел  объемами 14 12 07 " xfId="355"/>
    <cellStyle name="_DCF_Sibir Polymetally_25_DCF_Pavlodar_9" xfId="356"/>
    <cellStyle name="_DCF_Vertek_09" xfId="357"/>
    <cellStyle name="_DCF_Vertek_09_DCF" xfId="358"/>
    <cellStyle name="_DCF_Vertek_09_DCF 3 с увел  объемами 14 12 07 " xfId="359"/>
    <cellStyle name="_DCF_Vertek_09_DCF_Pavlodar_9" xfId="360"/>
    <cellStyle name="_DCF_Vredest_18" xfId="361"/>
    <cellStyle name="_DCF_Vredest_18_DCF" xfId="362"/>
    <cellStyle name="_DCF_Vredest_18_DCF 3 предприятия" xfId="363"/>
    <cellStyle name="_DCF_Vredest_18_DCF 3 с увел  объемами 14 12 07 " xfId="364"/>
    <cellStyle name="_DCF_Vredest_18_DCF_Pavlodar_9" xfId="365"/>
    <cellStyle name="_DCF_Vredest_18_информация по затратам и тарифам на  произ теплоэ" xfId="366"/>
    <cellStyle name="_DCF_Vredest_2" xfId="367"/>
    <cellStyle name="_DCF_Vredest_2_DCF" xfId="368"/>
    <cellStyle name="_DCF_Vredest_2_DCF 3 предприятия" xfId="369"/>
    <cellStyle name="_DCF_Vredest_2_DCF 3 с увел  объемами 14 12 07 " xfId="370"/>
    <cellStyle name="_DCF_Vredest_2_DCF_Pavlodar_9" xfId="371"/>
    <cellStyle name="_DCF_Vredest_2_Komet_DCF_25" xfId="372"/>
    <cellStyle name="_DCF_Vredest_2_Komet_DCF_25_DCF" xfId="373"/>
    <cellStyle name="_DCF_Vredest_2_Komet_DCF_25_DCF 3 предприятия" xfId="374"/>
    <cellStyle name="_DCF_Vredest_2_Komet_DCF_25_DCF 3 с увел  объемами 14 12 07 " xfId="375"/>
    <cellStyle name="_DCF_Vredest_2_Komet_DCF_25_DCF_Pavlodar_9" xfId="376"/>
    <cellStyle name="_DCF_Vredest_2_Komet_DCF_25_информация по затратам и тарифам на  произ теплоэ" xfId="377"/>
    <cellStyle name="_DCF_Vredest_2_Komet_DCF_26" xfId="378"/>
    <cellStyle name="_DCF_Vredest_2_Komet_DCF_26_DCF" xfId="379"/>
    <cellStyle name="_DCF_Vredest_2_Komet_DCF_26_DCF 3 предприятия" xfId="380"/>
    <cellStyle name="_DCF_Vredest_2_Komet_DCF_26_DCF 3 с увел  объемами 14 12 07 " xfId="381"/>
    <cellStyle name="_DCF_Vredest_2_Komet_DCF_26_DCF_Pavlodar_9" xfId="382"/>
    <cellStyle name="_DCF_Vredest_2_Komet_DCF_26_информация по затратам и тарифам на  произ теплоэ" xfId="383"/>
    <cellStyle name="_DCF_Vredest_2_информация по затратам и тарифам на  произ теплоэ" xfId="384"/>
    <cellStyle name="_Dividends 032102" xfId="385"/>
    <cellStyle name="_Dividends 032102_DCF" xfId="386"/>
    <cellStyle name="_Dividends 032102_DCF 3 с увел  объемами 14 12 07 " xfId="387"/>
    <cellStyle name="_Dividends 032102_DCF_Pavlodar_9" xfId="388"/>
    <cellStyle name="_Dividends 032102_DCF_Pavlodar_9_Worksheet in 2230 Consolidated SevKazEnergy JSC IFRS 2009" xfId="389"/>
    <cellStyle name="_Dividends 032102_Worksheet in 2230 Consolidated SevKazEnergy JSC IFRS 2009" xfId="390"/>
    <cellStyle name="_Euro" xfId="391"/>
    <cellStyle name="_Euro_DCF" xfId="392"/>
    <cellStyle name="_Euro_DCF 3 предприятия" xfId="393"/>
    <cellStyle name="_Euro_DCF 3 с увел  объемами 14 12 07 " xfId="394"/>
    <cellStyle name="_Euro_DCF_Pavlodar_9" xfId="395"/>
    <cellStyle name="_Euro_информация по затратам и тарифам на  произ теплоэ" xfId="396"/>
    <cellStyle name="_FFF" xfId="397"/>
    <cellStyle name="_FFF_Capex-new" xfId="398"/>
    <cellStyle name="_FFF_Capex-new_DCF" xfId="399"/>
    <cellStyle name="_FFF_Capex-new_DCF 3 с увел  объемами 14 12 07 " xfId="400"/>
    <cellStyle name="_FFF_Capex-new_DCF_Pavlodar_9" xfId="401"/>
    <cellStyle name="_FFF_DCF" xfId="402"/>
    <cellStyle name="_FFF_DCF 3 с увел  объемами 14 12 07 " xfId="403"/>
    <cellStyle name="_FFF_DCF_Pavlodar_9" xfId="404"/>
    <cellStyle name="_FFF_Financial Plan - final_2" xfId="405"/>
    <cellStyle name="_FFF_Financial Plan - final_2_DCF" xfId="406"/>
    <cellStyle name="_FFF_Financial Plan - final_2_DCF 3 с увел  объемами 14 12 07 " xfId="407"/>
    <cellStyle name="_FFF_Financial Plan - final_2_DCF_Pavlodar_9" xfId="408"/>
    <cellStyle name="_FFF_Form 01(MB)" xfId="409"/>
    <cellStyle name="_FFF_Form 01(MB)_DCF" xfId="410"/>
    <cellStyle name="_FFF_Form 01(MB)_DCF 3 с увел  объемами 14 12 07 " xfId="411"/>
    <cellStyle name="_FFF_Form 01(MB)_DCF_Pavlodar_9" xfId="412"/>
    <cellStyle name="_FFF_Links_NK" xfId="413"/>
    <cellStyle name="_FFF_Links_NK_DCF" xfId="414"/>
    <cellStyle name="_FFF_Links_NK_DCF 3 с увел  объемами 14 12 07 " xfId="415"/>
    <cellStyle name="_FFF_Links_NK_DCF_Pavlodar_9" xfId="416"/>
    <cellStyle name="_FFF_N20_5" xfId="417"/>
    <cellStyle name="_FFF_N20_5_DCF" xfId="418"/>
    <cellStyle name="_FFF_N20_5_DCF 3 с увел  объемами 14 12 07 " xfId="419"/>
    <cellStyle name="_FFF_N20_5_DCF_Pavlodar_9" xfId="420"/>
    <cellStyle name="_FFF_N20_6" xfId="421"/>
    <cellStyle name="_FFF_N20_6_DCF" xfId="422"/>
    <cellStyle name="_FFF_N20_6_DCF 3 с увел  объемами 14 12 07 " xfId="423"/>
    <cellStyle name="_FFF_N20_6_DCF_Pavlodar_9" xfId="424"/>
    <cellStyle name="_FFF_New Form10_2" xfId="425"/>
    <cellStyle name="_FFF_New Form10_2_DCF" xfId="426"/>
    <cellStyle name="_FFF_New Form10_2_DCF 3 с увел  объемами 14 12 07 " xfId="427"/>
    <cellStyle name="_FFF_New Form10_2_DCF_Pavlodar_9" xfId="428"/>
    <cellStyle name="_FFF_Nsi" xfId="429"/>
    <cellStyle name="_FFF_Nsi - last version" xfId="430"/>
    <cellStyle name="_FFF_Nsi - last version for programming" xfId="431"/>
    <cellStyle name="_FFF_Nsi - last version for programming_DCF" xfId="432"/>
    <cellStyle name="_FFF_Nsi - last version for programming_DCF 3 с увел  объемами 14 12 07 " xfId="433"/>
    <cellStyle name="_FFF_Nsi - last version for programming_DCF_Pavlodar_9" xfId="434"/>
    <cellStyle name="_FFF_Nsi - last version_DCF" xfId="435"/>
    <cellStyle name="_FFF_Nsi - last version_DCF 3 с увел  объемами 14 12 07 " xfId="436"/>
    <cellStyle name="_FFF_Nsi - last version_DCF_Pavlodar_9" xfId="437"/>
    <cellStyle name="_FFF_Nsi - next_last version" xfId="438"/>
    <cellStyle name="_FFF_Nsi - next_last version_DCF" xfId="439"/>
    <cellStyle name="_FFF_Nsi - next_last version_DCF 3 с увел  объемами 14 12 07 " xfId="440"/>
    <cellStyle name="_FFF_Nsi - next_last version_DCF_Pavlodar_9" xfId="441"/>
    <cellStyle name="_FFF_Nsi - plan - final" xfId="442"/>
    <cellStyle name="_FFF_Nsi - plan - final_DCF" xfId="443"/>
    <cellStyle name="_FFF_Nsi - plan - final_DCF 3 с увел  объемами 14 12 07 " xfId="444"/>
    <cellStyle name="_FFF_Nsi - plan - final_DCF_Pavlodar_9" xfId="445"/>
    <cellStyle name="_FFF_Nsi -super_ last version" xfId="446"/>
    <cellStyle name="_FFF_Nsi -super_ last version_DCF" xfId="447"/>
    <cellStyle name="_FFF_Nsi -super_ last version_DCF 3 с увел  объемами 14 12 07 " xfId="448"/>
    <cellStyle name="_FFF_Nsi -super_ last version_DCF_Pavlodar_9" xfId="449"/>
    <cellStyle name="_FFF_Nsi(2)" xfId="450"/>
    <cellStyle name="_FFF_Nsi(2)_DCF" xfId="451"/>
    <cellStyle name="_FFF_Nsi(2)_DCF 3 с увел  объемами 14 12 07 " xfId="452"/>
    <cellStyle name="_FFF_Nsi(2)_DCF_Pavlodar_9" xfId="453"/>
    <cellStyle name="_FFF_Nsi_1" xfId="454"/>
    <cellStyle name="_FFF_Nsi_1_DCF" xfId="455"/>
    <cellStyle name="_FFF_Nsi_1_DCF 3 с увел  объемами 14 12 07 " xfId="456"/>
    <cellStyle name="_FFF_Nsi_1_DCF_Pavlodar_9" xfId="457"/>
    <cellStyle name="_FFF_Nsi_139" xfId="458"/>
    <cellStyle name="_FFF_Nsi_139_DCF" xfId="459"/>
    <cellStyle name="_FFF_Nsi_139_DCF 3 с увел  объемами 14 12 07 " xfId="460"/>
    <cellStyle name="_FFF_Nsi_139_DCF_Pavlodar_9" xfId="461"/>
    <cellStyle name="_FFF_Nsi_140" xfId="462"/>
    <cellStyle name="_FFF_Nsi_140(Зах)" xfId="463"/>
    <cellStyle name="_FFF_Nsi_140(Зах)_DCF" xfId="464"/>
    <cellStyle name="_FFF_Nsi_140(Зах)_DCF 3 с увел  объемами 14 12 07 " xfId="465"/>
    <cellStyle name="_FFF_Nsi_140(Зах)_DCF_Pavlodar_9" xfId="466"/>
    <cellStyle name="_FFF_Nsi_140_DCF" xfId="467"/>
    <cellStyle name="_FFF_Nsi_140_DCF 3 с увел  объемами 14 12 07 " xfId="468"/>
    <cellStyle name="_FFF_Nsi_140_DCF_Pavlodar_9" xfId="469"/>
    <cellStyle name="_FFF_Nsi_140_mod" xfId="470"/>
    <cellStyle name="_FFF_Nsi_140_mod_DCF" xfId="471"/>
    <cellStyle name="_FFF_Nsi_140_mod_DCF 3 с увел  объемами 14 12 07 " xfId="472"/>
    <cellStyle name="_FFF_Nsi_140_mod_DCF_Pavlodar_9" xfId="473"/>
    <cellStyle name="_FFF_Nsi_158" xfId="474"/>
    <cellStyle name="_FFF_Nsi_158_DCF" xfId="475"/>
    <cellStyle name="_FFF_Nsi_158_DCF 3 с увел  объемами 14 12 07 " xfId="476"/>
    <cellStyle name="_FFF_Nsi_158_DCF_Pavlodar_9" xfId="477"/>
    <cellStyle name="_FFF_Nsi_DCF" xfId="478"/>
    <cellStyle name="_FFF_Nsi_DCF 3 с увел  объемами 14 12 07 " xfId="479"/>
    <cellStyle name="_FFF_Nsi_DCF_Pavlodar_9" xfId="480"/>
    <cellStyle name="_FFF_Nsi_Express" xfId="481"/>
    <cellStyle name="_FFF_Nsi_Express_DCF" xfId="482"/>
    <cellStyle name="_FFF_Nsi_Express_DCF 3 с увел  объемами 14 12 07 " xfId="483"/>
    <cellStyle name="_FFF_Nsi_Express_DCF_Pavlodar_9" xfId="484"/>
    <cellStyle name="_FFF_Nsi_Jan1" xfId="485"/>
    <cellStyle name="_FFF_Nsi_Jan1_DCF" xfId="486"/>
    <cellStyle name="_FFF_Nsi_Jan1_DCF 3 с увел  объемами 14 12 07 " xfId="487"/>
    <cellStyle name="_FFF_Nsi_Jan1_DCF_Pavlodar_9" xfId="488"/>
    <cellStyle name="_FFF_Nsi_test" xfId="489"/>
    <cellStyle name="_FFF_Nsi_test_DCF" xfId="490"/>
    <cellStyle name="_FFF_Nsi_test_DCF 3 с увел  объемами 14 12 07 " xfId="491"/>
    <cellStyle name="_FFF_Nsi_test_DCF_Pavlodar_9" xfId="492"/>
    <cellStyle name="_FFF_Nsi2" xfId="493"/>
    <cellStyle name="_FFF_Nsi2_DCF" xfId="494"/>
    <cellStyle name="_FFF_Nsi2_DCF 3 с увел  объемами 14 12 07 " xfId="495"/>
    <cellStyle name="_FFF_Nsi2_DCF_Pavlodar_9" xfId="496"/>
    <cellStyle name="_FFF_Nsi-Services" xfId="497"/>
    <cellStyle name="_FFF_Nsi-Services_DCF" xfId="498"/>
    <cellStyle name="_FFF_Nsi-Services_DCF 3 с увел  объемами 14 12 07 " xfId="499"/>
    <cellStyle name="_FFF_Nsi-Services_DCF_Pavlodar_9" xfId="500"/>
    <cellStyle name="_FFF_P&amp;L" xfId="501"/>
    <cellStyle name="_FFF_P&amp;L_DCF" xfId="502"/>
    <cellStyle name="_FFF_P&amp;L_DCF 3 с увел  объемами 14 12 07 " xfId="503"/>
    <cellStyle name="_FFF_P&amp;L_DCF_Pavlodar_9" xfId="504"/>
    <cellStyle name="_FFF_S0400" xfId="505"/>
    <cellStyle name="_FFF_S0400_DCF" xfId="506"/>
    <cellStyle name="_FFF_S0400_DCF 3 с увел  объемами 14 12 07 " xfId="507"/>
    <cellStyle name="_FFF_S0400_DCF_Pavlodar_9" xfId="508"/>
    <cellStyle name="_FFF_S13001" xfId="509"/>
    <cellStyle name="_FFF_S13001_DCF" xfId="510"/>
    <cellStyle name="_FFF_S13001_DCF 3 с увел  объемами 14 12 07 " xfId="511"/>
    <cellStyle name="_FFF_S13001_DCF_Pavlodar_9" xfId="512"/>
    <cellStyle name="_FFF_Sheet1" xfId="513"/>
    <cellStyle name="_FFF_Sheet1_DCF" xfId="514"/>
    <cellStyle name="_FFF_Sheet1_DCF 3 с увел  объемами 14 12 07 " xfId="515"/>
    <cellStyle name="_FFF_Sheet1_DCF_Pavlodar_9" xfId="516"/>
    <cellStyle name="_FFF_sofi - plan_AP270202ii" xfId="517"/>
    <cellStyle name="_FFF_sofi - plan_AP270202ii_DCF" xfId="518"/>
    <cellStyle name="_FFF_sofi - plan_AP270202ii_DCF 3 с увел  объемами 14 12 07 " xfId="519"/>
    <cellStyle name="_FFF_sofi - plan_AP270202ii_DCF_Pavlodar_9" xfId="520"/>
    <cellStyle name="_FFF_sofi - plan_AP270202iii" xfId="521"/>
    <cellStyle name="_FFF_sofi - plan_AP270202iii_DCF" xfId="522"/>
    <cellStyle name="_FFF_sofi - plan_AP270202iii_DCF 3 с увел  объемами 14 12 07 " xfId="523"/>
    <cellStyle name="_FFF_sofi - plan_AP270202iii_DCF_Pavlodar_9" xfId="524"/>
    <cellStyle name="_FFF_sofi - plan_AP270202iv" xfId="525"/>
    <cellStyle name="_FFF_sofi - plan_AP270202iv_DCF" xfId="526"/>
    <cellStyle name="_FFF_sofi - plan_AP270202iv_DCF 3 с увел  объемами 14 12 07 " xfId="527"/>
    <cellStyle name="_FFF_sofi - plan_AP270202iv_DCF_Pavlodar_9" xfId="528"/>
    <cellStyle name="_FFF_Sofi vs Sobi" xfId="529"/>
    <cellStyle name="_FFF_Sofi vs Sobi_DCF" xfId="530"/>
    <cellStyle name="_FFF_Sofi vs Sobi_DCF 3 с увел  объемами 14 12 07 " xfId="531"/>
    <cellStyle name="_FFF_Sofi vs Sobi_DCF_Pavlodar_9" xfId="532"/>
    <cellStyle name="_FFF_Sofi_PBD 27-11-01" xfId="533"/>
    <cellStyle name="_FFF_Sofi_PBD 27-11-01_DCF" xfId="534"/>
    <cellStyle name="_FFF_Sofi_PBD 27-11-01_DCF 3 с увел  объемами 14 12 07 " xfId="535"/>
    <cellStyle name="_FFF_Sofi_PBD 27-11-01_DCF_Pavlodar_9" xfId="536"/>
    <cellStyle name="_FFF_SOFI_TEPs_AOK_130902" xfId="537"/>
    <cellStyle name="_FFF_SOFI_TEPs_AOK_130902_DCF" xfId="538"/>
    <cellStyle name="_FFF_SOFI_TEPs_AOK_130902_DCF 3 с увел  объемами 14 12 07 " xfId="539"/>
    <cellStyle name="_FFF_SOFI_TEPs_AOK_130902_DCF_Pavlodar_9" xfId="540"/>
    <cellStyle name="_FFF_Sofi145a" xfId="541"/>
    <cellStyle name="_FFF_Sofi145a_DCF" xfId="542"/>
    <cellStyle name="_FFF_Sofi145a_DCF 3 с увел  объемами 14 12 07 " xfId="543"/>
    <cellStyle name="_FFF_Sofi145a_DCF_Pavlodar_9" xfId="544"/>
    <cellStyle name="_FFF_Sofi153" xfId="545"/>
    <cellStyle name="_FFF_Sofi153_DCF" xfId="546"/>
    <cellStyle name="_FFF_Sofi153_DCF 3 с увел  объемами 14 12 07 " xfId="547"/>
    <cellStyle name="_FFF_Sofi153_DCF_Pavlodar_9" xfId="548"/>
    <cellStyle name="_FFF_Summary" xfId="549"/>
    <cellStyle name="_FFF_Summary_DCF" xfId="550"/>
    <cellStyle name="_FFF_Summary_DCF 3 с увел  объемами 14 12 07 " xfId="551"/>
    <cellStyle name="_FFF_Summary_DCF_Pavlodar_9" xfId="552"/>
    <cellStyle name="_FFF_SXXXX_Express_c Links" xfId="553"/>
    <cellStyle name="_FFF_SXXXX_Express_c Links_DCF" xfId="554"/>
    <cellStyle name="_FFF_SXXXX_Express_c Links_DCF 3 с увел  объемами 14 12 07 " xfId="555"/>
    <cellStyle name="_FFF_SXXXX_Express_c Links_DCF_Pavlodar_9" xfId="556"/>
    <cellStyle name="_FFF_Tax_form_1кв_3" xfId="557"/>
    <cellStyle name="_FFF_Tax_form_1кв_3_DCF" xfId="558"/>
    <cellStyle name="_FFF_Tax_form_1кв_3_DCF 3 с увел  объемами 14 12 07 " xfId="559"/>
    <cellStyle name="_FFF_Tax_form_1кв_3_DCF_Pavlodar_9" xfId="560"/>
    <cellStyle name="_FFF_test_11" xfId="561"/>
    <cellStyle name="_FFF_test_11_DCF" xfId="562"/>
    <cellStyle name="_FFF_test_11_DCF 3 с увел  объемами 14 12 07 " xfId="563"/>
    <cellStyle name="_FFF_test_11_DCF_Pavlodar_9" xfId="564"/>
    <cellStyle name="_FFF_БКЭ" xfId="565"/>
    <cellStyle name="_FFF_БКЭ_DCF" xfId="566"/>
    <cellStyle name="_FFF_БКЭ_DCF 3 с увел  объемами 14 12 07 " xfId="567"/>
    <cellStyle name="_FFF_БКЭ_DCF_Pavlodar_9" xfId="568"/>
    <cellStyle name="_FFF_для вставки в пакет за 2001" xfId="569"/>
    <cellStyle name="_FFF_для вставки в пакет за 2001_DCF" xfId="570"/>
    <cellStyle name="_FFF_для вставки в пакет за 2001_DCF 3 с увел  объемами 14 12 07 " xfId="571"/>
    <cellStyle name="_FFF_для вставки в пакет за 2001_DCF_Pavlodar_9" xfId="572"/>
    <cellStyle name="_FFF_дляГалиныВ" xfId="573"/>
    <cellStyle name="_FFF_дляГалиныВ_DCF" xfId="574"/>
    <cellStyle name="_FFF_дляГалиныВ_DCF 3 с увел  объемами 14 12 07 " xfId="575"/>
    <cellStyle name="_FFF_дляГалиныВ_DCF_Pavlodar_9" xfId="576"/>
    <cellStyle name="_FFF_Книга7" xfId="577"/>
    <cellStyle name="_FFF_Книга7_DCF" xfId="578"/>
    <cellStyle name="_FFF_Книга7_DCF 3 с увел  объемами 14 12 07 " xfId="579"/>
    <cellStyle name="_FFF_Книга7_DCF_Pavlodar_9" xfId="580"/>
    <cellStyle name="_FFF_Лист1" xfId="581"/>
    <cellStyle name="_FFF_Лист1_DCF" xfId="582"/>
    <cellStyle name="_FFF_Лист1_DCF 3 с увел  объемами 14 12 07 " xfId="583"/>
    <cellStyle name="_FFF_Лист1_DCF_Pavlodar_9" xfId="584"/>
    <cellStyle name="_FFF_ОСН. ДЕЯТ." xfId="585"/>
    <cellStyle name="_FFF_ОСН. ДЕЯТ._DCF" xfId="586"/>
    <cellStyle name="_FFF_ОСН. ДЕЯТ._DCF 3 с увел  объемами 14 12 07 " xfId="587"/>
    <cellStyle name="_FFF_ОСН. ДЕЯТ._DCF_Pavlodar_9" xfId="588"/>
    <cellStyle name="_FFF_Подразделения" xfId="589"/>
    <cellStyle name="_FFF_Подразделения_DCF" xfId="590"/>
    <cellStyle name="_FFF_Подразделения_DCF 3 с увел  объемами 14 12 07 " xfId="591"/>
    <cellStyle name="_FFF_Подразделения_DCF_Pavlodar_9" xfId="592"/>
    <cellStyle name="_FFF_Список тиражирования" xfId="593"/>
    <cellStyle name="_FFF_Список тиражирования_DCF" xfId="594"/>
    <cellStyle name="_FFF_Список тиражирования_DCF 3 с увел  объемами 14 12 07 " xfId="595"/>
    <cellStyle name="_FFF_Список тиражирования_DCF_Pavlodar_9" xfId="596"/>
    <cellStyle name="_FFF_Форма 12 last" xfId="597"/>
    <cellStyle name="_FFF_Форма 12 last_DCF" xfId="598"/>
    <cellStyle name="_FFF_Форма 12 last_DCF 3 с увел  объемами 14 12 07 " xfId="599"/>
    <cellStyle name="_FFF_Форма 12 last_DCF_Pavlodar_9" xfId="600"/>
    <cellStyle name="_Final_Book_010301" xfId="601"/>
    <cellStyle name="_Final_Book_010301_Capex-new" xfId="602"/>
    <cellStyle name="_Final_Book_010301_Capex-new_DCF" xfId="603"/>
    <cellStyle name="_Final_Book_010301_Capex-new_DCF 3 с увел  объемами 14 12 07 " xfId="604"/>
    <cellStyle name="_Final_Book_010301_Capex-new_DCF_Pavlodar_9" xfId="605"/>
    <cellStyle name="_Final_Book_010301_DCF" xfId="606"/>
    <cellStyle name="_Final_Book_010301_DCF 3 с увел  объемами 14 12 07 " xfId="607"/>
    <cellStyle name="_Final_Book_010301_DCF_Pavlodar_9" xfId="608"/>
    <cellStyle name="_Final_Book_010301_Financial Plan - final_2" xfId="609"/>
    <cellStyle name="_Final_Book_010301_Financial Plan - final_2_DCF" xfId="610"/>
    <cellStyle name="_Final_Book_010301_Financial Plan - final_2_DCF 3 с увел  объемами 14 12 07 " xfId="611"/>
    <cellStyle name="_Final_Book_010301_Financial Plan - final_2_DCF_Pavlodar_9" xfId="612"/>
    <cellStyle name="_Final_Book_010301_Form 01(MB)" xfId="613"/>
    <cellStyle name="_Final_Book_010301_Form 01(MB)_DCF" xfId="614"/>
    <cellStyle name="_Final_Book_010301_Form 01(MB)_DCF 3 с увел  объемами 14 12 07 " xfId="615"/>
    <cellStyle name="_Final_Book_010301_Form 01(MB)_DCF_Pavlodar_9" xfId="616"/>
    <cellStyle name="_Final_Book_010301_Links_NK" xfId="617"/>
    <cellStyle name="_Final_Book_010301_Links_NK_DCF" xfId="618"/>
    <cellStyle name="_Final_Book_010301_Links_NK_DCF 3 с увел  объемами 14 12 07 " xfId="619"/>
    <cellStyle name="_Final_Book_010301_Links_NK_DCF_Pavlodar_9" xfId="620"/>
    <cellStyle name="_Final_Book_010301_N20_5" xfId="621"/>
    <cellStyle name="_Final_Book_010301_N20_5_DCF" xfId="622"/>
    <cellStyle name="_Final_Book_010301_N20_5_DCF 3 с увел  объемами 14 12 07 " xfId="623"/>
    <cellStyle name="_Final_Book_010301_N20_5_DCF_Pavlodar_9" xfId="624"/>
    <cellStyle name="_Final_Book_010301_N20_6" xfId="625"/>
    <cellStyle name="_Final_Book_010301_N20_6_DCF" xfId="626"/>
    <cellStyle name="_Final_Book_010301_N20_6_DCF 3 с увел  объемами 14 12 07 " xfId="627"/>
    <cellStyle name="_Final_Book_010301_N20_6_DCF_Pavlodar_9" xfId="628"/>
    <cellStyle name="_Final_Book_010301_New Form10_2" xfId="629"/>
    <cellStyle name="_Final_Book_010301_New Form10_2_DCF" xfId="630"/>
    <cellStyle name="_Final_Book_010301_New Form10_2_DCF 3 с увел  объемами 14 12 07 " xfId="631"/>
    <cellStyle name="_Final_Book_010301_New Form10_2_DCF_Pavlodar_9" xfId="632"/>
    <cellStyle name="_Final_Book_010301_Nsi" xfId="633"/>
    <cellStyle name="_Final_Book_010301_Nsi - last version" xfId="634"/>
    <cellStyle name="_Final_Book_010301_Nsi - last version for programming" xfId="635"/>
    <cellStyle name="_Final_Book_010301_Nsi - last version for programming_DCF" xfId="636"/>
    <cellStyle name="_Final_Book_010301_Nsi - last version for programming_DCF 3 с увел  объемами 14 12 07 " xfId="637"/>
    <cellStyle name="_Final_Book_010301_Nsi - last version for programming_DCF_Pavlodar_9" xfId="638"/>
    <cellStyle name="_Final_Book_010301_Nsi - last version_DCF" xfId="639"/>
    <cellStyle name="_Final_Book_010301_Nsi - last version_DCF 3 с увел  объемами 14 12 07 " xfId="640"/>
    <cellStyle name="_Final_Book_010301_Nsi - last version_DCF_Pavlodar_9" xfId="641"/>
    <cellStyle name="_Final_Book_010301_Nsi - next_last version" xfId="642"/>
    <cellStyle name="_Final_Book_010301_Nsi - next_last version_DCF" xfId="643"/>
    <cellStyle name="_Final_Book_010301_Nsi - next_last version_DCF 3 с увел  объемами 14 12 07 " xfId="644"/>
    <cellStyle name="_Final_Book_010301_Nsi - next_last version_DCF_Pavlodar_9" xfId="645"/>
    <cellStyle name="_Final_Book_010301_Nsi - plan - final" xfId="646"/>
    <cellStyle name="_Final_Book_010301_Nsi - plan - final_DCF" xfId="647"/>
    <cellStyle name="_Final_Book_010301_Nsi - plan - final_DCF 3 с увел  объемами 14 12 07 " xfId="648"/>
    <cellStyle name="_Final_Book_010301_Nsi - plan - final_DCF_Pavlodar_9" xfId="649"/>
    <cellStyle name="_Final_Book_010301_Nsi -super_ last version" xfId="650"/>
    <cellStyle name="_Final_Book_010301_Nsi -super_ last version_DCF" xfId="651"/>
    <cellStyle name="_Final_Book_010301_Nsi -super_ last version_DCF 3 с увел  объемами 14 12 07 " xfId="652"/>
    <cellStyle name="_Final_Book_010301_Nsi -super_ last version_DCF_Pavlodar_9" xfId="653"/>
    <cellStyle name="_Final_Book_010301_Nsi(2)" xfId="654"/>
    <cellStyle name="_Final_Book_010301_Nsi(2)_DCF" xfId="655"/>
    <cellStyle name="_Final_Book_010301_Nsi(2)_DCF 3 с увел  объемами 14 12 07 " xfId="656"/>
    <cellStyle name="_Final_Book_010301_Nsi(2)_DCF_Pavlodar_9" xfId="657"/>
    <cellStyle name="_Final_Book_010301_Nsi_1" xfId="658"/>
    <cellStyle name="_Final_Book_010301_Nsi_1_DCF" xfId="659"/>
    <cellStyle name="_Final_Book_010301_Nsi_1_DCF 3 с увел  объемами 14 12 07 " xfId="660"/>
    <cellStyle name="_Final_Book_010301_Nsi_1_DCF_Pavlodar_9" xfId="661"/>
    <cellStyle name="_Final_Book_010301_Nsi_139" xfId="662"/>
    <cellStyle name="_Final_Book_010301_Nsi_139_DCF" xfId="663"/>
    <cellStyle name="_Final_Book_010301_Nsi_139_DCF 3 с увел  объемами 14 12 07 " xfId="664"/>
    <cellStyle name="_Final_Book_010301_Nsi_139_DCF_Pavlodar_9" xfId="665"/>
    <cellStyle name="_Final_Book_010301_Nsi_140" xfId="666"/>
    <cellStyle name="_Final_Book_010301_Nsi_140(Зах)" xfId="667"/>
    <cellStyle name="_Final_Book_010301_Nsi_140(Зах)_DCF" xfId="668"/>
    <cellStyle name="_Final_Book_010301_Nsi_140(Зах)_DCF 3 с увел  объемами 14 12 07 " xfId="669"/>
    <cellStyle name="_Final_Book_010301_Nsi_140(Зах)_DCF_Pavlodar_9" xfId="670"/>
    <cellStyle name="_Final_Book_010301_Nsi_140_DCF" xfId="671"/>
    <cellStyle name="_Final_Book_010301_Nsi_140_DCF 3 с увел  объемами 14 12 07 " xfId="672"/>
    <cellStyle name="_Final_Book_010301_Nsi_140_DCF_Pavlodar_9" xfId="673"/>
    <cellStyle name="_Final_Book_010301_Nsi_140_mod" xfId="674"/>
    <cellStyle name="_Final_Book_010301_Nsi_140_mod_DCF" xfId="675"/>
    <cellStyle name="_Final_Book_010301_Nsi_140_mod_DCF 3 с увел  объемами 14 12 07 " xfId="676"/>
    <cellStyle name="_Final_Book_010301_Nsi_140_mod_DCF_Pavlodar_9" xfId="677"/>
    <cellStyle name="_Final_Book_010301_Nsi_158" xfId="678"/>
    <cellStyle name="_Final_Book_010301_Nsi_158_DCF" xfId="679"/>
    <cellStyle name="_Final_Book_010301_Nsi_158_DCF 3 с увел  объемами 14 12 07 " xfId="680"/>
    <cellStyle name="_Final_Book_010301_Nsi_158_DCF_Pavlodar_9" xfId="681"/>
    <cellStyle name="_Final_Book_010301_Nsi_DCF" xfId="682"/>
    <cellStyle name="_Final_Book_010301_Nsi_DCF 3 с увел  объемами 14 12 07 " xfId="683"/>
    <cellStyle name="_Final_Book_010301_Nsi_DCF_Pavlodar_9" xfId="684"/>
    <cellStyle name="_Final_Book_010301_Nsi_Express" xfId="685"/>
    <cellStyle name="_Final_Book_010301_Nsi_Express_DCF" xfId="686"/>
    <cellStyle name="_Final_Book_010301_Nsi_Express_DCF 3 с увел  объемами 14 12 07 " xfId="687"/>
    <cellStyle name="_Final_Book_010301_Nsi_Express_DCF_Pavlodar_9" xfId="688"/>
    <cellStyle name="_Final_Book_010301_Nsi_Jan1" xfId="689"/>
    <cellStyle name="_Final_Book_010301_Nsi_Jan1_DCF" xfId="690"/>
    <cellStyle name="_Final_Book_010301_Nsi_Jan1_DCF 3 с увел  объемами 14 12 07 " xfId="691"/>
    <cellStyle name="_Final_Book_010301_Nsi_Jan1_DCF_Pavlodar_9" xfId="692"/>
    <cellStyle name="_Final_Book_010301_Nsi_test" xfId="693"/>
    <cellStyle name="_Final_Book_010301_Nsi_test_DCF" xfId="694"/>
    <cellStyle name="_Final_Book_010301_Nsi_test_DCF 3 с увел  объемами 14 12 07 " xfId="695"/>
    <cellStyle name="_Final_Book_010301_Nsi_test_DCF_Pavlodar_9" xfId="696"/>
    <cellStyle name="_Final_Book_010301_Nsi2" xfId="697"/>
    <cellStyle name="_Final_Book_010301_Nsi2_DCF" xfId="698"/>
    <cellStyle name="_Final_Book_010301_Nsi2_DCF 3 с увел  объемами 14 12 07 " xfId="699"/>
    <cellStyle name="_Final_Book_010301_Nsi2_DCF_Pavlodar_9" xfId="700"/>
    <cellStyle name="_Final_Book_010301_Nsi-Services" xfId="701"/>
    <cellStyle name="_Final_Book_010301_Nsi-Services_DCF" xfId="702"/>
    <cellStyle name="_Final_Book_010301_Nsi-Services_DCF 3 с увел  объемами 14 12 07 " xfId="703"/>
    <cellStyle name="_Final_Book_010301_Nsi-Services_DCF_Pavlodar_9" xfId="704"/>
    <cellStyle name="_Final_Book_010301_P&amp;L" xfId="705"/>
    <cellStyle name="_Final_Book_010301_P&amp;L_DCF" xfId="706"/>
    <cellStyle name="_Final_Book_010301_P&amp;L_DCF 3 с увел  объемами 14 12 07 " xfId="707"/>
    <cellStyle name="_Final_Book_010301_P&amp;L_DCF_Pavlodar_9" xfId="708"/>
    <cellStyle name="_Final_Book_010301_S0400" xfId="709"/>
    <cellStyle name="_Final_Book_010301_S0400_DCF" xfId="710"/>
    <cellStyle name="_Final_Book_010301_S0400_DCF 3 с увел  объемами 14 12 07 " xfId="711"/>
    <cellStyle name="_Final_Book_010301_S0400_DCF_Pavlodar_9" xfId="712"/>
    <cellStyle name="_Final_Book_010301_S13001" xfId="713"/>
    <cellStyle name="_Final_Book_010301_S13001_DCF" xfId="714"/>
    <cellStyle name="_Final_Book_010301_S13001_DCF 3 с увел  объемами 14 12 07 " xfId="715"/>
    <cellStyle name="_Final_Book_010301_S13001_DCF_Pavlodar_9" xfId="716"/>
    <cellStyle name="_Final_Book_010301_Sheet1" xfId="717"/>
    <cellStyle name="_Final_Book_010301_Sheet1_DCF" xfId="718"/>
    <cellStyle name="_Final_Book_010301_Sheet1_DCF 3 с увел  объемами 14 12 07 " xfId="719"/>
    <cellStyle name="_Final_Book_010301_Sheet1_DCF_Pavlodar_9" xfId="720"/>
    <cellStyle name="_Final_Book_010301_sofi - plan_AP270202ii" xfId="721"/>
    <cellStyle name="_Final_Book_010301_sofi - plan_AP270202ii_DCF" xfId="722"/>
    <cellStyle name="_Final_Book_010301_sofi - plan_AP270202ii_DCF 3 с увел  объемами 14 12 07 " xfId="723"/>
    <cellStyle name="_Final_Book_010301_sofi - plan_AP270202ii_DCF_Pavlodar_9" xfId="724"/>
    <cellStyle name="_Final_Book_010301_sofi - plan_AP270202iii" xfId="725"/>
    <cellStyle name="_Final_Book_010301_sofi - plan_AP270202iii_DCF" xfId="726"/>
    <cellStyle name="_Final_Book_010301_sofi - plan_AP270202iii_DCF 3 с увел  объемами 14 12 07 " xfId="727"/>
    <cellStyle name="_Final_Book_010301_sofi - plan_AP270202iii_DCF_Pavlodar_9" xfId="728"/>
    <cellStyle name="_Final_Book_010301_sofi - plan_AP270202iv" xfId="729"/>
    <cellStyle name="_Final_Book_010301_sofi - plan_AP270202iv_DCF" xfId="730"/>
    <cellStyle name="_Final_Book_010301_sofi - plan_AP270202iv_DCF 3 с увел  объемами 14 12 07 " xfId="731"/>
    <cellStyle name="_Final_Book_010301_sofi - plan_AP270202iv_DCF_Pavlodar_9" xfId="732"/>
    <cellStyle name="_Final_Book_010301_Sofi vs Sobi" xfId="733"/>
    <cellStyle name="_Final_Book_010301_Sofi vs Sobi_DCF" xfId="734"/>
    <cellStyle name="_Final_Book_010301_Sofi vs Sobi_DCF 3 с увел  объемами 14 12 07 " xfId="735"/>
    <cellStyle name="_Final_Book_010301_Sofi vs Sobi_DCF_Pavlodar_9" xfId="736"/>
    <cellStyle name="_Final_Book_010301_Sofi_PBD 27-11-01" xfId="737"/>
    <cellStyle name="_Final_Book_010301_Sofi_PBD 27-11-01_DCF" xfId="738"/>
    <cellStyle name="_Final_Book_010301_Sofi_PBD 27-11-01_DCF 3 с увел  объемами 14 12 07 " xfId="739"/>
    <cellStyle name="_Final_Book_010301_Sofi_PBD 27-11-01_DCF_Pavlodar_9" xfId="740"/>
    <cellStyle name="_Final_Book_010301_SOFI_TEPs_AOK_130902" xfId="741"/>
    <cellStyle name="_Final_Book_010301_SOFI_TEPs_AOK_130902_DCF" xfId="742"/>
    <cellStyle name="_Final_Book_010301_SOFI_TEPs_AOK_130902_DCF 3 с увел  объемами 14 12 07 " xfId="743"/>
    <cellStyle name="_Final_Book_010301_SOFI_TEPs_AOK_130902_DCF_Pavlodar_9" xfId="744"/>
    <cellStyle name="_Final_Book_010301_Sofi145a" xfId="745"/>
    <cellStyle name="_Final_Book_010301_Sofi145a_DCF" xfId="746"/>
    <cellStyle name="_Final_Book_010301_Sofi145a_DCF 3 с увел  объемами 14 12 07 " xfId="747"/>
    <cellStyle name="_Final_Book_010301_Sofi145a_DCF_Pavlodar_9" xfId="748"/>
    <cellStyle name="_Final_Book_010301_Sofi153" xfId="749"/>
    <cellStyle name="_Final_Book_010301_Sofi153_DCF" xfId="750"/>
    <cellStyle name="_Final_Book_010301_Sofi153_DCF 3 с увел  объемами 14 12 07 " xfId="751"/>
    <cellStyle name="_Final_Book_010301_Sofi153_DCF_Pavlodar_9" xfId="752"/>
    <cellStyle name="_Final_Book_010301_Summary" xfId="753"/>
    <cellStyle name="_Final_Book_010301_Summary_DCF" xfId="754"/>
    <cellStyle name="_Final_Book_010301_Summary_DCF 3 с увел  объемами 14 12 07 " xfId="755"/>
    <cellStyle name="_Final_Book_010301_Summary_DCF_Pavlodar_9" xfId="756"/>
    <cellStyle name="_Final_Book_010301_SXXXX_Express_c Links" xfId="757"/>
    <cellStyle name="_Final_Book_010301_SXXXX_Express_c Links_DCF" xfId="758"/>
    <cellStyle name="_Final_Book_010301_SXXXX_Express_c Links_DCF 3 с увел  объемами 14 12 07 " xfId="759"/>
    <cellStyle name="_Final_Book_010301_SXXXX_Express_c Links_DCF_Pavlodar_9" xfId="760"/>
    <cellStyle name="_Final_Book_010301_Tax_form_1кв_3" xfId="761"/>
    <cellStyle name="_Final_Book_010301_Tax_form_1кв_3_DCF" xfId="762"/>
    <cellStyle name="_Final_Book_010301_Tax_form_1кв_3_DCF 3 с увел  объемами 14 12 07 " xfId="763"/>
    <cellStyle name="_Final_Book_010301_Tax_form_1кв_3_DCF_Pavlodar_9" xfId="764"/>
    <cellStyle name="_Final_Book_010301_test_11" xfId="765"/>
    <cellStyle name="_Final_Book_010301_test_11_DCF" xfId="766"/>
    <cellStyle name="_Final_Book_010301_test_11_DCF 3 с увел  объемами 14 12 07 " xfId="767"/>
    <cellStyle name="_Final_Book_010301_test_11_DCF_Pavlodar_9" xfId="768"/>
    <cellStyle name="_Final_Book_010301_БКЭ" xfId="769"/>
    <cellStyle name="_Final_Book_010301_БКЭ_DCF" xfId="770"/>
    <cellStyle name="_Final_Book_010301_БКЭ_DCF 3 с увел  объемами 14 12 07 " xfId="771"/>
    <cellStyle name="_Final_Book_010301_БКЭ_DCF_Pavlodar_9" xfId="772"/>
    <cellStyle name="_Final_Book_010301_для вставки в пакет за 2001" xfId="773"/>
    <cellStyle name="_Final_Book_010301_для вставки в пакет за 2001_DCF" xfId="774"/>
    <cellStyle name="_Final_Book_010301_для вставки в пакет за 2001_DCF 3 с увел  объемами 14 12 07 " xfId="775"/>
    <cellStyle name="_Final_Book_010301_для вставки в пакет за 2001_DCF_Pavlodar_9" xfId="776"/>
    <cellStyle name="_Final_Book_010301_дляГалиныВ" xfId="777"/>
    <cellStyle name="_Final_Book_010301_дляГалиныВ_DCF" xfId="778"/>
    <cellStyle name="_Final_Book_010301_дляГалиныВ_DCF 3 с увел  объемами 14 12 07 " xfId="779"/>
    <cellStyle name="_Final_Book_010301_дляГалиныВ_DCF_Pavlodar_9" xfId="780"/>
    <cellStyle name="_Final_Book_010301_Книга7" xfId="781"/>
    <cellStyle name="_Final_Book_010301_Книга7_DCF" xfId="782"/>
    <cellStyle name="_Final_Book_010301_Книга7_DCF 3 с увел  объемами 14 12 07 " xfId="783"/>
    <cellStyle name="_Final_Book_010301_Книга7_DCF_Pavlodar_9" xfId="784"/>
    <cellStyle name="_Final_Book_010301_Лист1" xfId="785"/>
    <cellStyle name="_Final_Book_010301_Лист1_DCF" xfId="786"/>
    <cellStyle name="_Final_Book_010301_Лист1_DCF 3 с увел  объемами 14 12 07 " xfId="787"/>
    <cellStyle name="_Final_Book_010301_Лист1_DCF_Pavlodar_9" xfId="788"/>
    <cellStyle name="_Final_Book_010301_ОСН. ДЕЯТ." xfId="789"/>
    <cellStyle name="_Final_Book_010301_ОСН. ДЕЯТ._DCF" xfId="790"/>
    <cellStyle name="_Final_Book_010301_ОСН. ДЕЯТ._DCF 3 с увел  объемами 14 12 07 " xfId="791"/>
    <cellStyle name="_Final_Book_010301_ОСН. ДЕЯТ._DCF_Pavlodar_9" xfId="792"/>
    <cellStyle name="_Final_Book_010301_Подразделения" xfId="793"/>
    <cellStyle name="_Final_Book_010301_Подразделения_DCF" xfId="794"/>
    <cellStyle name="_Final_Book_010301_Подразделения_DCF 3 с увел  объемами 14 12 07 " xfId="795"/>
    <cellStyle name="_Final_Book_010301_Подразделения_DCF_Pavlodar_9" xfId="796"/>
    <cellStyle name="_Final_Book_010301_Список тиражирования" xfId="797"/>
    <cellStyle name="_Final_Book_010301_Список тиражирования_DCF" xfId="798"/>
    <cellStyle name="_Final_Book_010301_Список тиражирования_DCF 3 с увел  объемами 14 12 07 " xfId="799"/>
    <cellStyle name="_Final_Book_010301_Список тиражирования_DCF_Pavlodar_9" xfId="800"/>
    <cellStyle name="_Final_Book_010301_Форма 12 last" xfId="801"/>
    <cellStyle name="_Final_Book_010301_Форма 12 last_DCF" xfId="802"/>
    <cellStyle name="_Final_Book_010301_Форма 12 last_DCF 3 с увел  объемами 14 12 07 " xfId="803"/>
    <cellStyle name="_Final_Book_010301_Форма 12 last_DCF_Pavlodar_9" xfId="804"/>
    <cellStyle name="_Guidelines Amtel_USDonly" xfId="805"/>
    <cellStyle name="_Guidelines Amtel_USDonly_DCF" xfId="806"/>
    <cellStyle name="_Guidelines Amtel_USDonly_DCF 3 предприятия" xfId="807"/>
    <cellStyle name="_Guidelines Amtel_USDonly_DCF 3 с увел  объемами 14 12 07 " xfId="808"/>
    <cellStyle name="_Guidelines Amtel_USDonly_DCF_Pavlodar_9" xfId="809"/>
    <cellStyle name="_Guidelines Amtel_USDonly_информация по затратам и тарифам на  произ теплоэ" xfId="810"/>
    <cellStyle name="_Guidelines meat 2003" xfId="811"/>
    <cellStyle name="_Guidelines meat 2003_DCF" xfId="812"/>
    <cellStyle name="_Guidelines meat 2003_DCF 3 с увел  объемами 14 12 07 " xfId="813"/>
    <cellStyle name="_Guidelines meat 2003_DCF_Pavlodar_9" xfId="814"/>
    <cellStyle name="_Guidelines_Developed_Markets_IR_1" xfId="815"/>
    <cellStyle name="_Guidelines_Developed_Markets_IR_1_DCF" xfId="816"/>
    <cellStyle name="_Guidelines_Developed_Markets_IR_1_DCF 3 с увел  объемами 14 12 07 " xfId="817"/>
    <cellStyle name="_Guidelines_Developed_Markets_IR_1_DCF_Pavlodar_9" xfId="818"/>
    <cellStyle name="_Guidelines1998" xfId="819"/>
    <cellStyle name="_Guidelines1998_DCF" xfId="820"/>
    <cellStyle name="_Guidelines1998_DCF 3 с увел  объемами 14 12 07 " xfId="821"/>
    <cellStyle name="_Guidelines1998_DCF_Pavlodar_9" xfId="822"/>
    <cellStyle name="_Heading" xfId="823"/>
    <cellStyle name="_Heading_prestemp" xfId="824"/>
    <cellStyle name="_Heading_prestemp_DCF" xfId="825"/>
    <cellStyle name="_Heading_prestemp_DCF 3 с увел  объемами 14 12 07 " xfId="826"/>
    <cellStyle name="_Heading_prestemp_DCF_Pavlodar_9" xfId="827"/>
    <cellStyle name="_Heading_prestemp_DCF_Pavlodar_9_Worksheet in 2230 Consolidated SevKazEnergy JSC IFRS 2009" xfId="828"/>
    <cellStyle name="_Heading_prestemp_Worksheet in 2230 Consolidated SevKazEnergy JSC IFRS 2009" xfId="829"/>
    <cellStyle name="_Highlight" xfId="830"/>
    <cellStyle name="_Highlight_DCF" xfId="831"/>
    <cellStyle name="_Highlight_DCF 3 предприятия" xfId="832"/>
    <cellStyle name="_Highlight_DCF 3 с увел  объемами 14 12 07 " xfId="833"/>
    <cellStyle name="_Highlight_DCF_Pavlodar_9" xfId="834"/>
    <cellStyle name="_Highlight_информация по затратам и тарифам на  произ теплоэ" xfId="835"/>
    <cellStyle name="_I-2010-Condition" xfId="836"/>
    <cellStyle name="_JSC CAFEC FS in excel sent 6.10.08" xfId="837"/>
    <cellStyle name="_Komet_DCF_25" xfId="838"/>
    <cellStyle name="_Komet_DCF_25_DCF" xfId="839"/>
    <cellStyle name="_Komet_DCF_25_DCF 3 с увел  объемами 14 12 07 " xfId="840"/>
    <cellStyle name="_Komet_DCF_25_DCF_Pavlodar_9" xfId="841"/>
    <cellStyle name="_Komet_DCF_25_DCF_Pavlodar_9_Worksheet in 2230 Consolidated SevKazEnergy JSC IFRS 2009" xfId="842"/>
    <cellStyle name="_Komet_DCF_25_Worksheet in 2230 Consolidated SevKazEnergy JSC IFRS 2009" xfId="843"/>
    <cellStyle name="_Komet_DCF_26" xfId="844"/>
    <cellStyle name="_Komet_DCF_26_DCF" xfId="845"/>
    <cellStyle name="_Komet_DCF_26_DCF 3 с увел  объемами 14 12 07 " xfId="846"/>
    <cellStyle name="_Komet_DCF_26_DCF_Pavlodar_9" xfId="847"/>
    <cellStyle name="_Komet_DCF_26_DCF_Pavlodar_9_Worksheet in 2230 Consolidated SevKazEnergy JSC IFRS 2009" xfId="848"/>
    <cellStyle name="_Komet_DCF_26_Worksheet in 2230 Consolidated SevKazEnergy JSC IFRS 2009" xfId="849"/>
    <cellStyle name="_Komi_Valuation_Draft_1_12-09-03" xfId="850"/>
    <cellStyle name="_Komi_Valuation_Draft_1_12-09-03_DCF" xfId="851"/>
    <cellStyle name="_Komi_Valuation_Draft_1_12-09-03_DCF 3 с увел  объемами 14 12 07 " xfId="852"/>
    <cellStyle name="_Komi_Valuation_Draft_1_12-09-03_DCF_Pavlodar_9" xfId="853"/>
    <cellStyle name="_Komi_Valuation_Draft_1_12-09-03_DCF_Pavlodar_9_Worksheet in 2230 Consolidated SevKazEnergy JSC IFRS 2009" xfId="854"/>
    <cellStyle name="_Komi_Valuation_Draft_1_12-09-03_Worksheet in 2230 Consolidated SevKazEnergy JSC IFRS 2009" xfId="855"/>
    <cellStyle name="_KPI-5" xfId="856"/>
    <cellStyle name="_KPI-5_DCF" xfId="857"/>
    <cellStyle name="_KPI-5_DCF 3 с увел  объемами 14 12 07 " xfId="858"/>
    <cellStyle name="_KPI-5_DCF_Pavlodar_9" xfId="859"/>
    <cellStyle name="_KPI-5_Form 01(MB)" xfId="860"/>
    <cellStyle name="_KPI-5_Form 01(MB)_DCF" xfId="861"/>
    <cellStyle name="_KPI-5_Form 01(MB)_DCF 3 с увел  объемами 14 12 07 " xfId="862"/>
    <cellStyle name="_KPI-5_Form 01(MB)_DCF_Pavlodar_9" xfId="863"/>
    <cellStyle name="_KPI-5_Links_NK" xfId="864"/>
    <cellStyle name="_KPI-5_Links_NK_DCF" xfId="865"/>
    <cellStyle name="_KPI-5_Links_NK_DCF 3 с увел  объемами 14 12 07 " xfId="866"/>
    <cellStyle name="_KPI-5_Links_NK_DCF_Pavlodar_9" xfId="867"/>
    <cellStyle name="_KPI-5_Nsi" xfId="868"/>
    <cellStyle name="_KPI-5_Nsi(2)" xfId="869"/>
    <cellStyle name="_KPI-5_Nsi(2)_DCF" xfId="870"/>
    <cellStyle name="_KPI-5_Nsi(2)_DCF 3 с увел  объемами 14 12 07 " xfId="871"/>
    <cellStyle name="_KPI-5_Nsi(2)_DCF_Pavlodar_9" xfId="872"/>
    <cellStyle name="_KPI-5_Nsi_158" xfId="873"/>
    <cellStyle name="_KPI-5_Nsi_158_DCF" xfId="874"/>
    <cellStyle name="_KPI-5_Nsi_158_DCF 3 с увел  объемами 14 12 07 " xfId="875"/>
    <cellStyle name="_KPI-5_Nsi_158_DCF_Pavlodar_9" xfId="876"/>
    <cellStyle name="_KPI-5_Nsi_DCF" xfId="877"/>
    <cellStyle name="_KPI-5_Nsi_DCF 3 с увел  объемами 14 12 07 " xfId="878"/>
    <cellStyle name="_KPI-5_Nsi_DCF_Pavlodar_9" xfId="879"/>
    <cellStyle name="_KPI-5_Nsi_Express" xfId="880"/>
    <cellStyle name="_KPI-5_Nsi_Express_DCF" xfId="881"/>
    <cellStyle name="_KPI-5_Nsi_Express_DCF 3 с увел  объемами 14 12 07 " xfId="882"/>
    <cellStyle name="_KPI-5_Nsi_Express_DCF_Pavlodar_9" xfId="883"/>
    <cellStyle name="_KPI-5_Nsi_test" xfId="884"/>
    <cellStyle name="_KPI-5_Nsi_test_DCF" xfId="885"/>
    <cellStyle name="_KPI-5_Nsi_test_DCF 3 с увел  объемами 14 12 07 " xfId="886"/>
    <cellStyle name="_KPI-5_Nsi_test_DCF_Pavlodar_9" xfId="887"/>
    <cellStyle name="_KPI-5_Nsi-Services" xfId="888"/>
    <cellStyle name="_KPI-5_Nsi-Services_DCF" xfId="889"/>
    <cellStyle name="_KPI-5_Nsi-Services_DCF 3 с увел  объемами 14 12 07 " xfId="890"/>
    <cellStyle name="_KPI-5_Nsi-Services_DCF_Pavlodar_9" xfId="891"/>
    <cellStyle name="_KPI-5_S0400" xfId="892"/>
    <cellStyle name="_KPI-5_S0400_DCF" xfId="893"/>
    <cellStyle name="_KPI-5_S0400_DCF 3 с увел  объемами 14 12 07 " xfId="894"/>
    <cellStyle name="_KPI-5_S0400_DCF_Pavlodar_9" xfId="895"/>
    <cellStyle name="_KPI-5_S13001" xfId="896"/>
    <cellStyle name="_KPI-5_S13001_DCF" xfId="897"/>
    <cellStyle name="_KPI-5_S13001_DCF 3 с увел  объемами 14 12 07 " xfId="898"/>
    <cellStyle name="_KPI-5_S13001_DCF_Pavlodar_9" xfId="899"/>
    <cellStyle name="_KPI-5_SOFI_TEPs_AOK_130902" xfId="900"/>
    <cellStyle name="_KPI-5_SOFI_TEPs_AOK_130902_DCF" xfId="901"/>
    <cellStyle name="_KPI-5_SOFI_TEPs_AOK_130902_DCF 3 с увел  объемами 14 12 07 " xfId="902"/>
    <cellStyle name="_KPI-5_SOFI_TEPs_AOK_130902_DCF_Pavlodar_9" xfId="903"/>
    <cellStyle name="_KPI-5_SOFI_TEPs_AOK_130902_Dogovora" xfId="904"/>
    <cellStyle name="_KPI-5_SOFI_TEPs_AOK_130902_Dogovora_DCF" xfId="905"/>
    <cellStyle name="_KPI-5_SOFI_TEPs_AOK_130902_Dogovora_DCF 3 с увел  объемами 14 12 07 " xfId="906"/>
    <cellStyle name="_KPI-5_SOFI_TEPs_AOK_130902_Dogovora_DCF_Pavlodar_9" xfId="907"/>
    <cellStyle name="_KPI-5_SOFI_TEPs_AOK_130902_S14206_Akt_sverki" xfId="908"/>
    <cellStyle name="_KPI-5_SOFI_TEPs_AOK_130902_S14206_Akt_sverki_DCF" xfId="909"/>
    <cellStyle name="_KPI-5_SOFI_TEPs_AOK_130902_S14206_Akt_sverki_DCF 3 с увел  объемами 14 12 07 " xfId="910"/>
    <cellStyle name="_KPI-5_SOFI_TEPs_AOK_130902_S14206_Akt_sverki_DCF_Pavlodar_9" xfId="911"/>
    <cellStyle name="_KPI-5_SOFI_TEPs_AOK_130902_S14206_Akt_sverki_Договора_Express_4m2003_new" xfId="912"/>
    <cellStyle name="_KPI-5_SOFI_TEPs_AOK_130902_S14206_Akt_sverki_Договора_Express_4m2003_new_DCF" xfId="913"/>
    <cellStyle name="_KPI-5_SOFI_TEPs_AOK_130902_S14206_Akt_sverki_Договора_Express_4m2003_new_DCF 3 с увел  объемами 14 12 07 " xfId="914"/>
    <cellStyle name="_KPI-5_SOFI_TEPs_AOK_130902_S14206_Akt_sverki_Договора_Express_4m2003_new_DCF_Pavlodar_9" xfId="915"/>
    <cellStyle name="_KPI-5_SOFI_TEPs_AOK_130902_S15202_Akt_sverki" xfId="916"/>
    <cellStyle name="_KPI-5_SOFI_TEPs_AOK_130902_S15202_Akt_sverki_DCF" xfId="917"/>
    <cellStyle name="_KPI-5_SOFI_TEPs_AOK_130902_S15202_Akt_sverki_DCF 3 с увел  объемами 14 12 07 " xfId="918"/>
    <cellStyle name="_KPI-5_SOFI_TEPs_AOK_130902_S15202_Akt_sverki_DCF_Pavlodar_9" xfId="919"/>
    <cellStyle name="_KPI-5_SOFI_TEPs_AOK_130902_S15202_Akt_sverki_Договора_Express_4m2003_new" xfId="920"/>
    <cellStyle name="_KPI-5_SOFI_TEPs_AOK_130902_S15202_Akt_sverki_Договора_Express_4m2003_new_DCF" xfId="921"/>
    <cellStyle name="_KPI-5_SOFI_TEPs_AOK_130902_S15202_Akt_sverki_Договора_Express_4m2003_new_DCF 3 с увел  объемами 14 12 07 " xfId="922"/>
    <cellStyle name="_KPI-5_SOFI_TEPs_AOK_130902_S15202_Akt_sverki_Договора_Express_4m2003_new_DCF_Pavlodar_9" xfId="923"/>
    <cellStyle name="_KPI-5_SOFI_TEPs_AOK_130902_Договора_Express_4m2003_new" xfId="924"/>
    <cellStyle name="_KPI-5_SOFI_TEPs_AOK_130902_Договора_Express_4m2003_new_DCF" xfId="925"/>
    <cellStyle name="_KPI-5_SOFI_TEPs_AOK_130902_Договора_Express_4m2003_new_DCF 3 с увел  объемами 14 12 07 " xfId="926"/>
    <cellStyle name="_KPI-5_SOFI_TEPs_AOK_130902_Договора_Express_4m2003_new_DCF_Pavlodar_9" xfId="927"/>
    <cellStyle name="_KPI-5_SOFI_TEPs_AOK_130902_Книга1" xfId="928"/>
    <cellStyle name="_KPI-5_SOFI_TEPs_AOK_130902_Книга1_DCF" xfId="929"/>
    <cellStyle name="_KPI-5_SOFI_TEPs_AOK_130902_Книга1_DCF 3 с увел  объемами 14 12 07 " xfId="930"/>
    <cellStyle name="_KPI-5_SOFI_TEPs_AOK_130902_Книга1_DCF_Pavlodar_9" xfId="931"/>
    <cellStyle name="_KPI-5_Sofi145a" xfId="932"/>
    <cellStyle name="_KPI-5_Sofi145a_DCF" xfId="933"/>
    <cellStyle name="_KPI-5_Sofi145a_DCF 3 с увел  объемами 14 12 07 " xfId="934"/>
    <cellStyle name="_KPI-5_Sofi145a_DCF_Pavlodar_9" xfId="935"/>
    <cellStyle name="_KPI-5_Sofi153" xfId="936"/>
    <cellStyle name="_KPI-5_Sofi153_DCF" xfId="937"/>
    <cellStyle name="_KPI-5_Sofi153_DCF 3 с увел  объемами 14 12 07 " xfId="938"/>
    <cellStyle name="_KPI-5_Sofi153_DCF_Pavlodar_9" xfId="939"/>
    <cellStyle name="_KPI-5_SXXXX_Express_c Links" xfId="940"/>
    <cellStyle name="_KPI-5_SXXXX_Express_c Links_DCF" xfId="941"/>
    <cellStyle name="_KPI-5_SXXXX_Express_c Links_DCF 3 с увел  объемами 14 12 07 " xfId="942"/>
    <cellStyle name="_KPI-5_SXXXX_Express_c Links_DCF_Pavlodar_9" xfId="943"/>
    <cellStyle name="_KPI-5_test_11" xfId="944"/>
    <cellStyle name="_KPI-5_test_11_DCF" xfId="945"/>
    <cellStyle name="_KPI-5_test_11_DCF 3 с увел  объемами 14 12 07 " xfId="946"/>
    <cellStyle name="_KPI-5_test_11_DCF_Pavlodar_9" xfId="947"/>
    <cellStyle name="_KPI-5_для вставки в пакет за 2001" xfId="948"/>
    <cellStyle name="_KPI-5_для вставки в пакет за 2001_DCF" xfId="949"/>
    <cellStyle name="_KPI-5_для вставки в пакет за 2001_DCF 3 с увел  объемами 14 12 07 " xfId="950"/>
    <cellStyle name="_KPI-5_для вставки в пакет за 2001_DCF_Pavlodar_9" xfId="951"/>
    <cellStyle name="_KPI-5_дляГалиныВ" xfId="952"/>
    <cellStyle name="_KPI-5_дляГалиныВ_DCF" xfId="953"/>
    <cellStyle name="_KPI-5_дляГалиныВ_DCF 3 с увел  объемами 14 12 07 " xfId="954"/>
    <cellStyle name="_KPI-5_дляГалиныВ_DCF_Pavlodar_9" xfId="955"/>
    <cellStyle name="_KPI-5_Лист1" xfId="956"/>
    <cellStyle name="_KPI-5_Лист1_DCF" xfId="957"/>
    <cellStyle name="_KPI-5_Лист1_DCF 3 с увел  объемами 14 12 07 " xfId="958"/>
    <cellStyle name="_KPI-5_Лист1_DCF_Pavlodar_9" xfId="959"/>
    <cellStyle name="_KPI-5_Подразделения" xfId="960"/>
    <cellStyle name="_KPI-5_Подразделения_DCF" xfId="961"/>
    <cellStyle name="_KPI-5_Подразделения_DCF 3 с увел  объемами 14 12 07 " xfId="962"/>
    <cellStyle name="_KPI-5_Подразделения_DCF_Pavlodar_9" xfId="963"/>
    <cellStyle name="_KPI-5_Список тиражирования" xfId="964"/>
    <cellStyle name="_KPI-5_Список тиражирования_DCF" xfId="965"/>
    <cellStyle name="_KPI-5_Список тиражирования_DCF 3 с увел  объемами 14 12 07 " xfId="966"/>
    <cellStyle name="_KPI-5_Список тиражирования_DCF_Pavlodar_9" xfId="967"/>
    <cellStyle name="_KPI-5_Форма 12 last" xfId="968"/>
    <cellStyle name="_KPI-5_Форма 12 last_DCF" xfId="969"/>
    <cellStyle name="_KPI-5_Форма 12 last_DCF 3 с увел  объемами 14 12 07 " xfId="970"/>
    <cellStyle name="_KPI-5_Форма 12 last_DCF_Pavlodar_9" xfId="971"/>
    <cellStyle name="_Model_Amtel_2005_Draft7_final" xfId="972"/>
    <cellStyle name="_Model_Amtel_2005_Draft7_final_DCF" xfId="973"/>
    <cellStyle name="_Model_Amtel_2005_Draft7_final_DCF 3 с увел  объемами 14 12 07 " xfId="974"/>
    <cellStyle name="_Model_Amtel_2005_Draft7_final_DCF_Pavlodar_9" xfId="975"/>
    <cellStyle name="_Model_Westa_July_12_2002" xfId="976"/>
    <cellStyle name="_Model_Westa_July_12_2002_DCF" xfId="977"/>
    <cellStyle name="_Model_Westa_July_12_2002_DCF 3 с увел  объемами 14 12 07 " xfId="978"/>
    <cellStyle name="_Model_Westa_July_12_2002_DCF_Pavlodar_9" xfId="979"/>
    <cellStyle name="_Model_Westa_July_12_2002_Komet_DCF_25" xfId="980"/>
    <cellStyle name="_Model_Westa_July_12_2002_Komet_DCF_25_DCF" xfId="981"/>
    <cellStyle name="_Model_Westa_July_12_2002_Komet_DCF_25_DCF 3 с увел  объемами 14 12 07 " xfId="982"/>
    <cellStyle name="_Model_Westa_July_12_2002_Komet_DCF_25_DCF_Pavlodar_9" xfId="983"/>
    <cellStyle name="_Model_Westa_July_12_2002_Komet_DCF_25_DCF_Pavlodar_9_Worksheet in 2230 Consolidated SevKazEnergy JSC IFRS 2009" xfId="984"/>
    <cellStyle name="_Model_Westa_July_12_2002_Komet_DCF_25_Worksheet in 2230 Consolidated SevKazEnergy JSC IFRS 2009" xfId="985"/>
    <cellStyle name="_Model_Westa_July_12_2002_Komet_DCF_26" xfId="986"/>
    <cellStyle name="_Model_Westa_July_12_2002_Komet_DCF_26_DCF" xfId="987"/>
    <cellStyle name="_Model_Westa_July_12_2002_Komet_DCF_26_DCF 3 с увел  объемами 14 12 07 " xfId="988"/>
    <cellStyle name="_Model_Westa_July_12_2002_Komet_DCF_26_DCF_Pavlodar_9" xfId="989"/>
    <cellStyle name="_Model_Westa_July_12_2002_Komet_DCF_26_DCF_Pavlodar_9_Worksheet in 2230 Consolidated SevKazEnergy JSC IFRS 2009" xfId="990"/>
    <cellStyle name="_Model_Westa_July_12_2002_Komet_DCF_26_Worksheet in 2230 Consolidated SevKazEnergy JSC IFRS 2009" xfId="991"/>
    <cellStyle name="_Multiple" xfId="992"/>
    <cellStyle name="_Multiple_Copy of Uralkali Summary Business Plan 14 Apr 04 (sent)1250404 input for Union DCF" xfId="993"/>
    <cellStyle name="_Multiple_Copy of Uralkali Summary Business Plan 14 Apr 04 (sent)1250404 input for Union DCF_DCF" xfId="994"/>
    <cellStyle name="_Multiple_Copy of Uralkali Summary Business Plan 14 Apr 04 (sent)1250404 input for Union DCF_DCF 3 предприятия" xfId="995"/>
    <cellStyle name="_Multiple_Copy of Uralkali Summary Business Plan 14 Apr 04 (sent)1250404 input for Union DCF_DCF 3 с увел  объемами 14 12 07 " xfId="996"/>
    <cellStyle name="_Multiple_Copy of Uralkali Summary Business Plan 14 Apr 04 (sent)1250404 input for Union DCF_DCF_Pavlodar_9" xfId="997"/>
    <cellStyle name="_Multiple_Copy of Uralkali Summary Business Plan 14 Apr 04 (sent)1250404 input for Union DCF_информация по затратам и тарифам на  произ теплоэ" xfId="998"/>
    <cellStyle name="_Multiple_DCF" xfId="999"/>
    <cellStyle name="_Multiple_DCF 3 предприятия" xfId="1000"/>
    <cellStyle name="_Multiple_DCF 3 с увел  объемами 14 12 07 " xfId="1001"/>
    <cellStyle name="_Multiple_DCF_Pavlodar_9" xfId="1002"/>
    <cellStyle name="_Multiple_информация по затратам и тарифам на  произ теплоэ" xfId="1003"/>
    <cellStyle name="_MultipleSpace" xfId="1004"/>
    <cellStyle name="_MultipleSpace_Copy of Uralkali Summary Business Plan 14 Apr 04 (sent)1250404 input for Union DCF" xfId="1005"/>
    <cellStyle name="_MultipleSpace_Copy of Uralkali Summary Business Plan 14 Apr 04 (sent)1250404 input for Union DCF_DCF" xfId="1006"/>
    <cellStyle name="_MultipleSpace_Copy of Uralkali Summary Business Plan 14 Apr 04 (sent)1250404 input for Union DCF_DCF 3 предприятия" xfId="1007"/>
    <cellStyle name="_MultipleSpace_Copy of Uralkali Summary Business Plan 14 Apr 04 (sent)1250404 input for Union DCF_DCF 3 с увел  объемами 14 12 07 " xfId="1008"/>
    <cellStyle name="_MultipleSpace_Copy of Uralkali Summary Business Plan 14 Apr 04 (sent)1250404 input for Union DCF_DCF_Pavlodar_9" xfId="1009"/>
    <cellStyle name="_MultipleSpace_Copy of Uralkali Summary Business Plan 14 Apr 04 (sent)1250404 input for Union DCF_информация по затратам и тарифам на  произ теплоэ" xfId="1010"/>
    <cellStyle name="_MultipleSpace_DCF" xfId="1011"/>
    <cellStyle name="_MultipleSpace_DCF 3 предприятия" xfId="1012"/>
    <cellStyle name="_MultipleSpace_DCF 3 с увел  объемами 14 12 07 " xfId="1013"/>
    <cellStyle name="_MultipleSpace_DCF_Pavlodar_9" xfId="1014"/>
    <cellStyle name="_MultipleSpace_информация по затратам и тарифам на  произ теплоэ" xfId="1015"/>
    <cellStyle name="_New_Sofi" xfId="1016"/>
    <cellStyle name="_New_Sofi_Capex-new" xfId="1017"/>
    <cellStyle name="_New_Sofi_Capex-new_DCF" xfId="1018"/>
    <cellStyle name="_New_Sofi_Capex-new_DCF 3 с увел  объемами 14 12 07 " xfId="1019"/>
    <cellStyle name="_New_Sofi_Capex-new_DCF_Pavlodar_9" xfId="1020"/>
    <cellStyle name="_New_Sofi_DCF" xfId="1021"/>
    <cellStyle name="_New_Sofi_DCF 3 с увел  объемами 14 12 07 " xfId="1022"/>
    <cellStyle name="_New_Sofi_DCF_Pavlodar_9" xfId="1023"/>
    <cellStyle name="_New_Sofi_FFF" xfId="1024"/>
    <cellStyle name="_New_Sofi_FFF_DCF" xfId="1025"/>
    <cellStyle name="_New_Sofi_FFF_DCF 3 с увел  объемами 14 12 07 " xfId="1026"/>
    <cellStyle name="_New_Sofi_FFF_DCF_Pavlodar_9" xfId="1027"/>
    <cellStyle name="_New_Sofi_Financial Plan - final_2" xfId="1028"/>
    <cellStyle name="_New_Sofi_Financial Plan - final_2_DCF" xfId="1029"/>
    <cellStyle name="_New_Sofi_Financial Plan - final_2_DCF 3 с увел  объемами 14 12 07 " xfId="1030"/>
    <cellStyle name="_New_Sofi_Financial Plan - final_2_DCF_Pavlodar_9" xfId="1031"/>
    <cellStyle name="_New_Sofi_Form 01(MB)" xfId="1032"/>
    <cellStyle name="_New_Sofi_Form 01(MB)_DCF" xfId="1033"/>
    <cellStyle name="_New_Sofi_Form 01(MB)_DCF 3 с увел  объемами 14 12 07 " xfId="1034"/>
    <cellStyle name="_New_Sofi_Form 01(MB)_DCF_Pavlodar_9" xfId="1035"/>
    <cellStyle name="_New_Sofi_Links_NK" xfId="1036"/>
    <cellStyle name="_New_Sofi_Links_NK_DCF" xfId="1037"/>
    <cellStyle name="_New_Sofi_Links_NK_DCF 3 с увел  объемами 14 12 07 " xfId="1038"/>
    <cellStyle name="_New_Sofi_Links_NK_DCF_Pavlodar_9" xfId="1039"/>
    <cellStyle name="_New_Sofi_N20_5" xfId="1040"/>
    <cellStyle name="_New_Sofi_N20_5_DCF" xfId="1041"/>
    <cellStyle name="_New_Sofi_N20_5_DCF 3 с увел  объемами 14 12 07 " xfId="1042"/>
    <cellStyle name="_New_Sofi_N20_5_DCF_Pavlodar_9" xfId="1043"/>
    <cellStyle name="_New_Sofi_N20_6" xfId="1044"/>
    <cellStyle name="_New_Sofi_N20_6_DCF" xfId="1045"/>
    <cellStyle name="_New_Sofi_N20_6_DCF 3 с увел  объемами 14 12 07 " xfId="1046"/>
    <cellStyle name="_New_Sofi_N20_6_DCF_Pavlodar_9" xfId="1047"/>
    <cellStyle name="_New_Sofi_New Form10_2" xfId="1048"/>
    <cellStyle name="_New_Sofi_New Form10_2_DCF" xfId="1049"/>
    <cellStyle name="_New_Sofi_New Form10_2_DCF 3 с увел  объемами 14 12 07 " xfId="1050"/>
    <cellStyle name="_New_Sofi_New Form10_2_DCF_Pavlodar_9" xfId="1051"/>
    <cellStyle name="_New_Sofi_Nsi" xfId="1052"/>
    <cellStyle name="_New_Sofi_Nsi - last version" xfId="1053"/>
    <cellStyle name="_New_Sofi_Nsi - last version for programming" xfId="1054"/>
    <cellStyle name="_New_Sofi_Nsi - last version for programming_DCF" xfId="1055"/>
    <cellStyle name="_New_Sofi_Nsi - last version for programming_DCF 3 с увел  объемами 14 12 07 " xfId="1056"/>
    <cellStyle name="_New_Sofi_Nsi - last version for programming_DCF_Pavlodar_9" xfId="1057"/>
    <cellStyle name="_New_Sofi_Nsi - last version_DCF" xfId="1058"/>
    <cellStyle name="_New_Sofi_Nsi - last version_DCF 3 с увел  объемами 14 12 07 " xfId="1059"/>
    <cellStyle name="_New_Sofi_Nsi - last version_DCF_Pavlodar_9" xfId="1060"/>
    <cellStyle name="_New_Sofi_Nsi - next_last version" xfId="1061"/>
    <cellStyle name="_New_Sofi_Nsi - next_last version_DCF" xfId="1062"/>
    <cellStyle name="_New_Sofi_Nsi - next_last version_DCF 3 с увел  объемами 14 12 07 " xfId="1063"/>
    <cellStyle name="_New_Sofi_Nsi - next_last version_DCF_Pavlodar_9" xfId="1064"/>
    <cellStyle name="_New_Sofi_Nsi - plan - final" xfId="1065"/>
    <cellStyle name="_New_Sofi_Nsi - plan - final_DCF" xfId="1066"/>
    <cellStyle name="_New_Sofi_Nsi - plan - final_DCF 3 с увел  объемами 14 12 07 " xfId="1067"/>
    <cellStyle name="_New_Sofi_Nsi - plan - final_DCF_Pavlodar_9" xfId="1068"/>
    <cellStyle name="_New_Sofi_Nsi -super_ last version" xfId="1069"/>
    <cellStyle name="_New_Sofi_Nsi -super_ last version_DCF" xfId="1070"/>
    <cellStyle name="_New_Sofi_Nsi -super_ last version_DCF 3 с увел  объемами 14 12 07 " xfId="1071"/>
    <cellStyle name="_New_Sofi_Nsi -super_ last version_DCF_Pavlodar_9" xfId="1072"/>
    <cellStyle name="_New_Sofi_Nsi(2)" xfId="1073"/>
    <cellStyle name="_New_Sofi_Nsi(2)_DCF" xfId="1074"/>
    <cellStyle name="_New_Sofi_Nsi(2)_DCF 3 с увел  объемами 14 12 07 " xfId="1075"/>
    <cellStyle name="_New_Sofi_Nsi(2)_DCF_Pavlodar_9" xfId="1076"/>
    <cellStyle name="_New_Sofi_Nsi_1" xfId="1077"/>
    <cellStyle name="_New_Sofi_Nsi_1_DCF" xfId="1078"/>
    <cellStyle name="_New_Sofi_Nsi_1_DCF 3 с увел  объемами 14 12 07 " xfId="1079"/>
    <cellStyle name="_New_Sofi_Nsi_1_DCF_Pavlodar_9" xfId="1080"/>
    <cellStyle name="_New_Sofi_Nsi_139" xfId="1081"/>
    <cellStyle name="_New_Sofi_Nsi_139_DCF" xfId="1082"/>
    <cellStyle name="_New_Sofi_Nsi_139_DCF 3 с увел  объемами 14 12 07 " xfId="1083"/>
    <cellStyle name="_New_Sofi_Nsi_139_DCF_Pavlodar_9" xfId="1084"/>
    <cellStyle name="_New_Sofi_Nsi_140" xfId="1085"/>
    <cellStyle name="_New_Sofi_Nsi_140(Зах)" xfId="1086"/>
    <cellStyle name="_New_Sofi_Nsi_140(Зах)_DCF" xfId="1087"/>
    <cellStyle name="_New_Sofi_Nsi_140(Зах)_DCF 3 с увел  объемами 14 12 07 " xfId="1088"/>
    <cellStyle name="_New_Sofi_Nsi_140(Зах)_DCF_Pavlodar_9" xfId="1089"/>
    <cellStyle name="_New_Sofi_Nsi_140_DCF" xfId="1090"/>
    <cellStyle name="_New_Sofi_Nsi_140_DCF 3 с увел  объемами 14 12 07 " xfId="1091"/>
    <cellStyle name="_New_Sofi_Nsi_140_DCF_Pavlodar_9" xfId="1092"/>
    <cellStyle name="_New_Sofi_Nsi_140_mod" xfId="1093"/>
    <cellStyle name="_New_Sofi_Nsi_140_mod_DCF" xfId="1094"/>
    <cellStyle name="_New_Sofi_Nsi_140_mod_DCF 3 с увел  объемами 14 12 07 " xfId="1095"/>
    <cellStyle name="_New_Sofi_Nsi_140_mod_DCF_Pavlodar_9" xfId="1096"/>
    <cellStyle name="_New_Sofi_Nsi_158" xfId="1097"/>
    <cellStyle name="_New_Sofi_Nsi_158_DCF" xfId="1098"/>
    <cellStyle name="_New_Sofi_Nsi_158_DCF 3 с увел  объемами 14 12 07 " xfId="1099"/>
    <cellStyle name="_New_Sofi_Nsi_158_DCF_Pavlodar_9" xfId="1100"/>
    <cellStyle name="_New_Sofi_Nsi_DCF" xfId="1101"/>
    <cellStyle name="_New_Sofi_Nsi_DCF 3 с увел  объемами 14 12 07 " xfId="1102"/>
    <cellStyle name="_New_Sofi_Nsi_DCF_Pavlodar_9" xfId="1103"/>
    <cellStyle name="_New_Sofi_Nsi_Express" xfId="1104"/>
    <cellStyle name="_New_Sofi_Nsi_Express_DCF" xfId="1105"/>
    <cellStyle name="_New_Sofi_Nsi_Express_DCF 3 с увел  объемами 14 12 07 " xfId="1106"/>
    <cellStyle name="_New_Sofi_Nsi_Express_DCF_Pavlodar_9" xfId="1107"/>
    <cellStyle name="_New_Sofi_Nsi_Jan1" xfId="1108"/>
    <cellStyle name="_New_Sofi_Nsi_Jan1_DCF" xfId="1109"/>
    <cellStyle name="_New_Sofi_Nsi_Jan1_DCF 3 с увел  объемами 14 12 07 " xfId="1110"/>
    <cellStyle name="_New_Sofi_Nsi_Jan1_DCF_Pavlodar_9" xfId="1111"/>
    <cellStyle name="_New_Sofi_Nsi_test" xfId="1112"/>
    <cellStyle name="_New_Sofi_Nsi_test_DCF" xfId="1113"/>
    <cellStyle name="_New_Sofi_Nsi_test_DCF 3 с увел  объемами 14 12 07 " xfId="1114"/>
    <cellStyle name="_New_Sofi_Nsi_test_DCF_Pavlodar_9" xfId="1115"/>
    <cellStyle name="_New_Sofi_Nsi2" xfId="1116"/>
    <cellStyle name="_New_Sofi_Nsi2_DCF" xfId="1117"/>
    <cellStyle name="_New_Sofi_Nsi2_DCF 3 с увел  объемами 14 12 07 " xfId="1118"/>
    <cellStyle name="_New_Sofi_Nsi2_DCF_Pavlodar_9" xfId="1119"/>
    <cellStyle name="_New_Sofi_Nsi-Services" xfId="1120"/>
    <cellStyle name="_New_Sofi_Nsi-Services_DCF" xfId="1121"/>
    <cellStyle name="_New_Sofi_Nsi-Services_DCF 3 с увел  объемами 14 12 07 " xfId="1122"/>
    <cellStyle name="_New_Sofi_Nsi-Services_DCF_Pavlodar_9" xfId="1123"/>
    <cellStyle name="_New_Sofi_P&amp;L" xfId="1124"/>
    <cellStyle name="_New_Sofi_P&amp;L_DCF" xfId="1125"/>
    <cellStyle name="_New_Sofi_P&amp;L_DCF 3 с увел  объемами 14 12 07 " xfId="1126"/>
    <cellStyle name="_New_Sofi_P&amp;L_DCF_Pavlodar_9" xfId="1127"/>
    <cellStyle name="_New_Sofi_S0400" xfId="1128"/>
    <cellStyle name="_New_Sofi_S0400_DCF" xfId="1129"/>
    <cellStyle name="_New_Sofi_S0400_DCF 3 с увел  объемами 14 12 07 " xfId="1130"/>
    <cellStyle name="_New_Sofi_S0400_DCF_Pavlodar_9" xfId="1131"/>
    <cellStyle name="_New_Sofi_S13001" xfId="1132"/>
    <cellStyle name="_New_Sofi_S13001_DCF" xfId="1133"/>
    <cellStyle name="_New_Sofi_S13001_DCF 3 с увел  объемами 14 12 07 " xfId="1134"/>
    <cellStyle name="_New_Sofi_S13001_DCF_Pavlodar_9" xfId="1135"/>
    <cellStyle name="_New_Sofi_Sheet1" xfId="1136"/>
    <cellStyle name="_New_Sofi_Sheet1_DCF" xfId="1137"/>
    <cellStyle name="_New_Sofi_Sheet1_DCF 3 с увел  объемами 14 12 07 " xfId="1138"/>
    <cellStyle name="_New_Sofi_Sheet1_DCF_Pavlodar_9" xfId="1139"/>
    <cellStyle name="_New_Sofi_sofi - plan_AP270202ii" xfId="1140"/>
    <cellStyle name="_New_Sofi_sofi - plan_AP270202ii_DCF" xfId="1141"/>
    <cellStyle name="_New_Sofi_sofi - plan_AP270202ii_DCF 3 с увел  объемами 14 12 07 " xfId="1142"/>
    <cellStyle name="_New_Sofi_sofi - plan_AP270202ii_DCF_Pavlodar_9" xfId="1143"/>
    <cellStyle name="_New_Sofi_sofi - plan_AP270202iii" xfId="1144"/>
    <cellStyle name="_New_Sofi_sofi - plan_AP270202iii_DCF" xfId="1145"/>
    <cellStyle name="_New_Sofi_sofi - plan_AP270202iii_DCF 3 с увел  объемами 14 12 07 " xfId="1146"/>
    <cellStyle name="_New_Sofi_sofi - plan_AP270202iii_DCF_Pavlodar_9" xfId="1147"/>
    <cellStyle name="_New_Sofi_sofi - plan_AP270202iv" xfId="1148"/>
    <cellStyle name="_New_Sofi_sofi - plan_AP270202iv_DCF" xfId="1149"/>
    <cellStyle name="_New_Sofi_sofi - plan_AP270202iv_DCF 3 с увел  объемами 14 12 07 " xfId="1150"/>
    <cellStyle name="_New_Sofi_sofi - plan_AP270202iv_DCF_Pavlodar_9" xfId="1151"/>
    <cellStyle name="_New_Sofi_Sofi vs Sobi" xfId="1152"/>
    <cellStyle name="_New_Sofi_Sofi vs Sobi_DCF" xfId="1153"/>
    <cellStyle name="_New_Sofi_Sofi vs Sobi_DCF 3 с увел  объемами 14 12 07 " xfId="1154"/>
    <cellStyle name="_New_Sofi_Sofi vs Sobi_DCF_Pavlodar_9" xfId="1155"/>
    <cellStyle name="_New_Sofi_Sofi_PBD 27-11-01" xfId="1156"/>
    <cellStyle name="_New_Sofi_Sofi_PBD 27-11-01_DCF" xfId="1157"/>
    <cellStyle name="_New_Sofi_Sofi_PBD 27-11-01_DCF 3 с увел  объемами 14 12 07 " xfId="1158"/>
    <cellStyle name="_New_Sofi_Sofi_PBD 27-11-01_DCF_Pavlodar_9" xfId="1159"/>
    <cellStyle name="_New_Sofi_SOFI_TEPs_AOK_130902" xfId="1160"/>
    <cellStyle name="_New_Sofi_SOFI_TEPs_AOK_130902_DCF" xfId="1161"/>
    <cellStyle name="_New_Sofi_SOFI_TEPs_AOK_130902_DCF 3 с увел  объемами 14 12 07 " xfId="1162"/>
    <cellStyle name="_New_Sofi_SOFI_TEPs_AOK_130902_DCF_Pavlodar_9" xfId="1163"/>
    <cellStyle name="_New_Sofi_Sofi145a" xfId="1164"/>
    <cellStyle name="_New_Sofi_Sofi145a_DCF" xfId="1165"/>
    <cellStyle name="_New_Sofi_Sofi145a_DCF 3 с увел  объемами 14 12 07 " xfId="1166"/>
    <cellStyle name="_New_Sofi_Sofi145a_DCF_Pavlodar_9" xfId="1167"/>
    <cellStyle name="_New_Sofi_Sofi153" xfId="1168"/>
    <cellStyle name="_New_Sofi_Sofi153_DCF" xfId="1169"/>
    <cellStyle name="_New_Sofi_Sofi153_DCF 3 с увел  объемами 14 12 07 " xfId="1170"/>
    <cellStyle name="_New_Sofi_Sofi153_DCF_Pavlodar_9" xfId="1171"/>
    <cellStyle name="_New_Sofi_Summary" xfId="1172"/>
    <cellStyle name="_New_Sofi_Summary_DCF" xfId="1173"/>
    <cellStyle name="_New_Sofi_Summary_DCF 3 с увел  объемами 14 12 07 " xfId="1174"/>
    <cellStyle name="_New_Sofi_Summary_DCF_Pavlodar_9" xfId="1175"/>
    <cellStyle name="_New_Sofi_SXXXX_Express_c Links" xfId="1176"/>
    <cellStyle name="_New_Sofi_SXXXX_Express_c Links_DCF" xfId="1177"/>
    <cellStyle name="_New_Sofi_SXXXX_Express_c Links_DCF 3 с увел  объемами 14 12 07 " xfId="1178"/>
    <cellStyle name="_New_Sofi_SXXXX_Express_c Links_DCF_Pavlodar_9" xfId="1179"/>
    <cellStyle name="_New_Sofi_Tax_form_1кв_3" xfId="1180"/>
    <cellStyle name="_New_Sofi_Tax_form_1кв_3_DCF" xfId="1181"/>
    <cellStyle name="_New_Sofi_Tax_form_1кв_3_DCF 3 с увел  объемами 14 12 07 " xfId="1182"/>
    <cellStyle name="_New_Sofi_Tax_form_1кв_3_DCF_Pavlodar_9" xfId="1183"/>
    <cellStyle name="_New_Sofi_test_11" xfId="1184"/>
    <cellStyle name="_New_Sofi_test_11_DCF" xfId="1185"/>
    <cellStyle name="_New_Sofi_test_11_DCF 3 с увел  объемами 14 12 07 " xfId="1186"/>
    <cellStyle name="_New_Sofi_test_11_DCF_Pavlodar_9" xfId="1187"/>
    <cellStyle name="_New_Sofi_БКЭ" xfId="1188"/>
    <cellStyle name="_New_Sofi_БКЭ_DCF" xfId="1189"/>
    <cellStyle name="_New_Sofi_БКЭ_DCF 3 с увел  объемами 14 12 07 " xfId="1190"/>
    <cellStyle name="_New_Sofi_БКЭ_DCF_Pavlodar_9" xfId="1191"/>
    <cellStyle name="_New_Sofi_для вставки в пакет за 2001" xfId="1192"/>
    <cellStyle name="_New_Sofi_для вставки в пакет за 2001_DCF" xfId="1193"/>
    <cellStyle name="_New_Sofi_для вставки в пакет за 2001_DCF 3 с увел  объемами 14 12 07 " xfId="1194"/>
    <cellStyle name="_New_Sofi_для вставки в пакет за 2001_DCF_Pavlodar_9" xfId="1195"/>
    <cellStyle name="_New_Sofi_дляГалиныВ" xfId="1196"/>
    <cellStyle name="_New_Sofi_дляГалиныВ_DCF" xfId="1197"/>
    <cellStyle name="_New_Sofi_дляГалиныВ_DCF 3 с увел  объемами 14 12 07 " xfId="1198"/>
    <cellStyle name="_New_Sofi_дляГалиныВ_DCF_Pavlodar_9" xfId="1199"/>
    <cellStyle name="_New_Sofi_Книга7" xfId="1200"/>
    <cellStyle name="_New_Sofi_Книга7_DCF" xfId="1201"/>
    <cellStyle name="_New_Sofi_Книга7_DCF 3 с увел  объемами 14 12 07 " xfId="1202"/>
    <cellStyle name="_New_Sofi_Книга7_DCF_Pavlodar_9" xfId="1203"/>
    <cellStyle name="_New_Sofi_Лист1" xfId="1204"/>
    <cellStyle name="_New_Sofi_Лист1_DCF" xfId="1205"/>
    <cellStyle name="_New_Sofi_Лист1_DCF 3 с увел  объемами 14 12 07 " xfId="1206"/>
    <cellStyle name="_New_Sofi_Лист1_DCF_Pavlodar_9" xfId="1207"/>
    <cellStyle name="_New_Sofi_ОСН. ДЕЯТ." xfId="1208"/>
    <cellStyle name="_New_Sofi_ОСН. ДЕЯТ._DCF" xfId="1209"/>
    <cellStyle name="_New_Sofi_ОСН. ДЕЯТ._DCF 3 с увел  объемами 14 12 07 " xfId="1210"/>
    <cellStyle name="_New_Sofi_ОСН. ДЕЯТ._DCF_Pavlodar_9" xfId="1211"/>
    <cellStyle name="_New_Sofi_Подразделения" xfId="1212"/>
    <cellStyle name="_New_Sofi_Подразделения_DCF" xfId="1213"/>
    <cellStyle name="_New_Sofi_Подразделения_DCF 3 с увел  объемами 14 12 07 " xfId="1214"/>
    <cellStyle name="_New_Sofi_Подразделения_DCF_Pavlodar_9" xfId="1215"/>
    <cellStyle name="_New_Sofi_Список тиражирования" xfId="1216"/>
    <cellStyle name="_New_Sofi_Список тиражирования_DCF" xfId="1217"/>
    <cellStyle name="_New_Sofi_Список тиражирования_DCF 3 с увел  объемами 14 12 07 " xfId="1218"/>
    <cellStyle name="_New_Sofi_Список тиражирования_DCF_Pavlodar_9" xfId="1219"/>
    <cellStyle name="_New_Sofi_Форма 12 last" xfId="1220"/>
    <cellStyle name="_New_Sofi_Форма 12 last_DCF" xfId="1221"/>
    <cellStyle name="_New_Sofi_Форма 12 last_DCF 3 с увел  объемами 14 12 07 " xfId="1222"/>
    <cellStyle name="_New_Sofi_Форма 12 last_DCF_Pavlodar_9" xfId="1223"/>
    <cellStyle name="_Nosta P&amp;L" xfId="1224"/>
    <cellStyle name="_Nosta P&amp;L_DCF" xfId="1225"/>
    <cellStyle name="_Nosta P&amp;L_DCF 3 с увел  объемами 14 12 07 " xfId="1226"/>
    <cellStyle name="_Nosta P&amp;L_DCF_Pavlodar_9" xfId="1227"/>
    <cellStyle name="_Nsi" xfId="1228"/>
    <cellStyle name="_Nsi_DCF" xfId="1229"/>
    <cellStyle name="_Nsi_DCF 3 с увел  объемами 14 12 07 " xfId="1230"/>
    <cellStyle name="_Nsi_DCF_Pavlodar_9" xfId="1231"/>
    <cellStyle name="_O&amp;G Tyazhpromarmatura" xfId="1232"/>
    <cellStyle name="_O&amp;G Tyazhpromarmatura_DCF" xfId="1233"/>
    <cellStyle name="_O&amp;G Tyazhpromarmatura_DCF 3 с увел  объемами 14 12 07 " xfId="1234"/>
    <cellStyle name="_O&amp;G Tyazhpromarmatura_DCF_Pavlodar_9" xfId="1235"/>
    <cellStyle name="_Percent" xfId="1236"/>
    <cellStyle name="_Percent_DCF" xfId="1237"/>
    <cellStyle name="_Percent_DCF 3 предприятия" xfId="1238"/>
    <cellStyle name="_Percent_DCF 3 с увел  объемами 14 12 07 " xfId="1239"/>
    <cellStyle name="_Percent_DCF_Pavlodar_9" xfId="1240"/>
    <cellStyle name="_Percent_информация по затратам и тарифам на  произ теплоэ" xfId="1241"/>
    <cellStyle name="_PercentSpace" xfId="1242"/>
    <cellStyle name="_PercentSpace_DCF" xfId="1243"/>
    <cellStyle name="_PercentSpace_DCF 3 предприятия" xfId="1244"/>
    <cellStyle name="_PercentSpace_DCF 3 с увел  объемами 14 12 07 " xfId="1245"/>
    <cellStyle name="_PercentSpace_DCF_Pavlodar_9" xfId="1246"/>
    <cellStyle name="_PercentSpace_информация по затратам и тарифам на  произ теплоэ" xfId="1247"/>
    <cellStyle name="_PERS03V1" xfId="1248"/>
    <cellStyle name="_PERS03V1_DCF" xfId="1249"/>
    <cellStyle name="_PERS03V1_DCF 3 с увел  объемами 14 12 07 " xfId="1250"/>
    <cellStyle name="_PERS03V1_DCF_Pavlodar_9" xfId="1251"/>
    <cellStyle name="_PERS03V1_DCF_Pavlodar_9_Worksheet in 2230 Consolidated SevKazEnergy JSC IFRS 2009" xfId="1252"/>
    <cellStyle name="_PERS03V1_Worksheet in 2230 Consolidated SevKazEnergy JSC IFRS 2009" xfId="1253"/>
    <cellStyle name="_PeterStar 5Y 1003023" xfId="1254"/>
    <cellStyle name="_PeterStar 5Y 1003023_DCF" xfId="1255"/>
    <cellStyle name="_PeterStar 5Y 1003023_DCF 3 с увел  объемами 14 12 07 " xfId="1256"/>
    <cellStyle name="_PeterStar 5Y 1003023_DCF_Pavlodar_9" xfId="1257"/>
    <cellStyle name="_PeterStar 5Y 1003023_DCF_Pavlodar_9_Worksheet in 2230 Consolidated SevKazEnergy JSC IFRS 2009" xfId="1258"/>
    <cellStyle name="_PeterStar 5Y 1003023_Worksheet in 2230 Consolidated SevKazEnergy JSC IFRS 2009" xfId="1259"/>
    <cellStyle name="_PeterStar 5Y 102902" xfId="1260"/>
    <cellStyle name="_PeterStar 5Y 102902_DCF" xfId="1261"/>
    <cellStyle name="_PeterStar 5Y 102902_DCF 3 с увел  объемами 14 12 07 " xfId="1262"/>
    <cellStyle name="_PeterStar 5Y 102902_DCF_Pavlodar_9" xfId="1263"/>
    <cellStyle name="_PeterStar 5Y 102902_DCF_Pavlodar_9_Worksheet in 2230 Consolidated SevKazEnergy JSC IFRS 2009" xfId="1264"/>
    <cellStyle name="_PeterStar 5Y 102902_Worksheet in 2230 Consolidated SevKazEnergy JSC IFRS 2009" xfId="1265"/>
    <cellStyle name="_Prices Forecast 20060421" xfId="1266"/>
    <cellStyle name="_Prices Forecast 20060421_DCF" xfId="1267"/>
    <cellStyle name="_Prices Forecast 20060421_DCF 3 предприятия" xfId="1268"/>
    <cellStyle name="_Prices Forecast 20060421_DCF 3 с увел  объемами 14 12 07 " xfId="1269"/>
    <cellStyle name="_Prices Forecast 20060421_DCF_Pavlodar_9" xfId="1270"/>
    <cellStyle name="_Prices Forecast 20060421_информация по затратам и тарифам на  произ теплоэ" xfId="1271"/>
    <cellStyle name="_Production  Capex 20060313" xfId="1272"/>
    <cellStyle name="_Production  Capex 20060313_DCF" xfId="1273"/>
    <cellStyle name="_Production  Capex 20060313_DCF 3 предприятия" xfId="1274"/>
    <cellStyle name="_Production  Capex 20060313_DCF 3 с увел  объемами 14 12 07 " xfId="1275"/>
    <cellStyle name="_Production  Capex 20060313_DCF_Pavlodar_9" xfId="1276"/>
    <cellStyle name="_Production  Capex 20060313_информация по затратам и тарифам на  произ теплоэ" xfId="1277"/>
    <cellStyle name="_PT_IAS_Eurocement_01_01_2005_MB_1" xfId="1278"/>
    <cellStyle name="_PT_IAS_Eurocement_01_01_2005_MB_1_DCF" xfId="1279"/>
    <cellStyle name="_PT_IAS_Eurocement_01_01_2005_MB_1_DCF 3 с увел  объемами 14 12 07 " xfId="1280"/>
    <cellStyle name="_PT_IAS_Eurocement_01_01_2005_MB_1_DCF_Pavlodar_9" xfId="1281"/>
    <cellStyle name="_RequestSheet21_11_05" xfId="1282"/>
    <cellStyle name="_RequestSheet21_11_05_DCF" xfId="1283"/>
    <cellStyle name="_RequestSheet21_11_05_DCF 3 с увел  объемами 14 12 07 " xfId="1284"/>
    <cellStyle name="_RequestSheet21_11_05_DCF_Pavlodar_9" xfId="1285"/>
    <cellStyle name="_ROIC 2001" xfId="1286"/>
    <cellStyle name="_ROIC 2001_DCF" xfId="1287"/>
    <cellStyle name="_ROIC 2001_DCF 3 с увел  объемами 14 12 07 " xfId="1288"/>
    <cellStyle name="_ROIC 2001_DCF_Pavlodar_9" xfId="1289"/>
    <cellStyle name="_ROIC 2001_DCF_Pavlodar_9_Worksheet in 2230 Consolidated SevKazEnergy JSC IFRS 2009" xfId="1290"/>
    <cellStyle name="_ROIC 2001_Worksheet in 2230 Consolidated SevKazEnergy JSC IFRS 2009" xfId="1291"/>
    <cellStyle name="_Russian auto market" xfId="1292"/>
    <cellStyle name="_Russian auto market_DCF" xfId="1293"/>
    <cellStyle name="_Russian auto market_DCF 3 с увел  объемами 14 12 07 " xfId="1294"/>
    <cellStyle name="_Russian auto market_DCF_Pavlodar_9" xfId="1295"/>
    <cellStyle name="_Russian auto market_DCF_Pavlodar_9_Worksheet in 2230 Consolidated SevKazEnergy JSC IFRS 2009" xfId="1296"/>
    <cellStyle name="_Russian auto market_Worksheet in 2230 Consolidated SevKazEnergy JSC IFRS 2009" xfId="1297"/>
    <cellStyle name="_S0279" xfId="1298"/>
    <cellStyle name="_S0279_DCF" xfId="1299"/>
    <cellStyle name="_S0279_DCF 3 с увел  объемами 14 12 07 " xfId="1300"/>
    <cellStyle name="_S0279_DCF_Pavlodar_9" xfId="1301"/>
    <cellStyle name="_SMC" xfId="1302"/>
    <cellStyle name="_SMC_DCF" xfId="1303"/>
    <cellStyle name="_SMC_DCF 3 с увел  объемами 14 12 07 " xfId="1304"/>
    <cellStyle name="_SMC_DCF_Pavlodar_9" xfId="1305"/>
    <cellStyle name="_sobi_rf_020715_blank" xfId="1306"/>
    <cellStyle name="_sobi_rf_020715_blank_DCF" xfId="1307"/>
    <cellStyle name="_sobi_rf_020715_blank_DCF 3 с увел  объемами 14 12 07 " xfId="1308"/>
    <cellStyle name="_sobi_rf_020715_blank_DCF_Pavlodar_9" xfId="1309"/>
    <cellStyle name="_Sofi_file" xfId="1310"/>
    <cellStyle name="_Sofi_file_DCF" xfId="1311"/>
    <cellStyle name="_Sofi_file_DCF 3 с увел  объемами 14 12 07 " xfId="1312"/>
    <cellStyle name="_Sofi_file_DCF_Pavlodar_9" xfId="1313"/>
    <cellStyle name="_SOFI_TEPs_AOK_130902" xfId="1314"/>
    <cellStyle name="_SOFI_TEPs_AOK_130902_DCF" xfId="1315"/>
    <cellStyle name="_SOFI_TEPs_AOK_130902_DCF 3 с увел  объемами 14 12 07 " xfId="1316"/>
    <cellStyle name="_SOFI_TEPs_AOK_130902_DCF_Pavlodar_9" xfId="1317"/>
    <cellStyle name="_SOFI_TEPs_AOK_130902_Dogovora" xfId="1318"/>
    <cellStyle name="_SOFI_TEPs_AOK_130902_Dogovora_DCF" xfId="1319"/>
    <cellStyle name="_SOFI_TEPs_AOK_130902_Dogovora_DCF 3 с увел  объемами 14 12 07 " xfId="1320"/>
    <cellStyle name="_SOFI_TEPs_AOK_130902_Dogovora_DCF_Pavlodar_9" xfId="1321"/>
    <cellStyle name="_SOFI_TEPs_AOK_130902_S14206_Akt_sverki" xfId="1322"/>
    <cellStyle name="_SOFI_TEPs_AOK_130902_S14206_Akt_sverki_DCF" xfId="1323"/>
    <cellStyle name="_SOFI_TEPs_AOK_130902_S14206_Akt_sverki_DCF 3 с увел  объемами 14 12 07 " xfId="1324"/>
    <cellStyle name="_SOFI_TEPs_AOK_130902_S14206_Akt_sverki_DCF_Pavlodar_9" xfId="1325"/>
    <cellStyle name="_SOFI_TEPs_AOK_130902_S14206_Akt_sverki_Договора_Express_4m2003_new" xfId="1326"/>
    <cellStyle name="_SOFI_TEPs_AOK_130902_S14206_Akt_sverki_Договора_Express_4m2003_new_DCF" xfId="1327"/>
    <cellStyle name="_SOFI_TEPs_AOK_130902_S14206_Akt_sverki_Договора_Express_4m2003_new_DCF 3 с увел  объемами 14 12 07 " xfId="1328"/>
    <cellStyle name="_SOFI_TEPs_AOK_130902_S14206_Akt_sverki_Договора_Express_4m2003_new_DCF_Pavlodar_9" xfId="1329"/>
    <cellStyle name="_SOFI_TEPs_AOK_130902_S15202_Akt_sverki" xfId="1330"/>
    <cellStyle name="_SOFI_TEPs_AOK_130902_S15202_Akt_sverki_DCF" xfId="1331"/>
    <cellStyle name="_SOFI_TEPs_AOK_130902_S15202_Akt_sverki_DCF 3 с увел  объемами 14 12 07 " xfId="1332"/>
    <cellStyle name="_SOFI_TEPs_AOK_130902_S15202_Akt_sverki_DCF_Pavlodar_9" xfId="1333"/>
    <cellStyle name="_SOFI_TEPs_AOK_130902_S15202_Akt_sverki_Договора_Express_4m2003_new" xfId="1334"/>
    <cellStyle name="_SOFI_TEPs_AOK_130902_S15202_Akt_sverki_Договора_Express_4m2003_new_DCF" xfId="1335"/>
    <cellStyle name="_SOFI_TEPs_AOK_130902_S15202_Akt_sverki_Договора_Express_4m2003_new_DCF 3 с увел  объемами 14 12 07 " xfId="1336"/>
    <cellStyle name="_SOFI_TEPs_AOK_130902_S15202_Akt_sverki_Договора_Express_4m2003_new_DCF_Pavlodar_9" xfId="1337"/>
    <cellStyle name="_SOFI_TEPs_AOK_130902_Договора_Express_4m2003_new" xfId="1338"/>
    <cellStyle name="_SOFI_TEPs_AOK_130902_Договора_Express_4m2003_new_DCF" xfId="1339"/>
    <cellStyle name="_SOFI_TEPs_AOK_130902_Договора_Express_4m2003_new_DCF 3 с увел  объемами 14 12 07 " xfId="1340"/>
    <cellStyle name="_SOFI_TEPs_AOK_130902_Договора_Express_4m2003_new_DCF_Pavlodar_9" xfId="1341"/>
    <cellStyle name="_SOFI_TEPs_AOK_130902_Книга1" xfId="1342"/>
    <cellStyle name="_SOFI_TEPs_AOK_130902_Книга1_DCF" xfId="1343"/>
    <cellStyle name="_SOFI_TEPs_AOK_130902_Книга1_DCF 3 с увел  объемами 14 12 07 " xfId="1344"/>
    <cellStyle name="_SOFI_TEPs_AOK_130902_Книга1_DCF_Pavlodar_9" xfId="1345"/>
    <cellStyle name="_SubHeading" xfId="1346"/>
    <cellStyle name="_SubHeading_prestemp" xfId="1347"/>
    <cellStyle name="_SubHeading_prestemp_DCF" xfId="1348"/>
    <cellStyle name="_SubHeading_prestemp_DCF 3 с увел  объемами 14 12 07 " xfId="1349"/>
    <cellStyle name="_SubHeading_prestemp_DCF_Pavlodar_9" xfId="1350"/>
    <cellStyle name="_SubHeading_prestemp_DCF_Pavlodar_9_Worksheet in 2230 Consolidated SevKazEnergy JSC IFRS 2009" xfId="1351"/>
    <cellStyle name="_SubHeading_prestemp_Worksheet in 2230 Consolidated SevKazEnergy JSC IFRS 2009" xfId="1352"/>
    <cellStyle name="_Svod" xfId="1353"/>
    <cellStyle name="_Svod_DCF" xfId="1354"/>
    <cellStyle name="_Svod_DCF 3 с увел  объемами 14 12 07 " xfId="1355"/>
    <cellStyle name="_Svod_DCF_Pavlodar_9" xfId="1356"/>
    <cellStyle name="_Table" xfId="1357"/>
    <cellStyle name="_TableHead" xfId="1358"/>
    <cellStyle name="_TableRowHead" xfId="1359"/>
    <cellStyle name="_TableSuperHead" xfId="1360"/>
    <cellStyle name="_TableSuperHead_DCF" xfId="1361"/>
    <cellStyle name="_TableSuperHead_DCF 3 с увел  объемами 14 12 07 " xfId="1362"/>
    <cellStyle name="_TableSuperHead_DCF_Pavlodar_9" xfId="1363"/>
    <cellStyle name="_TOTAL_O&amp;G_PBS_Splingate" xfId="1364"/>
    <cellStyle name="_TOTAL_O&amp;G_PBS_Splingate_DCF" xfId="1365"/>
    <cellStyle name="_TOTAL_O&amp;G_PBS_Splingate_DCF 3 предприятия" xfId="1366"/>
    <cellStyle name="_TOTAL_O&amp;G_PBS_Splingate_DCF 3 с увел  объемами 14 12 07 " xfId="1367"/>
    <cellStyle name="_TOTAL_O&amp;G_PBS_Splingate_DCF_Pavlodar_9" xfId="1368"/>
    <cellStyle name="_TOTAL_O&amp;G_PBS_Splingate_информация по затратам и тарифам на  произ теплоэ" xfId="1369"/>
    <cellStyle name="_Worksheet in (C) 6141 Finance Lease Test @ 31 12 2007" xfId="1370"/>
    <cellStyle name="_Worksheet in (C) 6360 FINANCE LEASE RECALCULATION using 12% as discount" xfId="1371"/>
    <cellStyle name="_Worksheet in (C) 6362 Lease Movement schedule @ IFRS Audit 2007" xfId="1372"/>
    <cellStyle name="_Worksheet in (C) 6442 DS CIT testing 31 12 07" xfId="1373"/>
    <cellStyle name="_Worksheet in (C) 8240 DS COS testing 31 12 07" xfId="1374"/>
    <cellStyle name="_Worksheet in (C) 8340 DS G&amp;A testing @ IFRS AUDIT 2007" xfId="1375"/>
    <cellStyle name="_Worksheet in 5355 Finance Lease Workpaper" xfId="1376"/>
    <cellStyle name="_Worksheet in 6473 CIT testing - SK REK" xfId="1377"/>
    <cellStyle name="_Амортизация" xfId="1378"/>
    <cellStyle name="_Амортизация_DCF" xfId="1379"/>
    <cellStyle name="_Амортизация_DCF 3 с увел  объемами 14 12 07 " xfId="1380"/>
    <cellStyle name="_Амортизация_DCF_Pavlodar_9" xfId="1381"/>
    <cellStyle name="_База-исп-янв-апрель-КХМ-Нафта-Лозна2" xfId="1382"/>
    <cellStyle name="_База-исп-янв-апрель-КХМ-Нафта-Лозна2_DCF" xfId="1383"/>
    <cellStyle name="_База-исп-янв-апрель-КХМ-Нафта-Лозна2_DCF 3 с увел  объемами 14 12 07 " xfId="1384"/>
    <cellStyle name="_База-исп-янв-апрель-КХМ-Нафта-Лозна2_DCF_Pavlodar_9" xfId="1385"/>
    <cellStyle name="_БДР и ББЛ за 2004 год" xfId="1386"/>
    <cellStyle name="_БДР и ББЛ за 2004 год_DCF" xfId="1387"/>
    <cellStyle name="_БДР и ББЛ за 2004 год_DCF 3 с увел  объемами 14 12 07 " xfId="1388"/>
    <cellStyle name="_БДР и ББЛ за 2004 год_DCF_Pavlodar_9" xfId="1389"/>
    <cellStyle name="_БДР_2006 БРЗ" xfId="1390"/>
    <cellStyle name="_БДР_2006 БРЗ_DCF" xfId="1391"/>
    <cellStyle name="_БДР_2006 БРЗ_DCF 3 с увел  объемами 14 12 07 " xfId="1392"/>
    <cellStyle name="_БДР_2006 БРЗ_DCF_Pavlodar_9" xfId="1393"/>
    <cellStyle name="_Бизнес-план на 2005 год (база) V1.2" xfId="1394"/>
    <cellStyle name="_Бизнес-план на 2005 год (база) V1.2_DCF" xfId="1395"/>
    <cellStyle name="_Бизнес-план на 2005 год (база) V1.2_DCF 3 с увел  объемами 14 12 07 " xfId="1396"/>
    <cellStyle name="_Бизнес-план на 2005 год (база) V1.2_DCF_Pavlodar_9" xfId="1397"/>
    <cellStyle name="_БКХ" xfId="1398"/>
    <cellStyle name="_БКХ_DCF" xfId="1399"/>
    <cellStyle name="_БКХ_DCF 3 с увел  объемами 14 12 07 " xfId="1400"/>
    <cellStyle name="_БКХ_DCF_Pavlodar_9" xfId="1401"/>
    <cellStyle name="_Данные по ЦБК" xfId="1402"/>
    <cellStyle name="_Данные по ЦБК_DCF" xfId="1403"/>
    <cellStyle name="_Данные по ЦБК_DCF 3 с увел  объемами 14 12 07 " xfId="1404"/>
    <cellStyle name="_Данные по ЦБК_DCF_Pavlodar_9" xfId="1405"/>
    <cellStyle name="_Инвестиции СБП реал" xfId="1406"/>
    <cellStyle name="_Инвестиции СБП реал_DCF" xfId="1407"/>
    <cellStyle name="_Инвестиции СБП реал_DCF 3 с увел  объемами 14 12 07 " xfId="1408"/>
    <cellStyle name="_Инвестиции СБП реал_DCF_Pavlodar_9" xfId="1409"/>
    <cellStyle name="_Инвестиционный план 2004" xfId="1410"/>
    <cellStyle name="_Информация о ЦБК" xfId="1411"/>
    <cellStyle name="_Информация о ЦБК_DCF" xfId="1412"/>
    <cellStyle name="_Информация о ЦБК_DCF 3 с увел  объемами 14 12 07 " xfId="1413"/>
    <cellStyle name="_Информация о ЦБК_DCF_Pavlodar_9" xfId="1414"/>
    <cellStyle name="_Книга3" xfId="1415"/>
    <cellStyle name="_Книга3_Capex-new" xfId="1416"/>
    <cellStyle name="_Книга3_Capex-new_DCF" xfId="1417"/>
    <cellStyle name="_Книга3_Capex-new_DCF 3 с увел  объемами 14 12 07 " xfId="1418"/>
    <cellStyle name="_Книга3_Capex-new_DCF_Pavlodar_9" xfId="1419"/>
    <cellStyle name="_Книга3_DCF" xfId="1420"/>
    <cellStyle name="_Книга3_DCF 3 с увел  объемами 14 12 07 " xfId="1421"/>
    <cellStyle name="_Книга3_DCF_Pavlodar_9" xfId="1422"/>
    <cellStyle name="_Книга3_Financial Plan - final_2" xfId="1423"/>
    <cellStyle name="_Книга3_Financial Plan - final_2_DCF" xfId="1424"/>
    <cellStyle name="_Книга3_Financial Plan - final_2_DCF 3 с увел  объемами 14 12 07 " xfId="1425"/>
    <cellStyle name="_Книга3_Financial Plan - final_2_DCF_Pavlodar_9" xfId="1426"/>
    <cellStyle name="_Книга3_Form 01(MB)" xfId="1427"/>
    <cellStyle name="_Книга3_Form 01(MB)_DCF" xfId="1428"/>
    <cellStyle name="_Книга3_Form 01(MB)_DCF 3 с увел  объемами 14 12 07 " xfId="1429"/>
    <cellStyle name="_Книга3_Form 01(MB)_DCF_Pavlodar_9" xfId="1430"/>
    <cellStyle name="_Книга3_Links_NK" xfId="1431"/>
    <cellStyle name="_Книга3_Links_NK_DCF" xfId="1432"/>
    <cellStyle name="_Книга3_Links_NK_DCF 3 с увел  объемами 14 12 07 " xfId="1433"/>
    <cellStyle name="_Книга3_Links_NK_DCF_Pavlodar_9" xfId="1434"/>
    <cellStyle name="_Книга3_N20_5" xfId="1435"/>
    <cellStyle name="_Книга3_N20_5_DCF" xfId="1436"/>
    <cellStyle name="_Книга3_N20_5_DCF 3 с увел  объемами 14 12 07 " xfId="1437"/>
    <cellStyle name="_Книга3_N20_5_DCF_Pavlodar_9" xfId="1438"/>
    <cellStyle name="_Книга3_N20_6" xfId="1439"/>
    <cellStyle name="_Книга3_N20_6_DCF" xfId="1440"/>
    <cellStyle name="_Книга3_N20_6_DCF 3 с увел  объемами 14 12 07 " xfId="1441"/>
    <cellStyle name="_Книга3_N20_6_DCF_Pavlodar_9" xfId="1442"/>
    <cellStyle name="_Книга3_New Form10_2" xfId="1443"/>
    <cellStyle name="_Книга3_New Form10_2_DCF" xfId="1444"/>
    <cellStyle name="_Книга3_New Form10_2_DCF 3 с увел  объемами 14 12 07 " xfId="1445"/>
    <cellStyle name="_Книга3_New Form10_2_DCF_Pavlodar_9" xfId="1446"/>
    <cellStyle name="_Книга3_Nsi" xfId="1447"/>
    <cellStyle name="_Книга3_Nsi - last version" xfId="1448"/>
    <cellStyle name="_Книга3_Nsi - last version for programming" xfId="1449"/>
    <cellStyle name="_Книга3_Nsi - last version for programming_DCF" xfId="1450"/>
    <cellStyle name="_Книга3_Nsi - last version for programming_DCF 3 с увел  объемами 14 12 07 " xfId="1451"/>
    <cellStyle name="_Книга3_Nsi - last version for programming_DCF_Pavlodar_9" xfId="1452"/>
    <cellStyle name="_Книга3_Nsi - last version_DCF" xfId="1453"/>
    <cellStyle name="_Книга3_Nsi - last version_DCF 3 с увел  объемами 14 12 07 " xfId="1454"/>
    <cellStyle name="_Книга3_Nsi - last version_DCF_Pavlodar_9" xfId="1455"/>
    <cellStyle name="_Книга3_Nsi - next_last version" xfId="1456"/>
    <cellStyle name="_Книга3_Nsi - next_last version_DCF" xfId="1457"/>
    <cellStyle name="_Книга3_Nsi - next_last version_DCF 3 с увел  объемами 14 12 07 " xfId="1458"/>
    <cellStyle name="_Книга3_Nsi - next_last version_DCF_Pavlodar_9" xfId="1459"/>
    <cellStyle name="_Книга3_Nsi - plan - final" xfId="1460"/>
    <cellStyle name="_Книга3_Nsi - plan - final_DCF" xfId="1461"/>
    <cellStyle name="_Книга3_Nsi - plan - final_DCF 3 с увел  объемами 14 12 07 " xfId="1462"/>
    <cellStyle name="_Книга3_Nsi - plan - final_DCF_Pavlodar_9" xfId="1463"/>
    <cellStyle name="_Книга3_Nsi -super_ last version" xfId="1464"/>
    <cellStyle name="_Книга3_Nsi -super_ last version_DCF" xfId="1465"/>
    <cellStyle name="_Книга3_Nsi -super_ last version_DCF 3 с увел  объемами 14 12 07 " xfId="1466"/>
    <cellStyle name="_Книга3_Nsi -super_ last version_DCF_Pavlodar_9" xfId="1467"/>
    <cellStyle name="_Книга3_Nsi(2)" xfId="1468"/>
    <cellStyle name="_Книга3_Nsi(2)_DCF" xfId="1469"/>
    <cellStyle name="_Книга3_Nsi(2)_DCF 3 с увел  объемами 14 12 07 " xfId="1470"/>
    <cellStyle name="_Книга3_Nsi(2)_DCF_Pavlodar_9" xfId="1471"/>
    <cellStyle name="_Книга3_Nsi_1" xfId="1472"/>
    <cellStyle name="_Книга3_Nsi_1_DCF" xfId="1473"/>
    <cellStyle name="_Книга3_Nsi_1_DCF 3 с увел  объемами 14 12 07 " xfId="1474"/>
    <cellStyle name="_Книга3_Nsi_1_DCF_Pavlodar_9" xfId="1475"/>
    <cellStyle name="_Книга3_Nsi_139" xfId="1476"/>
    <cellStyle name="_Книга3_Nsi_139_DCF" xfId="1477"/>
    <cellStyle name="_Книга3_Nsi_139_DCF 3 с увел  объемами 14 12 07 " xfId="1478"/>
    <cellStyle name="_Книга3_Nsi_139_DCF_Pavlodar_9" xfId="1479"/>
    <cellStyle name="_Книга3_Nsi_140" xfId="1480"/>
    <cellStyle name="_Книга3_Nsi_140(Зах)" xfId="1481"/>
    <cellStyle name="_Книга3_Nsi_140(Зах)_DCF" xfId="1482"/>
    <cellStyle name="_Книга3_Nsi_140(Зах)_DCF 3 с увел  объемами 14 12 07 " xfId="1483"/>
    <cellStyle name="_Книга3_Nsi_140(Зах)_DCF_Pavlodar_9" xfId="1484"/>
    <cellStyle name="_Книга3_Nsi_140_DCF" xfId="1485"/>
    <cellStyle name="_Книга3_Nsi_140_DCF 3 с увел  объемами 14 12 07 " xfId="1486"/>
    <cellStyle name="_Книга3_Nsi_140_DCF_Pavlodar_9" xfId="1487"/>
    <cellStyle name="_Книга3_Nsi_140_mod" xfId="1488"/>
    <cellStyle name="_Книга3_Nsi_140_mod_DCF" xfId="1489"/>
    <cellStyle name="_Книга3_Nsi_140_mod_DCF 3 с увел  объемами 14 12 07 " xfId="1490"/>
    <cellStyle name="_Книга3_Nsi_140_mod_DCF_Pavlodar_9" xfId="1491"/>
    <cellStyle name="_Книга3_Nsi_158" xfId="1492"/>
    <cellStyle name="_Книга3_Nsi_158_DCF" xfId="1493"/>
    <cellStyle name="_Книга3_Nsi_158_DCF 3 с увел  объемами 14 12 07 " xfId="1494"/>
    <cellStyle name="_Книга3_Nsi_158_DCF_Pavlodar_9" xfId="1495"/>
    <cellStyle name="_Книга3_Nsi_DCF" xfId="1496"/>
    <cellStyle name="_Книга3_Nsi_DCF 3 с увел  объемами 14 12 07 " xfId="1497"/>
    <cellStyle name="_Книга3_Nsi_DCF_Pavlodar_9" xfId="1498"/>
    <cellStyle name="_Книга3_Nsi_Express" xfId="1499"/>
    <cellStyle name="_Книга3_Nsi_Express_DCF" xfId="1500"/>
    <cellStyle name="_Книга3_Nsi_Express_DCF 3 с увел  объемами 14 12 07 " xfId="1501"/>
    <cellStyle name="_Книга3_Nsi_Express_DCF_Pavlodar_9" xfId="1502"/>
    <cellStyle name="_Книга3_Nsi_Jan1" xfId="1503"/>
    <cellStyle name="_Книга3_Nsi_Jan1_DCF" xfId="1504"/>
    <cellStyle name="_Книга3_Nsi_Jan1_DCF 3 с увел  объемами 14 12 07 " xfId="1505"/>
    <cellStyle name="_Книга3_Nsi_Jan1_DCF_Pavlodar_9" xfId="1506"/>
    <cellStyle name="_Книга3_Nsi_test" xfId="1507"/>
    <cellStyle name="_Книга3_Nsi_test_DCF" xfId="1508"/>
    <cellStyle name="_Книга3_Nsi_test_DCF 3 с увел  объемами 14 12 07 " xfId="1509"/>
    <cellStyle name="_Книга3_Nsi_test_DCF_Pavlodar_9" xfId="1510"/>
    <cellStyle name="_Книга3_Nsi2" xfId="1511"/>
    <cellStyle name="_Книга3_Nsi2_DCF" xfId="1512"/>
    <cellStyle name="_Книга3_Nsi2_DCF 3 с увел  объемами 14 12 07 " xfId="1513"/>
    <cellStyle name="_Книга3_Nsi2_DCF_Pavlodar_9" xfId="1514"/>
    <cellStyle name="_Книга3_Nsi-Services" xfId="1515"/>
    <cellStyle name="_Книга3_Nsi-Services_DCF" xfId="1516"/>
    <cellStyle name="_Книга3_Nsi-Services_DCF 3 с увел  объемами 14 12 07 " xfId="1517"/>
    <cellStyle name="_Книга3_Nsi-Services_DCF_Pavlodar_9" xfId="1518"/>
    <cellStyle name="_Книга3_P&amp;L" xfId="1519"/>
    <cellStyle name="_Книга3_P&amp;L_DCF" xfId="1520"/>
    <cellStyle name="_Книга3_P&amp;L_DCF 3 с увел  объемами 14 12 07 " xfId="1521"/>
    <cellStyle name="_Книга3_P&amp;L_DCF_Pavlodar_9" xfId="1522"/>
    <cellStyle name="_Книга3_S0400" xfId="1523"/>
    <cellStyle name="_Книга3_S0400_DCF" xfId="1524"/>
    <cellStyle name="_Книга3_S0400_DCF 3 с увел  объемами 14 12 07 " xfId="1525"/>
    <cellStyle name="_Книга3_S0400_DCF_Pavlodar_9" xfId="1526"/>
    <cellStyle name="_Книга3_S13001" xfId="1527"/>
    <cellStyle name="_Книга3_S13001_DCF" xfId="1528"/>
    <cellStyle name="_Книга3_S13001_DCF 3 с увел  объемами 14 12 07 " xfId="1529"/>
    <cellStyle name="_Книга3_S13001_DCF_Pavlodar_9" xfId="1530"/>
    <cellStyle name="_Книга3_Sheet1" xfId="1531"/>
    <cellStyle name="_Книга3_Sheet1_DCF" xfId="1532"/>
    <cellStyle name="_Книга3_Sheet1_DCF 3 с увел  объемами 14 12 07 " xfId="1533"/>
    <cellStyle name="_Книга3_Sheet1_DCF_Pavlodar_9" xfId="1534"/>
    <cellStyle name="_Книга3_sofi - plan_AP270202ii" xfId="1535"/>
    <cellStyle name="_Книга3_sofi - plan_AP270202ii_DCF" xfId="1536"/>
    <cellStyle name="_Книга3_sofi - plan_AP270202ii_DCF 3 с увел  объемами 14 12 07 " xfId="1537"/>
    <cellStyle name="_Книга3_sofi - plan_AP270202ii_DCF_Pavlodar_9" xfId="1538"/>
    <cellStyle name="_Книга3_sofi - plan_AP270202iii" xfId="1539"/>
    <cellStyle name="_Книга3_sofi - plan_AP270202iii_DCF" xfId="1540"/>
    <cellStyle name="_Книга3_sofi - plan_AP270202iii_DCF 3 с увел  объемами 14 12 07 " xfId="1541"/>
    <cellStyle name="_Книга3_sofi - plan_AP270202iii_DCF_Pavlodar_9" xfId="1542"/>
    <cellStyle name="_Книга3_sofi - plan_AP270202iv" xfId="1543"/>
    <cellStyle name="_Книга3_sofi - plan_AP270202iv_DCF" xfId="1544"/>
    <cellStyle name="_Книга3_sofi - plan_AP270202iv_DCF 3 с увел  объемами 14 12 07 " xfId="1545"/>
    <cellStyle name="_Книга3_sofi - plan_AP270202iv_DCF_Pavlodar_9" xfId="1546"/>
    <cellStyle name="_Книга3_Sofi vs Sobi" xfId="1547"/>
    <cellStyle name="_Книга3_Sofi vs Sobi_DCF" xfId="1548"/>
    <cellStyle name="_Книга3_Sofi vs Sobi_DCF 3 с увел  объемами 14 12 07 " xfId="1549"/>
    <cellStyle name="_Книга3_Sofi vs Sobi_DCF_Pavlodar_9" xfId="1550"/>
    <cellStyle name="_Книга3_Sofi_PBD 27-11-01" xfId="1551"/>
    <cellStyle name="_Книга3_Sofi_PBD 27-11-01_DCF" xfId="1552"/>
    <cellStyle name="_Книга3_Sofi_PBD 27-11-01_DCF 3 с увел  объемами 14 12 07 " xfId="1553"/>
    <cellStyle name="_Книга3_Sofi_PBD 27-11-01_DCF_Pavlodar_9" xfId="1554"/>
    <cellStyle name="_Книга3_SOFI_TEPs_AOK_130902" xfId="1555"/>
    <cellStyle name="_Книга3_SOFI_TEPs_AOK_130902_DCF" xfId="1556"/>
    <cellStyle name="_Книга3_SOFI_TEPs_AOK_130902_DCF 3 с увел  объемами 14 12 07 " xfId="1557"/>
    <cellStyle name="_Книга3_SOFI_TEPs_AOK_130902_DCF_Pavlodar_9" xfId="1558"/>
    <cellStyle name="_Книга3_Sofi145a" xfId="1559"/>
    <cellStyle name="_Книга3_Sofi145a_DCF" xfId="1560"/>
    <cellStyle name="_Книга3_Sofi145a_DCF 3 с увел  объемами 14 12 07 " xfId="1561"/>
    <cellStyle name="_Книга3_Sofi145a_DCF_Pavlodar_9" xfId="1562"/>
    <cellStyle name="_Книга3_Sofi153" xfId="1563"/>
    <cellStyle name="_Книга3_Sofi153_DCF" xfId="1564"/>
    <cellStyle name="_Книга3_Sofi153_DCF 3 с увел  объемами 14 12 07 " xfId="1565"/>
    <cellStyle name="_Книга3_Sofi153_DCF_Pavlodar_9" xfId="1566"/>
    <cellStyle name="_Книга3_Summary" xfId="1567"/>
    <cellStyle name="_Книга3_Summary_DCF" xfId="1568"/>
    <cellStyle name="_Книга3_Summary_DCF 3 с увел  объемами 14 12 07 " xfId="1569"/>
    <cellStyle name="_Книга3_Summary_DCF_Pavlodar_9" xfId="1570"/>
    <cellStyle name="_Книга3_SXXXX_Express_c Links" xfId="1571"/>
    <cellStyle name="_Книга3_SXXXX_Express_c Links_DCF" xfId="1572"/>
    <cellStyle name="_Книга3_SXXXX_Express_c Links_DCF 3 с увел  объемами 14 12 07 " xfId="1573"/>
    <cellStyle name="_Книга3_SXXXX_Express_c Links_DCF_Pavlodar_9" xfId="1574"/>
    <cellStyle name="_Книга3_Tax_form_1кв_3" xfId="1575"/>
    <cellStyle name="_Книга3_Tax_form_1кв_3_DCF" xfId="1576"/>
    <cellStyle name="_Книга3_Tax_form_1кв_3_DCF 3 с увел  объемами 14 12 07 " xfId="1577"/>
    <cellStyle name="_Книга3_Tax_form_1кв_3_DCF_Pavlodar_9" xfId="1578"/>
    <cellStyle name="_Книга3_test_11" xfId="1579"/>
    <cellStyle name="_Книга3_test_11_DCF" xfId="1580"/>
    <cellStyle name="_Книга3_test_11_DCF 3 с увел  объемами 14 12 07 " xfId="1581"/>
    <cellStyle name="_Книга3_test_11_DCF_Pavlodar_9" xfId="1582"/>
    <cellStyle name="_Книга3_БКЭ" xfId="1583"/>
    <cellStyle name="_Книга3_БКЭ_DCF" xfId="1584"/>
    <cellStyle name="_Книга3_БКЭ_DCF 3 с увел  объемами 14 12 07 " xfId="1585"/>
    <cellStyle name="_Книга3_БКЭ_DCF_Pavlodar_9" xfId="1586"/>
    <cellStyle name="_Книга3_для вставки в пакет за 2001" xfId="1587"/>
    <cellStyle name="_Книга3_для вставки в пакет за 2001_DCF" xfId="1588"/>
    <cellStyle name="_Книга3_для вставки в пакет за 2001_DCF 3 с увел  объемами 14 12 07 " xfId="1589"/>
    <cellStyle name="_Книга3_для вставки в пакет за 2001_DCF_Pavlodar_9" xfId="1590"/>
    <cellStyle name="_Книга3_дляГалиныВ" xfId="1591"/>
    <cellStyle name="_Книга3_дляГалиныВ_DCF" xfId="1592"/>
    <cellStyle name="_Книга3_дляГалиныВ_DCF 3 с увел  объемами 14 12 07 " xfId="1593"/>
    <cellStyle name="_Книга3_дляГалиныВ_DCF_Pavlodar_9" xfId="1594"/>
    <cellStyle name="_Книга3_Книга7" xfId="1595"/>
    <cellStyle name="_Книга3_Книга7_DCF" xfId="1596"/>
    <cellStyle name="_Книга3_Книга7_DCF 3 с увел  объемами 14 12 07 " xfId="1597"/>
    <cellStyle name="_Книга3_Книга7_DCF_Pavlodar_9" xfId="1598"/>
    <cellStyle name="_Книга3_Лист1" xfId="1599"/>
    <cellStyle name="_Книга3_Лист1_DCF" xfId="1600"/>
    <cellStyle name="_Книга3_Лист1_DCF 3 с увел  объемами 14 12 07 " xfId="1601"/>
    <cellStyle name="_Книга3_Лист1_DCF_Pavlodar_9" xfId="1602"/>
    <cellStyle name="_Книга3_ОСН. ДЕЯТ." xfId="1603"/>
    <cellStyle name="_Книга3_ОСН. ДЕЯТ._DCF" xfId="1604"/>
    <cellStyle name="_Книга3_ОСН. ДЕЯТ._DCF 3 с увел  объемами 14 12 07 " xfId="1605"/>
    <cellStyle name="_Книга3_ОСН. ДЕЯТ._DCF_Pavlodar_9" xfId="1606"/>
    <cellStyle name="_Книга3_Подразделения" xfId="1607"/>
    <cellStyle name="_Книга3_Подразделения_DCF" xfId="1608"/>
    <cellStyle name="_Книга3_Подразделения_DCF 3 с увел  объемами 14 12 07 " xfId="1609"/>
    <cellStyle name="_Книга3_Подразделения_DCF_Pavlodar_9" xfId="1610"/>
    <cellStyle name="_Книга3_Список тиражирования" xfId="1611"/>
    <cellStyle name="_Книга3_Список тиражирования_DCF" xfId="1612"/>
    <cellStyle name="_Книга3_Список тиражирования_DCF 3 с увел  объемами 14 12 07 " xfId="1613"/>
    <cellStyle name="_Книга3_Список тиражирования_DCF_Pavlodar_9" xfId="1614"/>
    <cellStyle name="_Книга3_Форма 12 last" xfId="1615"/>
    <cellStyle name="_Книга3_Форма 12 last_DCF" xfId="1616"/>
    <cellStyle name="_Книга3_Форма 12 last_DCF 3 с увел  объемами 14 12 07 " xfId="1617"/>
    <cellStyle name="_Книга3_Форма 12 last_DCF_Pavlodar_9" xfId="1618"/>
    <cellStyle name="_Книга7" xfId="1619"/>
    <cellStyle name="_Книга7_Capex-new" xfId="1620"/>
    <cellStyle name="_Книга7_Capex-new_DCF" xfId="1621"/>
    <cellStyle name="_Книга7_Capex-new_DCF 3 с увел  объемами 14 12 07 " xfId="1622"/>
    <cellStyle name="_Книга7_Capex-new_DCF_Pavlodar_9" xfId="1623"/>
    <cellStyle name="_Книга7_DCF" xfId="1624"/>
    <cellStyle name="_Книга7_DCF 3 с увел  объемами 14 12 07 " xfId="1625"/>
    <cellStyle name="_Книга7_DCF_Pavlodar_9" xfId="1626"/>
    <cellStyle name="_Книга7_Financial Plan - final_2" xfId="1627"/>
    <cellStyle name="_Книга7_Financial Plan - final_2_DCF" xfId="1628"/>
    <cellStyle name="_Книга7_Financial Plan - final_2_DCF 3 с увел  объемами 14 12 07 " xfId="1629"/>
    <cellStyle name="_Книга7_Financial Plan - final_2_DCF_Pavlodar_9" xfId="1630"/>
    <cellStyle name="_Книга7_Form 01(MB)" xfId="1631"/>
    <cellStyle name="_Книга7_Form 01(MB)_DCF" xfId="1632"/>
    <cellStyle name="_Книга7_Form 01(MB)_DCF 3 с увел  объемами 14 12 07 " xfId="1633"/>
    <cellStyle name="_Книга7_Form 01(MB)_DCF_Pavlodar_9" xfId="1634"/>
    <cellStyle name="_Книга7_Links_NK" xfId="1635"/>
    <cellStyle name="_Книга7_Links_NK_DCF" xfId="1636"/>
    <cellStyle name="_Книга7_Links_NK_DCF 3 с увел  объемами 14 12 07 " xfId="1637"/>
    <cellStyle name="_Книга7_Links_NK_DCF_Pavlodar_9" xfId="1638"/>
    <cellStyle name="_Книга7_N20_5" xfId="1639"/>
    <cellStyle name="_Книга7_N20_5_DCF" xfId="1640"/>
    <cellStyle name="_Книга7_N20_5_DCF 3 с увел  объемами 14 12 07 " xfId="1641"/>
    <cellStyle name="_Книга7_N20_5_DCF_Pavlodar_9" xfId="1642"/>
    <cellStyle name="_Книга7_N20_6" xfId="1643"/>
    <cellStyle name="_Книга7_N20_6_DCF" xfId="1644"/>
    <cellStyle name="_Книга7_N20_6_DCF 3 с увел  объемами 14 12 07 " xfId="1645"/>
    <cellStyle name="_Книга7_N20_6_DCF_Pavlodar_9" xfId="1646"/>
    <cellStyle name="_Книга7_New Form10_2" xfId="1647"/>
    <cellStyle name="_Книга7_New Form10_2_DCF" xfId="1648"/>
    <cellStyle name="_Книга7_New Form10_2_DCF 3 с увел  объемами 14 12 07 " xfId="1649"/>
    <cellStyle name="_Книга7_New Form10_2_DCF_Pavlodar_9" xfId="1650"/>
    <cellStyle name="_Книга7_Nsi" xfId="1651"/>
    <cellStyle name="_Книга7_Nsi - last version" xfId="1652"/>
    <cellStyle name="_Книга7_Nsi - last version for programming" xfId="1653"/>
    <cellStyle name="_Книга7_Nsi - last version for programming_DCF" xfId="1654"/>
    <cellStyle name="_Книга7_Nsi - last version for programming_DCF 3 с увел  объемами 14 12 07 " xfId="1655"/>
    <cellStyle name="_Книга7_Nsi - last version for programming_DCF_Pavlodar_9" xfId="1656"/>
    <cellStyle name="_Книга7_Nsi - last version_DCF" xfId="1657"/>
    <cellStyle name="_Книга7_Nsi - last version_DCF 3 с увел  объемами 14 12 07 " xfId="1658"/>
    <cellStyle name="_Книга7_Nsi - last version_DCF_Pavlodar_9" xfId="1659"/>
    <cellStyle name="_Книга7_Nsi - next_last version" xfId="1660"/>
    <cellStyle name="_Книга7_Nsi - next_last version_DCF" xfId="1661"/>
    <cellStyle name="_Книга7_Nsi - next_last version_DCF 3 с увел  объемами 14 12 07 " xfId="1662"/>
    <cellStyle name="_Книга7_Nsi - next_last version_DCF_Pavlodar_9" xfId="1663"/>
    <cellStyle name="_Книга7_Nsi - plan - final" xfId="1664"/>
    <cellStyle name="_Книга7_Nsi - plan - final_DCF" xfId="1665"/>
    <cellStyle name="_Книга7_Nsi - plan - final_DCF 3 с увел  объемами 14 12 07 " xfId="1666"/>
    <cellStyle name="_Книга7_Nsi - plan - final_DCF_Pavlodar_9" xfId="1667"/>
    <cellStyle name="_Книга7_Nsi -super_ last version" xfId="1668"/>
    <cellStyle name="_Книга7_Nsi -super_ last version_DCF" xfId="1669"/>
    <cellStyle name="_Книга7_Nsi -super_ last version_DCF 3 с увел  объемами 14 12 07 " xfId="1670"/>
    <cellStyle name="_Книга7_Nsi -super_ last version_DCF_Pavlodar_9" xfId="1671"/>
    <cellStyle name="_Книга7_Nsi(2)" xfId="1672"/>
    <cellStyle name="_Книга7_Nsi(2)_DCF" xfId="1673"/>
    <cellStyle name="_Книга7_Nsi(2)_DCF 3 с увел  объемами 14 12 07 " xfId="1674"/>
    <cellStyle name="_Книга7_Nsi(2)_DCF_Pavlodar_9" xfId="1675"/>
    <cellStyle name="_Книга7_Nsi_1" xfId="1676"/>
    <cellStyle name="_Книга7_Nsi_1_DCF" xfId="1677"/>
    <cellStyle name="_Книга7_Nsi_1_DCF 3 с увел  объемами 14 12 07 " xfId="1678"/>
    <cellStyle name="_Книга7_Nsi_1_DCF_Pavlodar_9" xfId="1679"/>
    <cellStyle name="_Книга7_Nsi_139" xfId="1680"/>
    <cellStyle name="_Книга7_Nsi_139_DCF" xfId="1681"/>
    <cellStyle name="_Книга7_Nsi_139_DCF 3 с увел  объемами 14 12 07 " xfId="1682"/>
    <cellStyle name="_Книга7_Nsi_139_DCF_Pavlodar_9" xfId="1683"/>
    <cellStyle name="_Книга7_Nsi_140" xfId="1684"/>
    <cellStyle name="_Книга7_Nsi_140(Зах)" xfId="1685"/>
    <cellStyle name="_Книга7_Nsi_140(Зах)_DCF" xfId="1686"/>
    <cellStyle name="_Книга7_Nsi_140(Зах)_DCF 3 с увел  объемами 14 12 07 " xfId="1687"/>
    <cellStyle name="_Книга7_Nsi_140(Зах)_DCF_Pavlodar_9" xfId="1688"/>
    <cellStyle name="_Книга7_Nsi_140_DCF" xfId="1689"/>
    <cellStyle name="_Книга7_Nsi_140_DCF 3 с увел  объемами 14 12 07 " xfId="1690"/>
    <cellStyle name="_Книга7_Nsi_140_DCF_Pavlodar_9" xfId="1691"/>
    <cellStyle name="_Книга7_Nsi_140_mod" xfId="1692"/>
    <cellStyle name="_Книга7_Nsi_140_mod_DCF" xfId="1693"/>
    <cellStyle name="_Книга7_Nsi_140_mod_DCF 3 с увел  объемами 14 12 07 " xfId="1694"/>
    <cellStyle name="_Книга7_Nsi_140_mod_DCF_Pavlodar_9" xfId="1695"/>
    <cellStyle name="_Книга7_Nsi_158" xfId="1696"/>
    <cellStyle name="_Книга7_Nsi_158_DCF" xfId="1697"/>
    <cellStyle name="_Книга7_Nsi_158_DCF 3 с увел  объемами 14 12 07 " xfId="1698"/>
    <cellStyle name="_Книга7_Nsi_158_DCF_Pavlodar_9" xfId="1699"/>
    <cellStyle name="_Книга7_Nsi_DCF" xfId="1700"/>
    <cellStyle name="_Книга7_Nsi_DCF 3 с увел  объемами 14 12 07 " xfId="1701"/>
    <cellStyle name="_Книга7_Nsi_DCF_Pavlodar_9" xfId="1702"/>
    <cellStyle name="_Книга7_Nsi_Express" xfId="1703"/>
    <cellStyle name="_Книга7_Nsi_Express_DCF" xfId="1704"/>
    <cellStyle name="_Книга7_Nsi_Express_DCF 3 с увел  объемами 14 12 07 " xfId="1705"/>
    <cellStyle name="_Книга7_Nsi_Express_DCF_Pavlodar_9" xfId="1706"/>
    <cellStyle name="_Книга7_Nsi_Jan1" xfId="1707"/>
    <cellStyle name="_Книга7_Nsi_Jan1_DCF" xfId="1708"/>
    <cellStyle name="_Книга7_Nsi_Jan1_DCF 3 с увел  объемами 14 12 07 " xfId="1709"/>
    <cellStyle name="_Книга7_Nsi_Jan1_DCF_Pavlodar_9" xfId="1710"/>
    <cellStyle name="_Книга7_Nsi_test" xfId="1711"/>
    <cellStyle name="_Книга7_Nsi_test_DCF" xfId="1712"/>
    <cellStyle name="_Книга7_Nsi_test_DCF 3 с увел  объемами 14 12 07 " xfId="1713"/>
    <cellStyle name="_Книга7_Nsi_test_DCF_Pavlodar_9" xfId="1714"/>
    <cellStyle name="_Книга7_Nsi2" xfId="1715"/>
    <cellStyle name="_Книга7_Nsi2_DCF" xfId="1716"/>
    <cellStyle name="_Книга7_Nsi2_DCF 3 с увел  объемами 14 12 07 " xfId="1717"/>
    <cellStyle name="_Книга7_Nsi2_DCF_Pavlodar_9" xfId="1718"/>
    <cellStyle name="_Книга7_Nsi-Services" xfId="1719"/>
    <cellStyle name="_Книга7_Nsi-Services_DCF" xfId="1720"/>
    <cellStyle name="_Книга7_Nsi-Services_DCF 3 с увел  объемами 14 12 07 " xfId="1721"/>
    <cellStyle name="_Книга7_Nsi-Services_DCF_Pavlodar_9" xfId="1722"/>
    <cellStyle name="_Книга7_P&amp;L" xfId="1723"/>
    <cellStyle name="_Книга7_P&amp;L_DCF" xfId="1724"/>
    <cellStyle name="_Книга7_P&amp;L_DCF 3 с увел  объемами 14 12 07 " xfId="1725"/>
    <cellStyle name="_Книга7_P&amp;L_DCF_Pavlodar_9" xfId="1726"/>
    <cellStyle name="_Книга7_S0400" xfId="1727"/>
    <cellStyle name="_Книга7_S0400_DCF" xfId="1728"/>
    <cellStyle name="_Книга7_S0400_DCF 3 с увел  объемами 14 12 07 " xfId="1729"/>
    <cellStyle name="_Книга7_S0400_DCF_Pavlodar_9" xfId="1730"/>
    <cellStyle name="_Книга7_S13001" xfId="1731"/>
    <cellStyle name="_Книга7_S13001_DCF" xfId="1732"/>
    <cellStyle name="_Книга7_S13001_DCF 3 с увел  объемами 14 12 07 " xfId="1733"/>
    <cellStyle name="_Книга7_S13001_DCF_Pavlodar_9" xfId="1734"/>
    <cellStyle name="_Книга7_Sheet1" xfId="1735"/>
    <cellStyle name="_Книга7_Sheet1_DCF" xfId="1736"/>
    <cellStyle name="_Книга7_Sheet1_DCF 3 с увел  объемами 14 12 07 " xfId="1737"/>
    <cellStyle name="_Книга7_Sheet1_DCF_Pavlodar_9" xfId="1738"/>
    <cellStyle name="_Книга7_sofi - plan_AP270202ii" xfId="1739"/>
    <cellStyle name="_Книга7_sofi - plan_AP270202ii_DCF" xfId="1740"/>
    <cellStyle name="_Книга7_sofi - plan_AP270202ii_DCF 3 с увел  объемами 14 12 07 " xfId="1741"/>
    <cellStyle name="_Книга7_sofi - plan_AP270202ii_DCF_Pavlodar_9" xfId="1742"/>
    <cellStyle name="_Книга7_sofi - plan_AP270202iii" xfId="1743"/>
    <cellStyle name="_Книга7_sofi - plan_AP270202iii_DCF" xfId="1744"/>
    <cellStyle name="_Книга7_sofi - plan_AP270202iii_DCF 3 с увел  объемами 14 12 07 " xfId="1745"/>
    <cellStyle name="_Книга7_sofi - plan_AP270202iii_DCF_Pavlodar_9" xfId="1746"/>
    <cellStyle name="_Книга7_sofi - plan_AP270202iv" xfId="1747"/>
    <cellStyle name="_Книга7_sofi - plan_AP270202iv_DCF" xfId="1748"/>
    <cellStyle name="_Книга7_sofi - plan_AP270202iv_DCF 3 с увел  объемами 14 12 07 " xfId="1749"/>
    <cellStyle name="_Книга7_sofi - plan_AP270202iv_DCF_Pavlodar_9" xfId="1750"/>
    <cellStyle name="_Книга7_Sofi vs Sobi" xfId="1751"/>
    <cellStyle name="_Книга7_Sofi vs Sobi_DCF" xfId="1752"/>
    <cellStyle name="_Книга7_Sofi vs Sobi_DCF 3 с увел  объемами 14 12 07 " xfId="1753"/>
    <cellStyle name="_Книга7_Sofi vs Sobi_DCF_Pavlodar_9" xfId="1754"/>
    <cellStyle name="_Книга7_Sofi_PBD 27-11-01" xfId="1755"/>
    <cellStyle name="_Книга7_Sofi_PBD 27-11-01_DCF" xfId="1756"/>
    <cellStyle name="_Книга7_Sofi_PBD 27-11-01_DCF 3 с увел  объемами 14 12 07 " xfId="1757"/>
    <cellStyle name="_Книга7_Sofi_PBD 27-11-01_DCF_Pavlodar_9" xfId="1758"/>
    <cellStyle name="_Книга7_SOFI_TEPs_AOK_130902" xfId="1759"/>
    <cellStyle name="_Книга7_SOFI_TEPs_AOK_130902_DCF" xfId="1760"/>
    <cellStyle name="_Книга7_SOFI_TEPs_AOK_130902_DCF 3 с увел  объемами 14 12 07 " xfId="1761"/>
    <cellStyle name="_Книга7_SOFI_TEPs_AOK_130902_DCF_Pavlodar_9" xfId="1762"/>
    <cellStyle name="_Книга7_Sofi145a" xfId="1763"/>
    <cellStyle name="_Книга7_Sofi145a_DCF" xfId="1764"/>
    <cellStyle name="_Книга7_Sofi145a_DCF 3 с увел  объемами 14 12 07 " xfId="1765"/>
    <cellStyle name="_Книга7_Sofi145a_DCF_Pavlodar_9" xfId="1766"/>
    <cellStyle name="_Книга7_Sofi153" xfId="1767"/>
    <cellStyle name="_Книга7_Sofi153_DCF" xfId="1768"/>
    <cellStyle name="_Книга7_Sofi153_DCF 3 с увел  объемами 14 12 07 " xfId="1769"/>
    <cellStyle name="_Книга7_Sofi153_DCF_Pavlodar_9" xfId="1770"/>
    <cellStyle name="_Книга7_Summary" xfId="1771"/>
    <cellStyle name="_Книга7_Summary_DCF" xfId="1772"/>
    <cellStyle name="_Книга7_Summary_DCF 3 с увел  объемами 14 12 07 " xfId="1773"/>
    <cellStyle name="_Книга7_Summary_DCF_Pavlodar_9" xfId="1774"/>
    <cellStyle name="_Книга7_SXXXX_Express_c Links" xfId="1775"/>
    <cellStyle name="_Книга7_SXXXX_Express_c Links_DCF" xfId="1776"/>
    <cellStyle name="_Книга7_SXXXX_Express_c Links_DCF 3 с увел  объемами 14 12 07 " xfId="1777"/>
    <cellStyle name="_Книга7_SXXXX_Express_c Links_DCF_Pavlodar_9" xfId="1778"/>
    <cellStyle name="_Книга7_Tax_form_1кв_3" xfId="1779"/>
    <cellStyle name="_Книга7_Tax_form_1кв_3_DCF" xfId="1780"/>
    <cellStyle name="_Книга7_Tax_form_1кв_3_DCF 3 с увел  объемами 14 12 07 " xfId="1781"/>
    <cellStyle name="_Книга7_Tax_form_1кв_3_DCF_Pavlodar_9" xfId="1782"/>
    <cellStyle name="_Книга7_test_11" xfId="1783"/>
    <cellStyle name="_Книга7_test_11_DCF" xfId="1784"/>
    <cellStyle name="_Книга7_test_11_DCF 3 с увел  объемами 14 12 07 " xfId="1785"/>
    <cellStyle name="_Книга7_test_11_DCF_Pavlodar_9" xfId="1786"/>
    <cellStyle name="_Книга7_БКЭ" xfId="1787"/>
    <cellStyle name="_Книга7_БКЭ_DCF" xfId="1788"/>
    <cellStyle name="_Книга7_БКЭ_DCF 3 с увел  объемами 14 12 07 " xfId="1789"/>
    <cellStyle name="_Книга7_БКЭ_DCF_Pavlodar_9" xfId="1790"/>
    <cellStyle name="_Книга7_для вставки в пакет за 2001" xfId="1791"/>
    <cellStyle name="_Книга7_для вставки в пакет за 2001_DCF" xfId="1792"/>
    <cellStyle name="_Книга7_для вставки в пакет за 2001_DCF 3 с увел  объемами 14 12 07 " xfId="1793"/>
    <cellStyle name="_Книга7_для вставки в пакет за 2001_DCF_Pavlodar_9" xfId="1794"/>
    <cellStyle name="_Книга7_дляГалиныВ" xfId="1795"/>
    <cellStyle name="_Книга7_дляГалиныВ_DCF" xfId="1796"/>
    <cellStyle name="_Книга7_дляГалиныВ_DCF 3 с увел  объемами 14 12 07 " xfId="1797"/>
    <cellStyle name="_Книга7_дляГалиныВ_DCF_Pavlodar_9" xfId="1798"/>
    <cellStyle name="_Книга7_Книга7" xfId="1799"/>
    <cellStyle name="_Книга7_Книга7_DCF" xfId="1800"/>
    <cellStyle name="_Книга7_Книга7_DCF 3 с увел  объемами 14 12 07 " xfId="1801"/>
    <cellStyle name="_Книга7_Книга7_DCF_Pavlodar_9" xfId="1802"/>
    <cellStyle name="_Книга7_Лист1" xfId="1803"/>
    <cellStyle name="_Книга7_Лист1_DCF" xfId="1804"/>
    <cellStyle name="_Книга7_Лист1_DCF 3 с увел  объемами 14 12 07 " xfId="1805"/>
    <cellStyle name="_Книга7_Лист1_DCF_Pavlodar_9" xfId="1806"/>
    <cellStyle name="_Книга7_ОСН. ДЕЯТ." xfId="1807"/>
    <cellStyle name="_Книга7_ОСН. ДЕЯТ._DCF" xfId="1808"/>
    <cellStyle name="_Книга7_ОСН. ДЕЯТ._DCF 3 с увел  объемами 14 12 07 " xfId="1809"/>
    <cellStyle name="_Книга7_ОСН. ДЕЯТ._DCF_Pavlodar_9" xfId="1810"/>
    <cellStyle name="_Книга7_Подразделения" xfId="1811"/>
    <cellStyle name="_Книга7_Подразделения_DCF" xfId="1812"/>
    <cellStyle name="_Книга7_Подразделения_DCF 3 с увел  объемами 14 12 07 " xfId="1813"/>
    <cellStyle name="_Книга7_Подразделения_DCF_Pavlodar_9" xfId="1814"/>
    <cellStyle name="_Книга7_Список тиражирования" xfId="1815"/>
    <cellStyle name="_Книга7_Список тиражирования_DCF" xfId="1816"/>
    <cellStyle name="_Книга7_Список тиражирования_DCF 3 с увел  объемами 14 12 07 " xfId="1817"/>
    <cellStyle name="_Книга7_Список тиражирования_DCF_Pavlodar_9" xfId="1818"/>
    <cellStyle name="_Книга7_Форма 12 last" xfId="1819"/>
    <cellStyle name="_Книга7_Форма 12 last_DCF" xfId="1820"/>
    <cellStyle name="_Книга7_Форма 12 last_DCF 3 с увел  объемами 14 12 07 " xfId="1821"/>
    <cellStyle name="_Книга7_Форма 12 last_DCF_Pavlodar_9" xfId="1822"/>
    <cellStyle name="_Конгломерат" xfId="1823"/>
    <cellStyle name="_Конгломерат (2)" xfId="1824"/>
    <cellStyle name="_Лист1" xfId="1825"/>
    <cellStyle name="_Лист1_DCF" xfId="1826"/>
    <cellStyle name="_Лист1_DCF 3 с увел  объемами 14 12 07 " xfId="1827"/>
    <cellStyle name="_Лист1_DCF_Pavlodar_9" xfId="1828"/>
    <cellStyle name="_ПРВ_нал_ СБП 2006-2015" xfId="1829"/>
    <cellStyle name="_ПРВ_нал_ СБП 2006-2015_DCF" xfId="1830"/>
    <cellStyle name="_ПРВ_нал_ СБП 2006-2015_DCF 3 с увел  объемами 14 12 07 " xfId="1831"/>
    <cellStyle name="_ПРВ_нал_ СБП 2006-2015_DCF_Pavlodar_9" xfId="1832"/>
    <cellStyle name="_Прекращенные операции" xfId="1833"/>
    <cellStyle name="_Приложение №2 конгломерату" xfId="1834"/>
    <cellStyle name="_ПРОГНОЗ для Эмдина" xfId="1835"/>
    <cellStyle name="_ПРОГНОЗ для Эмдина_DCF" xfId="1836"/>
    <cellStyle name="_ПРОГНОЗ для Эмдина_DCF 3 с увел  объемами 14 12 07 " xfId="1837"/>
    <cellStyle name="_ПРОГНОЗ для Эмдина_DCF_Pavlodar_9" xfId="1838"/>
    <cellStyle name="_Прогноз на 2005-2008 г." xfId="1839"/>
    <cellStyle name="_Прогноз на 2005-2008 г._DCF" xfId="1840"/>
    <cellStyle name="_Прогноз на 2005-2008 г._DCF 3 с увел  объемами 14 12 07 " xfId="1841"/>
    <cellStyle name="_Прогноз на 2005-2008 г._DCF_Pavlodar_9" xfId="1842"/>
    <cellStyle name="_Прогноз на 2005-2008 г._Komet_DCF_25" xfId="1843"/>
    <cellStyle name="_Прогноз на 2005-2008 г._Komet_DCF_25_DCF" xfId="1844"/>
    <cellStyle name="_Прогноз на 2005-2008 г._Komet_DCF_25_DCF 3 с увел  объемами 14 12 07 " xfId="1845"/>
    <cellStyle name="_Прогноз на 2005-2008 г._Komet_DCF_25_DCF_Pavlodar_9" xfId="1846"/>
    <cellStyle name="_Прогноз на 2005-2008 г._Komet_DCF_25_DCF_Pavlodar_9_Worksheet in 2230 Consolidated SevKazEnergy JSC IFRS 2009" xfId="1847"/>
    <cellStyle name="_Прогноз на 2005-2008 г._Komet_DCF_25_Worksheet in 2230 Consolidated SevKazEnergy JSC IFRS 2009" xfId="1848"/>
    <cellStyle name="_Прогноз на 2005-2008 г._Komet_DCF_26" xfId="1849"/>
    <cellStyle name="_Прогноз на 2005-2008 г._Komet_DCF_26_DCF" xfId="1850"/>
    <cellStyle name="_Прогноз на 2005-2008 г._Komet_DCF_26_DCF 3 с увел  объемами 14 12 07 " xfId="1851"/>
    <cellStyle name="_Прогноз на 2005-2008 г._Komet_DCF_26_DCF_Pavlodar_9" xfId="1852"/>
    <cellStyle name="_Прогноз на 2005-2008 г._Komet_DCF_26_DCF_Pavlodar_9_Worksheet in 2230 Consolidated SevKazEnergy JSC IFRS 2009" xfId="1853"/>
    <cellStyle name="_Прогноз на 2005-2008 г._Komet_DCF_26_Worksheet in 2230 Consolidated SevKazEnergy JSC IFRS 2009" xfId="1854"/>
    <cellStyle name="_производство 2004" xfId="1855"/>
    <cellStyle name="_производство 2004_DCF" xfId="1856"/>
    <cellStyle name="_производство 2004_DCF 3 с увел  объемами 14 12 07 " xfId="1857"/>
    <cellStyle name="_производство 2004_DCF_Pavlodar_9" xfId="1858"/>
    <cellStyle name="_производство 2005" xfId="1859"/>
    <cellStyle name="_производство 2005_DCF" xfId="1860"/>
    <cellStyle name="_производство 2005_DCF 3 с увел  объемами 14 12 07 " xfId="1861"/>
    <cellStyle name="_производство 2005_DCF_Pavlodar_9" xfId="1862"/>
    <cellStyle name="_Сведения о расходах на 2004г" xfId="1863"/>
    <cellStyle name="_Сведения о расходах на 2004г_DCF" xfId="1864"/>
    <cellStyle name="_Сведения о расходах на 2004г_DCF 3 с увел  объемами 14 12 07 " xfId="1865"/>
    <cellStyle name="_Сведения о расходах на 2004г_DCF_Pavlodar_9" xfId="1866"/>
    <cellStyle name="_СводФ2_CAFEC_Консолид_ 2008" xfId="1867"/>
    <cellStyle name="_СводФ3_ЦАТЭК_Консолид_4 кв 2008" xfId="1868"/>
    <cellStyle name="_Таблицы - продажи 2003 г. - прогноз до 2008 г. 24.021" xfId="1869"/>
    <cellStyle name="_Таблицы - продажи 2003 г. - прогноз до 2008 г. 24.021_DCF" xfId="1870"/>
    <cellStyle name="_Таблицы - продажи 2003 г. - прогноз до 2008 г. 24.021_DCF 3 с увел  объемами 14 12 07 " xfId="1871"/>
    <cellStyle name="_Таблицы - продажи 2003 г. - прогноз до 2008 г. 24.021_DCF_Pavlodar_9" xfId="1872"/>
    <cellStyle name="_Таблицы - продажи 2003 г. - прогноз до 2008 г. 24.021_Komet_DCF_25" xfId="1873"/>
    <cellStyle name="_Таблицы - продажи 2003 г. - прогноз до 2008 г. 24.021_Komet_DCF_25_DCF" xfId="1874"/>
    <cellStyle name="_Таблицы - продажи 2003 г. - прогноз до 2008 г. 24.021_Komet_DCF_25_DCF 3 с увел  объемами 14 12 07 " xfId="1875"/>
    <cellStyle name="_Таблицы - продажи 2003 г. - прогноз до 2008 г. 24.021_Komet_DCF_25_DCF_Pavlodar_9" xfId="1876"/>
    <cellStyle name="_Таблицы - продажи 2003 г. - прогноз до 2008 г. 24.021_Komet_DCF_25_DCF_Pavlodar_9_Worksheet in 2230 Consolidated SevKazEnergy JSC IFRS 2009" xfId="1877"/>
    <cellStyle name="_Таблицы - продажи 2003 г. - прогноз до 2008 г. 24.021_Komet_DCF_25_Worksheet in 2230 Consolidated SevKazEnergy JSC IFRS 2009" xfId="1878"/>
    <cellStyle name="_Таблицы - продажи 2003 г. - прогноз до 2008 г. 24.021_Komet_DCF_26" xfId="1879"/>
    <cellStyle name="_Таблицы - продажи 2003 г. - прогноз до 2008 г. 24.021_Komet_DCF_26_DCF" xfId="1880"/>
    <cellStyle name="_Таблицы - продажи 2003 г. - прогноз до 2008 г. 24.021_Komet_DCF_26_DCF 3 с увел  объемами 14 12 07 " xfId="1881"/>
    <cellStyle name="_Таблицы - продажи 2003 г. - прогноз до 2008 г. 24.021_Komet_DCF_26_DCF_Pavlodar_9" xfId="1882"/>
    <cellStyle name="_Таблицы - продажи 2003 г. - прогноз до 2008 г. 24.021_Komet_DCF_26_DCF_Pavlodar_9_Worksheet in 2230 Consolidated SevKazEnergy JSC IFRS 2009" xfId="1883"/>
    <cellStyle name="_Таблицы - продажи 2003 г. - прогноз до 2008 г. 24.021_Komet_DCF_26_Worksheet in 2230 Consolidated SevKazEnergy JSC IFRS 2009" xfId="1884"/>
    <cellStyle name="_ФАЙЛ ПЕРЕКАЧКИ ДАННЫХ ПО ОСТАТКАМ ГП" xfId="1885"/>
    <cellStyle name="_ФАЙЛ ПЕРЕКАЧКИ ДАННЫХ ПО ОСТАТКАМ ГП_DCF" xfId="1886"/>
    <cellStyle name="_ФАЙЛ ПЕРЕКАЧКИ ДАННЫХ ПО ОСТАТКАМ ГП_DCF 3 с увел  объемами 14 12 07 " xfId="1887"/>
    <cellStyle name="_ФАЙЛ ПЕРЕКАЧКИ ДАННЫХ ПО ОСТАТКАМ ГП_DCF_Pavlodar_9" xfId="1888"/>
    <cellStyle name="_ФО_ЦАТЭК_1 полуг 2008" xfId="1889"/>
    <cellStyle name="_ФО_ЦАТЭК_2008 формы для аудиторов_280609" xfId="1890"/>
    <cellStyle name="_Формат целевых программ на 2003 год окончат1" xfId="1891"/>
    <cellStyle name="_Формы ПЛАН месяц Зд" xfId="1892"/>
    <cellStyle name="_Формы ПЛАН месяц Зд_DCF" xfId="1893"/>
    <cellStyle name="_Формы ПЛАН месяц Зд_DCF 3 с увел  объемами 14 12 07 " xfId="1894"/>
    <cellStyle name="_Формы ПЛАН месяц Зд_DCF_Pavlodar_9" xfId="1895"/>
    <cellStyle name="_ЦАТЭК_КОНС Баланс_2008 год АУДИРОВ1" xfId="1896"/>
    <cellStyle name="_Цены ВУ" xfId="1897"/>
    <cellStyle name="_Цены ВУ_DCF" xfId="1898"/>
    <cellStyle name="_Цены ВУ_DCF 3 с увел  объемами 14 12 07 " xfId="1899"/>
    <cellStyle name="_Цены ВУ_DCF_Pavlodar_9" xfId="1900"/>
    <cellStyle name="_ЦРНО-отчёт за 4 месяца  прогноз" xfId="1901"/>
    <cellStyle name="_ЦРНО-отчёт за 4 месяца  прогноз_DCF" xfId="1902"/>
    <cellStyle name="_ЦРНО-отчёт за 4 месяца  прогноз_DCF 3 с увел  объемами 14 12 07 " xfId="1903"/>
    <cellStyle name="_ЦРНО-отчёт за 4 месяца  прогноз_DCF_Pavlodar_9" xfId="1904"/>
    <cellStyle name="_Эксимбанк -2008-ФО- аудит" xfId="1905"/>
    <cellStyle name="_Эксимбанк -2008-ФО- аудит100609" xfId="1906"/>
    <cellStyle name="’E‰Y [0.00]_laroux" xfId="1907"/>
    <cellStyle name="’E‰Y_laroux" xfId="1908"/>
    <cellStyle name="”€ЌЂЌ‘Ћ‚›‰" xfId="1909"/>
    <cellStyle name="”€Љ‘€ђЋ‚ЂЌЌ›‰" xfId="1910"/>
    <cellStyle name="”ќђќ‘ћ‚›‰" xfId="1911"/>
    <cellStyle name="”љ‘ђћ‚ђќќ›‰" xfId="1912"/>
    <cellStyle name="„…Ќ…†Ќ›‰" xfId="1913"/>
    <cellStyle name="„Ђ’Ђ" xfId="1914"/>
    <cellStyle name="€’ЋѓЋ‚›‰" xfId="1915"/>
    <cellStyle name="=D:\WINNT\SYSTEM32\COMMAND.COM" xfId="1916"/>
    <cellStyle name="=D:\WINNT\SYSTEM32\COMMAND.COM?ASYNC1=LANDRVR?BAT=1?COMPUTERNAME=RE" xfId="1917"/>
    <cellStyle name="‡ЂѓЋ‹Ћ‚ЋЉ1" xfId="1918"/>
    <cellStyle name="‡ЂѓЋ‹Ћ‚ЋЉ2" xfId="1919"/>
    <cellStyle name="•WЏЂ_laroux" xfId="1920"/>
    <cellStyle name="’ћѓћ‚›‰" xfId="1921"/>
    <cellStyle name="" xfId="1922"/>
    <cellStyle name="" xfId="1923"/>
    <cellStyle name="" xfId="1924"/>
    <cellStyle name="_DCF" xfId="1925"/>
    <cellStyle name="_DCF" xfId="1926"/>
    <cellStyle name="_DCF 3 с увел  объемами 14 12 07 " xfId="1927"/>
    <cellStyle name="_DCF 3 с увел  объемами 14 12 07 " xfId="1928"/>
    <cellStyle name="_DCF 3 с увел  объемами 14 12 07 _Worksheet in 2230 Consolidated SevKazEnergy JSC IFRS 2009" xfId="1929"/>
    <cellStyle name="_DCF 3 с увел  объемами 14 12 07 _Worksheet in 2230 Consolidated SevKazEnergy JSC IFRS 2009" xfId="1930"/>
    <cellStyle name="_DCF 3 с увел. объемами 14.12.07.с корр. окончат." xfId="1931"/>
    <cellStyle name="_DCF 3 с увел. объемами 14.12.07.с корр. окончат." xfId="1932"/>
    <cellStyle name="_DCF 3 с увел. объемами 14.12.07.с корр. окончат._Worksheet in 2230 Consolidated SevKazEnergy JSC IFRS 2009" xfId="1933"/>
    <cellStyle name="_DCF 3 с увел. объемами 14.12.07.с корр. окончат._Worksheet in 2230 Consolidated SevKazEnergy JSC IFRS 2009" xfId="1934"/>
    <cellStyle name="_DCF_Pavlodar_9" xfId="1935"/>
    <cellStyle name="_DCF_Pavlodar_9" xfId="1936"/>
    <cellStyle name="_DCF_Pavlodar_9_Worksheet in 2230 Consolidated SevKazEnergy JSC IFRS 2009" xfId="1937"/>
    <cellStyle name="_DCF_Pavlodar_9_Worksheet in 2230 Consolidated SevKazEnergy JSC IFRS 2009" xfId="1938"/>
    <cellStyle name="_DCF_Worksheet in 2230 Consolidated SevKazEnergy JSC IFRS 2009" xfId="1939"/>
    <cellStyle name="_DCF_Worksheet in 2230 Consolidated SevKazEnergy JSC IFRS 2009" xfId="1940"/>
    <cellStyle name="_Worksheet in 2230 Consolidated SevKazEnergy JSC IFRS 2009" xfId="1941"/>
    <cellStyle name="_Worksheet in 2230 Consolidated SevKazEnergy JSC IFRS 2009" xfId="1942"/>
    <cellStyle name="_Ф-1И2" xfId="1943"/>
    <cellStyle name="_Ф-1И2" xfId="1944"/>
    <cellStyle name="_Ф-1И2_DCF" xfId="1945"/>
    <cellStyle name="_Ф-1И2_DCF" xfId="1946"/>
    <cellStyle name="_Ф-1И2_DCF 3 с увел  объемами 14 12 07 " xfId="1947"/>
    <cellStyle name="_Ф-1И2_DCF 3 с увел  объемами 14 12 07 " xfId="1948"/>
    <cellStyle name="_Ф-1И2_DCF 3 с увел  объемами 14 12 07 _Worksheet in 2230 Consolidated SevKazEnergy JSC IFRS 2009" xfId="1949"/>
    <cellStyle name="_Ф-1И2_DCF 3 с увел  объемами 14 12 07 _Worksheet in 2230 Consolidated SevKazEnergy JSC IFRS 2009" xfId="1950"/>
    <cellStyle name="_Ф-1И2_DCF_Pavlodar_9" xfId="1951"/>
    <cellStyle name="_Ф-1И2_DCF_Pavlodar_9" xfId="1952"/>
    <cellStyle name="_Ф-1И2_DCF_Pavlodar_9_Worksheet in 2230 Consolidated SevKazEnergy JSC IFRS 2009" xfId="1953"/>
    <cellStyle name="_Ф-1И2_DCF_Pavlodar_9_Worksheet in 2230 Consolidated SevKazEnergy JSC IFRS 2009" xfId="1954"/>
    <cellStyle name="_Ф-1И2_DCF_Worksheet in 2230 Consolidated SevKazEnergy JSC IFRS 2009" xfId="1955"/>
    <cellStyle name="_Ф-1И2_DCF_Worksheet in 2230 Consolidated SevKazEnergy JSC IFRS 2009" xfId="1956"/>
    <cellStyle name="_Ф-1И2_Worksheet in 2230 Consolidated SevKazEnergy JSC IFRS 2009" xfId="1957"/>
    <cellStyle name="_Ф-1И2_Worksheet in 2230 Consolidated SevKazEnergy JSC IFRS 2009" xfId="1958"/>
    <cellStyle name="" xfId="1959"/>
    <cellStyle name="" xfId="1960"/>
    <cellStyle name="_DCF" xfId="1961"/>
    <cellStyle name="_DCF" xfId="1962"/>
    <cellStyle name="_DCF 3 с увел  объемами 14 12 07 " xfId="1963"/>
    <cellStyle name="_DCF 3 с увел  объемами 14 12 07 " xfId="1964"/>
    <cellStyle name="_DCF 3 с увел  объемами 14 12 07 _Worksheet in 2230 Consolidated SevKazEnergy JSC IFRS 2009" xfId="1965"/>
    <cellStyle name="_DCF 3 с увел  объемами 14 12 07 _Worksheet in 2230 Consolidated SevKazEnergy JSC IFRS 2009" xfId="1966"/>
    <cellStyle name="_DCF 3 с увел. объемами 14.12.07.с корр. окончат." xfId="1967"/>
    <cellStyle name="_DCF 3 с увел. объемами 14.12.07.с корр. окончат." xfId="1968"/>
    <cellStyle name="_DCF 3 с увел. объемами 14.12.07.с корр. окончат._Worksheet in 2230 Consolidated SevKazEnergy JSC IFRS 2009" xfId="1969"/>
    <cellStyle name="_DCF 3 с увел. объемами 14.12.07.с корр. окончат._Worksheet in 2230 Consolidated SevKazEnergy JSC IFRS 2009" xfId="1970"/>
    <cellStyle name="_DCF_Pavlodar_9" xfId="1971"/>
    <cellStyle name="_DCF_Pavlodar_9" xfId="1972"/>
    <cellStyle name="_DCF_Pavlodar_9_Worksheet in 2230 Consolidated SevKazEnergy JSC IFRS 2009" xfId="1973"/>
    <cellStyle name="_DCF_Pavlodar_9_Worksheet in 2230 Consolidated SevKazEnergy JSC IFRS 2009" xfId="1974"/>
    <cellStyle name="_DCF_Worksheet in 2230 Consolidated SevKazEnergy JSC IFRS 2009" xfId="1975"/>
    <cellStyle name="_DCF_Worksheet in 2230 Consolidated SevKazEnergy JSC IFRS 2009" xfId="1976"/>
    <cellStyle name="_Worksheet in 2230 Consolidated SevKazEnergy JSC IFRS 2009" xfId="1977"/>
    <cellStyle name="_Worksheet in 2230 Consolidated SevKazEnergy JSC IFRS 2009" xfId="1978"/>
    <cellStyle name="_Ф-1И2" xfId="1979"/>
    <cellStyle name="_Ф-1И2" xfId="1980"/>
    <cellStyle name="_Ф-1И2_DCF" xfId="1981"/>
    <cellStyle name="_Ф-1И2_DCF" xfId="1982"/>
    <cellStyle name="_Ф-1И2_DCF 3 с увел  объемами 14 12 07 " xfId="1983"/>
    <cellStyle name="_Ф-1И2_DCF 3 с увел  объемами 14 12 07 " xfId="1984"/>
    <cellStyle name="_Ф-1И2_DCF 3 с увел  объемами 14 12 07 _Worksheet in 2230 Consolidated SevKazEnergy JSC IFRS 2009" xfId="1985"/>
    <cellStyle name="_Ф-1И2_DCF 3 с увел  объемами 14 12 07 _Worksheet in 2230 Consolidated SevKazEnergy JSC IFRS 2009" xfId="1986"/>
    <cellStyle name="_Ф-1И2_DCF_Pavlodar_9" xfId="1987"/>
    <cellStyle name="_Ф-1И2_DCF_Pavlodar_9" xfId="1988"/>
    <cellStyle name="_Ф-1И2_DCF_Pavlodar_9_Worksheet in 2230 Consolidated SevKazEnergy JSC IFRS 2009" xfId="1989"/>
    <cellStyle name="_Ф-1И2_DCF_Pavlodar_9_Worksheet in 2230 Consolidated SevKazEnergy JSC IFRS 2009" xfId="1990"/>
    <cellStyle name="_Ф-1И2_DCF_Worksheet in 2230 Consolidated SevKazEnergy JSC IFRS 2009" xfId="1991"/>
    <cellStyle name="_Ф-1И2_DCF_Worksheet in 2230 Consolidated SevKazEnergy JSC IFRS 2009" xfId="1992"/>
    <cellStyle name="_Ф-1И2_Worksheet in 2230 Consolidated SevKazEnergy JSC IFRS 2009" xfId="1993"/>
    <cellStyle name="_Ф-1И2_Worksheet in 2230 Consolidated SevKazEnergy JSC IFRS 2009" xfId="1994"/>
    <cellStyle name="" xfId="1995"/>
    <cellStyle name="1" xfId="1996"/>
    <cellStyle name="2" xfId="1997"/>
    <cellStyle name="0" xfId="1998"/>
    <cellStyle name="0%" xfId="1999"/>
    <cellStyle name="0,0" xfId="2000"/>
    <cellStyle name="0,0%" xfId="2001"/>
    <cellStyle name="0,0?" xfId="2002"/>
    <cellStyle name="0,0_DCF" xfId="2003"/>
    <cellStyle name="0,00" xfId="2004"/>
    <cellStyle name="0,00%" xfId="2005"/>
    <cellStyle name="0,00;0;" xfId="2006"/>
    <cellStyle name="0,00?" xfId="2007"/>
    <cellStyle name="0,00_DCF" xfId="2008"/>
    <cellStyle name="0,000" xfId="2009"/>
    <cellStyle name="0;+0" xfId="2010"/>
    <cellStyle name="0?" xfId="2011"/>
    <cellStyle name="0_DCF" xfId="2012"/>
    <cellStyle name="0_DCF 3 предприятия" xfId="2013"/>
    <cellStyle name="0_DCF 3 с увел  объемами 14 12 07 " xfId="2014"/>
    <cellStyle name="0_DCF_Pavlodar_9" xfId="2015"/>
    <cellStyle name="0_Komet_DCF_25" xfId="2016"/>
    <cellStyle name="0_Komet_DCF_25_DCF" xfId="2017"/>
    <cellStyle name="0_Komet_DCF_25_DCF 3 предприятия" xfId="2018"/>
    <cellStyle name="0_Komet_DCF_25_DCF 3 с увел  объемами 14 12 07 " xfId="2019"/>
    <cellStyle name="0_Komet_DCF_25_DCF_Pavlodar_9" xfId="2020"/>
    <cellStyle name="0_Komet_DCF_25_информация по затратам и тарифам на  произ теплоэ" xfId="2021"/>
    <cellStyle name="0_Komet_DCF_26" xfId="2022"/>
    <cellStyle name="0_Komet_DCF_26_DCF" xfId="2023"/>
    <cellStyle name="0_Komet_DCF_26_DCF 3 предприятия" xfId="2024"/>
    <cellStyle name="0_Komet_DCF_26_DCF 3 с увел  объемами 14 12 07 " xfId="2025"/>
    <cellStyle name="0_Komet_DCF_26_DCF_Pavlodar_9" xfId="2026"/>
    <cellStyle name="0_Komet_DCF_26_информация по затратам и тарифам на  произ теплоэ" xfId="2027"/>
    <cellStyle name="0_информация по затратам и тарифам на  произ теплоэ" xfId="2028"/>
    <cellStyle name="1 000 Kи_laroux" xfId="2029"/>
    <cellStyle name="1Normal" xfId="2030"/>
    <cellStyle name="20% - Accent1" xfId="2031"/>
    <cellStyle name="20% - Accent2" xfId="2032"/>
    <cellStyle name="20% - Accent3" xfId="2033"/>
    <cellStyle name="20% - Accent4" xfId="2034"/>
    <cellStyle name="20% - Accent5" xfId="2035"/>
    <cellStyle name="20% - Accent6" xfId="2036"/>
    <cellStyle name="40% - Accent1" xfId="2037"/>
    <cellStyle name="40% - Accent2" xfId="2038"/>
    <cellStyle name="40% - Accent3" xfId="2039"/>
    <cellStyle name="40% - Accent4" xfId="2040"/>
    <cellStyle name="40% - Accent5" xfId="2041"/>
    <cellStyle name="40% - Accent6" xfId="2042"/>
    <cellStyle name="60% - Accent1" xfId="2043"/>
    <cellStyle name="60% - Accent2" xfId="2044"/>
    <cellStyle name="60% - Accent3" xfId="2045"/>
    <cellStyle name="60% - Accent4" xfId="2046"/>
    <cellStyle name="60% - Accent5" xfId="2047"/>
    <cellStyle name="60% - Accent6" xfId="2048"/>
    <cellStyle name="94,5" xfId="2049"/>
    <cellStyle name="A modif Blanc" xfId="2050"/>
    <cellStyle name="A modifier" xfId="2051"/>
    <cellStyle name="Accent1" xfId="2052"/>
    <cellStyle name="Accent2" xfId="2053"/>
    <cellStyle name="Accent3" xfId="2054"/>
    <cellStyle name="Accent4" xfId="2055"/>
    <cellStyle name="Accent5" xfId="2056"/>
    <cellStyle name="Accent6" xfId="2057"/>
    <cellStyle name="Aeia?nnueea" xfId="2058"/>
    <cellStyle name="Alilciue [0]_ deri-oren ctiu aia" xfId="2059"/>
    <cellStyle name="Alilciue_ deri-oren ctiu aia" xfId="2060"/>
    <cellStyle name="b" xfId="2061"/>
    <cellStyle name="Bad" xfId="2062"/>
    <cellStyle name="Big" xfId="2063"/>
    <cellStyle name="blank" xfId="2064"/>
    <cellStyle name="Blue Heading" xfId="2065"/>
    <cellStyle name="Calc Currency (0)" xfId="2066"/>
    <cellStyle name="Calc Currency (2)" xfId="2067"/>
    <cellStyle name="Calc Percent (0)" xfId="2068"/>
    <cellStyle name="Calc Percent (1)" xfId="2069"/>
    <cellStyle name="Calc Percent (2)" xfId="2070"/>
    <cellStyle name="Calc Units (0)" xfId="2071"/>
    <cellStyle name="Calc Units (1)" xfId="2072"/>
    <cellStyle name="Calc Units (2)" xfId="2073"/>
    <cellStyle name="Calculation" xfId="2074"/>
    <cellStyle name="Check" xfId="2075"/>
    <cellStyle name="Check Cell" xfId="2076"/>
    <cellStyle name="Column_Title" xfId="2077"/>
    <cellStyle name="Comma [0] 2" xfId="2078"/>
    <cellStyle name="Comma [0] 2 2" xfId="2079"/>
    <cellStyle name="Comma [0]_#6 Temps &amp; Contractors" xfId="2080"/>
    <cellStyle name="Comma [00]" xfId="2081"/>
    <cellStyle name="Comma [1]" xfId="2082"/>
    <cellStyle name="Comma [2]" xfId="2083"/>
    <cellStyle name="Comma 2" xfId="2084"/>
    <cellStyle name="Comma 3" xfId="2085"/>
    <cellStyle name="Comma_#6 Temps &amp; Contractors" xfId="2086"/>
    <cellStyle name="Comma0" xfId="2087"/>
    <cellStyle name="Coname" xfId="2088"/>
    <cellStyle name="Conor 1" xfId="2089"/>
    <cellStyle name="Conor1" xfId="2090"/>
    <cellStyle name="Conor2" xfId="2091"/>
    <cellStyle name="Curr" xfId="2092"/>
    <cellStyle name="Currency [0]_#6 Temps &amp; Contractors" xfId="2093"/>
    <cellStyle name="Currency [00]" xfId="2094"/>
    <cellStyle name="Currency_#6 Temps &amp; Contractors" xfId="2095"/>
    <cellStyle name="Currency0" xfId="2096"/>
    <cellStyle name="Custom - Style8" xfId="2097"/>
    <cellStyle name="Data   - Style2" xfId="2098"/>
    <cellStyle name="Date" xfId="2099"/>
    <cellStyle name="Date Short" xfId="2100"/>
    <cellStyle name="date_Book1" xfId="2101"/>
    <cellStyle name="DELTA" xfId="2102"/>
    <cellStyle name="Deviant" xfId="2103"/>
    <cellStyle name="E&amp;Y House" xfId="2104"/>
    <cellStyle name="Ecart0" xfId="2105"/>
    <cellStyle name="Ecart0,0" xfId="2106"/>
    <cellStyle name="Ecart0,00" xfId="2107"/>
    <cellStyle name="Ecart0_DCF" xfId="2108"/>
    <cellStyle name="Enter Currency (0)" xfId="2109"/>
    <cellStyle name="Enter Currency (2)" xfId="2110"/>
    <cellStyle name="Enter Units (0)" xfId="2111"/>
    <cellStyle name="Enter Units (1)" xfId="2112"/>
    <cellStyle name="Enter Units (2)" xfId="2113"/>
    <cellStyle name="Euro" xfId="2114"/>
    <cellStyle name="Explanatory Text" xfId="2115"/>
    <cellStyle name="Ezres_CCTV consolidation_1203" xfId="2116"/>
    <cellStyle name="F2" xfId="2117"/>
    <cellStyle name="F3" xfId="2118"/>
    <cellStyle name="F4" xfId="2119"/>
    <cellStyle name="F5" xfId="2120"/>
    <cellStyle name="F6" xfId="2121"/>
    <cellStyle name="F7" xfId="2122"/>
    <cellStyle name="F8" xfId="2123"/>
    <cellStyle name="Factor" xfId="2124"/>
    <cellStyle name="Fixed" xfId="2125"/>
    <cellStyle name="Flag" xfId="2126"/>
    <cellStyle name="Followed Hyperlink_для ЦАТЭК_1кв07.xls" xfId="2127"/>
    <cellStyle name="Formula % clear" xfId="2128"/>
    <cellStyle name="Formula % green" xfId="2129"/>
    <cellStyle name="Formula clear" xfId="2130"/>
    <cellStyle name="Formula green" xfId="2131"/>
    <cellStyle name="From" xfId="2132"/>
    <cellStyle name="Good" xfId="2133"/>
    <cellStyle name="Grey" xfId="2134"/>
    <cellStyle name="Group1" xfId="2135"/>
    <cellStyle name="hard no. % clear" xfId="2136"/>
    <cellStyle name="hard no. % green" xfId="2137"/>
    <cellStyle name="hard no. clear" xfId="2138"/>
    <cellStyle name="hard no. green" xfId="2139"/>
    <cellStyle name="Head1_BP back" xfId="2140"/>
    <cellStyle name="Header1" xfId="2141"/>
    <cellStyle name="Header2" xfId="2142"/>
    <cellStyle name="Heading" xfId="2143"/>
    <cellStyle name="Heading 1" xfId="2144"/>
    <cellStyle name="Heading 2" xfId="2145"/>
    <cellStyle name="Heading 3" xfId="2146"/>
    <cellStyle name="Heading 4" xfId="2147"/>
    <cellStyle name="Heading1" xfId="2148"/>
    <cellStyle name="Heading1 1" xfId="2149"/>
    <cellStyle name="Heading1_Worksheet in 2230 Consolidated SevKazEnergy JSC IFRS 2009" xfId="2150"/>
    <cellStyle name="Heading2" xfId="2151"/>
    <cellStyle name="Heading3" xfId="2152"/>
    <cellStyle name="Heading4" xfId="2153"/>
    <cellStyle name="Heading5" xfId="2154"/>
    <cellStyle name="Heading6" xfId="2155"/>
    <cellStyle name="Headline I" xfId="2156"/>
    <cellStyle name="Headline II" xfId="2157"/>
    <cellStyle name="Headline III" xfId="2158"/>
    <cellStyle name="highlight" xfId="2159"/>
    <cellStyle name="Horizontal" xfId="2160"/>
    <cellStyle name="Hyperlink_RESULTS" xfId="2161"/>
    <cellStyle name="Iau?iue_ deri-oren ctiu aia" xfId="2162"/>
    <cellStyle name="Index" xfId="2163"/>
    <cellStyle name="Input" xfId="2164"/>
    <cellStyle name="Input %" xfId="2165"/>
    <cellStyle name="Input [yellow]" xfId="2166"/>
    <cellStyle name="Input_20" xfId="2167"/>
    <cellStyle name="Ioe?uaaaoayny aeia?nnueea" xfId="2168"/>
    <cellStyle name="ISO" xfId="2169"/>
    <cellStyle name="Ivedimas" xfId="2170"/>
    <cellStyle name="Ivedimo1" xfId="2171"/>
    <cellStyle name="Ivedimo2" xfId="2172"/>
    <cellStyle name="Ivedimo5" xfId="2173"/>
    <cellStyle name="Kilo" xfId="2174"/>
    <cellStyle name="kt" xfId="2175"/>
    <cellStyle name="Labels - Style3" xfId="2176"/>
    <cellStyle name="Licence" xfId="2177"/>
    <cellStyle name="Line Number" xfId="2178"/>
    <cellStyle name="Link Currency (0)" xfId="2179"/>
    <cellStyle name="Link Currency (2)" xfId="2180"/>
    <cellStyle name="Link Units (0)" xfId="2181"/>
    <cellStyle name="Link Units (1)" xfId="2182"/>
    <cellStyle name="Link Units (2)" xfId="2183"/>
    <cellStyle name="Linked Cell" xfId="2184"/>
    <cellStyle name="Locked" xfId="2185"/>
    <cellStyle name="Matrix" xfId="2186"/>
    <cellStyle name="Migliaia_DCF Lucchini Italy_Sidermeccanica" xfId="2187"/>
    <cellStyle name="Millares [0]_FINAL-10" xfId="2188"/>
    <cellStyle name="Millares_FINAL-10" xfId="2189"/>
    <cellStyle name="Milliers [0]_~0926154" xfId="2190"/>
    <cellStyle name="Milliers_~0926154" xfId="2191"/>
    <cellStyle name="millions" xfId="2192"/>
    <cellStyle name="mnb" xfId="2193"/>
    <cellStyle name="Moneda [0]_FINAL-10" xfId="2194"/>
    <cellStyle name="Moneda_FINAL-10" xfId="2195"/>
    <cellStyle name="Monétaire [0]_~0926154" xfId="2196"/>
    <cellStyle name="Monétaire_~0926154" xfId="2197"/>
    <cellStyle name="Monйtaire [0]_Conversion Summary" xfId="2198"/>
    <cellStyle name="Monйtaire_Conversion Summary" xfId="2199"/>
    <cellStyle name="Multiple" xfId="2200"/>
    <cellStyle name="mмny_laroux" xfId="2201"/>
    <cellStyle name="Neutral" xfId="2202"/>
    <cellStyle name="Niezdef." xfId="2203"/>
    <cellStyle name="Non_definito" xfId="2204"/>
    <cellStyle name="Norma11l" xfId="2205"/>
    <cellStyle name="Normal - Style1" xfId="2206"/>
    <cellStyle name="Normal 2" xfId="2207"/>
    <cellStyle name="Normal 3" xfId="2208"/>
    <cellStyle name="Normal." xfId="2209"/>
    <cellStyle name="Normal_# 41-Market &amp;Trends" xfId="2210"/>
    <cellStyle name="Normál_Combellga Intangibles_10_ea" xfId="2211"/>
    <cellStyle name="Normal_DCF" xfId="2212"/>
    <cellStyle name="Normál_DCF_NKMK_08_AO_1" xfId="2213"/>
    <cellStyle name="Normal_DCF_Pavlodar_9" xfId="2214"/>
    <cellStyle name="Normál_SAMPLE" xfId="2215"/>
    <cellStyle name="Normal_SHEET" xfId="2216"/>
    <cellStyle name="Normale_DCF Lucchini Italy_Sidermeccanica" xfId="2217"/>
    <cellStyle name="normální_917_MTS_market.xls graf 1" xfId="2218"/>
    <cellStyle name="Normalny_RIEPCOSP_4" xfId="2219"/>
    <cellStyle name="normalPercent" xfId="2220"/>
    <cellStyle name="normбlnм_laroux" xfId="2221"/>
    <cellStyle name="normбlnн_laroux" xfId="2222"/>
    <cellStyle name="nornPercent" xfId="2223"/>
    <cellStyle name="Note" xfId="2224"/>
    <cellStyle name="Notes" xfId="2225"/>
    <cellStyle name="Nun??c [0]_ deri-oren ctiu aia" xfId="2226"/>
    <cellStyle name="Nun??c_ deri-oren ctiu aia" xfId="2227"/>
    <cellStyle name="Ociriniaue [0]_ deri-oren ctiu aia" xfId="2228"/>
    <cellStyle name="Ociriniaue_ deri-oren ctiu aia" xfId="2229"/>
    <cellStyle name="Oeiainiaue_DDS-NMD" xfId="2230"/>
    <cellStyle name="Option" xfId="2231"/>
    <cellStyle name="OptionHeading" xfId="2232"/>
    <cellStyle name="OSW_ColumnLabels" xfId="2233"/>
    <cellStyle name="Output" xfId="2234"/>
    <cellStyle name="Paaotsikko" xfId="2235"/>
    <cellStyle name="PageSubtitle" xfId="2236"/>
    <cellStyle name="paint" xfId="2237"/>
    <cellStyle name="Pénznem_CCTV consolidation_1203" xfId="2238"/>
    <cellStyle name="Percent (0)" xfId="2239"/>
    <cellStyle name="Percent [0]" xfId="2240"/>
    <cellStyle name="Percent [00]" xfId="2241"/>
    <cellStyle name="Percent [2]" xfId="2242"/>
    <cellStyle name="Percent 2" xfId="2243"/>
    <cellStyle name="Percent_#6 Temps &amp; Contractors" xfId="2244"/>
    <cellStyle name="Pourcentage_PASSB98" xfId="2245"/>
    <cellStyle name="PrePop Currency (0)" xfId="2246"/>
    <cellStyle name="PrePop Currency (2)" xfId="2247"/>
    <cellStyle name="PrePop Units (0)" xfId="2248"/>
    <cellStyle name="PrePop Units (1)" xfId="2249"/>
    <cellStyle name="PrePop Units (2)" xfId="2250"/>
    <cellStyle name="Price" xfId="2251"/>
    <cellStyle name="prochrek" xfId="2252"/>
    <cellStyle name="Product" xfId="2253"/>
    <cellStyle name="Prosent_DS" xfId="2254"/>
    <cellStyle name="Puslapis1" xfId="2255"/>
    <cellStyle name="Puslapis2" xfId="2256"/>
    <cellStyle name="Pддotsikko" xfId="2257"/>
    <cellStyle name="Reset  - Style7" xfId="2258"/>
    <cellStyle name="RMG - PB01.93" xfId="2259"/>
    <cellStyle name="s]_x000d__x000a_load=_x000d__x000a_run=_x000d__x000a_NullPort=None_x000d__x000a_device=HP LaserJet 5P/5MP (HP),HPPCL5G,\\Accountdept\finanalyst_x000d__x000a_Spooler=yes_x000d__x000a_Dosprint=" xfId="2260"/>
    <cellStyle name="S4" xfId="2261"/>
    <cellStyle name="S5" xfId="2262"/>
    <cellStyle name="S6" xfId="2263"/>
    <cellStyle name="Standard" xfId="2264"/>
    <cellStyle name="Straipsnis1" xfId="2265"/>
    <cellStyle name="Straipsnis4" xfId="2266"/>
    <cellStyle name="Style 1" xfId="2267"/>
    <cellStyle name="Style 1 2" xfId="2268"/>
    <cellStyle name="SubHead" xfId="2269"/>
    <cellStyle name="Table  - Style6" xfId="2270"/>
    <cellStyle name="Table Title" xfId="2271"/>
    <cellStyle name="Table Units" xfId="2272"/>
    <cellStyle name="Text" xfId="2273"/>
    <cellStyle name="Text Indent A" xfId="2274"/>
    <cellStyle name="Text Indent B" xfId="2275"/>
    <cellStyle name="Text Indent C" xfId="2276"/>
    <cellStyle name="Text_DCF" xfId="2277"/>
    <cellStyle name="Tickmark" xfId="2278"/>
    <cellStyle name="times" xfId="2279"/>
    <cellStyle name="Title" xfId="2280"/>
    <cellStyle name="Title  - Style1" xfId="2281"/>
    <cellStyle name="Title_20" xfId="2282"/>
    <cellStyle name="To" xfId="2283"/>
    <cellStyle name="Total" xfId="2284"/>
    <cellStyle name="TotCol - Style5" xfId="2285"/>
    <cellStyle name="TotRow - Style4" xfId="2286"/>
    <cellStyle name="Tusenskille [0]_DS" xfId="2287"/>
    <cellStyle name="Tusenskille_DS" xfId="2288"/>
    <cellStyle name="Unit" xfId="2289"/>
    <cellStyle name="Valiotsikko" xfId="2290"/>
    <cellStyle name="Valuta [0]_DS" xfId="2291"/>
    <cellStyle name="Valuta_DS" xfId="2292"/>
    <cellStyle name="Vertical" xfId="2293"/>
    <cellStyle name="Vдliotsikko" xfId="2294"/>
    <cellStyle name="Warning Text" xfId="2295"/>
    <cellStyle name="WIP" xfId="2296"/>
    <cellStyle name="Wдhrung_Compiling Utility Macros" xfId="2297"/>
    <cellStyle name="Zero" xfId="2298"/>
    <cellStyle name="Ввод данных" xfId="2299"/>
    <cellStyle name="ѓенежный [0]_balance_y" xfId="2300"/>
    <cellStyle name="ѓенежный_balance_y" xfId="2301"/>
    <cellStyle name="Данные" xfId="2302"/>
    <cellStyle name="ЅинЎнсоЏый [0]_balance_y" xfId="2303"/>
    <cellStyle name="ЅинЎнсоЏый_balance_y" xfId="2304"/>
    <cellStyle name="ибrky [0]_laroux" xfId="2305"/>
    <cellStyle name="ибrky_laroux" xfId="2306"/>
    <cellStyle name="їўычный_balance_y" xfId="2307"/>
    <cellStyle name="КАНДАГАЧ тел3-33-96" xfId="2308"/>
    <cellStyle name="Обычный" xfId="0" builtinId="0"/>
    <cellStyle name="Процент_ГСМ (з)" xfId="2309"/>
    <cellStyle name="Расчетный" xfId="2310"/>
    <cellStyle name="Стиль 1" xfId="2311"/>
    <cellStyle name="Стиль_названий" xfId="2312"/>
    <cellStyle name="тонны" xfId="2313"/>
    <cellStyle name="Тысячи [0]_ план-факт июнь гов" xfId="2314"/>
    <cellStyle name="Тысячи [а]" xfId="2315"/>
    <cellStyle name="Тысячи_ план-факт июнь гов" xfId="2316"/>
    <cellStyle name="Финан" xfId="2317"/>
    <cellStyle name="ФинАнсовый {0]_Лист!" xfId="2318"/>
    <cellStyle name="ФинАнсовый K0]_гов.ьай_пл.фшнинс." xfId="2319"/>
    <cellStyle name="ФинансоТ" xfId="2320"/>
    <cellStyle name="ФинансоТый" xfId="2321"/>
    <cellStyle name="ФинансоТый [0]_Гов.май_Н-к" xfId="2322"/>
    <cellStyle name="ФинансоТый_DCF" xfId="2323"/>
    <cellStyle name="ФинРнсовый [0]_ПДР Январь" xfId="2324"/>
    <cellStyle name="ФинРнсовый K0]_гов.май_фин.ЧМПЗ" xfId="2325"/>
    <cellStyle name="Ценовой" xfId="2326"/>
    <cellStyle name="ЏђЋ–…Ќ’Ќ›‰" xfId="2327"/>
    <cellStyle name="Шапка" xfId="232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0</xdr:rowOff>
    </xdr:from>
    <xdr:to>
      <xdr:col>3</xdr:col>
      <xdr:colOff>1028700</xdr:colOff>
      <xdr:row>4</xdr:row>
      <xdr:rowOff>133350</xdr:rowOff>
    </xdr:to>
    <xdr:pic>
      <xdr:nvPicPr>
        <xdr:cNvPr id="1057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95250</xdr:rowOff>
    </xdr:from>
    <xdr:to>
      <xdr:col>6</xdr:col>
      <xdr:colOff>1514475</xdr:colOff>
      <xdr:row>3</xdr:row>
      <xdr:rowOff>180975</xdr:rowOff>
    </xdr:to>
    <xdr:pic>
      <xdr:nvPicPr>
        <xdr:cNvPr id="2081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0"/>
          <a:ext cx="1514475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94;&#1072;&#1090;&#1101;&#1082;\2007&#1075;%20&#1074;%20&#1040;&#1060;&#1053;\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e-glbuh\Local%20Settings\Temporary%20Internet%20Files\OLKC8\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72;&#1091;&#1076;&#1080;&#1090;\2271.2%20Consolidated%20IFRS%20BS%20&amp;%20disclosures%202006\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lnara\Library\Mail%20Downloads\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e-glbuh\AppData\Local\Microsoft\Windows\INetCache\Content.Outlook\NWW8J1M6\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e-glbuh\AppData\Local\Microsoft\Windows\INetCache\Content.Outlook\NWW8J1M6\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Desktop\&#1044;&#1083;&#1103;%20&#1072;&#1091;&#1076;&#1080;&#1090;&#1072;%202008\&#1044;&#1083;&#1103;%20&#1072;&#1091;&#1076;&#1080;&#1090;&#1072;%202008\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urzaeva\Desktop\PTES\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Accounts\PAYROLL\History%20ERRS%2002\November__2002\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2&#1082;&#1074;2008\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atalya2\Local%20Settings\Temporary%20Internet%20Files\OLK1B6\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My%20Documents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Finance\Business%20Analyst\Scala%20Journals\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350\LOCALS~1\Temp\Rar$DI00.875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rla\Local%20Settings\Temporary%20Internet%20Files\Content.Outlook\CMXA36VU\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10">
          <cell r="C10">
            <v>500.01100000000002</v>
          </cell>
        </row>
      </sheetData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test"/>
      <sheetName val="XREF"/>
      <sheetName val="Disclosure"/>
      <sheetName val="AR provision"/>
      <sheetName val="Advances to employees"/>
      <sheetName val="PBC"/>
      <sheetName val="Tickmarks"/>
      <sheetName val="Help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  <sheetName val="TDSheet"/>
    </sheetNames>
    <sheetDataSet>
      <sheetData sheetId="0">
        <row r="15">
          <cell r="M15">
            <v>3240.0005299999998</v>
          </cell>
        </row>
      </sheetData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  <sheetName val="Sheet1"/>
    </sheetNames>
    <sheetDataSet>
      <sheetData sheetId="0" refreshError="1">
        <row r="2">
          <cell r="A2">
            <v>57510</v>
          </cell>
        </row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  <sheetData sheetId="7" refreshError="1"/>
      <sheetData sheetId="8">
        <row r="3">
          <cell r="A3" t="str">
            <v>Показатели: Приход; Расход;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  <sheetName val="movement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  <sheetName val="Sheet1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  <sheetName val=" пустографки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  <sheetName val="Содержание"/>
      <sheetName val="д_7_001"/>
      <sheetName val="XREF"/>
      <sheetName val="Добыча нефти4"/>
      <sheetName val="поставка сравн13"/>
      <sheetName val="100 за 6 месяцев 2003 года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А_Газ"/>
      <sheetName val="Ф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Ratios"/>
      <sheetName val="Balance Sheet"/>
      <sheetName val="Guidance"/>
      <sheetName val="Summary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Worksheet in 5401 LOANS TO CUST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???C_x0008_?_x000d_???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_x0000__x0000__x0000_C_x0008__x0000__x000a__x0000__x0000__x0000_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tabSelected="1" zoomScale="75" zoomScaleNormal="75" zoomScaleSheetLayoutView="100" workbookViewId="0">
      <selection activeCell="J19" sqref="J19"/>
    </sheetView>
  </sheetViews>
  <sheetFormatPr defaultRowHeight="15.75" outlineLevelRow="1"/>
  <cols>
    <col min="1" max="1" width="74.7109375" style="1" customWidth="1"/>
    <col min="2" max="2" width="8.7109375" style="2" hidden="1" customWidth="1"/>
    <col min="3" max="3" width="20.85546875" style="3" customWidth="1"/>
    <col min="4" max="4" width="24.42578125" style="4" customWidth="1"/>
    <col min="5" max="5" width="7.42578125" style="5" customWidth="1"/>
    <col min="6" max="6" width="9.140625" style="5"/>
    <col min="7" max="7" width="16.140625" style="5" customWidth="1"/>
    <col min="8" max="16384" width="9.140625" style="5"/>
  </cols>
  <sheetData>
    <row r="1" spans="1:4">
      <c r="A1" s="6" t="s">
        <v>0</v>
      </c>
      <c r="B1" s="7"/>
      <c r="C1" s="8"/>
      <c r="D1" s="9"/>
    </row>
    <row r="2" spans="1:4">
      <c r="A2" s="6"/>
      <c r="B2" s="7"/>
    </row>
    <row r="3" spans="1:4" ht="15.75" customHeight="1">
      <c r="A3" s="10" t="s">
        <v>1</v>
      </c>
      <c r="B3" s="7"/>
      <c r="C3" s="11"/>
      <c r="D3" s="12"/>
    </row>
    <row r="4" spans="1:4" ht="17.25" customHeight="1">
      <c r="A4" s="10" t="s">
        <v>199</v>
      </c>
      <c r="B4" s="7"/>
      <c r="C4" s="11"/>
      <c r="D4" s="12"/>
    </row>
    <row r="5" spans="1:4" ht="16.5" thickBot="1">
      <c r="A5" s="13" t="s">
        <v>2</v>
      </c>
      <c r="B5" s="14"/>
      <c r="C5" s="15"/>
      <c r="D5" s="16"/>
    </row>
    <row r="6" spans="1:4" ht="16.5" thickBot="1">
      <c r="A6" s="17"/>
      <c r="B6" s="18"/>
      <c r="C6" s="11"/>
      <c r="D6" s="12"/>
    </row>
    <row r="7" spans="1:4" s="23" customFormat="1" ht="16.5" thickBot="1">
      <c r="A7" s="19" t="s">
        <v>3</v>
      </c>
      <c r="B7" s="20" t="s">
        <v>4</v>
      </c>
      <c r="C7" s="21">
        <v>44104</v>
      </c>
      <c r="D7" s="22">
        <v>43830</v>
      </c>
    </row>
    <row r="8" spans="1:4">
      <c r="A8" s="24" t="s">
        <v>5</v>
      </c>
      <c r="B8" s="25"/>
      <c r="C8" s="26"/>
      <c r="D8" s="27"/>
    </row>
    <row r="9" spans="1:4">
      <c r="A9" s="28" t="s">
        <v>6</v>
      </c>
      <c r="B9" s="29">
        <v>1</v>
      </c>
      <c r="C9" s="30">
        <v>98536176</v>
      </c>
      <c r="D9" s="30">
        <v>100503907</v>
      </c>
    </row>
    <row r="10" spans="1:4" hidden="1" outlineLevel="1">
      <c r="A10" s="28" t="s">
        <v>7</v>
      </c>
      <c r="B10" s="29"/>
      <c r="C10" s="30"/>
      <c r="D10" s="30"/>
    </row>
    <row r="11" spans="1:4" collapsed="1">
      <c r="A11" s="28" t="s">
        <v>8</v>
      </c>
      <c r="B11" s="29">
        <v>2</v>
      </c>
      <c r="C11" s="30">
        <v>135182</v>
      </c>
      <c r="D11" s="30">
        <v>168197</v>
      </c>
    </row>
    <row r="12" spans="1:4" outlineLevel="1">
      <c r="A12" s="217" t="s">
        <v>183</v>
      </c>
      <c r="B12" s="29"/>
      <c r="C12" s="30">
        <v>26091</v>
      </c>
      <c r="D12" s="30">
        <v>26091</v>
      </c>
    </row>
    <row r="13" spans="1:4">
      <c r="A13" s="28" t="s">
        <v>174</v>
      </c>
      <c r="B13" s="29"/>
      <c r="C13" s="30">
        <v>87004</v>
      </c>
      <c r="D13" s="30">
        <v>124097</v>
      </c>
    </row>
    <row r="14" spans="1:4" ht="30" customHeight="1">
      <c r="A14" s="28" t="s">
        <v>10</v>
      </c>
      <c r="B14" s="29">
        <v>3</v>
      </c>
      <c r="C14" s="30">
        <v>0</v>
      </c>
      <c r="D14" s="30">
        <v>1450</v>
      </c>
    </row>
    <row r="15" spans="1:4" ht="16.5" customHeight="1" outlineLevel="1">
      <c r="A15" s="28" t="s">
        <v>11</v>
      </c>
      <c r="B15" s="31"/>
      <c r="C15" s="30">
        <v>733070</v>
      </c>
      <c r="D15" s="30">
        <v>498812</v>
      </c>
    </row>
    <row r="16" spans="1:4" ht="14.25" customHeight="1">
      <c r="A16" s="28" t="s">
        <v>187</v>
      </c>
      <c r="B16" s="29"/>
      <c r="C16" s="30">
        <v>4653698</v>
      </c>
      <c r="D16" s="30">
        <v>0</v>
      </c>
    </row>
    <row r="17" spans="1:4" ht="15.75" hidden="1" customHeight="1" outlineLevel="1">
      <c r="A17" s="28" t="s">
        <v>13</v>
      </c>
      <c r="B17" s="29"/>
      <c r="C17" s="30"/>
      <c r="D17" s="30"/>
    </row>
    <row r="18" spans="1:4" s="35" customFormat="1" collapsed="1">
      <c r="A18" s="32" t="s">
        <v>14</v>
      </c>
      <c r="B18" s="33"/>
      <c r="C18" s="34">
        <f>SUM(C9:C17)</f>
        <v>104171221</v>
      </c>
      <c r="D18" s="34">
        <f>SUM(D9:D17)</f>
        <v>101322554</v>
      </c>
    </row>
    <row r="19" spans="1:4">
      <c r="A19" s="36" t="s">
        <v>15</v>
      </c>
      <c r="B19" s="33"/>
      <c r="C19" s="30"/>
      <c r="D19" s="30"/>
    </row>
    <row r="20" spans="1:4">
      <c r="A20" s="28" t="s">
        <v>16</v>
      </c>
      <c r="B20" s="29">
        <v>4</v>
      </c>
      <c r="C20" s="30">
        <v>2692495</v>
      </c>
      <c r="D20" s="30">
        <v>2271517</v>
      </c>
    </row>
    <row r="21" spans="1:4" outlineLevel="1">
      <c r="A21" s="28" t="s">
        <v>187</v>
      </c>
      <c r="B21" s="29"/>
      <c r="C21" s="30">
        <v>3949288</v>
      </c>
      <c r="D21" s="30">
        <v>5329568</v>
      </c>
    </row>
    <row r="22" spans="1:4">
      <c r="A22" s="28" t="s">
        <v>17</v>
      </c>
      <c r="B22" s="29">
        <v>5</v>
      </c>
      <c r="C22" s="30">
        <v>4351437</v>
      </c>
      <c r="D22" s="30">
        <v>4059516</v>
      </c>
    </row>
    <row r="23" spans="1:4">
      <c r="A23" s="28" t="s">
        <v>18</v>
      </c>
      <c r="B23" s="29">
        <v>6</v>
      </c>
      <c r="C23" s="30">
        <v>1769928</v>
      </c>
      <c r="D23" s="30">
        <v>1055330</v>
      </c>
    </row>
    <row r="24" spans="1:4" ht="16.5" customHeight="1">
      <c r="A24" s="28" t="s">
        <v>19</v>
      </c>
      <c r="B24" s="29">
        <v>7</v>
      </c>
      <c r="C24" s="30">
        <v>796177</v>
      </c>
      <c r="D24" s="30">
        <v>9804</v>
      </c>
    </row>
    <row r="25" spans="1:4">
      <c r="A25" s="28" t="s">
        <v>173</v>
      </c>
      <c r="B25" s="29">
        <v>8</v>
      </c>
      <c r="C25" s="30">
        <v>4013136</v>
      </c>
      <c r="D25" s="30">
        <v>945729</v>
      </c>
    </row>
    <row r="26" spans="1:4" hidden="1" outlineLevel="1">
      <c r="A26" s="28" t="s">
        <v>9</v>
      </c>
      <c r="B26" s="29"/>
      <c r="C26" s="30"/>
      <c r="D26" s="30"/>
    </row>
    <row r="27" spans="1:4" collapsed="1">
      <c r="A27" s="28" t="s">
        <v>12</v>
      </c>
      <c r="B27" s="31"/>
      <c r="C27" s="30">
        <v>28982</v>
      </c>
      <c r="D27" s="30">
        <v>77397</v>
      </c>
    </row>
    <row r="28" spans="1:4">
      <c r="A28" s="28" t="s">
        <v>20</v>
      </c>
      <c r="B28" s="29">
        <v>10</v>
      </c>
      <c r="C28" s="30">
        <v>27229</v>
      </c>
      <c r="D28" s="30">
        <v>223873</v>
      </c>
    </row>
    <row r="29" spans="1:4" s="35" customFormat="1" ht="16.5" thickBot="1">
      <c r="A29" s="32" t="s">
        <v>21</v>
      </c>
      <c r="B29" s="33"/>
      <c r="C29" s="34">
        <f>SUM(C20:C28)</f>
        <v>17628672</v>
      </c>
      <c r="D29" s="34">
        <f>SUM(D20:D28)</f>
        <v>13972734</v>
      </c>
    </row>
    <row r="30" spans="1:4" ht="18" hidden="1" customHeight="1" outlineLevel="1">
      <c r="A30" s="37" t="s">
        <v>22</v>
      </c>
      <c r="B30" s="38"/>
      <c r="C30" s="39"/>
      <c r="D30" s="39"/>
    </row>
    <row r="31" spans="1:4" s="35" customFormat="1" ht="16.5" collapsed="1" thickBot="1">
      <c r="A31" s="40" t="s">
        <v>23</v>
      </c>
      <c r="B31" s="41"/>
      <c r="C31" s="212">
        <f>C18+C29+C30</f>
        <v>121799893</v>
      </c>
      <c r="D31" s="212">
        <f>D18+D29+D30</f>
        <v>115295288</v>
      </c>
    </row>
    <row r="32" spans="1:4" ht="15.75" customHeight="1" thickBot="1">
      <c r="A32" s="42"/>
      <c r="B32" s="43"/>
      <c r="C32" s="44"/>
      <c r="D32" s="44"/>
    </row>
    <row r="33" spans="1:4" ht="16.5" thickBot="1">
      <c r="A33" s="213" t="s">
        <v>24</v>
      </c>
      <c r="B33" s="214"/>
      <c r="C33" s="215">
        <f>C7</f>
        <v>44104</v>
      </c>
      <c r="D33" s="215">
        <f>D7</f>
        <v>43830</v>
      </c>
    </row>
    <row r="34" spans="1:4">
      <c r="A34" s="216" t="s">
        <v>25</v>
      </c>
      <c r="B34" s="45"/>
      <c r="C34" s="26"/>
      <c r="D34" s="26"/>
    </row>
    <row r="35" spans="1:4">
      <c r="A35" s="217" t="s">
        <v>26</v>
      </c>
      <c r="B35" s="29">
        <v>11</v>
      </c>
      <c r="C35" s="30">
        <v>16291512</v>
      </c>
      <c r="D35" s="30">
        <v>16291512</v>
      </c>
    </row>
    <row r="36" spans="1:4" hidden="1" outlineLevel="1">
      <c r="A36" s="217" t="s">
        <v>27</v>
      </c>
      <c r="B36" s="29"/>
      <c r="C36" s="30"/>
      <c r="D36" s="30"/>
    </row>
    <row r="37" spans="1:4" collapsed="1">
      <c r="A37" s="217" t="s">
        <v>28</v>
      </c>
      <c r="B37" s="29">
        <v>11</v>
      </c>
      <c r="C37" s="30">
        <v>277168</v>
      </c>
      <c r="D37" s="30">
        <v>277168</v>
      </c>
    </row>
    <row r="38" spans="1:4">
      <c r="A38" s="217" t="s">
        <v>29</v>
      </c>
      <c r="B38" s="29">
        <v>11</v>
      </c>
      <c r="C38" s="30">
        <v>17614267</v>
      </c>
      <c r="D38" s="30">
        <v>18363469</v>
      </c>
    </row>
    <row r="39" spans="1:4" ht="15.75" hidden="1" customHeight="1" outlineLevel="1">
      <c r="A39" s="217" t="s">
        <v>30</v>
      </c>
      <c r="B39" s="29"/>
      <c r="C39" s="30"/>
      <c r="D39" s="30"/>
    </row>
    <row r="40" spans="1:4" hidden="1" outlineLevel="1">
      <c r="A40" s="217" t="s">
        <v>31</v>
      </c>
      <c r="B40" s="29"/>
      <c r="C40" s="30"/>
      <c r="D40" s="30"/>
    </row>
    <row r="41" spans="1:4" collapsed="1">
      <c r="A41" s="218" t="s">
        <v>32</v>
      </c>
      <c r="B41" s="29">
        <v>11</v>
      </c>
      <c r="C41" s="30">
        <f>23511020-2044743</f>
        <v>21466277</v>
      </c>
      <c r="D41" s="30">
        <f>3202028+20308992</f>
        <v>23511020</v>
      </c>
    </row>
    <row r="42" spans="1:4" ht="31.5">
      <c r="A42" s="219" t="s">
        <v>33</v>
      </c>
      <c r="B42" s="29"/>
      <c r="C42" s="34">
        <f>SUM(C35:C41)</f>
        <v>55649224</v>
      </c>
      <c r="D42" s="34">
        <f>SUM(D35:D41)</f>
        <v>58443169</v>
      </c>
    </row>
    <row r="43" spans="1:4">
      <c r="A43" s="217" t="s">
        <v>34</v>
      </c>
      <c r="B43" s="29"/>
      <c r="C43" s="30"/>
      <c r="D43" s="30"/>
    </row>
    <row r="44" spans="1:4" s="35" customFormat="1" ht="18" customHeight="1">
      <c r="A44" s="220" t="s">
        <v>35</v>
      </c>
      <c r="B44" s="29"/>
      <c r="C44" s="34">
        <f>C42+C43</f>
        <v>55649224</v>
      </c>
      <c r="D44" s="34">
        <f>D42+D43</f>
        <v>58443169</v>
      </c>
    </row>
    <row r="45" spans="1:4">
      <c r="A45" s="221" t="s">
        <v>36</v>
      </c>
      <c r="B45" s="29"/>
      <c r="C45" s="30"/>
      <c r="D45" s="30"/>
    </row>
    <row r="46" spans="1:4">
      <c r="A46" s="217" t="s">
        <v>37</v>
      </c>
      <c r="B46" s="29">
        <v>12</v>
      </c>
      <c r="C46" s="30">
        <v>5000000</v>
      </c>
      <c r="D46" s="30">
        <v>0</v>
      </c>
    </row>
    <row r="47" spans="1:4">
      <c r="A47" s="217" t="s">
        <v>38</v>
      </c>
      <c r="B47" s="29">
        <v>13</v>
      </c>
      <c r="C47" s="30">
        <v>0</v>
      </c>
      <c r="D47" s="256">
        <v>0</v>
      </c>
    </row>
    <row r="48" spans="1:4" outlineLevel="1">
      <c r="A48" s="217" t="s">
        <v>39</v>
      </c>
      <c r="B48" s="29"/>
      <c r="C48" s="30">
        <v>55836</v>
      </c>
      <c r="D48" s="256">
        <v>105225</v>
      </c>
    </row>
    <row r="49" spans="1:4">
      <c r="A49" s="217" t="s">
        <v>40</v>
      </c>
      <c r="B49" s="29">
        <v>16</v>
      </c>
      <c r="C49" s="30">
        <v>15120401</v>
      </c>
      <c r="D49" s="256">
        <v>15120401</v>
      </c>
    </row>
    <row r="50" spans="1:4" hidden="1" outlineLevel="1">
      <c r="A50" s="217" t="s">
        <v>41</v>
      </c>
      <c r="B50" s="29"/>
      <c r="C50" s="30"/>
      <c r="D50" s="256"/>
    </row>
    <row r="51" spans="1:4" hidden="1" outlineLevel="1">
      <c r="A51" s="217" t="s">
        <v>42</v>
      </c>
      <c r="B51" s="29"/>
      <c r="C51" s="30"/>
      <c r="D51" s="256"/>
    </row>
    <row r="52" spans="1:4" collapsed="1">
      <c r="A52" s="217" t="s">
        <v>43</v>
      </c>
      <c r="B52" s="29">
        <v>14</v>
      </c>
      <c r="C52" s="30">
        <v>314064</v>
      </c>
      <c r="D52" s="256">
        <v>314064</v>
      </c>
    </row>
    <row r="53" spans="1:4">
      <c r="A53" s="217" t="s">
        <v>44</v>
      </c>
      <c r="B53" s="29">
        <v>18</v>
      </c>
      <c r="C53" s="30">
        <v>52149</v>
      </c>
      <c r="D53" s="256">
        <v>52149</v>
      </c>
    </row>
    <row r="54" spans="1:4" hidden="1">
      <c r="A54" s="217" t="s">
        <v>45</v>
      </c>
      <c r="B54" s="29">
        <v>15</v>
      </c>
      <c r="C54" s="30"/>
      <c r="D54" s="256"/>
    </row>
    <row r="55" spans="1:4">
      <c r="A55" s="217" t="s">
        <v>46</v>
      </c>
      <c r="B55" s="29">
        <v>17</v>
      </c>
      <c r="C55" s="30">
        <v>2715491</v>
      </c>
      <c r="D55" s="256">
        <v>2715491</v>
      </c>
    </row>
    <row r="56" spans="1:4" s="35" customFormat="1">
      <c r="A56" s="220" t="s">
        <v>47</v>
      </c>
      <c r="B56" s="29"/>
      <c r="C56" s="34">
        <f>SUM(C46:C55)</f>
        <v>23257941</v>
      </c>
      <c r="D56" s="257">
        <f>SUM(D46:D55)</f>
        <v>18307330</v>
      </c>
    </row>
    <row r="57" spans="1:4">
      <c r="A57" s="221" t="s">
        <v>48</v>
      </c>
      <c r="B57" s="29"/>
      <c r="C57" s="30"/>
      <c r="D57" s="256"/>
    </row>
    <row r="58" spans="1:4">
      <c r="A58" s="217" t="s">
        <v>49</v>
      </c>
      <c r="B58" s="29">
        <v>19</v>
      </c>
      <c r="C58" s="30">
        <v>131771</v>
      </c>
      <c r="D58" s="256">
        <v>5820313</v>
      </c>
    </row>
    <row r="59" spans="1:4">
      <c r="A59" s="217" t="s">
        <v>50</v>
      </c>
      <c r="B59" s="29">
        <v>20</v>
      </c>
      <c r="C59" s="30">
        <v>4908029</v>
      </c>
      <c r="D59" s="256">
        <v>4618390</v>
      </c>
    </row>
    <row r="60" spans="1:4" outlineLevel="1">
      <c r="A60" s="217" t="s">
        <v>200</v>
      </c>
      <c r="B60" s="29"/>
      <c r="C60" s="30">
        <v>1759525</v>
      </c>
      <c r="D60" s="30">
        <v>1759525</v>
      </c>
    </row>
    <row r="61" spans="1:4">
      <c r="A61" s="217" t="s">
        <v>51</v>
      </c>
      <c r="B61" s="29">
        <v>21</v>
      </c>
      <c r="C61" s="30">
        <v>29701123</v>
      </c>
      <c r="D61" s="256">
        <f>19767746+4659125</f>
        <v>24426871</v>
      </c>
    </row>
    <row r="62" spans="1:4">
      <c r="A62" s="217" t="s">
        <v>52</v>
      </c>
      <c r="B62" s="29">
        <v>24</v>
      </c>
      <c r="C62" s="30" t="s">
        <v>201</v>
      </c>
      <c r="D62" s="30" t="s">
        <v>201</v>
      </c>
    </row>
    <row r="63" spans="1:4">
      <c r="A63" s="217" t="s">
        <v>53</v>
      </c>
      <c r="B63" s="29">
        <v>25</v>
      </c>
      <c r="C63" s="30">
        <v>5038</v>
      </c>
      <c r="D63" s="30">
        <v>5038</v>
      </c>
    </row>
    <row r="64" spans="1:4">
      <c r="A64" s="217" t="s">
        <v>54</v>
      </c>
      <c r="B64" s="29">
        <v>22</v>
      </c>
      <c r="C64" s="30">
        <v>961518</v>
      </c>
      <c r="D64" s="30">
        <v>444387</v>
      </c>
    </row>
    <row r="65" spans="1:7">
      <c r="A65" s="217" t="s">
        <v>55</v>
      </c>
      <c r="B65" s="29">
        <v>23</v>
      </c>
      <c r="C65" s="30">
        <v>0</v>
      </c>
      <c r="D65" s="30">
        <v>0</v>
      </c>
    </row>
    <row r="66" spans="1:7" outlineLevel="1">
      <c r="A66" s="217" t="s">
        <v>56</v>
      </c>
      <c r="B66" s="29"/>
      <c r="C66" s="30">
        <v>70748</v>
      </c>
      <c r="D66" s="30">
        <v>93647</v>
      </c>
    </row>
    <row r="67" spans="1:7">
      <c r="A67" s="217" t="s">
        <v>57</v>
      </c>
      <c r="B67" s="29">
        <v>26</v>
      </c>
      <c r="C67" s="30">
        <v>5218192</v>
      </c>
      <c r="D67" s="30">
        <v>1239834</v>
      </c>
    </row>
    <row r="68" spans="1:7" outlineLevel="1">
      <c r="A68" s="217" t="s">
        <v>46</v>
      </c>
      <c r="B68" s="46"/>
      <c r="C68" s="30">
        <v>136784</v>
      </c>
      <c r="D68" s="30">
        <v>136784</v>
      </c>
    </row>
    <row r="69" spans="1:7" s="35" customFormat="1" ht="16.5" thickBot="1">
      <c r="A69" s="220" t="s">
        <v>58</v>
      </c>
      <c r="B69" s="47"/>
      <c r="C69" s="34">
        <f>SUM(C58:C68)</f>
        <v>42892728</v>
      </c>
      <c r="D69" s="222">
        <f>SUM(D58:D68)</f>
        <v>38544789</v>
      </c>
    </row>
    <row r="70" spans="1:7" s="35" customFormat="1" ht="32.25" hidden="1" outlineLevel="1" thickBot="1">
      <c r="A70" s="223" t="s">
        <v>59</v>
      </c>
      <c r="B70" s="48"/>
      <c r="C70" s="49"/>
      <c r="D70" s="224"/>
    </row>
    <row r="71" spans="1:7" s="35" customFormat="1" ht="26.25" customHeight="1" collapsed="1" thickBot="1">
      <c r="A71" s="225" t="s">
        <v>60</v>
      </c>
      <c r="B71" s="226"/>
      <c r="C71" s="227">
        <f>C44+C56+C69+C70</f>
        <v>121799893</v>
      </c>
      <c r="D71" s="228">
        <f>D44+D56+D69+D70</f>
        <v>115295288</v>
      </c>
    </row>
    <row r="72" spans="1:7">
      <c r="G72" s="261"/>
    </row>
    <row r="73" spans="1:7" s="254" customFormat="1">
      <c r="A73" s="250"/>
      <c r="B73" s="251"/>
      <c r="C73" s="252"/>
      <c r="D73" s="253"/>
    </row>
    <row r="74" spans="1:7" s="254" customFormat="1">
      <c r="A74" s="250"/>
      <c r="B74" s="251"/>
      <c r="C74" s="252"/>
      <c r="D74" s="253"/>
    </row>
    <row r="75" spans="1:7">
      <c r="A75" s="262"/>
      <c r="B75" s="262"/>
      <c r="C75" s="262"/>
      <c r="D75" s="262"/>
    </row>
    <row r="76" spans="1:7" s="23" customFormat="1">
      <c r="A76" s="51"/>
      <c r="B76" s="52"/>
      <c r="C76" s="53"/>
      <c r="D76" s="54"/>
    </row>
    <row r="77" spans="1:7" s="23" customFormat="1" ht="16.5">
      <c r="A77" s="55" t="s">
        <v>61</v>
      </c>
      <c r="B77" s="56"/>
      <c r="C77" s="57"/>
      <c r="D77" s="58" t="s">
        <v>186</v>
      </c>
    </row>
    <row r="78" spans="1:7" ht="16.5" customHeight="1">
      <c r="A78" s="263"/>
      <c r="B78" s="263"/>
      <c r="C78" s="263"/>
      <c r="D78" s="59"/>
    </row>
    <row r="79" spans="1:7" ht="19.5" customHeight="1">
      <c r="A79" s="55" t="s">
        <v>62</v>
      </c>
      <c r="B79" s="56"/>
      <c r="C79" s="57"/>
      <c r="D79" s="58" t="s">
        <v>63</v>
      </c>
    </row>
    <row r="80" spans="1:7" ht="15.75" customHeight="1">
      <c r="A80" s="264"/>
      <c r="B80" s="264"/>
      <c r="C80" s="264"/>
      <c r="D80" s="60"/>
    </row>
    <row r="81" spans="1:4">
      <c r="A81" s="61" t="s">
        <v>64</v>
      </c>
      <c r="B81" s="62"/>
      <c r="C81" s="61"/>
      <c r="D81" s="63"/>
    </row>
    <row r="82" spans="1:4">
      <c r="C82" s="53">
        <f>C31-C71</f>
        <v>0</v>
      </c>
      <c r="D82" s="54">
        <f>D31-D71</f>
        <v>0</v>
      </c>
    </row>
    <row r="84" spans="1:4">
      <c r="C84" s="64"/>
      <c r="D84" s="64"/>
    </row>
    <row r="86" spans="1:4" hidden="1">
      <c r="A86" s="248" t="s">
        <v>188</v>
      </c>
      <c r="B86" s="139"/>
      <c r="C86" s="139">
        <v>143863799</v>
      </c>
      <c r="D86" s="139">
        <v>143863799</v>
      </c>
    </row>
    <row r="87" spans="1:4" hidden="1">
      <c r="A87" s="248" t="s">
        <v>189</v>
      </c>
      <c r="B87" s="50"/>
      <c r="C87" s="5">
        <f>C31</f>
        <v>121799893</v>
      </c>
      <c r="D87" s="5">
        <f>D31</f>
        <v>115295288</v>
      </c>
    </row>
    <row r="88" spans="1:4" hidden="1">
      <c r="A88" s="249" t="s">
        <v>190</v>
      </c>
      <c r="C88" s="3">
        <f>C11</f>
        <v>135182</v>
      </c>
      <c r="D88" s="3">
        <f>D11</f>
        <v>168197</v>
      </c>
    </row>
    <row r="89" spans="1:4" hidden="1">
      <c r="A89" s="249" t="s">
        <v>191</v>
      </c>
      <c r="C89" s="3">
        <f>C56</f>
        <v>23257941</v>
      </c>
      <c r="D89" s="3">
        <f>D56</f>
        <v>18307330</v>
      </c>
    </row>
    <row r="90" spans="1:4" hidden="1">
      <c r="A90" s="249" t="s">
        <v>192</v>
      </c>
      <c r="C90" s="3">
        <f>C69</f>
        <v>42892728</v>
      </c>
      <c r="D90" s="3">
        <f>D69</f>
        <v>38544789</v>
      </c>
    </row>
    <row r="91" spans="1:4" hidden="1">
      <c r="A91" s="249" t="s">
        <v>193</v>
      </c>
      <c r="C91" s="3">
        <f>C87-C88-C89-C90</f>
        <v>55514042</v>
      </c>
      <c r="D91" s="3">
        <f>D87-D88-D89-D90</f>
        <v>58274972</v>
      </c>
    </row>
    <row r="92" spans="1:4" hidden="1">
      <c r="A92" s="249" t="s">
        <v>194</v>
      </c>
      <c r="C92" s="3">
        <f>C91*1000/C86</f>
        <v>385.87916060801371</v>
      </c>
      <c r="D92" s="3">
        <f>D91*1000/D86</f>
        <v>405.07043749067128</v>
      </c>
    </row>
  </sheetData>
  <sheetProtection selectLockedCells="1" selectUnlockedCells="1"/>
  <mergeCells count="3">
    <mergeCell ref="A75:D75"/>
    <mergeCell ref="A78:C78"/>
    <mergeCell ref="A80:C80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72" firstPageNumber="0" orientation="portrait" horizontalDpi="300" verticalDpi="300" r:id="rId1"/>
  <headerFooter alignWithMargins="0"/>
  <rowBreaks count="2" manualBreakCount="2">
    <brk id="79" max="16383" man="1"/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zoomScale="89" zoomScaleNormal="89" zoomScaleSheetLayoutView="9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M23" sqref="M23"/>
    </sheetView>
  </sheetViews>
  <sheetFormatPr defaultRowHeight="15.75" outlineLevelRow="1" outlineLevelCol="1"/>
  <cols>
    <col min="1" max="1" width="6" style="65" customWidth="1"/>
    <col min="2" max="2" width="8.140625" style="65" customWidth="1"/>
    <col min="3" max="3" width="50.140625" style="66" customWidth="1"/>
    <col min="4" max="4" width="7.7109375" style="66" hidden="1" customWidth="1"/>
    <col min="5" max="5" width="20.85546875" style="66" customWidth="1"/>
    <col min="6" max="6" width="15.7109375" style="66" hidden="1" customWidth="1" outlineLevel="1"/>
    <col min="7" max="7" width="22.7109375" style="66" customWidth="1" collapsed="1"/>
    <col min="8" max="8" width="15.7109375" style="66" hidden="1" customWidth="1" outlineLevel="1"/>
    <col min="9" max="9" width="8.42578125" style="67" customWidth="1" collapsed="1"/>
    <col min="10" max="10" width="13.140625" style="68" customWidth="1"/>
    <col min="11" max="11" width="17.85546875" style="68" customWidth="1"/>
    <col min="12" max="13" width="13.140625" style="68" customWidth="1"/>
    <col min="14" max="14" width="17.85546875" style="68" customWidth="1"/>
    <col min="15" max="17" width="13.140625" style="68" customWidth="1"/>
    <col min="18" max="18" width="23.28515625" style="68" customWidth="1"/>
    <col min="19" max="19" width="24" style="67" customWidth="1"/>
    <col min="20" max="16384" width="9.140625" style="65"/>
  </cols>
  <sheetData>
    <row r="1" spans="1:19" s="5" customFormat="1">
      <c r="A1" s="69" t="str">
        <f>Ф1!A1</f>
        <v xml:space="preserve">АКЦИОНЕРНОЕ ОБЩЕСТВО "СЕВКАЗЭНЕРГО" </v>
      </c>
      <c r="B1" s="69"/>
      <c r="C1" s="69"/>
      <c r="D1" s="70"/>
      <c r="E1" s="69"/>
      <c r="F1" s="69"/>
      <c r="G1" s="69"/>
      <c r="H1" s="69"/>
    </row>
    <row r="2" spans="1:19" s="5" customFormat="1">
      <c r="A2" s="71"/>
      <c r="D2" s="72"/>
    </row>
    <row r="3" spans="1:19" s="5" customFormat="1" ht="20.25" customHeight="1">
      <c r="A3" s="73" t="s">
        <v>65</v>
      </c>
      <c r="B3" s="65"/>
      <c r="C3" s="65"/>
      <c r="D3" s="66"/>
      <c r="E3" s="65"/>
      <c r="F3" s="65"/>
      <c r="G3" s="65"/>
      <c r="H3" s="65"/>
    </row>
    <row r="4" spans="1:19" s="5" customFormat="1" ht="16.5" customHeight="1">
      <c r="A4" s="73" t="s">
        <v>202</v>
      </c>
      <c r="B4" s="65"/>
      <c r="C4" s="65"/>
      <c r="D4" s="66"/>
      <c r="E4" s="74"/>
      <c r="F4" s="74"/>
      <c r="G4" s="74"/>
      <c r="H4" s="74"/>
    </row>
    <row r="5" spans="1:19" s="5" customFormat="1">
      <c r="A5" s="75" t="s">
        <v>2</v>
      </c>
      <c r="B5" s="76"/>
      <c r="C5" s="76"/>
      <c r="D5" s="77"/>
      <c r="E5" s="76"/>
      <c r="F5" s="76"/>
      <c r="G5" s="76"/>
      <c r="H5" s="76"/>
    </row>
    <row r="6" spans="1:19" s="5" customFormat="1">
      <c r="A6" s="74"/>
      <c r="B6" s="78"/>
      <c r="C6" s="78"/>
      <c r="D6" s="79"/>
      <c r="E6" s="78"/>
      <c r="F6" s="78"/>
      <c r="G6" s="78"/>
      <c r="H6" s="78"/>
    </row>
    <row r="7" spans="1:19" s="83" customFormat="1" ht="44.25" customHeight="1">
      <c r="A7" s="266" t="s">
        <v>66</v>
      </c>
      <c r="B7" s="266"/>
      <c r="C7" s="266"/>
      <c r="D7" s="80" t="s">
        <v>4</v>
      </c>
      <c r="E7" s="81" t="s">
        <v>203</v>
      </c>
      <c r="F7" s="81" t="s">
        <v>177</v>
      </c>
      <c r="G7" s="81" t="s">
        <v>204</v>
      </c>
      <c r="H7" s="81" t="s">
        <v>178</v>
      </c>
      <c r="I7" s="82"/>
    </row>
    <row r="8" spans="1:19" s="73" customFormat="1">
      <c r="A8" s="267" t="s">
        <v>67</v>
      </c>
      <c r="B8" s="267"/>
      <c r="C8" s="267"/>
      <c r="D8" s="84"/>
      <c r="E8" s="85"/>
      <c r="F8" s="85"/>
      <c r="G8" s="85"/>
      <c r="H8" s="86"/>
    </row>
    <row r="9" spans="1:19" ht="21.95" customHeight="1">
      <c r="A9" s="265" t="s">
        <v>68</v>
      </c>
      <c r="B9" s="265"/>
      <c r="C9" s="265"/>
      <c r="D9" s="87">
        <v>27</v>
      </c>
      <c r="E9" s="88">
        <v>27333575</v>
      </c>
      <c r="F9" s="88"/>
      <c r="G9" s="88">
        <v>26508170</v>
      </c>
      <c r="H9" s="89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</row>
    <row r="10" spans="1:19" ht="15.75" hidden="1" customHeight="1" outlineLevel="1">
      <c r="A10" s="265" t="s">
        <v>69</v>
      </c>
      <c r="B10" s="265"/>
      <c r="C10" s="265"/>
      <c r="D10" s="87"/>
      <c r="E10" s="88"/>
      <c r="F10" s="88"/>
      <c r="G10" s="88"/>
      <c r="H10" s="89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</row>
    <row r="11" spans="1:19" s="73" customFormat="1" collapsed="1">
      <c r="A11" s="90" t="s">
        <v>70</v>
      </c>
      <c r="B11" s="91"/>
      <c r="C11" s="92"/>
      <c r="D11" s="87"/>
      <c r="E11" s="93"/>
      <c r="F11" s="88"/>
      <c r="G11" s="93"/>
      <c r="H11" s="89"/>
    </row>
    <row r="12" spans="1:19" s="94" customFormat="1" ht="15.75" customHeight="1">
      <c r="A12" s="265" t="s">
        <v>68</v>
      </c>
      <c r="B12" s="265"/>
      <c r="C12" s="265"/>
      <c r="D12" s="87">
        <v>28</v>
      </c>
      <c r="E12" s="88">
        <v>-23378671</v>
      </c>
      <c r="F12" s="88"/>
      <c r="G12" s="88">
        <v>-20150861</v>
      </c>
      <c r="H12" s="89"/>
    </row>
    <row r="13" spans="1:19" ht="15.75" hidden="1" customHeight="1" outlineLevel="1">
      <c r="A13" s="265" t="s">
        <v>69</v>
      </c>
      <c r="B13" s="265"/>
      <c r="C13" s="265"/>
      <c r="D13" s="87"/>
      <c r="E13" s="88"/>
      <c r="F13" s="88"/>
      <c r="G13" s="88"/>
      <c r="H13" s="89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spans="1:19" collapsed="1">
      <c r="A14" s="90" t="s">
        <v>71</v>
      </c>
      <c r="B14" s="91"/>
      <c r="C14" s="92"/>
      <c r="D14" s="95"/>
      <c r="E14" s="93">
        <f>SUM(E8:E13)</f>
        <v>3954904</v>
      </c>
      <c r="F14" s="93">
        <f>SUM(F8:F13)</f>
        <v>0</v>
      </c>
      <c r="G14" s="93">
        <f>SUM(G8:G13)</f>
        <v>6357309</v>
      </c>
      <c r="H14" s="96">
        <f>SUM(H8:H13)</f>
        <v>0</v>
      </c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</row>
    <row r="15" spans="1:19" ht="15.75" customHeight="1">
      <c r="A15" s="265" t="s">
        <v>72</v>
      </c>
      <c r="B15" s="265"/>
      <c r="C15" s="265"/>
      <c r="D15" s="87">
        <v>29</v>
      </c>
      <c r="E15" s="88">
        <v>-1704338</v>
      </c>
      <c r="F15" s="88"/>
      <c r="G15" s="88">
        <v>-1723900</v>
      </c>
      <c r="H15" s="89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</row>
    <row r="16" spans="1:19" ht="15.75" customHeight="1">
      <c r="A16" s="265" t="s">
        <v>73</v>
      </c>
      <c r="B16" s="265"/>
      <c r="C16" s="265"/>
      <c r="D16" s="87">
        <v>30</v>
      </c>
      <c r="E16" s="88">
        <v>-231967</v>
      </c>
      <c r="F16" s="88"/>
      <c r="G16" s="88">
        <v>-228399</v>
      </c>
      <c r="H16" s="89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</row>
    <row r="17" spans="1:19" ht="31.5" hidden="1" customHeight="1" outlineLevel="1">
      <c r="A17" s="265" t="s">
        <v>74</v>
      </c>
      <c r="B17" s="265"/>
      <c r="C17" s="265"/>
      <c r="D17" s="87"/>
      <c r="E17" s="88"/>
      <c r="F17" s="88"/>
      <c r="G17" s="88"/>
      <c r="H17" s="89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</row>
    <row r="18" spans="1:19" s="97" customFormat="1" ht="15.75" hidden="1" customHeight="1" outlineLevel="1">
      <c r="A18" s="265" t="s">
        <v>75</v>
      </c>
      <c r="B18" s="265"/>
      <c r="C18" s="265"/>
      <c r="D18" s="87"/>
      <c r="E18" s="88"/>
      <c r="F18" s="88"/>
      <c r="G18" s="88"/>
      <c r="H18" s="89"/>
    </row>
    <row r="19" spans="1:19" s="97" customFormat="1" ht="31.5" customHeight="1" collapsed="1">
      <c r="A19" s="268" t="s">
        <v>76</v>
      </c>
      <c r="B19" s="268"/>
      <c r="C19" s="268"/>
      <c r="D19" s="95"/>
      <c r="E19" s="98">
        <f>SUM(E14:E18)</f>
        <v>2018599</v>
      </c>
      <c r="F19" s="98">
        <f>SUM(F14:F18)</f>
        <v>0</v>
      </c>
      <c r="G19" s="98">
        <f>SUM(G14:G18)</f>
        <v>4405010</v>
      </c>
      <c r="H19" s="99">
        <f>SUM(H14:H18)</f>
        <v>0</v>
      </c>
    </row>
    <row r="20" spans="1:19" s="97" customFormat="1" ht="30.75" hidden="1" customHeight="1" outlineLevel="1">
      <c r="A20" s="265" t="s">
        <v>77</v>
      </c>
      <c r="B20" s="265"/>
      <c r="C20" s="265"/>
      <c r="D20" s="87"/>
      <c r="E20" s="88"/>
      <c r="F20" s="88"/>
      <c r="G20" s="88"/>
      <c r="H20" s="89"/>
    </row>
    <row r="21" spans="1:19" ht="15.75" customHeight="1" collapsed="1">
      <c r="A21" s="265" t="s">
        <v>78</v>
      </c>
      <c r="B21" s="265"/>
      <c r="C21" s="265"/>
      <c r="D21" s="270" t="s">
        <v>79</v>
      </c>
      <c r="E21" s="88">
        <f>57528+47436</f>
        <v>104964</v>
      </c>
      <c r="F21" s="88"/>
      <c r="G21" s="88">
        <f>339018-27994</f>
        <v>311024</v>
      </c>
      <c r="H21" s="89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</row>
    <row r="22" spans="1:19" ht="15.75" hidden="1" customHeight="1" outlineLevel="1">
      <c r="A22" s="265" t="s">
        <v>80</v>
      </c>
      <c r="B22" s="265"/>
      <c r="C22" s="265"/>
      <c r="D22" s="270"/>
      <c r="E22" s="88"/>
      <c r="F22" s="88"/>
      <c r="G22" s="88"/>
      <c r="H22" s="89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</row>
    <row r="23" spans="1:19" ht="15.75" customHeight="1" collapsed="1">
      <c r="A23" s="265" t="s">
        <v>81</v>
      </c>
      <c r="B23" s="265"/>
      <c r="C23" s="265"/>
      <c r="D23" s="270"/>
      <c r="E23" s="88">
        <v>-203920</v>
      </c>
      <c r="F23" s="88"/>
      <c r="G23" s="88">
        <v>36011</v>
      </c>
      <c r="H23" s="89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</row>
    <row r="24" spans="1:19" ht="17.25" customHeight="1">
      <c r="A24" s="271" t="s">
        <v>82</v>
      </c>
      <c r="B24" s="271"/>
      <c r="C24" s="271"/>
      <c r="D24" s="100">
        <v>32</v>
      </c>
      <c r="E24" s="88">
        <v>629546</v>
      </c>
      <c r="F24" s="88"/>
      <c r="G24" s="88">
        <v>156636</v>
      </c>
      <c r="H24" s="89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</row>
    <row r="25" spans="1:19" s="97" customFormat="1" ht="15.75" customHeight="1">
      <c r="A25" s="265" t="s">
        <v>83</v>
      </c>
      <c r="B25" s="265"/>
      <c r="C25" s="265"/>
      <c r="D25" s="87">
        <v>31</v>
      </c>
      <c r="E25" s="88">
        <v>-2542900</v>
      </c>
      <c r="F25" s="88"/>
      <c r="G25" s="88">
        <v>-2006428</v>
      </c>
      <c r="H25" s="89"/>
    </row>
    <row r="26" spans="1:19" s="97" customFormat="1" ht="48" hidden="1" customHeight="1" outlineLevel="1">
      <c r="A26" s="265" t="s">
        <v>84</v>
      </c>
      <c r="B26" s="265"/>
      <c r="C26" s="265"/>
      <c r="D26" s="87"/>
      <c r="E26" s="88"/>
      <c r="F26" s="88"/>
      <c r="G26" s="88"/>
      <c r="H26" s="89"/>
    </row>
    <row r="27" spans="1:19" s="97" customFormat="1" ht="13.5" hidden="1" customHeight="1" outlineLevel="1">
      <c r="A27" s="265" t="s">
        <v>85</v>
      </c>
      <c r="B27" s="265"/>
      <c r="C27" s="265"/>
      <c r="D27" s="87"/>
      <c r="E27" s="88"/>
      <c r="F27" s="88"/>
      <c r="G27" s="88"/>
      <c r="H27" s="89"/>
    </row>
    <row r="28" spans="1:19" s="94" customFormat="1" ht="15.75" hidden="1" customHeight="1" outlineLevel="1">
      <c r="A28" s="265" t="s">
        <v>86</v>
      </c>
      <c r="B28" s="265"/>
      <c r="C28" s="265"/>
      <c r="D28" s="87"/>
      <c r="E28" s="88"/>
      <c r="F28" s="88"/>
      <c r="G28" s="88"/>
      <c r="H28" s="89"/>
    </row>
    <row r="29" spans="1:19" s="73" customFormat="1" collapsed="1">
      <c r="A29" s="101" t="s">
        <v>87</v>
      </c>
      <c r="B29" s="102"/>
      <c r="C29" s="102"/>
      <c r="D29" s="103"/>
      <c r="E29" s="104">
        <f>SUM(E19:E28)</f>
        <v>6289</v>
      </c>
      <c r="F29" s="104">
        <f>SUM(F19:F28)</f>
        <v>0</v>
      </c>
      <c r="G29" s="104">
        <f>SUM(G19:G28)</f>
        <v>2902253</v>
      </c>
      <c r="H29" s="105">
        <f>SUM(H19:H28)</f>
        <v>0</v>
      </c>
    </row>
    <row r="30" spans="1:19" ht="15.75" customHeight="1">
      <c r="A30" s="272" t="s">
        <v>88</v>
      </c>
      <c r="B30" s="272"/>
      <c r="C30" s="272"/>
      <c r="D30" s="106">
        <v>35</v>
      </c>
      <c r="E30" s="88"/>
      <c r="F30" s="88"/>
      <c r="G30" s="88"/>
      <c r="H30" s="89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</row>
    <row r="31" spans="1:19" ht="15.75" customHeight="1">
      <c r="A31" s="268" t="s">
        <v>89</v>
      </c>
      <c r="B31" s="268"/>
      <c r="C31" s="268"/>
      <c r="D31" s="95"/>
      <c r="E31" s="107">
        <f>SUM(E29:E30)</f>
        <v>6289</v>
      </c>
      <c r="F31" s="107">
        <f>SUM(F29:F30)</f>
        <v>0</v>
      </c>
      <c r="G31" s="107">
        <f>SUM(G29:G30)</f>
        <v>2902253</v>
      </c>
      <c r="H31" s="108">
        <f>SUM(H29:H30)</f>
        <v>0</v>
      </c>
      <c r="I31" s="65"/>
      <c r="N31" s="65"/>
      <c r="O31" s="65"/>
      <c r="P31" s="65"/>
      <c r="Q31" s="65"/>
      <c r="R31" s="65"/>
      <c r="S31" s="65"/>
    </row>
    <row r="32" spans="1:19" ht="15.75" customHeight="1">
      <c r="A32" s="269" t="s">
        <v>90</v>
      </c>
      <c r="B32" s="269"/>
      <c r="C32" s="269"/>
      <c r="D32" s="95"/>
      <c r="E32" s="88"/>
      <c r="F32" s="88"/>
      <c r="G32" s="88"/>
      <c r="H32" s="89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</row>
    <row r="33" spans="1:19" ht="15.75" customHeight="1">
      <c r="A33" s="274" t="s">
        <v>91</v>
      </c>
      <c r="B33" s="274"/>
      <c r="C33" s="274"/>
      <c r="D33" s="87"/>
      <c r="E33" s="88">
        <v>0</v>
      </c>
      <c r="F33" s="88"/>
      <c r="G33" s="88">
        <v>0</v>
      </c>
      <c r="H33" s="89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</row>
    <row r="34" spans="1:19" ht="15.75" customHeight="1">
      <c r="A34" s="274" t="s">
        <v>92</v>
      </c>
      <c r="B34" s="274"/>
      <c r="C34" s="274"/>
      <c r="D34" s="87"/>
      <c r="E34" s="88">
        <v>0</v>
      </c>
      <c r="F34" s="88"/>
      <c r="G34" s="88">
        <v>0</v>
      </c>
      <c r="H34" s="89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</row>
    <row r="35" spans="1:19" ht="18" customHeight="1">
      <c r="A35" s="109" t="s">
        <v>172</v>
      </c>
      <c r="B35" s="110"/>
      <c r="C35" s="111"/>
      <c r="D35" s="112"/>
      <c r="E35" s="113">
        <f>E31+E34</f>
        <v>6289</v>
      </c>
      <c r="F35" s="113">
        <f>F31+F34</f>
        <v>0</v>
      </c>
      <c r="G35" s="113">
        <f>G31+G34</f>
        <v>2902253</v>
      </c>
      <c r="H35" s="114">
        <f>H31+H34</f>
        <v>0</v>
      </c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</row>
    <row r="36" spans="1:19" s="94" customFormat="1" ht="18.75" hidden="1" customHeight="1">
      <c r="A36" s="275" t="s">
        <v>93</v>
      </c>
      <c r="B36" s="275"/>
      <c r="C36" s="275"/>
      <c r="D36" s="115"/>
      <c r="E36" s="116"/>
      <c r="F36" s="116"/>
      <c r="G36" s="117"/>
      <c r="H36" s="118"/>
    </row>
    <row r="37" spans="1:19" s="97" customFormat="1" ht="16.5" hidden="1" customHeight="1">
      <c r="A37" s="274" t="s">
        <v>94</v>
      </c>
      <c r="B37" s="274"/>
      <c r="C37" s="274"/>
      <c r="D37" s="87"/>
      <c r="E37" s="88"/>
      <c r="F37" s="88"/>
      <c r="G37" s="89"/>
      <c r="H37" s="119"/>
    </row>
    <row r="38" spans="1:19" s="97" customFormat="1" ht="17.25" hidden="1" customHeight="1">
      <c r="A38" s="276" t="s">
        <v>34</v>
      </c>
      <c r="B38" s="276"/>
      <c r="C38" s="276"/>
      <c r="D38" s="120"/>
      <c r="E38" s="121"/>
      <c r="F38" s="121"/>
      <c r="G38" s="122"/>
      <c r="H38" s="119"/>
    </row>
    <row r="39" spans="1:19" s="97" customFormat="1">
      <c r="A39" s="23"/>
      <c r="B39" s="123"/>
      <c r="C39" s="123"/>
      <c r="D39" s="124"/>
      <c r="E39" s="125"/>
      <c r="F39" s="125"/>
      <c r="G39" s="125"/>
      <c r="H39" s="125"/>
    </row>
    <row r="40" spans="1:19" ht="15.75" customHeight="1">
      <c r="A40" s="72"/>
      <c r="B40" s="72"/>
      <c r="C40" s="72"/>
      <c r="D40" s="72"/>
      <c r="E40" s="72"/>
      <c r="F40" s="72"/>
      <c r="G40" s="72"/>
      <c r="H40" s="72"/>
      <c r="I40" s="126"/>
      <c r="J40" s="65"/>
      <c r="K40" s="65"/>
      <c r="L40" s="65"/>
      <c r="M40" s="65"/>
      <c r="N40" s="65"/>
      <c r="O40" s="65"/>
      <c r="P40" s="65"/>
      <c r="Q40" s="65"/>
      <c r="R40" s="65"/>
      <c r="S40" s="65"/>
    </row>
    <row r="41" spans="1:19" ht="20.25" customHeight="1">
      <c r="A41" s="277" t="str">
        <f>Ф1!A77</f>
        <v>Генеральный директор</v>
      </c>
      <c r="B41" s="277"/>
      <c r="C41" s="277"/>
      <c r="D41" s="128"/>
      <c r="E41" s="129"/>
      <c r="F41" s="130"/>
      <c r="G41" s="131" t="str">
        <f>Ф1!D77</f>
        <v>Татаров И.В.</v>
      </c>
      <c r="H41" s="129"/>
      <c r="K41" s="132"/>
      <c r="Q41" s="67"/>
      <c r="R41" s="65"/>
      <c r="S41" s="65"/>
    </row>
    <row r="42" spans="1:19" ht="15.75" customHeight="1">
      <c r="A42" s="127"/>
      <c r="B42" s="127"/>
      <c r="C42" s="127"/>
      <c r="D42" s="128"/>
      <c r="E42" s="129"/>
      <c r="F42" s="133"/>
      <c r="G42" s="70"/>
      <c r="H42" s="129"/>
      <c r="Q42" s="67"/>
      <c r="R42" s="65"/>
      <c r="S42" s="65"/>
    </row>
    <row r="43" spans="1:19" ht="15.75" customHeight="1">
      <c r="A43" s="278" t="s">
        <v>62</v>
      </c>
      <c r="B43" s="278"/>
      <c r="C43" s="278"/>
      <c r="D43" s="128"/>
      <c r="E43" s="135"/>
      <c r="F43" s="136"/>
      <c r="G43" s="137" t="s">
        <v>63</v>
      </c>
      <c r="H43" s="135"/>
    </row>
    <row r="44" spans="1:19" ht="15.75" customHeight="1">
      <c r="A44" s="279"/>
      <c r="B44" s="279"/>
      <c r="C44" s="279"/>
      <c r="D44" s="138"/>
      <c r="E44" s="125"/>
      <c r="F44" s="62"/>
      <c r="H44" s="125"/>
    </row>
    <row r="45" spans="1:19" ht="15.75" customHeight="1">
      <c r="A45" s="273" t="s">
        <v>64</v>
      </c>
      <c r="B45" s="273"/>
      <c r="C45" s="273"/>
      <c r="D45" s="62"/>
    </row>
    <row r="46" spans="1:19">
      <c r="E46" s="72">
        <f>E35-Ф4!H29</f>
        <v>0</v>
      </c>
      <c r="G46" s="72"/>
    </row>
    <row r="48" spans="1:19">
      <c r="E48" s="201"/>
      <c r="F48" s="201"/>
      <c r="G48" s="201"/>
    </row>
    <row r="49" spans="3:10" hidden="1">
      <c r="C49" s="248" t="s">
        <v>188</v>
      </c>
      <c r="D49" s="139"/>
      <c r="E49" s="139">
        <v>143863799</v>
      </c>
      <c r="F49" s="139">
        <v>143863799</v>
      </c>
      <c r="G49" s="139">
        <v>143863799</v>
      </c>
    </row>
    <row r="50" spans="3:10" hidden="1">
      <c r="E50" s="201">
        <f>E31*1000/E49</f>
        <v>4.3714958479582483E-2</v>
      </c>
      <c r="G50" s="201">
        <f>G31*1000/G49</f>
        <v>20.173615740538036</v>
      </c>
    </row>
    <row r="56" spans="3:10">
      <c r="J56" s="200"/>
    </row>
  </sheetData>
  <sheetProtection selectLockedCells="1" selectUnlockedCells="1"/>
  <mergeCells count="33">
    <mergeCell ref="A45:C45"/>
    <mergeCell ref="A33:C33"/>
    <mergeCell ref="A34:C34"/>
    <mergeCell ref="A36:C36"/>
    <mergeCell ref="A37:C37"/>
    <mergeCell ref="A38:C38"/>
    <mergeCell ref="A41:C41"/>
    <mergeCell ref="A43:C43"/>
    <mergeCell ref="A44:C44"/>
    <mergeCell ref="A32:C32"/>
    <mergeCell ref="A21:C21"/>
    <mergeCell ref="D21:D23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</mergeCells>
  <pageMargins left="0.97013888888888888" right="0.27916666666666667" top="0.39374999999999999" bottom="0.39374999999999999" header="0.51180555555555551" footer="0.51180555555555551"/>
  <pageSetup paperSize="9" scale="84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="75" zoomScaleNormal="75" workbookViewId="0">
      <pane xSplit="1" ySplit="7" topLeftCell="B8" activePane="bottomRight" state="frozen"/>
      <selection pane="topRight" activeCell="B1" sqref="B1"/>
      <selection pane="bottomLeft" activeCell="A22" sqref="A22"/>
      <selection pane="bottomRight" activeCell="K24" sqref="K24"/>
    </sheetView>
  </sheetViews>
  <sheetFormatPr defaultRowHeight="15.75" outlineLevelRow="1"/>
  <cols>
    <col min="1" max="1" width="77.7109375" style="65" customWidth="1"/>
    <col min="2" max="2" width="20.85546875" style="139" customWidth="1"/>
    <col min="3" max="3" width="23.5703125" style="65" customWidth="1"/>
    <col min="4" max="4" width="9.140625" style="65"/>
    <col min="5" max="5" width="10.28515625" style="65" customWidth="1"/>
    <col min="6" max="6" width="9.5703125" style="65" customWidth="1"/>
    <col min="7" max="16384" width="9.140625" style="65"/>
  </cols>
  <sheetData>
    <row r="1" spans="1:6">
      <c r="A1" s="73" t="str">
        <f>Ф1!A1</f>
        <v xml:space="preserve">АКЦИОНЕРНОЕ ОБЩЕСТВО "СЕВКАЗЭНЕРГО" </v>
      </c>
    </row>
    <row r="2" spans="1:6">
      <c r="A2" s="73"/>
    </row>
    <row r="3" spans="1:6">
      <c r="A3" s="73" t="s">
        <v>95</v>
      </c>
    </row>
    <row r="4" spans="1:6">
      <c r="A4" s="73" t="str">
        <f>Ф2!A4</f>
        <v>за период, заканчивающийся 30 сентября 2020 года</v>
      </c>
    </row>
    <row r="5" spans="1:6">
      <c r="A5" s="140" t="str">
        <f>Ф2!A5</f>
        <v>(в тыс. тенге)</v>
      </c>
      <c r="B5" s="141"/>
      <c r="C5" s="75"/>
    </row>
    <row r="6" spans="1:6" ht="16.5" thickBot="1"/>
    <row r="7" spans="1:6" ht="32.25" thickBot="1">
      <c r="A7" s="238" t="s">
        <v>66</v>
      </c>
      <c r="B7" s="239" t="str">
        <f>Ф2!E7</f>
        <v>9 месяцев 2020 г.</v>
      </c>
      <c r="C7" s="240" t="str">
        <f>Ф2!G7</f>
        <v>9 месяцев 2019 г.</v>
      </c>
    </row>
    <row r="8" spans="1:6" ht="31.5">
      <c r="A8" s="231" t="s">
        <v>96</v>
      </c>
      <c r="B8" s="241"/>
      <c r="C8" s="242"/>
    </row>
    <row r="9" spans="1:6">
      <c r="A9" s="235" t="s">
        <v>97</v>
      </c>
      <c r="B9" s="143">
        <f>Ф2!E29</f>
        <v>6289</v>
      </c>
      <c r="C9" s="243">
        <f>Ф2!G29</f>
        <v>2902253</v>
      </c>
    </row>
    <row r="10" spans="1:6">
      <c r="A10" s="235" t="s">
        <v>98</v>
      </c>
      <c r="B10" s="143"/>
      <c r="C10" s="243"/>
    </row>
    <row r="11" spans="1:6">
      <c r="A11" s="233" t="s">
        <v>99</v>
      </c>
      <c r="B11" s="144">
        <v>3891893</v>
      </c>
      <c r="C11" s="144">
        <v>3821126</v>
      </c>
    </row>
    <row r="12" spans="1:6">
      <c r="A12" s="233" t="s">
        <v>83</v>
      </c>
      <c r="B12" s="144">
        <f>-Ф2!E25</f>
        <v>2542900</v>
      </c>
      <c r="C12" s="144">
        <f>-Ф2!G25</f>
        <v>2006428</v>
      </c>
    </row>
    <row r="13" spans="1:6" ht="18" customHeight="1">
      <c r="A13" s="233" t="s">
        <v>100</v>
      </c>
      <c r="B13" s="144">
        <v>-47436</v>
      </c>
      <c r="C13" s="144">
        <v>27994</v>
      </c>
      <c r="E13" s="5"/>
      <c r="F13" s="5"/>
    </row>
    <row r="14" spans="1:6" ht="18.75" hidden="1" customHeight="1">
      <c r="A14" s="233" t="s">
        <v>101</v>
      </c>
      <c r="B14" s="144">
        <v>0</v>
      </c>
      <c r="C14" s="144"/>
    </row>
    <row r="15" spans="1:6">
      <c r="A15" s="233" t="s">
        <v>102</v>
      </c>
      <c r="B15" s="144">
        <v>186853</v>
      </c>
      <c r="C15" s="144">
        <v>34944</v>
      </c>
    </row>
    <row r="16" spans="1:6" ht="18.75" hidden="1" customHeight="1">
      <c r="A16" s="233" t="s">
        <v>103</v>
      </c>
      <c r="B16" s="144"/>
      <c r="C16" s="144"/>
    </row>
    <row r="17" spans="1:6" ht="14.25" hidden="1" customHeight="1">
      <c r="A17" s="233" t="s">
        <v>104</v>
      </c>
      <c r="B17" s="144">
        <v>0</v>
      </c>
      <c r="C17" s="144"/>
    </row>
    <row r="18" spans="1:6" ht="15" hidden="1" customHeight="1">
      <c r="A18" s="233" t="s">
        <v>195</v>
      </c>
      <c r="B18" s="144"/>
      <c r="C18" s="144"/>
    </row>
    <row r="19" spans="1:6">
      <c r="A19" s="233" t="s">
        <v>105</v>
      </c>
      <c r="B19" s="144">
        <f>-Ф2!E23</f>
        <v>203920</v>
      </c>
      <c r="C19" s="144">
        <f>-Ф2!G23</f>
        <v>-36011</v>
      </c>
    </row>
    <row r="20" spans="1:6">
      <c r="A20" s="233" t="s">
        <v>106</v>
      </c>
      <c r="B20" s="144">
        <f>-87773-4669</f>
        <v>-92442</v>
      </c>
      <c r="C20" s="144">
        <f>-383-23404</f>
        <v>-23787</v>
      </c>
      <c r="E20" s="5"/>
      <c r="F20" s="5"/>
    </row>
    <row r="21" spans="1:6">
      <c r="A21" s="233" t="s">
        <v>82</v>
      </c>
      <c r="B21" s="144">
        <f>-Ф2!E24</f>
        <v>-629546</v>
      </c>
      <c r="C21" s="144">
        <f>-Ф2!G24</f>
        <v>-156636</v>
      </c>
    </row>
    <row r="22" spans="1:6">
      <c r="A22" s="235" t="s">
        <v>107</v>
      </c>
      <c r="B22" s="145">
        <f>SUM(B9:B21)</f>
        <v>6062431</v>
      </c>
      <c r="C22" s="145">
        <f>SUM(C9:C21)</f>
        <v>8576311</v>
      </c>
    </row>
    <row r="23" spans="1:6">
      <c r="A23" s="235" t="s">
        <v>108</v>
      </c>
      <c r="B23" s="145"/>
      <c r="C23" s="145"/>
    </row>
    <row r="24" spans="1:6">
      <c r="A24" s="233" t="s">
        <v>109</v>
      </c>
      <c r="B24" s="144">
        <v>-260862</v>
      </c>
      <c r="C24" s="144">
        <v>-381099</v>
      </c>
    </row>
    <row r="25" spans="1:6">
      <c r="A25" s="233" t="s">
        <v>110</v>
      </c>
      <c r="B25" s="144">
        <v>886343</v>
      </c>
      <c r="C25" s="144">
        <v>-170559</v>
      </c>
    </row>
    <row r="26" spans="1:6" ht="15.75" customHeight="1">
      <c r="A26" s="233" t="s">
        <v>111</v>
      </c>
      <c r="B26" s="144">
        <v>402490</v>
      </c>
      <c r="C26" s="144">
        <v>-356331</v>
      </c>
    </row>
    <row r="27" spans="1:6" ht="15.75" customHeight="1">
      <c r="A27" s="233" t="s">
        <v>179</v>
      </c>
      <c r="B27" s="144">
        <v>-608078</v>
      </c>
      <c r="C27" s="144">
        <v>-42182</v>
      </c>
    </row>
    <row r="28" spans="1:6">
      <c r="A28" s="233" t="s">
        <v>112</v>
      </c>
      <c r="B28" s="144">
        <v>-3145879</v>
      </c>
      <c r="C28" s="144">
        <v>716772</v>
      </c>
    </row>
    <row r="29" spans="1:6">
      <c r="A29" s="233" t="s">
        <v>113</v>
      </c>
      <c r="B29" s="144">
        <v>289639</v>
      </c>
      <c r="C29" s="144">
        <v>847433</v>
      </c>
    </row>
    <row r="30" spans="1:6">
      <c r="A30" s="233" t="s">
        <v>114</v>
      </c>
      <c r="B30" s="144">
        <v>-813037</v>
      </c>
      <c r="C30" s="144">
        <v>-126383</v>
      </c>
    </row>
    <row r="31" spans="1:6">
      <c r="A31" s="233" t="s">
        <v>180</v>
      </c>
      <c r="B31" s="144">
        <v>-140913</v>
      </c>
      <c r="C31" s="144">
        <v>-321383</v>
      </c>
    </row>
    <row r="32" spans="1:6" ht="31.5">
      <c r="A32" s="233" t="s">
        <v>115</v>
      </c>
      <c r="B32" s="144">
        <v>2512248</v>
      </c>
      <c r="C32" s="144">
        <v>-595691</v>
      </c>
    </row>
    <row r="33" spans="1:8" outlineLevel="1">
      <c r="A33" s="233" t="s">
        <v>116</v>
      </c>
      <c r="B33" s="144"/>
      <c r="C33" s="144"/>
    </row>
    <row r="34" spans="1:8" ht="31.5" outlineLevel="1">
      <c r="A34" s="233" t="s">
        <v>117</v>
      </c>
      <c r="B34" s="144"/>
      <c r="C34" s="144"/>
    </row>
    <row r="35" spans="1:8">
      <c r="A35" s="235" t="s">
        <v>118</v>
      </c>
      <c r="B35" s="143">
        <f>SUM(B22:B34)</f>
        <v>5184382</v>
      </c>
      <c r="C35" s="143">
        <f>SUM(C22:C34)</f>
        <v>8146888</v>
      </c>
    </row>
    <row r="36" spans="1:8">
      <c r="A36" s="233" t="s">
        <v>119</v>
      </c>
      <c r="B36" s="144">
        <v>-909443</v>
      </c>
      <c r="C36" s="144">
        <v>-397856</v>
      </c>
    </row>
    <row r="37" spans="1:8">
      <c r="A37" s="233" t="s">
        <v>120</v>
      </c>
      <c r="B37" s="144">
        <v>-2809141</v>
      </c>
      <c r="C37" s="144">
        <v>-2160621</v>
      </c>
    </row>
    <row r="38" spans="1:8" ht="32.25" thickBot="1">
      <c r="A38" s="244" t="s">
        <v>121</v>
      </c>
      <c r="B38" s="146">
        <f>SUM(B35:B37)</f>
        <v>1465798</v>
      </c>
      <c r="C38" s="146">
        <f>SUM(C35:C37)</f>
        <v>5588411</v>
      </c>
    </row>
    <row r="39" spans="1:8" ht="31.5">
      <c r="A39" s="245" t="s">
        <v>122</v>
      </c>
      <c r="B39" s="142"/>
      <c r="C39" s="142"/>
    </row>
    <row r="40" spans="1:8">
      <c r="A40" s="233" t="s">
        <v>123</v>
      </c>
      <c r="B40" s="144">
        <v>-2127382</v>
      </c>
      <c r="C40" s="144">
        <v>-2944819</v>
      </c>
    </row>
    <row r="41" spans="1:8">
      <c r="A41" s="233" t="s">
        <v>181</v>
      </c>
      <c r="B41" s="144">
        <v>1450</v>
      </c>
      <c r="C41" s="144">
        <v>172339</v>
      </c>
    </row>
    <row r="42" spans="1:8">
      <c r="A42" s="233" t="s">
        <v>124</v>
      </c>
      <c r="B42" s="144">
        <v>0</v>
      </c>
      <c r="C42" s="144">
        <v>-316</v>
      </c>
    </row>
    <row r="43" spans="1:8">
      <c r="A43" s="233" t="s">
        <v>125</v>
      </c>
      <c r="B43" s="147">
        <v>-26363745</v>
      </c>
      <c r="C43" s="147">
        <v>-17912781</v>
      </c>
    </row>
    <row r="44" spans="1:8">
      <c r="A44" s="233" t="s">
        <v>126</v>
      </c>
      <c r="B44" s="147">
        <v>39002</v>
      </c>
      <c r="C44" s="147">
        <v>119926</v>
      </c>
    </row>
    <row r="45" spans="1:8">
      <c r="A45" s="233" t="s">
        <v>127</v>
      </c>
      <c r="B45" s="144">
        <v>26180796</v>
      </c>
      <c r="C45" s="144">
        <v>17588000</v>
      </c>
      <c r="H45" s="65" t="s">
        <v>128</v>
      </c>
    </row>
    <row r="46" spans="1:8">
      <c r="A46" s="234" t="s">
        <v>205</v>
      </c>
      <c r="B46" s="144">
        <v>-5365000</v>
      </c>
      <c r="C46" s="258">
        <v>-6126220</v>
      </c>
    </row>
    <row r="47" spans="1:8">
      <c r="A47" s="233" t="s">
        <v>196</v>
      </c>
      <c r="B47" s="144">
        <v>1700000</v>
      </c>
      <c r="C47" s="258">
        <v>1274580</v>
      </c>
    </row>
    <row r="48" spans="1:8" hidden="1">
      <c r="A48" s="233" t="s">
        <v>129</v>
      </c>
      <c r="B48" s="144"/>
      <c r="C48" s="144"/>
    </row>
    <row r="49" spans="1:3" ht="15.75" customHeight="1" thickBot="1">
      <c r="A49" s="246" t="s">
        <v>130</v>
      </c>
      <c r="B49" s="247">
        <f>SUM(B40:B48)</f>
        <v>-5934879</v>
      </c>
      <c r="C49" s="247">
        <f>SUM(C40:C48)</f>
        <v>-7829291</v>
      </c>
    </row>
    <row r="50" spans="1:3" ht="31.5">
      <c r="A50" s="231" t="s">
        <v>131</v>
      </c>
      <c r="B50" s="232"/>
      <c r="C50" s="232"/>
    </row>
    <row r="51" spans="1:3">
      <c r="A51" s="233" t="s">
        <v>132</v>
      </c>
      <c r="B51" s="147">
        <v>14653919</v>
      </c>
      <c r="C51" s="147">
        <v>15998404</v>
      </c>
    </row>
    <row r="52" spans="1:3">
      <c r="A52" s="233" t="s">
        <v>133</v>
      </c>
      <c r="B52" s="147">
        <v>5000000</v>
      </c>
      <c r="C52" s="147"/>
    </row>
    <row r="53" spans="1:3">
      <c r="A53" s="233" t="s">
        <v>134</v>
      </c>
      <c r="B53" s="147">
        <v>-9814792</v>
      </c>
      <c r="C53" s="147">
        <v>-11033675</v>
      </c>
    </row>
    <row r="54" spans="1:3">
      <c r="A54" s="233" t="s">
        <v>135</v>
      </c>
      <c r="B54" s="147">
        <v>-5494690</v>
      </c>
      <c r="C54" s="147">
        <v>0</v>
      </c>
    </row>
    <row r="55" spans="1:3" hidden="1">
      <c r="A55" s="233" t="s">
        <v>136</v>
      </c>
      <c r="B55" s="147"/>
      <c r="C55" s="147"/>
    </row>
    <row r="56" spans="1:3">
      <c r="A56" s="233" t="s">
        <v>137</v>
      </c>
      <c r="B56" s="147"/>
      <c r="C56" s="147">
        <v>-1483439</v>
      </c>
    </row>
    <row r="57" spans="1:3" hidden="1">
      <c r="A57" s="233" t="s">
        <v>175</v>
      </c>
      <c r="B57" s="147"/>
      <c r="C57" s="147"/>
    </row>
    <row r="58" spans="1:3">
      <c r="A58" s="233" t="s">
        <v>206</v>
      </c>
      <c r="B58" s="147">
        <v>-72000</v>
      </c>
      <c r="C58" s="147"/>
    </row>
    <row r="59" spans="1:3" ht="16.5" hidden="1" customHeight="1">
      <c r="A59" s="234" t="s">
        <v>176</v>
      </c>
      <c r="B59" s="147"/>
      <c r="C59" s="147"/>
    </row>
    <row r="60" spans="1:3" hidden="1">
      <c r="A60" s="233" t="s">
        <v>182</v>
      </c>
      <c r="B60" s="147"/>
      <c r="C60" s="147"/>
    </row>
    <row r="61" spans="1:3" ht="31.5">
      <c r="A61" s="235" t="s">
        <v>138</v>
      </c>
      <c r="B61" s="148">
        <f>SUM(B51:B60)</f>
        <v>4272437</v>
      </c>
      <c r="C61" s="148">
        <f>SUM(C51:C60)</f>
        <v>3481290</v>
      </c>
    </row>
    <row r="62" spans="1:3" s="73" customFormat="1" ht="16.5" thickBot="1">
      <c r="A62" s="236" t="s">
        <v>139</v>
      </c>
      <c r="B62" s="237">
        <f>SUM(B61,B49,B38)</f>
        <v>-196644</v>
      </c>
      <c r="C62" s="237">
        <f>SUM(C61,C49,C38)</f>
        <v>1240410</v>
      </c>
    </row>
    <row r="63" spans="1:3" s="73" customFormat="1" ht="16.5" thickBot="1">
      <c r="A63" s="229" t="s">
        <v>140</v>
      </c>
      <c r="B63" s="230">
        <f>Ф1!D28</f>
        <v>223873</v>
      </c>
      <c r="C63" s="230">
        <v>454400</v>
      </c>
    </row>
    <row r="64" spans="1:3" ht="16.5" thickBot="1">
      <c r="A64" s="151" t="s">
        <v>141</v>
      </c>
      <c r="B64" s="152"/>
      <c r="C64" s="152"/>
    </row>
    <row r="65" spans="1:3" s="73" customFormat="1">
      <c r="A65" s="149" t="s">
        <v>142</v>
      </c>
      <c r="B65" s="150">
        <f>SUM(B62:B64)</f>
        <v>27229</v>
      </c>
      <c r="C65" s="150">
        <f>SUM(C62:C64)</f>
        <v>1694810</v>
      </c>
    </row>
    <row r="66" spans="1:3">
      <c r="B66" s="50"/>
      <c r="C66" s="5"/>
    </row>
    <row r="67" spans="1:3">
      <c r="B67" s="50"/>
      <c r="C67" s="5"/>
    </row>
    <row r="68" spans="1:3">
      <c r="A68" s="127" t="str">
        <f>Ф2!A41</f>
        <v>Генеральный директор</v>
      </c>
      <c r="B68" s="153"/>
      <c r="C68" s="133" t="str">
        <f>Ф2!G41</f>
        <v>Татаров И.В.</v>
      </c>
    </row>
    <row r="69" spans="1:3" ht="12" customHeight="1">
      <c r="A69" s="131"/>
      <c r="C69" s="133"/>
    </row>
    <row r="70" spans="1:3" ht="9.75" customHeight="1">
      <c r="A70" s="131"/>
      <c r="C70" s="133"/>
    </row>
    <row r="71" spans="1:3" ht="18.75" customHeight="1">
      <c r="A71" s="127" t="s">
        <v>62</v>
      </c>
      <c r="B71" s="153"/>
      <c r="C71" s="133" t="str">
        <f>Ф1!D79</f>
        <v>Алексеевене Т.В.</v>
      </c>
    </row>
    <row r="72" spans="1:3">
      <c r="A72" s="154"/>
      <c r="B72" s="154"/>
      <c r="C72" s="155"/>
    </row>
    <row r="73" spans="1:3">
      <c r="A73" s="61" t="s">
        <v>64</v>
      </c>
      <c r="B73" s="61"/>
      <c r="C73" s="61"/>
    </row>
    <row r="74" spans="1:3">
      <c r="B74" s="50"/>
      <c r="C74" s="5"/>
    </row>
    <row r="75" spans="1:3">
      <c r="B75" s="50">
        <f>B63-Ф1!D28</f>
        <v>0</v>
      </c>
      <c r="C75" s="5"/>
    </row>
    <row r="76" spans="1:3">
      <c r="B76" s="50">
        <f>B65-Ф1!C28</f>
        <v>0</v>
      </c>
      <c r="C76" s="5"/>
    </row>
  </sheetData>
  <sheetProtection selectLockedCells="1" selectUnlockedCells="1"/>
  <pageMargins left="0.85972222222222228" right="0.14027777777777778" top="0.47986111111111113" bottom="0.3" header="0.51180555555555551" footer="0.51180555555555551"/>
  <pageSetup paperSize="9" scale="71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P33" sqref="P33"/>
    </sheetView>
  </sheetViews>
  <sheetFormatPr defaultRowHeight="12.75" outlineLevelRow="2" outlineLevelCol="1"/>
  <cols>
    <col min="1" max="1" width="51.5703125" style="156" customWidth="1"/>
    <col min="2" max="2" width="13.5703125" style="156" customWidth="1"/>
    <col min="3" max="3" width="0" style="156" hidden="1" customWidth="1" outlineLevel="1"/>
    <col min="4" max="4" width="13.140625" style="156" customWidth="1" collapsed="1"/>
    <col min="5" max="5" width="13.140625" style="156" customWidth="1"/>
    <col min="6" max="7" width="0" style="156" hidden="1" customWidth="1" outlineLevel="1"/>
    <col min="8" max="8" width="14" style="156" customWidth="1" collapsed="1"/>
    <col min="9" max="9" width="14.42578125" style="156" customWidth="1"/>
    <col min="10" max="10" width="15.7109375" style="156" customWidth="1"/>
    <col min="11" max="11" width="17.5703125" style="156" customWidth="1"/>
    <col min="12" max="12" width="6" style="156" customWidth="1"/>
    <col min="13" max="13" width="16.85546875" style="157" customWidth="1"/>
    <col min="14" max="16384" width="9.140625" style="158"/>
  </cols>
  <sheetData>
    <row r="1" spans="1:13" ht="15.75">
      <c r="A1" s="6" t="str">
        <f>Ф1!A1</f>
        <v xml:space="preserve">АКЦИОНЕРНОЕ ОБЩЕСТВО "СЕВКАЗЭНЕРГО" </v>
      </c>
    </row>
    <row r="2" spans="1:13" s="162" customFormat="1" ht="15.75">
      <c r="A2" s="159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3" s="162" customFormat="1" ht="15.75">
      <c r="A3" s="163" t="s">
        <v>143</v>
      </c>
      <c r="B3" s="164"/>
      <c r="C3" s="164"/>
      <c r="D3" s="164"/>
      <c r="E3" s="164"/>
      <c r="F3" s="160"/>
      <c r="G3" s="160"/>
      <c r="H3" s="160"/>
      <c r="I3" s="160"/>
      <c r="J3" s="160"/>
      <c r="K3" s="160"/>
      <c r="L3" s="160"/>
      <c r="M3" s="161"/>
    </row>
    <row r="4" spans="1:13" s="162" customFormat="1" ht="15.75">
      <c r="A4" s="163" t="str">
        <f>Ф2!A4</f>
        <v>за период, заканчивающийся 30 сентября 2020 года</v>
      </c>
      <c r="B4" s="164"/>
      <c r="C4" s="164"/>
      <c r="D4" s="164"/>
      <c r="E4" s="165"/>
      <c r="F4" s="161"/>
      <c r="G4" s="161"/>
      <c r="H4" s="161"/>
      <c r="I4" s="161"/>
      <c r="J4" s="161"/>
      <c r="K4" s="161"/>
      <c r="L4" s="161"/>
      <c r="M4" s="161"/>
    </row>
    <row r="5" spans="1:13" s="162" customFormat="1" ht="15.75">
      <c r="A5" s="166" t="s">
        <v>2</v>
      </c>
      <c r="B5" s="167"/>
      <c r="C5" s="167"/>
      <c r="D5" s="167"/>
      <c r="E5" s="167"/>
      <c r="F5" s="168"/>
      <c r="G5" s="168"/>
      <c r="H5" s="168"/>
      <c r="I5" s="168"/>
      <c r="J5" s="168"/>
      <c r="K5" s="168"/>
      <c r="L5" s="161"/>
      <c r="M5" s="161"/>
    </row>
    <row r="6" spans="1:13" s="162" customFormat="1" ht="16.5" thickBot="1">
      <c r="A6" s="165"/>
      <c r="B6" s="165"/>
      <c r="C6" s="165"/>
      <c r="D6" s="165"/>
      <c r="E6" s="165"/>
      <c r="F6" s="161"/>
      <c r="G6" s="161"/>
      <c r="H6" s="161"/>
      <c r="I6" s="161"/>
      <c r="J6" s="161"/>
      <c r="K6" s="161"/>
      <c r="L6" s="161"/>
      <c r="M6" s="161"/>
    </row>
    <row r="7" spans="1:13" s="170" customFormat="1" ht="15.75" customHeight="1" thickBot="1">
      <c r="A7" s="280" t="s">
        <v>66</v>
      </c>
      <c r="B7" s="282" t="s">
        <v>144</v>
      </c>
      <c r="C7" s="282"/>
      <c r="D7" s="282"/>
      <c r="E7" s="282"/>
      <c r="F7" s="282"/>
      <c r="G7" s="282"/>
      <c r="H7" s="282"/>
      <c r="I7" s="282"/>
      <c r="J7" s="283" t="s">
        <v>34</v>
      </c>
      <c r="K7" s="285" t="s">
        <v>35</v>
      </c>
      <c r="L7" s="169"/>
      <c r="M7" s="51"/>
    </row>
    <row r="8" spans="1:13" s="170" customFormat="1" ht="99" customHeight="1" thickBot="1">
      <c r="A8" s="281"/>
      <c r="B8" s="171" t="s">
        <v>26</v>
      </c>
      <c r="C8" s="171" t="s">
        <v>27</v>
      </c>
      <c r="D8" s="171" t="s">
        <v>28</v>
      </c>
      <c r="E8" s="171" t="s">
        <v>29</v>
      </c>
      <c r="F8" s="171" t="s">
        <v>31</v>
      </c>
      <c r="G8" s="171" t="s">
        <v>145</v>
      </c>
      <c r="H8" s="172" t="s">
        <v>146</v>
      </c>
      <c r="I8" s="173" t="s">
        <v>147</v>
      </c>
      <c r="J8" s="284"/>
      <c r="K8" s="286"/>
      <c r="L8" s="169"/>
      <c r="M8" s="51"/>
    </row>
    <row r="9" spans="1:13" s="170" customFormat="1" ht="15.75">
      <c r="A9" s="202" t="str">
        <f>A54</f>
        <v>Сальдо на 31.12.19 г.</v>
      </c>
      <c r="B9" s="174">
        <v>16291512</v>
      </c>
      <c r="C9" s="174"/>
      <c r="D9" s="174">
        <v>277168</v>
      </c>
      <c r="E9" s="174">
        <f>E54</f>
        <v>18363469</v>
      </c>
      <c r="F9" s="174">
        <f t="shared" ref="F9:H9" si="0">F54</f>
        <v>0</v>
      </c>
      <c r="G9" s="174">
        <f t="shared" si="0"/>
        <v>0</v>
      </c>
      <c r="H9" s="174">
        <f t="shared" si="0"/>
        <v>23511020</v>
      </c>
      <c r="I9" s="175">
        <f>SUM(B9:H9)</f>
        <v>58443169</v>
      </c>
      <c r="J9" s="174"/>
      <c r="K9" s="203">
        <f t="shared" ref="K9:K30" si="1">I9+J9</f>
        <v>58443169</v>
      </c>
      <c r="L9" s="169"/>
      <c r="M9" s="51">
        <f>K9-Ф1!D44</f>
        <v>0</v>
      </c>
    </row>
    <row r="10" spans="1:13" s="170" customFormat="1" ht="15.75">
      <c r="A10" s="204" t="s">
        <v>148</v>
      </c>
      <c r="B10" s="176"/>
      <c r="C10" s="176"/>
      <c r="D10" s="176"/>
      <c r="E10" s="176"/>
      <c r="F10" s="176"/>
      <c r="G10" s="176"/>
      <c r="H10" s="176"/>
      <c r="I10" s="177">
        <f t="shared" ref="I10:I30" si="2">SUM(B10:H10)</f>
        <v>0</v>
      </c>
      <c r="J10" s="176"/>
      <c r="K10" s="205">
        <f t="shared" si="1"/>
        <v>0</v>
      </c>
      <c r="L10" s="169"/>
      <c r="M10" s="51"/>
    </row>
    <row r="11" spans="1:13" s="170" customFormat="1" ht="15.75" hidden="1">
      <c r="A11" s="204" t="s">
        <v>149</v>
      </c>
      <c r="B11" s="176"/>
      <c r="C11" s="176"/>
      <c r="D11" s="176"/>
      <c r="E11" s="176"/>
      <c r="F11" s="176"/>
      <c r="G11" s="176"/>
      <c r="H11" s="176"/>
      <c r="I11" s="177">
        <f t="shared" si="2"/>
        <v>0</v>
      </c>
      <c r="J11" s="176"/>
      <c r="K11" s="205">
        <f t="shared" si="1"/>
        <v>0</v>
      </c>
      <c r="L11" s="169"/>
      <c r="M11" s="51"/>
    </row>
    <row r="12" spans="1:13" s="170" customFormat="1" ht="15.75" hidden="1" outlineLevel="1">
      <c r="A12" s="204" t="s">
        <v>150</v>
      </c>
      <c r="B12" s="176"/>
      <c r="C12" s="176"/>
      <c r="D12" s="176"/>
      <c r="E12" s="176"/>
      <c r="F12" s="176"/>
      <c r="G12" s="176"/>
      <c r="H12" s="176"/>
      <c r="I12" s="177">
        <f t="shared" si="2"/>
        <v>0</v>
      </c>
      <c r="J12" s="176"/>
      <c r="K12" s="205">
        <f t="shared" si="1"/>
        <v>0</v>
      </c>
      <c r="L12" s="169"/>
      <c r="M12" s="51"/>
    </row>
    <row r="13" spans="1:13" s="170" customFormat="1" ht="15.75" hidden="1" outlineLevel="2">
      <c r="A13" s="204" t="s">
        <v>151</v>
      </c>
      <c r="B13" s="176"/>
      <c r="C13" s="176"/>
      <c r="D13" s="176"/>
      <c r="E13" s="176"/>
      <c r="F13" s="176"/>
      <c r="G13" s="176"/>
      <c r="H13" s="176"/>
      <c r="I13" s="177">
        <f t="shared" si="2"/>
        <v>0</v>
      </c>
      <c r="J13" s="176"/>
      <c r="K13" s="205">
        <f t="shared" si="1"/>
        <v>0</v>
      </c>
      <c r="L13" s="169"/>
      <c r="M13" s="51"/>
    </row>
    <row r="14" spans="1:13" s="170" customFormat="1" ht="31.5" hidden="1" outlineLevel="1" collapsed="1">
      <c r="A14" s="204" t="s">
        <v>152</v>
      </c>
      <c r="B14" s="176"/>
      <c r="C14" s="176"/>
      <c r="D14" s="176"/>
      <c r="E14" s="176"/>
      <c r="F14" s="176"/>
      <c r="G14" s="176"/>
      <c r="H14" s="176"/>
      <c r="I14" s="177">
        <f t="shared" si="2"/>
        <v>0</v>
      </c>
      <c r="J14" s="176"/>
      <c r="K14" s="205">
        <f t="shared" si="1"/>
        <v>0</v>
      </c>
      <c r="L14" s="169"/>
      <c r="M14" s="51"/>
    </row>
    <row r="15" spans="1:13" s="170" customFormat="1" ht="15.75" hidden="1" outlineLevel="1">
      <c r="A15" s="204" t="s">
        <v>153</v>
      </c>
      <c r="B15" s="176"/>
      <c r="C15" s="176"/>
      <c r="D15" s="176"/>
      <c r="E15" s="176"/>
      <c r="F15" s="176"/>
      <c r="G15" s="176"/>
      <c r="H15" s="176"/>
      <c r="I15" s="177">
        <f t="shared" si="2"/>
        <v>0</v>
      </c>
      <c r="J15" s="176"/>
      <c r="K15" s="205">
        <f t="shared" si="1"/>
        <v>0</v>
      </c>
      <c r="L15" s="169"/>
      <c r="M15" s="51"/>
    </row>
    <row r="16" spans="1:13" s="170" customFormat="1" ht="15.75" hidden="1" outlineLevel="1">
      <c r="A16" s="204" t="s">
        <v>154</v>
      </c>
      <c r="B16" s="176"/>
      <c r="C16" s="176"/>
      <c r="D16" s="176"/>
      <c r="E16" s="176"/>
      <c r="F16" s="176"/>
      <c r="G16" s="176"/>
      <c r="H16" s="176"/>
      <c r="I16" s="177">
        <f t="shared" si="2"/>
        <v>0</v>
      </c>
      <c r="J16" s="176"/>
      <c r="K16" s="205">
        <f t="shared" si="1"/>
        <v>0</v>
      </c>
      <c r="L16" s="169"/>
      <c r="M16" s="51"/>
    </row>
    <row r="17" spans="1:13" s="170" customFormat="1" ht="15.75" hidden="1" outlineLevel="1">
      <c r="A17" s="204" t="s">
        <v>155</v>
      </c>
      <c r="B17" s="176"/>
      <c r="C17" s="176"/>
      <c r="D17" s="176"/>
      <c r="E17" s="176"/>
      <c r="F17" s="176"/>
      <c r="G17" s="176"/>
      <c r="H17" s="176"/>
      <c r="I17" s="177">
        <f t="shared" si="2"/>
        <v>0</v>
      </c>
      <c r="J17" s="176"/>
      <c r="K17" s="205">
        <f t="shared" si="1"/>
        <v>0</v>
      </c>
      <c r="L17" s="169"/>
      <c r="M17" s="51"/>
    </row>
    <row r="18" spans="1:13" s="170" customFormat="1" ht="15.75" hidden="1" collapsed="1">
      <c r="A18" s="204" t="s">
        <v>156</v>
      </c>
      <c r="B18" s="176"/>
      <c r="C18" s="176"/>
      <c r="D18" s="176"/>
      <c r="E18" s="176"/>
      <c r="F18" s="176"/>
      <c r="G18" s="176"/>
      <c r="H18" s="176"/>
      <c r="I18" s="177">
        <f t="shared" si="2"/>
        <v>0</v>
      </c>
      <c r="J18" s="176"/>
      <c r="K18" s="205">
        <f t="shared" si="1"/>
        <v>0</v>
      </c>
      <c r="L18" s="169"/>
      <c r="M18" s="51"/>
    </row>
    <row r="19" spans="1:13" s="170" customFormat="1" ht="31.5">
      <c r="A19" s="204" t="s">
        <v>157</v>
      </c>
      <c r="B19" s="176"/>
      <c r="C19" s="176"/>
      <c r="D19" s="176"/>
      <c r="E19" s="176">
        <v>-749202</v>
      </c>
      <c r="F19" s="176"/>
      <c r="G19" s="176"/>
      <c r="H19" s="176">
        <f>E19*-1</f>
        <v>749202</v>
      </c>
      <c r="I19" s="177">
        <f t="shared" si="2"/>
        <v>0</v>
      </c>
      <c r="J19" s="176"/>
      <c r="K19" s="205">
        <f t="shared" si="1"/>
        <v>0</v>
      </c>
      <c r="L19" s="169"/>
      <c r="M19" s="51"/>
    </row>
    <row r="20" spans="1:13" s="170" customFormat="1" ht="31.5" outlineLevel="1">
      <c r="A20" s="204" t="s">
        <v>208</v>
      </c>
      <c r="B20" s="176"/>
      <c r="C20" s="176"/>
      <c r="D20" s="176"/>
      <c r="E20" s="176"/>
      <c r="F20" s="176"/>
      <c r="G20" s="176"/>
      <c r="H20" s="176">
        <v>-944737</v>
      </c>
      <c r="I20" s="177">
        <f t="shared" si="2"/>
        <v>-944737</v>
      </c>
      <c r="J20" s="176"/>
      <c r="K20" s="205">
        <f t="shared" si="1"/>
        <v>-944737</v>
      </c>
      <c r="L20" s="169"/>
      <c r="M20" s="51"/>
    </row>
    <row r="21" spans="1:13" s="170" customFormat="1" ht="31.5" hidden="1" outlineLevel="1">
      <c r="A21" s="204" t="s">
        <v>197</v>
      </c>
      <c r="B21" s="176"/>
      <c r="C21" s="176"/>
      <c r="D21" s="176"/>
      <c r="E21" s="176"/>
      <c r="F21" s="176"/>
      <c r="G21" s="176"/>
      <c r="H21" s="176"/>
      <c r="I21" s="177">
        <f t="shared" si="2"/>
        <v>0</v>
      </c>
      <c r="J21" s="176"/>
      <c r="K21" s="205">
        <f t="shared" si="1"/>
        <v>0</v>
      </c>
      <c r="L21" s="169"/>
      <c r="M21" s="51"/>
    </row>
    <row r="22" spans="1:13" s="170" customFormat="1" ht="15.75" hidden="1" customHeight="1" outlineLevel="1">
      <c r="A22" s="204" t="s">
        <v>158</v>
      </c>
      <c r="B22" s="176"/>
      <c r="C22" s="176"/>
      <c r="D22" s="176"/>
      <c r="E22" s="176"/>
      <c r="F22" s="176"/>
      <c r="G22" s="176"/>
      <c r="H22" s="176"/>
      <c r="I22" s="177">
        <f t="shared" si="2"/>
        <v>0</v>
      </c>
      <c r="J22" s="176"/>
      <c r="K22" s="205">
        <f t="shared" si="1"/>
        <v>0</v>
      </c>
      <c r="L22" s="169"/>
      <c r="M22" s="51"/>
    </row>
    <row r="23" spans="1:13" s="170" customFormat="1" ht="15.75" hidden="1" outlineLevel="1">
      <c r="A23" s="204" t="s">
        <v>159</v>
      </c>
      <c r="B23" s="176"/>
      <c r="C23" s="176"/>
      <c r="D23" s="176"/>
      <c r="E23" s="176"/>
      <c r="F23" s="176"/>
      <c r="G23" s="176"/>
      <c r="H23" s="176"/>
      <c r="I23" s="177">
        <f t="shared" si="2"/>
        <v>0</v>
      </c>
      <c r="J23" s="176"/>
      <c r="K23" s="205">
        <f t="shared" si="1"/>
        <v>0</v>
      </c>
      <c r="L23" s="169"/>
      <c r="M23" s="51"/>
    </row>
    <row r="24" spans="1:13" s="170" customFormat="1" ht="15.75" hidden="1">
      <c r="A24" s="204" t="s">
        <v>160</v>
      </c>
      <c r="B24" s="176"/>
      <c r="C24" s="176"/>
      <c r="D24" s="176"/>
      <c r="E24" s="176"/>
      <c r="F24" s="176"/>
      <c r="G24" s="176"/>
      <c r="H24" s="176"/>
      <c r="I24" s="177">
        <f t="shared" si="2"/>
        <v>0</v>
      </c>
      <c r="J24" s="176"/>
      <c r="K24" s="205">
        <f t="shared" si="1"/>
        <v>0</v>
      </c>
      <c r="L24" s="169"/>
      <c r="M24" s="51"/>
    </row>
    <row r="25" spans="1:13" s="170" customFormat="1" ht="16.5" hidden="1" customHeight="1" outlineLevel="1">
      <c r="A25" s="204" t="s">
        <v>161</v>
      </c>
      <c r="B25" s="176"/>
      <c r="C25" s="176"/>
      <c r="D25" s="176"/>
      <c r="E25" s="176"/>
      <c r="F25" s="176"/>
      <c r="G25" s="176"/>
      <c r="H25" s="176"/>
      <c r="I25" s="177">
        <f t="shared" si="2"/>
        <v>0</v>
      </c>
      <c r="J25" s="176"/>
      <c r="K25" s="205">
        <f t="shared" si="1"/>
        <v>0</v>
      </c>
      <c r="L25" s="169"/>
      <c r="M25" s="51"/>
    </row>
    <row r="26" spans="1:13" s="170" customFormat="1" ht="15.75" hidden="1" customHeight="1" outlineLevel="1">
      <c r="A26" s="204" t="s">
        <v>162</v>
      </c>
      <c r="B26" s="176"/>
      <c r="C26" s="176"/>
      <c r="D26" s="176"/>
      <c r="E26" s="176"/>
      <c r="F26" s="176"/>
      <c r="G26" s="176"/>
      <c r="H26" s="176"/>
      <c r="I26" s="177">
        <f t="shared" si="2"/>
        <v>0</v>
      </c>
      <c r="J26" s="176"/>
      <c r="K26" s="205">
        <f t="shared" si="1"/>
        <v>0</v>
      </c>
      <c r="L26" s="169"/>
      <c r="M26" s="51"/>
    </row>
    <row r="27" spans="1:13" s="170" customFormat="1" ht="15.75" collapsed="1">
      <c r="A27" s="204" t="s">
        <v>163</v>
      </c>
      <c r="B27" s="176"/>
      <c r="C27" s="176"/>
      <c r="D27" s="176"/>
      <c r="E27" s="176"/>
      <c r="F27" s="176"/>
      <c r="G27" s="176"/>
      <c r="H27" s="176">
        <v>-1855497</v>
      </c>
      <c r="I27" s="177">
        <f t="shared" si="2"/>
        <v>-1855497</v>
      </c>
      <c r="J27" s="176"/>
      <c r="K27" s="205">
        <f t="shared" si="1"/>
        <v>-1855497</v>
      </c>
      <c r="L27" s="169"/>
      <c r="M27" s="51"/>
    </row>
    <row r="28" spans="1:13" s="170" customFormat="1" ht="15.75" outlineLevel="1">
      <c r="A28" s="204" t="s">
        <v>184</v>
      </c>
      <c r="B28" s="176"/>
      <c r="C28" s="176"/>
      <c r="D28" s="176"/>
      <c r="E28" s="176"/>
      <c r="F28" s="176"/>
      <c r="G28" s="176"/>
      <c r="H28" s="176"/>
      <c r="I28" s="177">
        <f t="shared" si="2"/>
        <v>0</v>
      </c>
      <c r="J28" s="176"/>
      <c r="K28" s="205">
        <f t="shared" si="1"/>
        <v>0</v>
      </c>
      <c r="L28" s="169"/>
      <c r="M28" s="51"/>
    </row>
    <row r="29" spans="1:13" s="170" customFormat="1" ht="15.75">
      <c r="A29" s="204" t="s">
        <v>164</v>
      </c>
      <c r="B29" s="176"/>
      <c r="C29" s="176"/>
      <c r="D29" s="176"/>
      <c r="E29" s="176"/>
      <c r="F29" s="176"/>
      <c r="G29" s="176"/>
      <c r="H29" s="176">
        <f>Ф2!E35</f>
        <v>6289</v>
      </c>
      <c r="I29" s="177">
        <f t="shared" si="2"/>
        <v>6289</v>
      </c>
      <c r="J29" s="176"/>
      <c r="K29" s="205">
        <f t="shared" si="1"/>
        <v>6289</v>
      </c>
      <c r="L29" s="169"/>
      <c r="M29" s="51"/>
    </row>
    <row r="30" spans="1:13" s="170" customFormat="1" ht="15.75" hidden="1">
      <c r="A30" s="204" t="s">
        <v>165</v>
      </c>
      <c r="B30" s="176"/>
      <c r="C30" s="176"/>
      <c r="D30" s="176"/>
      <c r="E30" s="176"/>
      <c r="F30" s="176"/>
      <c r="G30" s="176"/>
      <c r="H30" s="176"/>
      <c r="I30" s="177">
        <f t="shared" si="2"/>
        <v>0</v>
      </c>
      <c r="J30" s="176"/>
      <c r="K30" s="205">
        <f t="shared" si="1"/>
        <v>0</v>
      </c>
      <c r="L30" s="169"/>
      <c r="M30" s="51"/>
    </row>
    <row r="31" spans="1:13" s="170" customFormat="1" ht="16.5" thickBot="1">
      <c r="A31" s="255" t="s">
        <v>207</v>
      </c>
      <c r="B31" s="178">
        <f>SUM(B9:B30)</f>
        <v>16291512</v>
      </c>
      <c r="C31" s="178">
        <f>SUM(C9:C30)</f>
        <v>0</v>
      </c>
      <c r="D31" s="178">
        <f t="shared" ref="D31:K31" si="3">SUM(D9:D30)</f>
        <v>277168</v>
      </c>
      <c r="E31" s="178">
        <f t="shared" si="3"/>
        <v>17614267</v>
      </c>
      <c r="F31" s="178">
        <f t="shared" si="3"/>
        <v>0</v>
      </c>
      <c r="G31" s="178">
        <f t="shared" si="3"/>
        <v>0</v>
      </c>
      <c r="H31" s="178">
        <f t="shared" si="3"/>
        <v>21466277</v>
      </c>
      <c r="I31" s="179">
        <f t="shared" si="3"/>
        <v>55649224</v>
      </c>
      <c r="J31" s="179">
        <f t="shared" si="3"/>
        <v>0</v>
      </c>
      <c r="K31" s="206">
        <f t="shared" si="3"/>
        <v>55649224</v>
      </c>
      <c r="L31" s="180"/>
      <c r="M31" s="51">
        <f>K31-Ф1!C44</f>
        <v>0</v>
      </c>
    </row>
    <row r="32" spans="1:13" s="170" customFormat="1" ht="15.75">
      <c r="A32" s="202" t="s">
        <v>185</v>
      </c>
      <c r="B32" s="174">
        <v>16291512</v>
      </c>
      <c r="C32" s="174"/>
      <c r="D32" s="174">
        <v>277168</v>
      </c>
      <c r="E32" s="174">
        <v>19310757</v>
      </c>
      <c r="F32" s="174"/>
      <c r="G32" s="174"/>
      <c r="H32" s="260">
        <v>20308992</v>
      </c>
      <c r="I32" s="181">
        <f>SUM(B32:H32)</f>
        <v>56188429</v>
      </c>
      <c r="J32" s="182"/>
      <c r="K32" s="207">
        <f t="shared" ref="K32:K53" si="4">I32+J32</f>
        <v>56188429</v>
      </c>
      <c r="L32" s="169"/>
      <c r="M32" s="51"/>
    </row>
    <row r="33" spans="1:13" s="170" customFormat="1" ht="15.75">
      <c r="A33" s="204" t="s">
        <v>148</v>
      </c>
      <c r="B33" s="176"/>
      <c r="C33" s="176"/>
      <c r="D33" s="176"/>
      <c r="E33" s="176"/>
      <c r="F33" s="176"/>
      <c r="G33" s="176"/>
      <c r="H33" s="259"/>
      <c r="I33" s="177">
        <f t="shared" ref="I33:I53" si="5">SUM(B33:H33)</f>
        <v>0</v>
      </c>
      <c r="J33" s="176"/>
      <c r="K33" s="205">
        <f t="shared" si="4"/>
        <v>0</v>
      </c>
      <c r="L33" s="180"/>
      <c r="M33" s="51"/>
    </row>
    <row r="34" spans="1:13" s="170" customFormat="1" ht="31.5" hidden="1">
      <c r="A34" s="204" t="s">
        <v>166</v>
      </c>
      <c r="B34" s="176"/>
      <c r="C34" s="176"/>
      <c r="D34" s="176"/>
      <c r="E34" s="176"/>
      <c r="F34" s="176"/>
      <c r="G34" s="176"/>
      <c r="H34" s="176"/>
      <c r="I34" s="177">
        <f t="shared" si="5"/>
        <v>0</v>
      </c>
      <c r="J34" s="176"/>
      <c r="K34" s="205">
        <f t="shared" si="4"/>
        <v>0</v>
      </c>
      <c r="L34" s="169"/>
      <c r="M34" s="51"/>
    </row>
    <row r="35" spans="1:13" s="170" customFormat="1" ht="15.75" hidden="1">
      <c r="A35" s="204" t="s">
        <v>151</v>
      </c>
      <c r="B35" s="176"/>
      <c r="C35" s="176"/>
      <c r="D35" s="176"/>
      <c r="E35" s="176"/>
      <c r="F35" s="176"/>
      <c r="G35" s="176"/>
      <c r="H35" s="176"/>
      <c r="I35" s="177">
        <f t="shared" si="5"/>
        <v>0</v>
      </c>
      <c r="J35" s="176"/>
      <c r="K35" s="205">
        <f t="shared" si="4"/>
        <v>0</v>
      </c>
      <c r="L35" s="169"/>
      <c r="M35" s="51"/>
    </row>
    <row r="36" spans="1:13" s="170" customFormat="1" ht="15.75" hidden="1" customHeight="1">
      <c r="A36" s="204" t="s">
        <v>153</v>
      </c>
      <c r="B36" s="176"/>
      <c r="C36" s="176"/>
      <c r="D36" s="176"/>
      <c r="E36" s="176"/>
      <c r="F36" s="176"/>
      <c r="G36" s="176"/>
      <c r="H36" s="176"/>
      <c r="I36" s="177">
        <f t="shared" si="5"/>
        <v>0</v>
      </c>
      <c r="J36" s="176"/>
      <c r="K36" s="205">
        <f t="shared" si="4"/>
        <v>0</v>
      </c>
      <c r="L36" s="169"/>
      <c r="M36" s="51"/>
    </row>
    <row r="37" spans="1:13" s="170" customFormat="1" ht="15.75" hidden="1" customHeight="1">
      <c r="A37" s="204" t="s">
        <v>154</v>
      </c>
      <c r="B37" s="176"/>
      <c r="C37" s="176"/>
      <c r="D37" s="176"/>
      <c r="E37" s="176"/>
      <c r="F37" s="176"/>
      <c r="G37" s="176"/>
      <c r="H37" s="176"/>
      <c r="I37" s="177">
        <f t="shared" si="5"/>
        <v>0</v>
      </c>
      <c r="J37" s="176"/>
      <c r="K37" s="205">
        <f t="shared" si="4"/>
        <v>0</v>
      </c>
      <c r="L37" s="169"/>
      <c r="M37" s="51"/>
    </row>
    <row r="38" spans="1:13" s="170" customFormat="1" ht="15.75" hidden="1" customHeight="1">
      <c r="A38" s="204" t="s">
        <v>155</v>
      </c>
      <c r="B38" s="176"/>
      <c r="C38" s="176"/>
      <c r="D38" s="176"/>
      <c r="E38" s="176"/>
      <c r="F38" s="176"/>
      <c r="G38" s="176"/>
      <c r="H38" s="176"/>
      <c r="I38" s="177">
        <f t="shared" si="5"/>
        <v>0</v>
      </c>
      <c r="J38" s="176"/>
      <c r="K38" s="205">
        <f t="shared" si="4"/>
        <v>0</v>
      </c>
      <c r="L38" s="169"/>
      <c r="M38" s="51"/>
    </row>
    <row r="39" spans="1:13" s="170" customFormat="1" ht="33" hidden="1" customHeight="1">
      <c r="A39" s="204" t="s">
        <v>152</v>
      </c>
      <c r="B39" s="176"/>
      <c r="C39" s="176"/>
      <c r="D39" s="176"/>
      <c r="E39" s="176"/>
      <c r="F39" s="176"/>
      <c r="G39" s="176"/>
      <c r="H39" s="176"/>
      <c r="I39" s="177">
        <f t="shared" si="5"/>
        <v>0</v>
      </c>
      <c r="J39" s="176"/>
      <c r="K39" s="205">
        <f t="shared" si="4"/>
        <v>0</v>
      </c>
      <c r="L39" s="169"/>
      <c r="M39" s="51"/>
    </row>
    <row r="40" spans="1:13" s="170" customFormat="1" ht="33.75" customHeight="1">
      <c r="A40" s="204" t="s">
        <v>157</v>
      </c>
      <c r="B40" s="176"/>
      <c r="C40" s="176"/>
      <c r="D40" s="176"/>
      <c r="E40" s="176">
        <v>-947288</v>
      </c>
      <c r="F40" s="176"/>
      <c r="G40" s="176"/>
      <c r="H40" s="176">
        <f>E40*-1</f>
        <v>947288</v>
      </c>
      <c r="I40" s="177">
        <f t="shared" si="5"/>
        <v>0</v>
      </c>
      <c r="J40" s="176"/>
      <c r="K40" s="205">
        <f t="shared" si="4"/>
        <v>0</v>
      </c>
      <c r="L40" s="169"/>
      <c r="M40" s="51"/>
    </row>
    <row r="41" spans="1:13" s="170" customFormat="1" ht="15.75" hidden="1" customHeight="1">
      <c r="A41" s="204" t="s">
        <v>167</v>
      </c>
      <c r="B41" s="176"/>
      <c r="C41" s="176"/>
      <c r="D41" s="176"/>
      <c r="E41" s="176"/>
      <c r="F41" s="176"/>
      <c r="G41" s="176"/>
      <c r="H41" s="176"/>
      <c r="I41" s="177">
        <f t="shared" si="5"/>
        <v>0</v>
      </c>
      <c r="J41" s="176"/>
      <c r="K41" s="205">
        <f t="shared" si="4"/>
        <v>0</v>
      </c>
      <c r="L41" s="169"/>
      <c r="M41" s="51"/>
    </row>
    <row r="42" spans="1:13" s="170" customFormat="1" ht="31.5">
      <c r="A42" s="204" t="s">
        <v>208</v>
      </c>
      <c r="B42" s="176"/>
      <c r="C42" s="176"/>
      <c r="D42" s="176"/>
      <c r="E42" s="176"/>
      <c r="F42" s="176"/>
      <c r="G42" s="176"/>
      <c r="H42" s="176">
        <v>-163561</v>
      </c>
      <c r="I42" s="177">
        <f t="shared" si="5"/>
        <v>-163561</v>
      </c>
      <c r="J42" s="176"/>
      <c r="K42" s="205">
        <f t="shared" si="4"/>
        <v>-163561</v>
      </c>
      <c r="L42" s="169"/>
      <c r="M42" s="51"/>
    </row>
    <row r="43" spans="1:13" s="170" customFormat="1" ht="31.5" hidden="1">
      <c r="A43" s="204" t="s">
        <v>168</v>
      </c>
      <c r="B43" s="176"/>
      <c r="C43" s="176"/>
      <c r="D43" s="176"/>
      <c r="E43" s="176"/>
      <c r="F43" s="176"/>
      <c r="G43" s="176"/>
      <c r="H43" s="176"/>
      <c r="I43" s="177">
        <f t="shared" si="5"/>
        <v>0</v>
      </c>
      <c r="J43" s="176"/>
      <c r="K43" s="205">
        <f t="shared" si="4"/>
        <v>0</v>
      </c>
      <c r="L43" s="169"/>
      <c r="M43" s="51"/>
    </row>
    <row r="44" spans="1:13" s="170" customFormat="1" ht="15.75" hidden="1" customHeight="1">
      <c r="A44" s="204" t="s">
        <v>158</v>
      </c>
      <c r="B44" s="176"/>
      <c r="C44" s="176"/>
      <c r="D44" s="176"/>
      <c r="E44" s="176"/>
      <c r="F44" s="176"/>
      <c r="G44" s="176"/>
      <c r="H44" s="176"/>
      <c r="I44" s="177">
        <f t="shared" si="5"/>
        <v>0</v>
      </c>
      <c r="J44" s="176"/>
      <c r="K44" s="205">
        <f t="shared" si="4"/>
        <v>0</v>
      </c>
      <c r="L44" s="169"/>
      <c r="M44" s="51"/>
    </row>
    <row r="45" spans="1:13" s="170" customFormat="1" ht="15.75" hidden="1">
      <c r="A45" s="204" t="s">
        <v>159</v>
      </c>
      <c r="B45" s="176"/>
      <c r="C45" s="176"/>
      <c r="D45" s="176"/>
      <c r="E45" s="176"/>
      <c r="F45" s="176"/>
      <c r="G45" s="176"/>
      <c r="H45" s="176"/>
      <c r="I45" s="177">
        <f t="shared" si="5"/>
        <v>0</v>
      </c>
      <c r="J45" s="176"/>
      <c r="K45" s="205">
        <f t="shared" si="4"/>
        <v>0</v>
      </c>
      <c r="L45" s="169"/>
      <c r="M45" s="51"/>
    </row>
    <row r="46" spans="1:13" s="170" customFormat="1" ht="15.75" hidden="1">
      <c r="A46" s="204" t="s">
        <v>160</v>
      </c>
      <c r="B46" s="176"/>
      <c r="C46" s="176"/>
      <c r="D46" s="176"/>
      <c r="E46" s="176"/>
      <c r="F46" s="176"/>
      <c r="G46" s="176"/>
      <c r="H46" s="176"/>
      <c r="I46" s="177">
        <f t="shared" si="5"/>
        <v>0</v>
      </c>
      <c r="J46" s="176"/>
      <c r="K46" s="205">
        <f t="shared" si="4"/>
        <v>0</v>
      </c>
      <c r="L46" s="169"/>
      <c r="M46" s="51"/>
    </row>
    <row r="47" spans="1:13" s="170" customFormat="1" ht="15.75" hidden="1" customHeight="1">
      <c r="A47" s="208" t="s">
        <v>169</v>
      </c>
      <c r="B47" s="176"/>
      <c r="C47" s="176"/>
      <c r="D47" s="176"/>
      <c r="E47" s="176"/>
      <c r="F47" s="176"/>
      <c r="G47" s="176"/>
      <c r="H47" s="176"/>
      <c r="I47" s="177">
        <f t="shared" si="5"/>
        <v>0</v>
      </c>
      <c r="J47" s="176"/>
      <c r="K47" s="205">
        <f t="shared" si="4"/>
        <v>0</v>
      </c>
      <c r="L47" s="169"/>
      <c r="M47" s="51"/>
    </row>
    <row r="48" spans="1:13" s="170" customFormat="1" ht="15.75" hidden="1">
      <c r="A48" s="204" t="s">
        <v>170</v>
      </c>
      <c r="B48" s="176"/>
      <c r="C48" s="176"/>
      <c r="D48" s="176"/>
      <c r="E48" s="176"/>
      <c r="F48" s="176"/>
      <c r="G48" s="176"/>
      <c r="H48" s="176"/>
      <c r="I48" s="177">
        <f t="shared" si="5"/>
        <v>0</v>
      </c>
      <c r="J48" s="176"/>
      <c r="K48" s="205">
        <f t="shared" si="4"/>
        <v>0</v>
      </c>
      <c r="L48" s="169"/>
      <c r="M48" s="51"/>
    </row>
    <row r="49" spans="1:13" s="170" customFormat="1" ht="31.5">
      <c r="A49" s="204" t="s">
        <v>197</v>
      </c>
      <c r="B49" s="176"/>
      <c r="C49" s="176"/>
      <c r="D49" s="176"/>
      <c r="E49" s="176"/>
      <c r="F49" s="176"/>
      <c r="G49" s="176"/>
      <c r="H49" s="176">
        <v>-418138</v>
      </c>
      <c r="I49" s="177">
        <f t="shared" si="5"/>
        <v>-418138</v>
      </c>
      <c r="J49" s="176"/>
      <c r="K49" s="205">
        <f t="shared" si="4"/>
        <v>-418138</v>
      </c>
      <c r="L49" s="169"/>
      <c r="M49" s="51"/>
    </row>
    <row r="50" spans="1:13" s="170" customFormat="1" ht="15.75">
      <c r="A50" s="204" t="s">
        <v>163</v>
      </c>
      <c r="B50" s="176"/>
      <c r="C50" s="176"/>
      <c r="D50" s="176"/>
      <c r="E50" s="176"/>
      <c r="F50" s="176"/>
      <c r="G50" s="176"/>
      <c r="H50" s="176">
        <v>-874579</v>
      </c>
      <c r="I50" s="177">
        <f t="shared" si="5"/>
        <v>-874579</v>
      </c>
      <c r="J50" s="176"/>
      <c r="K50" s="205">
        <f t="shared" si="4"/>
        <v>-874579</v>
      </c>
      <c r="L50" s="169"/>
      <c r="M50" s="51"/>
    </row>
    <row r="51" spans="1:13" s="170" customFormat="1" ht="15.75">
      <c r="A51" s="204" t="s">
        <v>184</v>
      </c>
      <c r="B51" s="176"/>
      <c r="C51" s="176"/>
      <c r="D51" s="176"/>
      <c r="E51" s="176"/>
      <c r="F51" s="176"/>
      <c r="G51" s="176"/>
      <c r="H51" s="176"/>
      <c r="I51" s="177">
        <f t="shared" si="5"/>
        <v>0</v>
      </c>
      <c r="J51" s="176"/>
      <c r="K51" s="205">
        <f t="shared" si="4"/>
        <v>0</v>
      </c>
      <c r="L51" s="169"/>
      <c r="M51" s="51"/>
    </row>
    <row r="52" spans="1:13" s="170" customFormat="1" ht="15.75">
      <c r="A52" s="204" t="str">
        <f>A29</f>
        <v>Прибыль (убыток) за период</v>
      </c>
      <c r="B52" s="176"/>
      <c r="C52" s="176"/>
      <c r="D52" s="176"/>
      <c r="E52" s="176"/>
      <c r="F52" s="176"/>
      <c r="G52" s="176"/>
      <c r="H52" s="176">
        <v>3711018</v>
      </c>
      <c r="I52" s="177">
        <f t="shared" si="5"/>
        <v>3711018</v>
      </c>
      <c r="J52" s="176"/>
      <c r="K52" s="205">
        <f t="shared" si="4"/>
        <v>3711018</v>
      </c>
      <c r="L52" s="169"/>
      <c r="M52" s="51"/>
    </row>
    <row r="53" spans="1:13" s="170" customFormat="1" ht="15.75" hidden="1">
      <c r="A53" s="204" t="s">
        <v>165</v>
      </c>
      <c r="B53" s="176"/>
      <c r="C53" s="176"/>
      <c r="D53" s="176"/>
      <c r="E53" s="176"/>
      <c r="F53" s="176"/>
      <c r="G53" s="176"/>
      <c r="H53" s="176"/>
      <c r="I53" s="177">
        <f t="shared" si="5"/>
        <v>0</v>
      </c>
      <c r="J53" s="176"/>
      <c r="K53" s="205">
        <f t="shared" si="4"/>
        <v>0</v>
      </c>
      <c r="L53" s="169"/>
      <c r="M53" s="51"/>
    </row>
    <row r="54" spans="1:13" s="185" customFormat="1" ht="16.5" thickBot="1">
      <c r="A54" s="209" t="s">
        <v>198</v>
      </c>
      <c r="B54" s="210">
        <f>SUM(B32:B53)</f>
        <v>16291512</v>
      </c>
      <c r="C54" s="210"/>
      <c r="D54" s="210">
        <f t="shared" ref="D54:K54" si="6">SUM(D32:D53)</f>
        <v>277168</v>
      </c>
      <c r="E54" s="210">
        <f t="shared" si="6"/>
        <v>18363469</v>
      </c>
      <c r="F54" s="210">
        <f t="shared" si="6"/>
        <v>0</v>
      </c>
      <c r="G54" s="210">
        <f t="shared" si="6"/>
        <v>0</v>
      </c>
      <c r="H54" s="210">
        <f t="shared" si="6"/>
        <v>23511020</v>
      </c>
      <c r="I54" s="210">
        <f t="shared" si="6"/>
        <v>58443169</v>
      </c>
      <c r="J54" s="210">
        <f t="shared" si="6"/>
        <v>0</v>
      </c>
      <c r="K54" s="211">
        <f t="shared" si="6"/>
        <v>58443169</v>
      </c>
      <c r="L54" s="183"/>
      <c r="M54" s="184"/>
    </row>
    <row r="55" spans="1:13" s="185" customFormat="1" ht="15.75" hidden="1">
      <c r="A55" s="186"/>
      <c r="B55" s="187">
        <f t="shared" ref="B55:K55" si="7">B54-B9</f>
        <v>0</v>
      </c>
      <c r="C55" s="187">
        <f t="shared" si="7"/>
        <v>0</v>
      </c>
      <c r="D55" s="187">
        <f t="shared" si="7"/>
        <v>0</v>
      </c>
      <c r="E55" s="187">
        <f t="shared" si="7"/>
        <v>0</v>
      </c>
      <c r="F55" s="187">
        <f t="shared" si="7"/>
        <v>0</v>
      </c>
      <c r="G55" s="187">
        <f t="shared" si="7"/>
        <v>0</v>
      </c>
      <c r="H55" s="187">
        <f t="shared" si="7"/>
        <v>0</v>
      </c>
      <c r="I55" s="187">
        <f t="shared" si="7"/>
        <v>0</v>
      </c>
      <c r="J55" s="187">
        <f t="shared" si="7"/>
        <v>0</v>
      </c>
      <c r="K55" s="187">
        <f t="shared" si="7"/>
        <v>0</v>
      </c>
      <c r="L55" s="183"/>
      <c r="M55" s="184"/>
    </row>
    <row r="56" spans="1:13" s="185" customFormat="1" ht="15.75">
      <c r="A56" s="186"/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3"/>
      <c r="M56" s="184"/>
    </row>
    <row r="57" spans="1:13" s="185" customFormat="1" ht="15.75" hidden="1">
      <c r="A57" s="154"/>
      <c r="B57" s="154"/>
      <c r="D57" s="188"/>
      <c r="E57" s="163"/>
      <c r="F57" s="189"/>
      <c r="G57" s="189"/>
      <c r="H57" s="190"/>
      <c r="I57" s="191"/>
      <c r="J57" s="192"/>
      <c r="K57" s="193"/>
      <c r="L57" s="169"/>
      <c r="M57" s="184"/>
    </row>
    <row r="58" spans="1:13" s="185" customFormat="1" ht="15.75" customHeight="1">
      <c r="A58" s="278" t="str">
        <f>Ф3!A68</f>
        <v>Генеральный директор</v>
      </c>
      <c r="B58" s="278"/>
      <c r="C58" s="278"/>
      <c r="D58" s="278"/>
      <c r="E58" s="7"/>
      <c r="F58" s="10"/>
      <c r="G58" s="10"/>
      <c r="H58" s="194" t="s">
        <v>171</v>
      </c>
      <c r="I58" s="10" t="str">
        <f>Ф3!C68</f>
        <v>Татаров И.В.</v>
      </c>
      <c r="J58" s="190"/>
      <c r="K58" s="169"/>
      <c r="L58" s="183"/>
      <c r="M58" s="184"/>
    </row>
    <row r="59" spans="1:13" s="185" customFormat="1" ht="15.75">
      <c r="A59" s="127"/>
      <c r="B59" s="127"/>
      <c r="C59" s="127"/>
      <c r="D59" s="195"/>
      <c r="E59" s="163"/>
      <c r="F59" s="194"/>
      <c r="G59" s="194"/>
      <c r="H59" s="194"/>
      <c r="I59" s="194"/>
      <c r="J59" s="196"/>
      <c r="K59" s="196"/>
      <c r="L59" s="183"/>
      <c r="M59" s="184"/>
    </row>
    <row r="60" spans="1:13" s="185" customFormat="1" ht="15.75">
      <c r="A60" s="131"/>
      <c r="B60" s="131"/>
      <c r="C60" s="134"/>
      <c r="D60" s="195"/>
      <c r="E60" s="194"/>
      <c r="F60" s="194"/>
      <c r="G60" s="194"/>
      <c r="H60" s="194"/>
      <c r="I60" s="194"/>
      <c r="J60" s="197"/>
      <c r="K60" s="196"/>
      <c r="L60" s="183"/>
      <c r="M60" s="184"/>
    </row>
    <row r="61" spans="1:13" ht="15.75" customHeight="1">
      <c r="A61" s="278" t="s">
        <v>62</v>
      </c>
      <c r="B61" s="278"/>
      <c r="C61" s="278"/>
      <c r="D61" s="198"/>
      <c r="E61" s="10"/>
      <c r="F61" s="10"/>
      <c r="G61" s="10"/>
      <c r="H61" s="10" t="s">
        <v>171</v>
      </c>
      <c r="I61" s="10" t="s">
        <v>63</v>
      </c>
    </row>
    <row r="62" spans="1:13" ht="15.75">
      <c r="A62" s="131"/>
      <c r="B62" s="131"/>
      <c r="C62" s="131"/>
      <c r="D62" s="199"/>
    </row>
    <row r="63" spans="1:13">
      <c r="A63" s="61" t="s">
        <v>64</v>
      </c>
      <c r="B63" s="61"/>
    </row>
  </sheetData>
  <sheetProtection selectLockedCells="1" selectUnlockedCells="1"/>
  <mergeCells count="6">
    <mergeCell ref="A61:C61"/>
    <mergeCell ref="A7:A8"/>
    <mergeCell ref="B7:I7"/>
    <mergeCell ref="J7:J8"/>
    <mergeCell ref="K7:K8"/>
    <mergeCell ref="A58:D58"/>
  </mergeCells>
  <printOptions horizontalCentered="1"/>
  <pageMargins left="0.39374999999999999" right="0.15972222222222221" top="0.3" bottom="0.2298611111111111" header="0.51180555555555551" footer="0.51180555555555551"/>
  <pageSetup paperSize="9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2020-11-13T07:19:33Z</cp:lastPrinted>
  <dcterms:created xsi:type="dcterms:W3CDTF">2015-11-19T03:34:18Z</dcterms:created>
  <dcterms:modified xsi:type="dcterms:W3CDTF">2020-11-13T07:20:27Z</dcterms:modified>
</cp:coreProperties>
</file>