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05" windowWidth="12120" windowHeight="9435" activeTab="1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Ф1!$A$1:$D$84</definedName>
    <definedName name="_xlnm.Print_Area" localSheetId="1">Ф2!$A$1:$H$49</definedName>
    <definedName name="_xlnm.Print_Area" localSheetId="2">Ф3!$A$1:$AX$70</definedName>
    <definedName name="_xlnm.Print_Area" localSheetId="3">Ф4!$A$1:$K$62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45621"/>
</workbook>
</file>

<file path=xl/calcChain.xml><?xml version="1.0" encoding="utf-8"?>
<calcChain xmlns="http://schemas.openxmlformats.org/spreadsheetml/2006/main">
  <c r="I41" i="4" l="1"/>
  <c r="I42" i="4"/>
  <c r="I43" i="4"/>
  <c r="I44" i="4"/>
  <c r="I45" i="4"/>
  <c r="I46" i="4"/>
  <c r="I47" i="4"/>
  <c r="I48" i="4"/>
  <c r="I49" i="4"/>
  <c r="K49" i="4" s="1"/>
  <c r="I50" i="4"/>
  <c r="C18" i="1"/>
  <c r="D18" i="1"/>
  <c r="D33" i="1" s="1"/>
  <c r="D85" i="1" s="1"/>
  <c r="C31" i="1"/>
  <c r="D31" i="1"/>
  <c r="C35" i="1"/>
  <c r="D35" i="1"/>
  <c r="C44" i="1"/>
  <c r="C46" i="1" s="1"/>
  <c r="D44" i="1"/>
  <c r="D46" i="1"/>
  <c r="C58" i="1"/>
  <c r="D58" i="1"/>
  <c r="C72" i="1"/>
  <c r="D72" i="1"/>
  <c r="A1" i="2"/>
  <c r="E14" i="2"/>
  <c r="E19" i="2" s="1"/>
  <c r="E29" i="2" s="1"/>
  <c r="F14" i="2"/>
  <c r="F19" i="2" s="1"/>
  <c r="F29" i="2" s="1"/>
  <c r="F31" i="2" s="1"/>
  <c r="F35" i="2" s="1"/>
  <c r="G14" i="2"/>
  <c r="G19" i="2" s="1"/>
  <c r="G29" i="2" s="1"/>
  <c r="G31" i="2" s="1"/>
  <c r="G35" i="2" s="1"/>
  <c r="H14" i="2"/>
  <c r="H19" i="2" s="1"/>
  <c r="H29" i="2" s="1"/>
  <c r="H31" i="2" s="1"/>
  <c r="H35" i="2" s="1"/>
  <c r="A44" i="2"/>
  <c r="A65" i="3" s="1"/>
  <c r="A57" i="4" s="1"/>
  <c r="G44" i="2"/>
  <c r="A1" i="3"/>
  <c r="A4" i="3"/>
  <c r="A5" i="3"/>
  <c r="B7" i="3"/>
  <c r="C7" i="3"/>
  <c r="B48" i="3"/>
  <c r="C48" i="3"/>
  <c r="B58" i="3"/>
  <c r="C58" i="3"/>
  <c r="B60" i="3"/>
  <c r="B72" i="3" s="1"/>
  <c r="C65" i="3"/>
  <c r="I57" i="4"/>
  <c r="C68" i="3"/>
  <c r="A1" i="4"/>
  <c r="A4" i="4"/>
  <c r="I9" i="4"/>
  <c r="K9" i="4" s="1"/>
  <c r="M9" i="4" s="1"/>
  <c r="I10" i="4"/>
  <c r="K10" i="4"/>
  <c r="I11" i="4"/>
  <c r="K11" i="4" s="1"/>
  <c r="I12" i="4"/>
  <c r="K12" i="4" s="1"/>
  <c r="I13" i="4"/>
  <c r="K13" i="4" s="1"/>
  <c r="I14" i="4"/>
  <c r="K14" i="4"/>
  <c r="I15" i="4"/>
  <c r="K15" i="4" s="1"/>
  <c r="I16" i="4"/>
  <c r="K16" i="4"/>
  <c r="I17" i="4"/>
  <c r="K17" i="4" s="1"/>
  <c r="I18" i="4"/>
  <c r="K18" i="4"/>
  <c r="I19" i="4"/>
  <c r="K19" i="4" s="1"/>
  <c r="I20" i="4"/>
  <c r="K20" i="4"/>
  <c r="I21" i="4"/>
  <c r="K21" i="4" s="1"/>
  <c r="I22" i="4"/>
  <c r="K22" i="4"/>
  <c r="I23" i="4"/>
  <c r="K23" i="4" s="1"/>
  <c r="I24" i="4"/>
  <c r="K24" i="4"/>
  <c r="I25" i="4"/>
  <c r="K25" i="4" s="1"/>
  <c r="I26" i="4"/>
  <c r="K26" i="4"/>
  <c r="I27" i="4"/>
  <c r="K27" i="4" s="1"/>
  <c r="I28" i="4"/>
  <c r="K28" i="4"/>
  <c r="I30" i="4"/>
  <c r="K30" i="4" s="1"/>
  <c r="B31" i="4"/>
  <c r="C31" i="4"/>
  <c r="D31" i="4"/>
  <c r="E31" i="4"/>
  <c r="F31" i="4"/>
  <c r="G31" i="4"/>
  <c r="J31" i="4"/>
  <c r="I32" i="4"/>
  <c r="K32" i="4"/>
  <c r="I33" i="4"/>
  <c r="K33" i="4" s="1"/>
  <c r="I34" i="4"/>
  <c r="K34" i="4"/>
  <c r="I35" i="4"/>
  <c r="K35" i="4" s="1"/>
  <c r="I36" i="4"/>
  <c r="K36" i="4"/>
  <c r="I37" i="4"/>
  <c r="K37" i="4" s="1"/>
  <c r="I38" i="4"/>
  <c r="K38" i="4"/>
  <c r="I39" i="4"/>
  <c r="K39" i="4" s="1"/>
  <c r="I40" i="4"/>
  <c r="K40" i="4" s="1"/>
  <c r="K41" i="4"/>
  <c r="K42" i="4"/>
  <c r="K43" i="4"/>
  <c r="K44" i="4"/>
  <c r="K45" i="4"/>
  <c r="K46" i="4"/>
  <c r="K47" i="4"/>
  <c r="K48" i="4"/>
  <c r="A51" i="4"/>
  <c r="I52" i="4"/>
  <c r="K52" i="4"/>
  <c r="B53" i="4"/>
  <c r="B54" i="4"/>
  <c r="D53" i="4"/>
  <c r="E53" i="4"/>
  <c r="E54" i="4" s="1"/>
  <c r="F53" i="4"/>
  <c r="G53" i="4"/>
  <c r="G54" i="4" s="1"/>
  <c r="J53" i="4"/>
  <c r="J54" i="4" s="1"/>
  <c r="C54" i="4"/>
  <c r="D54" i="4"/>
  <c r="F54" i="4"/>
  <c r="D74" i="1"/>
  <c r="K50" i="4" l="1"/>
  <c r="K53" i="4" s="1"/>
  <c r="I53" i="4"/>
  <c r="C9" i="3"/>
  <c r="C22" i="3" s="1"/>
  <c r="C36" i="3" s="1"/>
  <c r="C39" i="3" s="1"/>
  <c r="C59" i="3" s="1"/>
  <c r="C62" i="3" s="1"/>
  <c r="H51" i="4"/>
  <c r="G50" i="2" s="1"/>
  <c r="B9" i="3"/>
  <c r="B22" i="3" s="1"/>
  <c r="B36" i="3" s="1"/>
  <c r="B39" i="3" s="1"/>
  <c r="B59" i="3" s="1"/>
  <c r="B62" i="3" s="1"/>
  <c r="B73" i="3" s="1"/>
  <c r="E31" i="2"/>
  <c r="E35" i="2" s="1"/>
  <c r="C74" i="1"/>
  <c r="C33" i="1"/>
  <c r="I51" i="4" l="1"/>
  <c r="H53" i="4"/>
  <c r="H54" i="4" s="1"/>
  <c r="H29" i="4"/>
  <c r="E50" i="2" s="1"/>
  <c r="C85" i="1"/>
  <c r="K51" i="4" l="1"/>
  <c r="K54" i="4" s="1"/>
  <c r="I54" i="4"/>
  <c r="H31" i="4"/>
  <c r="I29" i="4"/>
  <c r="K29" i="4" l="1"/>
  <c r="K31" i="4" s="1"/>
  <c r="M31" i="4" s="1"/>
  <c r="I31" i="4"/>
</calcChain>
</file>

<file path=xl/sharedStrings.xml><?xml version="1.0" encoding="utf-8"?>
<sst xmlns="http://schemas.openxmlformats.org/spreadsheetml/2006/main" count="249" uniqueCount="205">
  <si>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</si>
  <si>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</si>
  <si>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</si>
  <si>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</si>
  <si>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</si>
  <si>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</si>
  <si>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</si>
  <si>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</si>
  <si>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</si>
  <si>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</si>
  <si>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Ссуды, предоставленные клиентам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</si>
  <si>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</si>
  <si>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</si>
  <si>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</si>
  <si>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</si>
  <si>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</si>
  <si>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</si>
  <si>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</si>
  <si>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Текущая часть ссуд, предоставленных клиентам</t>
  </si>
  <si>
    <t>Торговая дебиторская задолженность</t>
  </si>
  <si>
    <t>Авансы, выданные на приобретение краткосрочных активов</t>
  </si>
  <si>
    <t>Налоги к возмещению и предварительно оплаченные налоги</t>
  </si>
  <si>
    <t>Предоплата по подоходному налогу</t>
  </si>
  <si>
    <t>Прочая дебиторская задолженность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</si>
  <si>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</si>
  <si>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</si>
  <si>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</si>
  <si>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</si>
  <si>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</si>
  <si>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</si>
  <si>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</si>
  <si>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</si>
  <si>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</si>
  <si>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</si>
  <si>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</si>
  <si>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</si>
  <si>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</si>
  <si>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</si>
  <si>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</si>
  <si>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</si>
  <si>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</si>
  <si>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</si>
  <si>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</si>
  <si>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</si>
  <si>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</si>
  <si>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</si>
  <si>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</si>
  <si>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</si>
  <si>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</si>
  <si>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</si>
  <si>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</si>
  <si>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</si>
  <si>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</si>
  <si>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</si>
  <si>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</si>
  <si>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</si>
  <si>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</si>
  <si>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</si>
  <si>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</si>
  <si>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</si>
  <si>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</si>
  <si>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Налоги и внебюджетные платежи к уплате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</si>
  <si>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</si>
  <si>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</si>
  <si>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</si>
  <si>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</si>
  <si>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</si>
  <si>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</si>
  <si>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Ларичев Л.В.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</si>
  <si>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</si>
  <si>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</si>
  <si>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</si>
  <si>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</si>
  <si>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</si>
  <si>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</si>
  <si>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</si>
  <si>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</si>
  <si>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</si>
  <si>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</si>
  <si>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</si>
  <si>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</si>
  <si>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</si>
  <si>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</si>
  <si>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</si>
  <si>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</si>
  <si>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</si>
  <si>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33, 34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</si>
  <si>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</si>
  <si>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</si>
  <si>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</si>
  <si>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</si>
  <si>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</si>
  <si>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</si>
  <si>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</si>
  <si>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</si>
  <si>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</si>
  <si>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</si>
  <si>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</si>
  <si>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</si>
  <si>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-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</si>
  <si>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</si>
  <si>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</si>
  <si>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</si>
  <si>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</si>
  <si>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</si>
  <si>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</si>
  <si>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</si>
  <si>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</si>
  <si>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сомнительным долгам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</si>
  <si>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</si>
  <si>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</si>
  <si>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</si>
  <si>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</si>
  <si>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</si>
  <si>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</si>
  <si>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</si>
  <si>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</si>
  <si>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</si>
  <si>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</si>
  <si>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</si>
  <si>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</si>
  <si>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налогов к возм-ю и предв-но оплаченных  налогов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</si>
  <si>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</si>
  <si>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</si>
  <si>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>Увеличение (уменьшение) долгосрочной кредиторской задолженности</t>
  </si>
  <si>
    <t xml:space="preserve">Увеличение (уменьшение) авансов полученных </t>
  </si>
  <si>
    <t>Увеличение (уменьшение) налогов и внебюджетных платежей к оплате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</si>
  <si>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</si>
  <si>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</si>
  <si>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</si>
  <si>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</si>
  <si>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</si>
  <si>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</si>
  <si>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</si>
  <si>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</si>
  <si>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</si>
  <si>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Изменение в авансах, выданных на 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</si>
  <si>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</si>
  <si>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</si>
  <si>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</si>
  <si>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</si>
  <si>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</si>
  <si>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</si>
  <si>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</si>
  <si>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</si>
  <si>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</si>
  <si>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</si>
  <si>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</si>
  <si>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</si>
  <si>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</si>
  <si>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</si>
  <si>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>Финансовая помощь, полученная от связанной стороны</t>
  </si>
  <si>
    <t>Погашение финансовой помощи связанной стороной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</si>
  <si>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</si>
  <si>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</si>
  <si>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</si>
  <si>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</si>
  <si>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</si>
  <si>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</si>
  <si>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</si>
  <si>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</si>
  <si>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</si>
  <si>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</si>
  <si>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Сальдо на 31.12.14 г.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</si>
  <si>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</si>
  <si>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</si>
  <si>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</si>
  <si>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</si>
  <si>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</si>
  <si>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</si>
  <si>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</si>
  <si>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</si>
  <si>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</si>
  <si>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</si>
  <si>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</si>
  <si>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Корректировка справедл ст-ти инвестиций, имеющихся в налич. для продажи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</si>
  <si>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</si>
  <si>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</si>
  <si>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</si>
  <si>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</si>
  <si>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</si>
  <si>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</si>
  <si>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год от прекращенных операций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</si>
  <si>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</si>
  <si>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</si>
  <si>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</si>
  <si>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</si>
  <si>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</si>
  <si>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</si>
  <si>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</si>
  <si>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</si>
  <si>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Сальдо на 31.12.15 г.</t>
  </si>
  <si>
    <t>по состоянию на 30 сентября 2016 года</t>
  </si>
  <si>
    <t>за период, заканчивающийся 30 сентября 2016 года</t>
  </si>
  <si>
    <t>9 месяцев 2016 г.</t>
  </si>
  <si>
    <t>3 квартал 2016 г.</t>
  </si>
  <si>
    <t>9 месяцев 2015 г.</t>
  </si>
  <si>
    <t>3 квартал 2015 г.</t>
  </si>
  <si>
    <t>Сальдо на 30.09.16 г.</t>
  </si>
  <si>
    <t>Сальдо на 30.09.15 г.</t>
  </si>
  <si>
    <t xml:space="preserve">Балансовая стоимость одной простой акции по состоянию на 31.12.2015 г. составляет 354 тенге </t>
  </si>
  <si>
    <t xml:space="preserve">Балансовая стоимость одной простой акции по состоянию на 30.09.2016 г. составляет 378 тенге  </t>
  </si>
  <si>
    <t>Базовая и разводненная прибыль на одну простую акцию по состоянию на 30.09.2016 г. составила 24,00 тенге</t>
  </si>
  <si>
    <t>Базовая и разводненная прибыль на одну простую акцию по состоянию на 30.09.2015 г. составила -5,49 тенге</t>
  </si>
  <si>
    <t>ИТОГО СОВОКУПНЫЙ ДОХОД /УБЫТОК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</si>
</sst>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1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00_);_(* \(#,##0.0000\);_(* \-_);_(@_)"/>
    <numFmt numFmtId="223" formatCode="_(* #,##0.00_);_(* \(#,##0.00\);_(* \-_);_(@_)"/>
    <numFmt numFmtId="224" formatCode="#\ ###\ ##0"/>
  </numFmts>
  <fonts count="36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78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2" fillId="0" borderId="14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220" fontId="21" fillId="0" borderId="14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220" fontId="2" fillId="0" borderId="17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21" fillId="0" borderId="8" xfId="1478" applyNumberFormat="1" applyFont="1" applyFill="1" applyBorder="1" applyAlignment="1">
      <alignment horizontal="right" wrapText="1"/>
    </xf>
    <xf numFmtId="220" fontId="21" fillId="0" borderId="9" xfId="1478" applyNumberFormat="1" applyFont="1" applyFill="1" applyBorder="1" applyAlignment="1">
      <alignment horizontal="right" wrapText="1"/>
    </xf>
    <xf numFmtId="199" fontId="16" fillId="0" borderId="18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220" fontId="2" fillId="0" borderId="19" xfId="1478" applyNumberFormat="1" applyFont="1" applyFill="1" applyBorder="1" applyAlignment="1">
      <alignment horizontal="right" wrapText="1"/>
    </xf>
    <xf numFmtId="199" fontId="17" fillId="0" borderId="10" xfId="1478" applyNumberFormat="1" applyFont="1" applyBorder="1" applyAlignment="1">
      <alignment horizontal="left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3" xfId="1478" applyNumberFormat="1" applyFont="1" applyFill="1" applyBorder="1" applyAlignment="1">
      <alignment horizontal="left" wrapText="1" indent="2"/>
    </xf>
    <xf numFmtId="199" fontId="17" fillId="0" borderId="13" xfId="1478" applyNumberFormat="1" applyFont="1" applyBorder="1" applyAlignment="1">
      <alignment horizontal="left" wrapText="1" indent="1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220" fontId="21" fillId="0" borderId="17" xfId="1478" applyNumberFormat="1" applyFont="1" applyFill="1" applyBorder="1" applyAlignment="1">
      <alignment horizontal="right" wrapText="1"/>
    </xf>
    <xf numFmtId="199" fontId="17" fillId="0" borderId="7" xfId="1478" applyNumberFormat="1" applyFont="1" applyFill="1" applyBorder="1" applyAlignment="1">
      <alignment horizontal="center"/>
    </xf>
    <xf numFmtId="199" fontId="16" fillId="0" borderId="0" xfId="1478" applyNumberFormat="1" applyFont="1" applyFill="1"/>
    <xf numFmtId="199" fontId="16" fillId="0" borderId="0" xfId="1478" applyNumberFormat="1" applyFont="1" applyFill="1" applyAlignment="1">
      <alignment horizontal="center"/>
    </xf>
    <xf numFmtId="199" fontId="2" fillId="0" borderId="0" xfId="1478" applyNumberFormat="1" applyFont="1" applyFill="1"/>
    <xf numFmtId="222" fontId="2" fillId="0" borderId="0" xfId="1478" applyNumberFormat="1" applyFont="1" applyFill="1"/>
    <xf numFmtId="223" fontId="2" fillId="0" borderId="0" xfId="1478" applyNumberFormat="1" applyFont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20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0" fontId="21" fillId="0" borderId="13" xfId="1478" applyFont="1" applyBorder="1" applyAlignment="1">
      <alignment horizontal="left" wrapText="1"/>
    </xf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224" fontId="2" fillId="0" borderId="1" xfId="1478" applyNumberFormat="1" applyFont="1" applyBorder="1" applyAlignment="1">
      <alignment horizontal="right"/>
    </xf>
    <xf numFmtId="0" fontId="21" fillId="0" borderId="21" xfId="1478" applyFont="1" applyBorder="1"/>
    <xf numFmtId="0" fontId="21" fillId="0" borderId="22" xfId="1478" applyFont="1" applyBorder="1" applyAlignment="1">
      <alignment wrapText="1"/>
    </xf>
    <xf numFmtId="0" fontId="21" fillId="0" borderId="22" xfId="1478" applyFont="1" applyBorder="1" applyAlignment="1">
      <alignment horizontal="center" wrapText="1"/>
    </xf>
    <xf numFmtId="0" fontId="21" fillId="0" borderId="22" xfId="1478" applyFont="1" applyBorder="1" applyAlignment="1">
      <alignment horizontal="center" vertical="center" wrapText="1"/>
    </xf>
    <xf numFmtId="199" fontId="21" fillId="0" borderId="22" xfId="1478" applyNumberFormat="1" applyFont="1" applyBorder="1" applyAlignment="1">
      <alignment horizontal="right" wrapText="1"/>
    </xf>
    <xf numFmtId="199" fontId="21" fillId="0" borderId="23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4" xfId="1478" applyNumberFormat="1" applyFont="1" applyBorder="1" applyAlignment="1">
      <alignment horizontal="right" wrapText="1"/>
    </xf>
    <xf numFmtId="199" fontId="2" fillId="0" borderId="25" xfId="1478" applyNumberFormat="1" applyFont="1" applyBorder="1" applyAlignment="1">
      <alignment horizontal="right" wrapText="1"/>
    </xf>
    <xf numFmtId="0" fontId="2" fillId="0" borderId="22" xfId="1478" applyFont="1" applyBorder="1" applyAlignment="1">
      <alignment horizontal="center" vertical="center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199" fontId="2" fillId="0" borderId="0" xfId="1478" applyNumberFormat="1" applyFont="1" applyFill="1" applyAlignment="1"/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20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3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20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0" fontId="21" fillId="0" borderId="6" xfId="1478" applyFont="1" applyBorder="1" applyAlignment="1">
      <alignment horizontal="center" vertical="top"/>
    </xf>
    <xf numFmtId="49" fontId="21" fillId="0" borderId="8" xfId="1478" applyNumberFormat="1" applyFont="1" applyFill="1" applyBorder="1" applyAlignment="1">
      <alignment horizontal="center" vertical="top" wrapText="1"/>
    </xf>
    <xf numFmtId="49" fontId="21" fillId="0" borderId="9" xfId="1478" applyNumberFormat="1" applyFont="1" applyBorder="1" applyAlignment="1">
      <alignment horizontal="center" vertical="top" wrapText="1"/>
    </xf>
    <xf numFmtId="0" fontId="21" fillId="0" borderId="26" xfId="1478" applyFont="1" applyBorder="1" applyAlignment="1">
      <alignment horizontal="left" wrapText="1"/>
    </xf>
    <xf numFmtId="199" fontId="2" fillId="0" borderId="27" xfId="1478" applyNumberFormat="1" applyFont="1" applyFill="1" applyBorder="1" applyAlignment="1">
      <alignment horizontal="right" wrapText="1"/>
    </xf>
    <xf numFmtId="199" fontId="2" fillId="0" borderId="28" xfId="1478" applyNumberFormat="1" applyFont="1" applyBorder="1" applyAlignment="1">
      <alignment horizontal="right"/>
    </xf>
    <xf numFmtId="199" fontId="21" fillId="0" borderId="1" xfId="1478" applyNumberFormat="1" applyFont="1" applyFill="1" applyBorder="1" applyAlignment="1">
      <alignment horizontal="left" wrapText="1"/>
    </xf>
    <xf numFmtId="199" fontId="21" fillId="0" borderId="14" xfId="1478" applyNumberFormat="1" applyFont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" fillId="0" borderId="14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0" fontId="21" fillId="0" borderId="21" xfId="1478" applyFont="1" applyBorder="1" applyAlignment="1">
      <alignment horizontal="left" wrapText="1"/>
    </xf>
    <xf numFmtId="199" fontId="21" fillId="0" borderId="22" xfId="1478" applyNumberFormat="1" applyFont="1" applyFill="1" applyBorder="1" applyAlignment="1">
      <alignment wrapText="1"/>
    </xf>
    <xf numFmtId="199" fontId="21" fillId="0" borderId="23" xfId="1478" applyNumberFormat="1" applyFont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" fillId="0" borderId="14" xfId="1478" applyNumberFormat="1" applyFont="1" applyFill="1" applyBorder="1" applyAlignment="1">
      <alignment horizontal="left"/>
    </xf>
    <xf numFmtId="199" fontId="21" fillId="0" borderId="22" xfId="1478" applyNumberFormat="1" applyFont="1" applyFill="1" applyBorder="1" applyAlignment="1">
      <alignment horizontal="left" wrapText="1"/>
    </xf>
    <xf numFmtId="199" fontId="21" fillId="0" borderId="23" xfId="1478" applyNumberFormat="1" applyFont="1" applyBorder="1" applyAlignment="1">
      <alignment horizontal="left" wrapText="1"/>
    </xf>
    <xf numFmtId="0" fontId="21" fillId="0" borderId="10" xfId="1478" applyFont="1" applyBorder="1" applyAlignment="1">
      <alignment horizontal="left" wrapText="1"/>
    </xf>
    <xf numFmtId="199" fontId="2" fillId="0" borderId="11" xfId="1478" applyNumberFormat="1" applyFont="1" applyFill="1" applyBorder="1" applyAlignment="1">
      <alignment horizontal="left"/>
    </xf>
    <xf numFmtId="199" fontId="2" fillId="0" borderId="12" xfId="1478" applyNumberFormat="1" applyFont="1" applyBorder="1" applyAlignment="1">
      <alignment horizontal="left"/>
    </xf>
    <xf numFmtId="199" fontId="2" fillId="0" borderId="14" xfId="1478" applyNumberFormat="1" applyFont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15" xfId="1478" applyFont="1" applyBorder="1" applyAlignment="1">
      <alignment wrapText="1"/>
    </xf>
    <xf numFmtId="199" fontId="21" fillId="0" borderId="16" xfId="1478" applyNumberFormat="1" applyFont="1" applyFill="1" applyBorder="1" applyAlignment="1">
      <alignment horizontal="left"/>
    </xf>
    <xf numFmtId="199" fontId="21" fillId="0" borderId="17" xfId="1478" applyNumberFormat="1" applyFont="1" applyFill="1" applyBorder="1" applyAlignment="1">
      <alignment horizontal="left"/>
    </xf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199" fontId="21" fillId="0" borderId="9" xfId="1478" applyNumberFormat="1" applyFont="1" applyFill="1" applyBorder="1" applyAlignment="1">
      <alignment horizontal="left"/>
    </xf>
    <xf numFmtId="0" fontId="2" fillId="0" borderId="29" xfId="1478" applyFont="1" applyBorder="1" applyAlignment="1">
      <alignment horizontal="left" wrapText="1"/>
    </xf>
    <xf numFmtId="199" fontId="2" fillId="0" borderId="30" xfId="1478" applyNumberFormat="1" applyFont="1" applyFill="1" applyBorder="1" applyAlignment="1">
      <alignment horizontal="left"/>
    </xf>
    <xf numFmtId="199" fontId="2" fillId="0" borderId="31" xfId="1478" applyNumberFormat="1" applyFont="1" applyBorder="1" applyAlignment="1">
      <alignment horizontal="left"/>
    </xf>
    <xf numFmtId="199" fontId="21" fillId="0" borderId="9" xfId="1478" applyNumberFormat="1" applyFont="1" applyBorder="1" applyAlignment="1">
      <alignment horizontal="left"/>
    </xf>
    <xf numFmtId="0" fontId="2" fillId="0" borderId="20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2" xfId="1478" applyNumberFormat="1" applyFont="1" applyFill="1" applyBorder="1" applyAlignment="1" applyProtection="1">
      <alignment horizontal="center" vertical="center" wrapText="1"/>
    </xf>
    <xf numFmtId="0" fontId="16" fillId="0" borderId="22" xfId="1478" applyFont="1" applyBorder="1" applyAlignment="1">
      <alignment horizontal="center" vertical="center" wrapText="1"/>
    </xf>
    <xf numFmtId="49" fontId="17" fillId="0" borderId="22" xfId="1478" applyNumberFormat="1" applyFont="1" applyBorder="1" applyAlignment="1">
      <alignment horizontal="center" vertical="center" wrapText="1"/>
    </xf>
    <xf numFmtId="1" fontId="17" fillId="0" borderId="10" xfId="1478" applyNumberFormat="1" applyFont="1" applyFill="1" applyBorder="1"/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7" fillId="0" borderId="12" xfId="1478" applyNumberFormat="1" applyFont="1" applyFill="1" applyBorder="1"/>
    <xf numFmtId="0" fontId="16" fillId="0" borderId="13" xfId="1478" applyFont="1" applyFill="1" applyBorder="1" applyAlignment="1">
      <alignment wrapText="1"/>
    </xf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14" xfId="1478" applyNumberFormat="1" applyFont="1" applyFill="1" applyBorder="1"/>
    <xf numFmtId="1" fontId="17" fillId="0" borderId="15" xfId="1478" applyNumberFormat="1" applyFont="1" applyBorder="1"/>
    <xf numFmtId="199" fontId="17" fillId="0" borderId="22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199" fontId="17" fillId="0" borderId="17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" fontId="17" fillId="0" borderId="26" xfId="1478" applyNumberFormat="1" applyFont="1" applyFill="1" applyBorder="1"/>
    <xf numFmtId="199" fontId="17" fillId="0" borderId="27" xfId="1478" applyNumberFormat="1" applyFont="1" applyFill="1" applyBorder="1"/>
    <xf numFmtId="199" fontId="17" fillId="0" borderId="27" xfId="1478" applyNumberFormat="1" applyFont="1" applyFill="1" applyBorder="1" applyAlignment="1" applyProtection="1"/>
    <xf numFmtId="199" fontId="17" fillId="0" borderId="28" xfId="1478" applyNumberFormat="1" applyFont="1" applyFill="1" applyBorder="1"/>
    <xf numFmtId="0" fontId="16" fillId="0" borderId="13" xfId="1478" applyFont="1" applyFill="1" applyBorder="1" applyAlignment="1">
      <alignment horizontal="left" vertical="center"/>
    </xf>
    <xf numFmtId="1" fontId="17" fillId="0" borderId="21" xfId="1478" applyNumberFormat="1" applyFont="1" applyBorder="1"/>
    <xf numFmtId="199" fontId="17" fillId="0" borderId="23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" fillId="0" borderId="13" xfId="1478" applyFont="1" applyBorder="1" applyAlignment="1">
      <alignment horizontal="left" wrapText="1" indent="2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21" fillId="0" borderId="13" xfId="1478" applyFont="1" applyBorder="1" applyAlignment="1">
      <alignment horizontal="left" wrapText="1"/>
    </xf>
    <xf numFmtId="0" fontId="21" fillId="0" borderId="13" xfId="1478" applyFont="1" applyBorder="1" applyAlignment="1">
      <alignment horizontal="left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21" xfId="1478" applyFont="1" applyBorder="1" applyAlignment="1">
      <alignment horizontal="left" wrapText="1" indent="1"/>
    </xf>
    <xf numFmtId="199" fontId="2" fillId="0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17" fillId="0" borderId="6" xfId="1478" applyFont="1" applyBorder="1" applyAlignment="1">
      <alignment horizontal="center" vertical="center" wrapText="1"/>
    </xf>
    <xf numFmtId="3" fontId="17" fillId="0" borderId="27" xfId="1478" applyNumberFormat="1" applyFont="1" applyFill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9" xfId="1478" applyFont="1" applyBorder="1" applyAlignment="1">
      <alignment horizontal="center" vertical="center" wrapText="1"/>
    </xf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4;&#1072;&#1090;&#1101;&#1082;/2007&#1075;%20&#1074;%20&#1040;&#1060;&#1053;/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e-glbuh/Local%20Settings/Temporary%20Internet%20Files/OLKC8/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72;&#1091;&#1076;&#1080;&#1090;/2271.2%20Consolidated%20IFRS%20BS%20&amp;%20disclosures%202006/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AppData/Local/Temp/Rar$DI39.024/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Desktop/&#1044;&#1083;&#1103;%20&#1072;&#1091;&#1076;&#1080;&#1090;&#1072;%202008/&#1044;&#1083;&#1103;%20&#1072;&#1091;&#1076;&#1080;&#1090;&#1072;%202008/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Accounts/PAYROLL/History%20ERRS%2002/November__2002/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2&#1082;&#1074;2008/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a2/Local%20Settings/Temporary%20Internet%20Files/OLK1B6/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My%20Documents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Finance/Business%20Analyst/Scala%20Journals/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350/LOCALS~1/Temp/Rar$DI00.875/&#1044;&#1086;&#1089;&#1090;&#1091;&#1087;/2%20&#1082;&#1074;&#1072;&#1088;&#1090;&#1072;&#1083;%202003%20&#1075;&#1086;&#1076;&#1072;/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</sheetNames>
    <sheetDataSet>
      <sheetData sheetId="0" refreshError="1"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5">
          <cell r="A15">
            <v>112600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8">
          <cell r="A28">
            <v>123440</v>
          </cell>
        </row>
        <row r="30">
          <cell r="A30">
            <v>123450</v>
          </cell>
        </row>
        <row r="32">
          <cell r="A32">
            <v>123451</v>
          </cell>
        </row>
        <row r="34">
          <cell r="A34">
            <v>123452</v>
          </cell>
        </row>
        <row r="36">
          <cell r="A36">
            <v>123500</v>
          </cell>
        </row>
        <row r="38">
          <cell r="A38">
            <v>123550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3">
          <cell r="A63">
            <v>156550</v>
          </cell>
        </row>
        <row r="65">
          <cell r="A65">
            <v>156560</v>
          </cell>
        </row>
        <row r="67">
          <cell r="A67">
            <v>156570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Profit and loss"/>
      <sheetName val="12 разд. все"/>
      <sheetName val="HideSheet"/>
      <sheetName val="CF"/>
      <sheetName val="Summary of Misstatements"/>
      <sheetName val="misc"/>
      <sheetName val="CMA Calculations- Figure 5440.1"/>
      <sheetName val="Содержание"/>
      <sheetName val="Info"/>
      <sheetName val="Bal Shee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???C_x0008_?_x000d_???"/>
      <sheetName val="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_x0000__x0000__x0000_C_x0008__x0000__x000d__x0000__x0000__x0000_"/>
      <sheetName val="_x0000__x0000__x0000_C_x0008__x0000__x000a__x0000__x0000__x0000_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zoomScaleNormal="100" zoomScaleSheetLayoutView="100" workbookViewId="0">
      <selection activeCell="O29" sqref="O29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2" style="5" customWidth="1"/>
    <col min="8" max="8" width="14.140625" style="5" customWidth="1"/>
    <col min="9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192</v>
      </c>
      <c r="B4" s="7"/>
      <c r="C4" s="11"/>
      <c r="D4" s="12"/>
    </row>
    <row r="5" spans="1:4">
      <c r="A5" s="13" t="s">
        <v>2</v>
      </c>
      <c r="B5" s="14"/>
      <c r="C5" s="15"/>
      <c r="D5" s="16"/>
    </row>
    <row r="6" spans="1:4">
      <c r="A6" s="17"/>
      <c r="B6" s="18"/>
      <c r="C6" s="11"/>
      <c r="D6" s="12"/>
    </row>
    <row r="7" spans="1:4" s="23" customFormat="1">
      <c r="A7" s="19" t="s">
        <v>3</v>
      </c>
      <c r="B7" s="20" t="s">
        <v>4</v>
      </c>
      <c r="C7" s="21">
        <v>42643</v>
      </c>
      <c r="D7" s="22">
        <v>42369</v>
      </c>
    </row>
    <row r="8" spans="1:4">
      <c r="A8" s="24" t="s">
        <v>5</v>
      </c>
      <c r="B8" s="25"/>
      <c r="C8" s="26"/>
      <c r="D8" s="27"/>
    </row>
    <row r="9" spans="1:4">
      <c r="A9" s="28" t="s">
        <v>6</v>
      </c>
      <c r="B9" s="29">
        <v>1</v>
      </c>
      <c r="C9" s="30">
        <v>91026134</v>
      </c>
      <c r="D9" s="31">
        <v>91887276</v>
      </c>
    </row>
    <row r="10" spans="1:4" hidden="1" outlineLevel="1">
      <c r="A10" s="28" t="s">
        <v>7</v>
      </c>
      <c r="B10" s="29"/>
      <c r="C10" s="30"/>
      <c r="D10" s="31"/>
    </row>
    <row r="11" spans="1:4" collapsed="1">
      <c r="A11" s="28" t="s">
        <v>8</v>
      </c>
      <c r="B11" s="29">
        <v>2</v>
      </c>
      <c r="C11" s="30">
        <v>156188</v>
      </c>
      <c r="D11" s="31">
        <v>138199</v>
      </c>
    </row>
    <row r="12" spans="1:4" hidden="1" outlineLevel="1">
      <c r="A12" s="28" t="s">
        <v>9</v>
      </c>
      <c r="B12" s="29"/>
      <c r="C12" s="30"/>
      <c r="D12" s="31"/>
    </row>
    <row r="13" spans="1:4" hidden="1" outlineLevel="1">
      <c r="A13" s="28" t="s">
        <v>10</v>
      </c>
      <c r="B13" s="29"/>
      <c r="C13" s="30"/>
      <c r="D13" s="31"/>
    </row>
    <row r="14" spans="1:4" ht="30" customHeight="1" collapsed="1">
      <c r="A14" s="28" t="s">
        <v>11</v>
      </c>
      <c r="B14" s="29">
        <v>3</v>
      </c>
      <c r="C14" s="30">
        <v>677860</v>
      </c>
      <c r="D14" s="31">
        <v>614328</v>
      </c>
    </row>
    <row r="15" spans="1:4" ht="15.75" customHeight="1" outlineLevel="1">
      <c r="A15" s="28" t="s">
        <v>12</v>
      </c>
      <c r="B15" s="32"/>
      <c r="C15" s="30">
        <v>10000</v>
      </c>
      <c r="D15" s="31">
        <v>10000</v>
      </c>
    </row>
    <row r="16" spans="1:4" ht="15" hidden="1" customHeight="1">
      <c r="A16" s="28" t="s">
        <v>13</v>
      </c>
      <c r="B16" s="29"/>
      <c r="C16" s="30">
        <v>0</v>
      </c>
      <c r="D16" s="31">
        <v>0</v>
      </c>
    </row>
    <row r="17" spans="1:4" hidden="1" outlineLevel="1">
      <c r="A17" s="28" t="s">
        <v>14</v>
      </c>
      <c r="B17" s="29"/>
      <c r="C17" s="30"/>
      <c r="D17" s="31"/>
    </row>
    <row r="18" spans="1:4" s="37" customFormat="1" collapsed="1">
      <c r="A18" s="33" t="s">
        <v>15</v>
      </c>
      <c r="B18" s="34"/>
      <c r="C18" s="35">
        <f>SUM(C9:C17)</f>
        <v>91870182</v>
      </c>
      <c r="D18" s="36">
        <f>SUM(D9:D17)</f>
        <v>92649803</v>
      </c>
    </row>
    <row r="19" spans="1:4">
      <c r="A19" s="38" t="s">
        <v>16</v>
      </c>
      <c r="B19" s="34"/>
      <c r="C19" s="30"/>
      <c r="D19" s="31"/>
    </row>
    <row r="20" spans="1:4">
      <c r="A20" s="28" t="s">
        <v>17</v>
      </c>
      <c r="B20" s="29">
        <v>4</v>
      </c>
      <c r="C20" s="30">
        <v>5041107</v>
      </c>
      <c r="D20" s="31">
        <v>2320134</v>
      </c>
    </row>
    <row r="21" spans="1:4" hidden="1" outlineLevel="1">
      <c r="A21" s="28" t="s">
        <v>18</v>
      </c>
      <c r="B21" s="29"/>
      <c r="C21" s="30"/>
      <c r="D21" s="31"/>
    </row>
    <row r="22" spans="1:4" collapsed="1">
      <c r="A22" s="28" t="s">
        <v>19</v>
      </c>
      <c r="B22" s="29">
        <v>5</v>
      </c>
      <c r="C22" s="30">
        <v>1953520</v>
      </c>
      <c r="D22" s="31">
        <v>2852890</v>
      </c>
    </row>
    <row r="23" spans="1:4">
      <c r="A23" s="28" t="s">
        <v>20</v>
      </c>
      <c r="B23" s="29">
        <v>6</v>
      </c>
      <c r="C23" s="30">
        <v>1352472</v>
      </c>
      <c r="D23" s="31">
        <v>502830</v>
      </c>
    </row>
    <row r="24" spans="1:4" ht="16.5" customHeight="1">
      <c r="A24" s="28" t="s">
        <v>21</v>
      </c>
      <c r="B24" s="29">
        <v>7</v>
      </c>
      <c r="C24" s="30">
        <v>221870</v>
      </c>
      <c r="D24" s="31">
        <v>212648</v>
      </c>
    </row>
    <row r="25" spans="1:4" ht="16.5" customHeight="1">
      <c r="A25" s="28" t="s">
        <v>22</v>
      </c>
      <c r="B25" s="29">
        <v>7</v>
      </c>
      <c r="C25" s="30">
        <v>66879</v>
      </c>
      <c r="D25" s="31">
        <v>80304</v>
      </c>
    </row>
    <row r="26" spans="1:4">
      <c r="A26" s="28" t="s">
        <v>23</v>
      </c>
      <c r="B26" s="29">
        <v>8</v>
      </c>
      <c r="C26" s="30">
        <v>100756</v>
      </c>
      <c r="D26" s="31">
        <v>29843</v>
      </c>
    </row>
    <row r="27" spans="1:4" hidden="1" outlineLevel="1">
      <c r="A27" s="28" t="s">
        <v>9</v>
      </c>
      <c r="B27" s="29"/>
      <c r="C27" s="30"/>
      <c r="D27" s="31"/>
    </row>
    <row r="28" spans="1:4" collapsed="1">
      <c r="A28" s="28" t="s">
        <v>13</v>
      </c>
      <c r="B28" s="29">
        <v>9</v>
      </c>
      <c r="C28" s="30">
        <v>19</v>
      </c>
      <c r="D28" s="31">
        <v>19</v>
      </c>
    </row>
    <row r="29" spans="1:4">
      <c r="A29" s="28" t="s">
        <v>12</v>
      </c>
      <c r="B29" s="32"/>
      <c r="C29" s="30">
        <v>151544</v>
      </c>
      <c r="D29" s="31">
        <v>145000</v>
      </c>
    </row>
    <row r="30" spans="1:4">
      <c r="A30" s="28" t="s">
        <v>24</v>
      </c>
      <c r="B30" s="29">
        <v>10</v>
      </c>
      <c r="C30" s="30">
        <v>44433</v>
      </c>
      <c r="D30" s="31">
        <v>467229</v>
      </c>
    </row>
    <row r="31" spans="1:4" s="37" customFormat="1">
      <c r="A31" s="33" t="s">
        <v>25</v>
      </c>
      <c r="B31" s="34"/>
      <c r="C31" s="35">
        <f>SUM(C20:C30)</f>
        <v>8932600</v>
      </c>
      <c r="D31" s="36">
        <f>SUM(D20:D30)</f>
        <v>6610897</v>
      </c>
    </row>
    <row r="32" spans="1:4" ht="18" hidden="1" customHeight="1" outlineLevel="1">
      <c r="A32" s="39" t="s">
        <v>26</v>
      </c>
      <c r="B32" s="40"/>
      <c r="C32" s="41"/>
      <c r="D32" s="42"/>
    </row>
    <row r="33" spans="1:4" s="37" customFormat="1" collapsed="1">
      <c r="A33" s="43" t="s">
        <v>27</v>
      </c>
      <c r="B33" s="44"/>
      <c r="C33" s="45">
        <f>C18+C31+C32</f>
        <v>100802782</v>
      </c>
      <c r="D33" s="46">
        <f>D18+D31+D32</f>
        <v>99260700</v>
      </c>
    </row>
    <row r="34" spans="1:4" ht="15.75" customHeight="1">
      <c r="A34" s="47"/>
      <c r="B34" s="48"/>
      <c r="C34" s="49"/>
      <c r="D34" s="50"/>
    </row>
    <row r="35" spans="1:4">
      <c r="A35" s="19" t="s">
        <v>28</v>
      </c>
      <c r="B35" s="44"/>
      <c r="C35" s="21">
        <f>C7</f>
        <v>42643</v>
      </c>
      <c r="D35" s="22">
        <f>D7</f>
        <v>42369</v>
      </c>
    </row>
    <row r="36" spans="1:4">
      <c r="A36" s="51" t="s">
        <v>29</v>
      </c>
      <c r="B36" s="52"/>
      <c r="C36" s="26"/>
      <c r="D36" s="27"/>
    </row>
    <row r="37" spans="1:4">
      <c r="A37" s="28" t="s">
        <v>30</v>
      </c>
      <c r="B37" s="29">
        <v>11</v>
      </c>
      <c r="C37" s="30">
        <v>16291512</v>
      </c>
      <c r="D37" s="31">
        <v>16291512</v>
      </c>
    </row>
    <row r="38" spans="1:4" hidden="1" outlineLevel="1">
      <c r="A38" s="28" t="s">
        <v>31</v>
      </c>
      <c r="B38" s="29"/>
      <c r="C38" s="30"/>
      <c r="D38" s="31"/>
    </row>
    <row r="39" spans="1:4" collapsed="1">
      <c r="A39" s="28" t="s">
        <v>32</v>
      </c>
      <c r="B39" s="29">
        <v>11</v>
      </c>
      <c r="C39" s="30">
        <v>277168</v>
      </c>
      <c r="D39" s="31">
        <v>277168</v>
      </c>
    </row>
    <row r="40" spans="1:4">
      <c r="A40" s="28" t="s">
        <v>33</v>
      </c>
      <c r="B40" s="29">
        <v>11</v>
      </c>
      <c r="C40" s="30">
        <v>21872907</v>
      </c>
      <c r="D40" s="31">
        <v>23007667</v>
      </c>
    </row>
    <row r="41" spans="1:4" ht="15.75" hidden="1" customHeight="1" outlineLevel="1">
      <c r="A41" s="28" t="s">
        <v>34</v>
      </c>
      <c r="B41" s="29"/>
      <c r="C41" s="30"/>
      <c r="D41" s="31"/>
    </row>
    <row r="42" spans="1:4" hidden="1" outlineLevel="1">
      <c r="A42" s="28" t="s">
        <v>35</v>
      </c>
      <c r="B42" s="29"/>
      <c r="C42" s="30"/>
      <c r="D42" s="31"/>
    </row>
    <row r="43" spans="1:4" collapsed="1">
      <c r="A43" s="53" t="s">
        <v>36</v>
      </c>
      <c r="B43" s="29">
        <v>11</v>
      </c>
      <c r="C43" s="30">
        <v>16129147</v>
      </c>
      <c r="D43" s="31">
        <v>11541439</v>
      </c>
    </row>
    <row r="44" spans="1:4" ht="31.5">
      <c r="A44" s="54" t="s">
        <v>37</v>
      </c>
      <c r="B44" s="29"/>
      <c r="C44" s="35">
        <f>SUM(C37:C43)</f>
        <v>54570734</v>
      </c>
      <c r="D44" s="36">
        <f>SUM(D37:D43)</f>
        <v>51117786</v>
      </c>
    </row>
    <row r="45" spans="1:4">
      <c r="A45" s="28" t="s">
        <v>38</v>
      </c>
      <c r="B45" s="29"/>
      <c r="C45" s="30"/>
      <c r="D45" s="31"/>
    </row>
    <row r="46" spans="1:4" s="37" customFormat="1" ht="18" customHeight="1">
      <c r="A46" s="33" t="s">
        <v>39</v>
      </c>
      <c r="B46" s="29"/>
      <c r="C46" s="35">
        <f>C44+C45</f>
        <v>54570734</v>
      </c>
      <c r="D46" s="36">
        <f>D44+D45</f>
        <v>51117786</v>
      </c>
    </row>
    <row r="47" spans="1:4">
      <c r="A47" s="38" t="s">
        <v>40</v>
      </c>
      <c r="B47" s="29"/>
      <c r="C47" s="30"/>
      <c r="D47" s="31"/>
    </row>
    <row r="48" spans="1:4">
      <c r="A48" s="28" t="s">
        <v>41</v>
      </c>
      <c r="B48" s="29">
        <v>12</v>
      </c>
      <c r="C48" s="30">
        <v>8342398</v>
      </c>
      <c r="D48" s="31">
        <v>8396699</v>
      </c>
    </row>
    <row r="49" spans="1:4">
      <c r="A49" s="28" t="s">
        <v>42</v>
      </c>
      <c r="B49" s="29">
        <v>13</v>
      </c>
      <c r="C49" s="30">
        <v>14782078</v>
      </c>
      <c r="D49" s="31">
        <v>15028831</v>
      </c>
    </row>
    <row r="50" spans="1:4" hidden="1" outlineLevel="1">
      <c r="A50" s="28" t="s">
        <v>43</v>
      </c>
      <c r="B50" s="29"/>
      <c r="C50" s="30"/>
      <c r="D50" s="31"/>
    </row>
    <row r="51" spans="1:4" collapsed="1">
      <c r="A51" s="28" t="s">
        <v>44</v>
      </c>
      <c r="B51" s="29">
        <v>16</v>
      </c>
      <c r="C51" s="30">
        <v>13701425</v>
      </c>
      <c r="D51" s="31">
        <v>13380146</v>
      </c>
    </row>
    <row r="52" spans="1:4" hidden="1" outlineLevel="1">
      <c r="A52" s="28" t="s">
        <v>45</v>
      </c>
      <c r="B52" s="29"/>
      <c r="C52" s="30"/>
      <c r="D52" s="31"/>
    </row>
    <row r="53" spans="1:4" hidden="1" outlineLevel="1">
      <c r="A53" s="28" t="s">
        <v>46</v>
      </c>
      <c r="B53" s="29"/>
      <c r="C53" s="30"/>
      <c r="D53" s="31"/>
    </row>
    <row r="54" spans="1:4" collapsed="1">
      <c r="A54" s="28" t="s">
        <v>47</v>
      </c>
      <c r="B54" s="29">
        <v>14</v>
      </c>
      <c r="C54" s="30">
        <v>259189</v>
      </c>
      <c r="D54" s="31">
        <v>259189</v>
      </c>
    </row>
    <row r="55" spans="1:4">
      <c r="A55" s="28" t="s">
        <v>48</v>
      </c>
      <c r="B55" s="29">
        <v>18</v>
      </c>
      <c r="C55" s="30">
        <v>53374</v>
      </c>
      <c r="D55" s="31">
        <v>53374</v>
      </c>
    </row>
    <row r="56" spans="1:4">
      <c r="A56" s="28" t="s">
        <v>49</v>
      </c>
      <c r="B56" s="29">
        <v>15</v>
      </c>
      <c r="C56" s="30">
        <v>0</v>
      </c>
      <c r="D56" s="31">
        <v>0</v>
      </c>
    </row>
    <row r="57" spans="1:4">
      <c r="A57" s="28" t="s">
        <v>50</v>
      </c>
      <c r="B57" s="29">
        <v>17</v>
      </c>
      <c r="C57" s="30">
        <v>161151</v>
      </c>
      <c r="D57" s="31">
        <v>166982</v>
      </c>
    </row>
    <row r="58" spans="1:4" s="37" customFormat="1">
      <c r="A58" s="33" t="s">
        <v>51</v>
      </c>
      <c r="B58" s="29"/>
      <c r="C58" s="35">
        <f>SUM(C48:C57)</f>
        <v>37299615</v>
      </c>
      <c r="D58" s="36">
        <f>SUM(D48:D57)</f>
        <v>37285221</v>
      </c>
    </row>
    <row r="59" spans="1:4">
      <c r="A59" s="38" t="s">
        <v>52</v>
      </c>
      <c r="B59" s="29"/>
      <c r="C59" s="30"/>
      <c r="D59" s="31"/>
    </row>
    <row r="60" spans="1:4">
      <c r="A60" s="28" t="s">
        <v>53</v>
      </c>
      <c r="B60" s="29">
        <v>19</v>
      </c>
      <c r="C60" s="30">
        <v>222125</v>
      </c>
      <c r="D60" s="31">
        <v>472015</v>
      </c>
    </row>
    <row r="61" spans="1:4">
      <c r="A61" s="28" t="s">
        <v>54</v>
      </c>
      <c r="B61" s="29">
        <v>20</v>
      </c>
      <c r="C61" s="30">
        <v>3633774</v>
      </c>
      <c r="D61" s="31">
        <v>5344850</v>
      </c>
    </row>
    <row r="62" spans="1:4" hidden="1" outlineLevel="1">
      <c r="A62" s="28" t="s">
        <v>55</v>
      </c>
      <c r="B62" s="29"/>
      <c r="C62" s="30"/>
      <c r="D62" s="31"/>
    </row>
    <row r="63" spans="1:4" collapsed="1">
      <c r="A63" s="28" t="s">
        <v>56</v>
      </c>
      <c r="B63" s="29">
        <v>21</v>
      </c>
      <c r="C63" s="30">
        <v>3746005</v>
      </c>
      <c r="D63" s="31">
        <v>3500093</v>
      </c>
    </row>
    <row r="64" spans="1:4">
      <c r="A64" s="28" t="s">
        <v>57</v>
      </c>
      <c r="B64" s="29">
        <v>24</v>
      </c>
      <c r="C64" s="30">
        <v>53587</v>
      </c>
      <c r="D64" s="31">
        <v>53587</v>
      </c>
    </row>
    <row r="65" spans="1:8">
      <c r="A65" s="28" t="s">
        <v>58</v>
      </c>
      <c r="B65" s="29">
        <v>25</v>
      </c>
      <c r="C65" s="30">
        <v>4859</v>
      </c>
      <c r="D65" s="31">
        <v>4859</v>
      </c>
    </row>
    <row r="66" spans="1:8">
      <c r="A66" s="28" t="s">
        <v>59</v>
      </c>
      <c r="B66" s="29">
        <v>22</v>
      </c>
      <c r="C66" s="30">
        <v>374459</v>
      </c>
      <c r="D66" s="31">
        <v>418302</v>
      </c>
    </row>
    <row r="67" spans="1:8">
      <c r="A67" s="28" t="s">
        <v>60</v>
      </c>
      <c r="B67" s="29">
        <v>23</v>
      </c>
      <c r="C67" s="30">
        <v>0</v>
      </c>
      <c r="D67" s="31">
        <v>0</v>
      </c>
    </row>
    <row r="68" spans="1:8">
      <c r="A68" s="28" t="s">
        <v>61</v>
      </c>
      <c r="B68" s="29">
        <v>23</v>
      </c>
      <c r="C68" s="30">
        <v>185023</v>
      </c>
      <c r="D68" s="31">
        <v>212187</v>
      </c>
    </row>
    <row r="69" spans="1:8" hidden="1" outlineLevel="1">
      <c r="A69" s="28" t="s">
        <v>62</v>
      </c>
      <c r="B69" s="29"/>
      <c r="C69" s="30"/>
      <c r="D69" s="31"/>
    </row>
    <row r="70" spans="1:8" collapsed="1">
      <c r="A70" s="28" t="s">
        <v>63</v>
      </c>
      <c r="B70" s="29">
        <v>26</v>
      </c>
      <c r="C70" s="30">
        <v>712601</v>
      </c>
      <c r="D70" s="31">
        <v>851800</v>
      </c>
    </row>
    <row r="71" spans="1:8" hidden="1" outlineLevel="1">
      <c r="A71" s="28" t="s">
        <v>50</v>
      </c>
      <c r="B71" s="55"/>
      <c r="C71" s="30"/>
      <c r="D71" s="31"/>
    </row>
    <row r="72" spans="1:8" s="37" customFormat="1" collapsed="1">
      <c r="A72" s="33" t="s">
        <v>64</v>
      </c>
      <c r="B72" s="56"/>
      <c r="C72" s="35">
        <f>SUM(C60:C71)</f>
        <v>8932433</v>
      </c>
      <c r="D72" s="36">
        <f>SUM(D60:D71)</f>
        <v>10857693</v>
      </c>
    </row>
    <row r="73" spans="1:8" s="37" customFormat="1" ht="31.5" hidden="1" outlineLevel="1">
      <c r="A73" s="39" t="s">
        <v>65</v>
      </c>
      <c r="B73" s="57"/>
      <c r="C73" s="58"/>
      <c r="D73" s="59"/>
    </row>
    <row r="74" spans="1:8" s="37" customFormat="1" ht="26.25" customHeight="1" collapsed="1">
      <c r="A74" s="43" t="s">
        <v>66</v>
      </c>
      <c r="B74" s="60"/>
      <c r="C74" s="45">
        <f>C46+C58+C72+C73</f>
        <v>100802782</v>
      </c>
      <c r="D74" s="46">
        <f>D46+D58+D72+D73</f>
        <v>99260700</v>
      </c>
    </row>
    <row r="76" spans="1:8" s="63" customFormat="1">
      <c r="A76" s="61" t="s">
        <v>201</v>
      </c>
      <c r="B76" s="62"/>
      <c r="C76" s="3"/>
      <c r="D76" s="4"/>
      <c r="H76" s="64"/>
    </row>
    <row r="77" spans="1:8">
      <c r="A77" s="1" t="s">
        <v>200</v>
      </c>
    </row>
    <row r="78" spans="1:8">
      <c r="A78" s="255"/>
      <c r="B78" s="255"/>
      <c r="C78" s="255"/>
      <c r="D78" s="255"/>
      <c r="H78" s="65"/>
    </row>
    <row r="79" spans="1:8" s="23" customFormat="1">
      <c r="A79" s="66"/>
      <c r="B79" s="67"/>
      <c r="C79" s="68"/>
      <c r="D79" s="69"/>
    </row>
    <row r="80" spans="1:8" s="23" customFormat="1" ht="16.5">
      <c r="A80" s="70" t="s">
        <v>67</v>
      </c>
      <c r="B80" s="71"/>
      <c r="C80" s="72"/>
      <c r="D80" s="73" t="s">
        <v>68</v>
      </c>
    </row>
    <row r="81" spans="1:4" ht="16.5" customHeight="1">
      <c r="A81" s="256"/>
      <c r="B81" s="256"/>
      <c r="C81" s="256"/>
      <c r="D81" s="74"/>
    </row>
    <row r="82" spans="1:4" ht="19.5" customHeight="1">
      <c r="A82" s="70" t="s">
        <v>69</v>
      </c>
      <c r="B82" s="71"/>
      <c r="C82" s="72"/>
      <c r="D82" s="73" t="s">
        <v>70</v>
      </c>
    </row>
    <row r="83" spans="1:4" ht="15.75" customHeight="1">
      <c r="A83" s="257"/>
      <c r="B83" s="257"/>
      <c r="C83" s="257"/>
      <c r="D83" s="75"/>
    </row>
    <row r="84" spans="1:4">
      <c r="A84" s="76" t="s">
        <v>71</v>
      </c>
      <c r="B84" s="77"/>
      <c r="C84" s="76"/>
      <c r="D84" s="78"/>
    </row>
    <row r="85" spans="1:4">
      <c r="C85" s="68">
        <f>C33-C74</f>
        <v>0</v>
      </c>
      <c r="D85" s="69">
        <f>D33-D74</f>
        <v>0</v>
      </c>
    </row>
    <row r="87" spans="1:4">
      <c r="C87" s="79"/>
      <c r="D87" s="79"/>
    </row>
  </sheetData>
  <sheetProtection selectLockedCells="1" selectUnlockedCells="1"/>
  <mergeCells count="3">
    <mergeCell ref="A78:D78"/>
    <mergeCell ref="A81:C81"/>
    <mergeCell ref="A83:C83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6" firstPageNumber="0" orientation="portrait" horizontalDpi="300" verticalDpi="300" r:id="rId1"/>
  <headerFooter alignWithMargins="0"/>
  <rowBreaks count="2" manualBreakCount="2">
    <brk id="82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Q30" sqref="Q30"/>
    </sheetView>
  </sheetViews>
  <sheetFormatPr defaultRowHeight="15.75" outlineLevelRow="1" outlineLevelCol="1"/>
  <cols>
    <col min="1" max="1" width="6" style="80" customWidth="1"/>
    <col min="2" max="2" width="8.140625" style="80" customWidth="1"/>
    <col min="3" max="3" width="48.85546875" style="81" customWidth="1"/>
    <col min="4" max="4" width="7.7109375" style="81" customWidth="1"/>
    <col min="5" max="5" width="20.85546875" style="81" customWidth="1"/>
    <col min="6" max="6" width="15.7109375" style="81" hidden="1" customWidth="1" outlineLevel="1"/>
    <col min="7" max="7" width="22.7109375" style="81" customWidth="1" collapsed="1"/>
    <col min="8" max="8" width="15.7109375" style="81" hidden="1" customWidth="1" outlineLevel="1"/>
    <col min="9" max="9" width="8.42578125" style="82" customWidth="1" collapsed="1"/>
    <col min="10" max="10" width="13.140625" style="83" customWidth="1"/>
    <col min="11" max="11" width="17.85546875" style="83" customWidth="1"/>
    <col min="12" max="13" width="13.140625" style="83" customWidth="1"/>
    <col min="14" max="14" width="17.85546875" style="83" customWidth="1"/>
    <col min="15" max="17" width="13.140625" style="83" customWidth="1"/>
    <col min="18" max="18" width="23.28515625" style="83" customWidth="1"/>
    <col min="19" max="19" width="24" style="82" customWidth="1"/>
    <col min="20" max="16384" width="9.140625" style="80"/>
  </cols>
  <sheetData>
    <row r="1" spans="1:9" s="5" customFormat="1">
      <c r="A1" s="84" t="str">
        <f>Ф1!A1</f>
        <v xml:space="preserve">АКЦИОНЕРНОЕ ОБЩЕСТВО "СЕВКАЗЭНЕРГО" </v>
      </c>
      <c r="B1" s="84"/>
      <c r="C1" s="84"/>
      <c r="D1" s="85"/>
      <c r="E1" s="84"/>
      <c r="F1" s="84"/>
      <c r="G1" s="84"/>
      <c r="H1" s="84"/>
    </row>
    <row r="2" spans="1:9" s="5" customFormat="1">
      <c r="A2" s="86"/>
      <c r="D2" s="87"/>
    </row>
    <row r="3" spans="1:9" s="5" customFormat="1" ht="20.25" customHeight="1">
      <c r="A3" s="88" t="s">
        <v>72</v>
      </c>
      <c r="B3" s="80"/>
      <c r="C3" s="80"/>
      <c r="D3" s="81"/>
      <c r="E3" s="80"/>
      <c r="F3" s="80"/>
      <c r="G3" s="80"/>
      <c r="H3" s="80"/>
    </row>
    <row r="4" spans="1:9" s="5" customFormat="1" ht="16.5" customHeight="1">
      <c r="A4" s="88" t="s">
        <v>193</v>
      </c>
      <c r="B4" s="80"/>
      <c r="C4" s="80"/>
      <c r="D4" s="81"/>
      <c r="E4" s="89"/>
      <c r="F4" s="89"/>
      <c r="G4" s="89"/>
      <c r="H4" s="89"/>
    </row>
    <row r="5" spans="1:9" s="5" customFormat="1">
      <c r="A5" s="90" t="s">
        <v>2</v>
      </c>
      <c r="B5" s="91"/>
      <c r="C5" s="91"/>
      <c r="D5" s="92"/>
      <c r="E5" s="91"/>
      <c r="F5" s="91"/>
      <c r="G5" s="91"/>
      <c r="H5" s="91"/>
    </row>
    <row r="6" spans="1:9" s="5" customFormat="1">
      <c r="A6" s="89"/>
      <c r="B6" s="93"/>
      <c r="C6" s="93"/>
      <c r="D6" s="94"/>
      <c r="E6" s="93"/>
      <c r="F6" s="93"/>
      <c r="G6" s="93"/>
      <c r="H6" s="93"/>
    </row>
    <row r="7" spans="1:9" s="98" customFormat="1" ht="44.25" customHeight="1">
      <c r="A7" s="259" t="s">
        <v>73</v>
      </c>
      <c r="B7" s="259"/>
      <c r="C7" s="259"/>
      <c r="D7" s="95" t="s">
        <v>4</v>
      </c>
      <c r="E7" s="96" t="s">
        <v>194</v>
      </c>
      <c r="F7" s="96" t="s">
        <v>195</v>
      </c>
      <c r="G7" s="96" t="s">
        <v>196</v>
      </c>
      <c r="H7" s="96" t="s">
        <v>197</v>
      </c>
      <c r="I7" s="97"/>
    </row>
    <row r="8" spans="1:9" s="88" customFormat="1">
      <c r="A8" s="260" t="s">
        <v>74</v>
      </c>
      <c r="B8" s="260"/>
      <c r="C8" s="260"/>
      <c r="D8" s="99"/>
      <c r="E8" s="100"/>
      <c r="F8" s="100"/>
      <c r="G8" s="100"/>
      <c r="H8" s="101"/>
    </row>
    <row r="9" spans="1:9" s="80" customFormat="1" ht="21.95" customHeight="1">
      <c r="A9" s="258" t="s">
        <v>75</v>
      </c>
      <c r="B9" s="258"/>
      <c r="C9" s="258"/>
      <c r="D9" s="103">
        <v>27</v>
      </c>
      <c r="E9" s="104">
        <v>21501276</v>
      </c>
      <c r="F9" s="104">
        <v>5909182</v>
      </c>
      <c r="G9" s="104">
        <v>17786720</v>
      </c>
      <c r="H9" s="105">
        <v>4653581</v>
      </c>
    </row>
    <row r="10" spans="1:9" s="80" customFormat="1" ht="15.75" hidden="1" customHeight="1" outlineLevel="1">
      <c r="A10" s="258" t="s">
        <v>76</v>
      </c>
      <c r="B10" s="258"/>
      <c r="C10" s="258"/>
      <c r="D10" s="103"/>
      <c r="E10" s="104"/>
      <c r="F10" s="104"/>
      <c r="G10" s="104"/>
      <c r="H10" s="105"/>
    </row>
    <row r="11" spans="1:9" s="88" customFormat="1" collapsed="1">
      <c r="A11" s="106" t="s">
        <v>77</v>
      </c>
      <c r="B11" s="107"/>
      <c r="C11" s="108"/>
      <c r="D11" s="103"/>
      <c r="E11" s="109"/>
      <c r="F11" s="104"/>
      <c r="G11" s="109"/>
      <c r="H11" s="105"/>
    </row>
    <row r="12" spans="1:9" s="110" customFormat="1" ht="15.75" customHeight="1">
      <c r="A12" s="258" t="s">
        <v>75</v>
      </c>
      <c r="B12" s="258"/>
      <c r="C12" s="258"/>
      <c r="D12" s="103">
        <v>28</v>
      </c>
      <c r="E12" s="104">
        <v>-14846545</v>
      </c>
      <c r="F12" s="104">
        <v>-4983263</v>
      </c>
      <c r="G12" s="104">
        <v>-12657699</v>
      </c>
      <c r="H12" s="105">
        <v>-4297902</v>
      </c>
    </row>
    <row r="13" spans="1:9" s="80" customFormat="1" ht="15.75" hidden="1" customHeight="1" outlineLevel="1">
      <c r="A13" s="258" t="s">
        <v>76</v>
      </c>
      <c r="B13" s="258"/>
      <c r="C13" s="258"/>
      <c r="D13" s="103"/>
      <c r="E13" s="104"/>
      <c r="F13" s="104"/>
      <c r="G13" s="104"/>
      <c r="H13" s="105"/>
    </row>
    <row r="14" spans="1:9" s="80" customFormat="1" collapsed="1">
      <c r="A14" s="106" t="s">
        <v>78</v>
      </c>
      <c r="B14" s="107"/>
      <c r="C14" s="108"/>
      <c r="D14" s="111"/>
      <c r="E14" s="109">
        <f>SUM(E8:E13)</f>
        <v>6654731</v>
      </c>
      <c r="F14" s="109">
        <f>SUM(F8:F13)</f>
        <v>925919</v>
      </c>
      <c r="G14" s="109">
        <f>SUM(G8:G13)</f>
        <v>5129021</v>
      </c>
      <c r="H14" s="112">
        <f>SUM(H8:H13)</f>
        <v>355679</v>
      </c>
    </row>
    <row r="15" spans="1:9" s="80" customFormat="1" ht="15.75" customHeight="1">
      <c r="A15" s="258" t="s">
        <v>79</v>
      </c>
      <c r="B15" s="258"/>
      <c r="C15" s="258"/>
      <c r="D15" s="103">
        <v>29</v>
      </c>
      <c r="E15" s="104">
        <v>-1314914</v>
      </c>
      <c r="F15" s="104">
        <v>-406945</v>
      </c>
      <c r="G15" s="104">
        <v>-1384122</v>
      </c>
      <c r="H15" s="105">
        <v>-428294</v>
      </c>
    </row>
    <row r="16" spans="1:9" s="80" customFormat="1" ht="15.75" customHeight="1">
      <c r="A16" s="258" t="s">
        <v>80</v>
      </c>
      <c r="B16" s="258"/>
      <c r="C16" s="258"/>
      <c r="D16" s="103">
        <v>30</v>
      </c>
      <c r="E16" s="104">
        <v>-215013</v>
      </c>
      <c r="F16" s="104">
        <v>-61248</v>
      </c>
      <c r="G16" s="104">
        <v>-224140</v>
      </c>
      <c r="H16" s="105">
        <v>-72207</v>
      </c>
    </row>
    <row r="17" spans="1:13" s="80" customFormat="1" ht="31.5" hidden="1" customHeight="1" outlineLevel="1">
      <c r="A17" s="258" t="s">
        <v>81</v>
      </c>
      <c r="B17" s="258"/>
      <c r="C17" s="258"/>
      <c r="D17" s="103"/>
      <c r="E17" s="104"/>
      <c r="F17" s="104"/>
      <c r="G17" s="104"/>
      <c r="H17" s="105"/>
    </row>
    <row r="18" spans="1:13" s="113" customFormat="1" ht="15.75" hidden="1" customHeight="1" outlineLevel="1">
      <c r="A18" s="258" t="s">
        <v>82</v>
      </c>
      <c r="B18" s="258"/>
      <c r="C18" s="258"/>
      <c r="D18" s="103"/>
      <c r="E18" s="104"/>
      <c r="F18" s="104"/>
      <c r="G18" s="104"/>
      <c r="H18" s="105"/>
    </row>
    <row r="19" spans="1:13" s="113" customFormat="1" ht="31.5" customHeight="1" collapsed="1">
      <c r="A19" s="261" t="s">
        <v>83</v>
      </c>
      <c r="B19" s="261"/>
      <c r="C19" s="261"/>
      <c r="D19" s="111"/>
      <c r="E19" s="115">
        <f>SUM(E14:E18)</f>
        <v>5124804</v>
      </c>
      <c r="F19" s="115">
        <f>SUM(F14:F18)</f>
        <v>457726</v>
      </c>
      <c r="G19" s="115">
        <f>SUM(G14:G18)</f>
        <v>3520759</v>
      </c>
      <c r="H19" s="116">
        <f>SUM(H14:H18)</f>
        <v>-144822</v>
      </c>
    </row>
    <row r="20" spans="1:13" s="113" customFormat="1" ht="30.75" hidden="1" customHeight="1" outlineLevel="1">
      <c r="A20" s="258" t="s">
        <v>84</v>
      </c>
      <c r="B20" s="258"/>
      <c r="C20" s="258"/>
      <c r="D20" s="103"/>
      <c r="E20" s="104"/>
      <c r="F20" s="104"/>
      <c r="G20" s="104"/>
      <c r="H20" s="105"/>
    </row>
    <row r="21" spans="1:13" s="80" customFormat="1" ht="15.75" customHeight="1" collapsed="1">
      <c r="A21" s="258" t="s">
        <v>85</v>
      </c>
      <c r="B21" s="258"/>
      <c r="C21" s="258"/>
      <c r="D21" s="263" t="s">
        <v>86</v>
      </c>
      <c r="E21" s="104">
        <v>42394</v>
      </c>
      <c r="F21" s="104">
        <v>14742</v>
      </c>
      <c r="G21" s="104">
        <v>5936</v>
      </c>
      <c r="H21" s="105">
        <v>12236</v>
      </c>
    </row>
    <row r="22" spans="1:13" s="80" customFormat="1" ht="15.75" hidden="1" customHeight="1" outlineLevel="1">
      <c r="A22" s="258" t="s">
        <v>87</v>
      </c>
      <c r="B22" s="258"/>
      <c r="C22" s="258"/>
      <c r="D22" s="263"/>
      <c r="E22" s="104"/>
      <c r="F22" s="104"/>
      <c r="G22" s="104"/>
      <c r="H22" s="105"/>
    </row>
    <row r="23" spans="1:13" s="80" customFormat="1" ht="15.75" customHeight="1" collapsed="1">
      <c r="A23" s="258" t="s">
        <v>88</v>
      </c>
      <c r="B23" s="258"/>
      <c r="C23" s="258"/>
      <c r="D23" s="263"/>
      <c r="E23" s="104">
        <v>95353</v>
      </c>
      <c r="F23" s="104">
        <v>255951</v>
      </c>
      <c r="G23" s="104">
        <v>-2742545</v>
      </c>
      <c r="H23" s="105">
        <v>-2648415</v>
      </c>
    </row>
    <row r="24" spans="1:13" s="80" customFormat="1" ht="17.25" customHeight="1">
      <c r="A24" s="264" t="s">
        <v>89</v>
      </c>
      <c r="B24" s="264"/>
      <c r="C24" s="264"/>
      <c r="D24" s="117">
        <v>32</v>
      </c>
      <c r="E24" s="104">
        <v>71217</v>
      </c>
      <c r="F24" s="104">
        <v>21667</v>
      </c>
      <c r="G24" s="104">
        <v>145072</v>
      </c>
      <c r="H24" s="105">
        <v>58845</v>
      </c>
    </row>
    <row r="25" spans="1:13" s="113" customFormat="1" ht="15.75" customHeight="1">
      <c r="A25" s="258" t="s">
        <v>90</v>
      </c>
      <c r="B25" s="258"/>
      <c r="C25" s="258"/>
      <c r="D25" s="103">
        <v>31</v>
      </c>
      <c r="E25" s="104">
        <v>-1557223</v>
      </c>
      <c r="F25" s="104">
        <v>-526306</v>
      </c>
      <c r="G25" s="104">
        <v>-1038138</v>
      </c>
      <c r="H25" s="105">
        <v>-240149</v>
      </c>
    </row>
    <row r="26" spans="1:13" s="113" customFormat="1" ht="48" hidden="1" customHeight="1" outlineLevel="1">
      <c r="A26" s="258" t="s">
        <v>91</v>
      </c>
      <c r="B26" s="258"/>
      <c r="C26" s="258"/>
      <c r="D26" s="103"/>
      <c r="E26" s="104"/>
      <c r="F26" s="104"/>
      <c r="G26" s="104"/>
      <c r="H26" s="105"/>
    </row>
    <row r="27" spans="1:13" s="113" customFormat="1" ht="13.5" hidden="1" customHeight="1" outlineLevel="1">
      <c r="A27" s="258" t="s">
        <v>92</v>
      </c>
      <c r="B27" s="258"/>
      <c r="C27" s="258"/>
      <c r="D27" s="103"/>
      <c r="E27" s="104"/>
      <c r="F27" s="104"/>
      <c r="G27" s="104"/>
      <c r="H27" s="105"/>
    </row>
    <row r="28" spans="1:13" s="110" customFormat="1" ht="15.75" hidden="1" customHeight="1" outlineLevel="1">
      <c r="A28" s="258" t="s">
        <v>93</v>
      </c>
      <c r="B28" s="258"/>
      <c r="C28" s="258"/>
      <c r="D28" s="103"/>
      <c r="E28" s="104"/>
      <c r="F28" s="104"/>
      <c r="G28" s="104"/>
      <c r="H28" s="105"/>
    </row>
    <row r="29" spans="1:13" s="88" customFormat="1" collapsed="1">
      <c r="A29" s="118" t="s">
        <v>94</v>
      </c>
      <c r="B29" s="119"/>
      <c r="C29" s="119"/>
      <c r="D29" s="120"/>
      <c r="E29" s="121">
        <f>SUM(E19:E28)</f>
        <v>3776545</v>
      </c>
      <c r="F29" s="121">
        <f>SUM(F19:F28)</f>
        <v>223780</v>
      </c>
      <c r="G29" s="121">
        <f>SUM(G19:G28)</f>
        <v>-108916</v>
      </c>
      <c r="H29" s="122">
        <f>SUM(H19:H28)</f>
        <v>-2962305</v>
      </c>
    </row>
    <row r="30" spans="1:13" s="80" customFormat="1" ht="15.75" customHeight="1">
      <c r="A30" s="265" t="s">
        <v>95</v>
      </c>
      <c r="B30" s="265"/>
      <c r="C30" s="265"/>
      <c r="D30" s="123">
        <v>35</v>
      </c>
      <c r="E30" s="104">
        <v>-323597</v>
      </c>
      <c r="F30" s="104">
        <v>0</v>
      </c>
      <c r="G30" s="104">
        <v>-680674</v>
      </c>
      <c r="H30" s="105"/>
    </row>
    <row r="31" spans="1:13" s="80" customFormat="1" ht="15.75" customHeight="1">
      <c r="A31" s="261" t="s">
        <v>96</v>
      </c>
      <c r="B31" s="261"/>
      <c r="C31" s="261"/>
      <c r="D31" s="111"/>
      <c r="E31" s="124">
        <f>SUM(E29:E30)</f>
        <v>3452948</v>
      </c>
      <c r="F31" s="124">
        <f>SUM(F29:F30)</f>
        <v>223780</v>
      </c>
      <c r="G31" s="124">
        <f>SUM(G29:G30)</f>
        <v>-789590</v>
      </c>
      <c r="H31" s="125">
        <f>SUM(H29:H30)</f>
        <v>-2962305</v>
      </c>
      <c r="J31" s="83"/>
      <c r="K31" s="83"/>
      <c r="L31" s="83"/>
      <c r="M31" s="83"/>
    </row>
    <row r="32" spans="1:13" s="80" customFormat="1" ht="15.75" customHeight="1">
      <c r="A32" s="262" t="s">
        <v>97</v>
      </c>
      <c r="B32" s="262"/>
      <c r="C32" s="262"/>
      <c r="D32" s="111"/>
      <c r="E32" s="104"/>
      <c r="F32" s="104"/>
      <c r="G32" s="126"/>
      <c r="H32" s="105"/>
    </row>
    <row r="33" spans="1:19" ht="15.75" customHeight="1">
      <c r="A33" s="267" t="s">
        <v>98</v>
      </c>
      <c r="B33" s="267"/>
      <c r="C33" s="267"/>
      <c r="D33" s="103"/>
      <c r="E33" s="104">
        <v>0</v>
      </c>
      <c r="F33" s="104"/>
      <c r="G33" s="126" t="s">
        <v>99</v>
      </c>
      <c r="H33" s="105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1:19" ht="15.75" customHeight="1">
      <c r="A34" s="267" t="s">
        <v>100</v>
      </c>
      <c r="B34" s="267"/>
      <c r="C34" s="267"/>
      <c r="D34" s="103"/>
      <c r="E34" s="104">
        <v>0</v>
      </c>
      <c r="F34" s="104"/>
      <c r="G34" s="104">
        <v>0</v>
      </c>
      <c r="H34" s="105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1:19" ht="18" customHeight="1">
      <c r="A35" s="127" t="s">
        <v>204</v>
      </c>
      <c r="B35" s="128"/>
      <c r="C35" s="129"/>
      <c r="D35" s="130"/>
      <c r="E35" s="131">
        <f>E31+E34</f>
        <v>3452948</v>
      </c>
      <c r="F35" s="131">
        <f>F31+F34</f>
        <v>223780</v>
      </c>
      <c r="G35" s="131">
        <f>SUM(G31:G34)</f>
        <v>-789590</v>
      </c>
      <c r="H35" s="132">
        <f>H31+H34</f>
        <v>-2962305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1:19" s="110" customFormat="1" ht="18.75" hidden="1" customHeight="1">
      <c r="A36" s="268" t="s">
        <v>101</v>
      </c>
      <c r="B36" s="268"/>
      <c r="C36" s="268"/>
      <c r="D36" s="133"/>
      <c r="E36" s="134"/>
      <c r="F36" s="134"/>
      <c r="G36" s="135"/>
      <c r="H36" s="136"/>
    </row>
    <row r="37" spans="1:19" s="113" customFormat="1" ht="16.5" hidden="1" customHeight="1">
      <c r="A37" s="267" t="s">
        <v>102</v>
      </c>
      <c r="B37" s="267"/>
      <c r="C37" s="267"/>
      <c r="D37" s="103"/>
      <c r="E37" s="104"/>
      <c r="F37" s="104"/>
      <c r="G37" s="105"/>
      <c r="H37" s="137"/>
    </row>
    <row r="38" spans="1:19" s="113" customFormat="1" ht="17.25" hidden="1" customHeight="1">
      <c r="A38" s="269" t="s">
        <v>38</v>
      </c>
      <c r="B38" s="269"/>
      <c r="C38" s="269"/>
      <c r="D38" s="138"/>
      <c r="E38" s="139"/>
      <c r="F38" s="139"/>
      <c r="G38" s="140"/>
      <c r="H38" s="137"/>
    </row>
    <row r="39" spans="1:19" s="113" customFormat="1">
      <c r="A39" s="23"/>
      <c r="B39" s="141"/>
      <c r="C39" s="141"/>
      <c r="D39" s="142"/>
      <c r="E39" s="143"/>
      <c r="F39" s="143"/>
      <c r="G39" s="143"/>
      <c r="H39" s="143"/>
    </row>
    <row r="40" spans="1:19" s="145" customFormat="1" ht="15.75" customHeight="1">
      <c r="A40" s="270" t="s">
        <v>202</v>
      </c>
      <c r="B40" s="270"/>
      <c r="C40" s="270"/>
      <c r="D40" s="270"/>
      <c r="E40" s="270"/>
      <c r="F40" s="270"/>
      <c r="G40" s="270"/>
      <c r="H40" s="270"/>
      <c r="I40" s="144"/>
    </row>
    <row r="41" spans="1:19" ht="2.1" customHeight="1">
      <c r="A41" s="270"/>
      <c r="B41" s="270"/>
      <c r="C41" s="270"/>
      <c r="D41" s="270"/>
      <c r="E41" s="270"/>
      <c r="F41" s="270"/>
      <c r="G41" s="270"/>
      <c r="H41" s="270"/>
      <c r="I41" s="270"/>
      <c r="J41" s="80"/>
      <c r="K41" s="80"/>
      <c r="L41" s="80"/>
      <c r="M41" s="80"/>
      <c r="N41" s="80"/>
      <c r="O41" s="80"/>
      <c r="P41" s="80"/>
      <c r="Q41" s="80"/>
      <c r="R41" s="80"/>
      <c r="S41" s="80"/>
    </row>
    <row r="42" spans="1:19" ht="15.75" customHeight="1">
      <c r="A42" s="270" t="s">
        <v>203</v>
      </c>
      <c r="B42" s="270"/>
      <c r="C42" s="270"/>
      <c r="D42" s="270"/>
      <c r="E42" s="270"/>
      <c r="F42" s="270"/>
      <c r="G42" s="270"/>
      <c r="H42" s="270"/>
      <c r="I42" s="144"/>
      <c r="J42" s="80"/>
      <c r="K42" s="80"/>
      <c r="L42" s="80"/>
      <c r="M42" s="80"/>
      <c r="N42" s="80"/>
      <c r="O42" s="80"/>
      <c r="P42" s="80"/>
      <c r="Q42" s="80"/>
      <c r="R42" s="80"/>
      <c r="S42" s="80"/>
    </row>
    <row r="43" spans="1:19" ht="15.75" customHeight="1">
      <c r="A43" s="87"/>
      <c r="B43" s="87"/>
      <c r="C43" s="87"/>
      <c r="D43" s="87"/>
      <c r="E43" s="87"/>
      <c r="F43" s="87"/>
      <c r="G43" s="87"/>
      <c r="H43" s="87"/>
      <c r="I43" s="146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1:19" ht="31.5" customHeight="1">
      <c r="A44" s="271" t="str">
        <f>Ф1!A80</f>
        <v>Генеральный директор</v>
      </c>
      <c r="B44" s="271"/>
      <c r="C44" s="271"/>
      <c r="D44" s="148"/>
      <c r="E44" s="149"/>
      <c r="F44" s="150"/>
      <c r="G44" s="151" t="str">
        <f>Ф1!D80</f>
        <v>Ларичев Л.В.</v>
      </c>
      <c r="H44" s="149"/>
      <c r="K44" s="152"/>
      <c r="Q44" s="82"/>
      <c r="R44" s="80"/>
      <c r="S44" s="80"/>
    </row>
    <row r="45" spans="1:19" ht="15.75" customHeight="1">
      <c r="A45" s="147"/>
      <c r="B45" s="147"/>
      <c r="C45" s="147"/>
      <c r="D45" s="148"/>
      <c r="E45" s="149"/>
      <c r="F45" s="153"/>
      <c r="G45" s="85"/>
      <c r="H45" s="149"/>
      <c r="Q45" s="82"/>
      <c r="R45" s="80"/>
      <c r="S45" s="80"/>
    </row>
    <row r="46" spans="1:19">
      <c r="A46" s="151"/>
      <c r="B46" s="151"/>
      <c r="C46" s="154"/>
      <c r="D46" s="154"/>
      <c r="E46" s="85"/>
      <c r="F46" s="85"/>
      <c r="G46" s="85"/>
      <c r="H46" s="85"/>
      <c r="K46" s="152"/>
    </row>
    <row r="47" spans="1:19" ht="15.75" customHeight="1">
      <c r="A47" s="272" t="s">
        <v>69</v>
      </c>
      <c r="B47" s="272"/>
      <c r="C47" s="272"/>
      <c r="D47" s="148"/>
      <c r="E47" s="155"/>
      <c r="F47" s="156"/>
      <c r="G47" s="157" t="s">
        <v>70</v>
      </c>
      <c r="H47" s="155"/>
    </row>
    <row r="48" spans="1:19" ht="15.75" customHeight="1">
      <c r="A48" s="273"/>
      <c r="B48" s="273"/>
      <c r="C48" s="273"/>
      <c r="D48" s="158"/>
      <c r="E48" s="143"/>
      <c r="F48" s="77"/>
      <c r="H48" s="143"/>
    </row>
    <row r="49" spans="1:10" ht="15.75" customHeight="1">
      <c r="A49" s="266" t="s">
        <v>71</v>
      </c>
      <c r="B49" s="266"/>
      <c r="C49" s="266"/>
      <c r="D49" s="77"/>
    </row>
    <row r="50" spans="1:10">
      <c r="E50" s="87">
        <f>E35-Ф4!H29</f>
        <v>0</v>
      </c>
      <c r="G50" s="87">
        <f>G35-Ф4!H51</f>
        <v>0</v>
      </c>
    </row>
    <row r="52" spans="1:10">
      <c r="E52" s="254"/>
      <c r="F52" s="254"/>
      <c r="G52" s="254"/>
    </row>
    <row r="53" spans="1:10">
      <c r="E53" s="87"/>
    </row>
    <row r="54" spans="1:10">
      <c r="E54" s="254"/>
    </row>
    <row r="55" spans="1:10">
      <c r="G55" s="87"/>
    </row>
    <row r="56" spans="1:10">
      <c r="G56" s="254"/>
    </row>
    <row r="60" spans="1:10">
      <c r="J60" s="253"/>
    </row>
  </sheetData>
  <sheetProtection selectLockedCells="1" selectUnlockedCells="1"/>
  <mergeCells count="36"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7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89" zoomScaleNormal="89" workbookViewId="0">
      <pane xSplit="1" ySplit="7" topLeftCell="B11" activePane="bottomRight" state="frozen"/>
      <selection pane="topRight" activeCell="B1" sqref="B1"/>
      <selection pane="bottomLeft" activeCell="A22" sqref="A22"/>
      <selection pane="bottomRight" activeCell="B50" sqref="B50"/>
    </sheetView>
  </sheetViews>
  <sheetFormatPr defaultRowHeight="15.75" outlineLevelRow="1"/>
  <cols>
    <col min="1" max="1" width="83.140625" style="80" customWidth="1"/>
    <col min="2" max="2" width="20.7109375" style="159" customWidth="1"/>
    <col min="3" max="3" width="20.7109375" style="80" customWidth="1"/>
    <col min="4" max="4" width="9.140625" style="80"/>
    <col min="5" max="5" width="10.28515625" style="80" customWidth="1"/>
    <col min="6" max="6" width="9.5703125" style="80" customWidth="1"/>
    <col min="7" max="16384" width="9.140625" style="80"/>
  </cols>
  <sheetData>
    <row r="1" spans="1:6">
      <c r="A1" s="88" t="str">
        <f>Ф1!A1</f>
        <v xml:space="preserve">АКЦИОНЕРНОЕ ОБЩЕСТВО "СЕВКАЗЭНЕРГО" </v>
      </c>
    </row>
    <row r="2" spans="1:6">
      <c r="A2" s="88"/>
    </row>
    <row r="3" spans="1:6">
      <c r="A3" s="88" t="s">
        <v>103</v>
      </c>
    </row>
    <row r="4" spans="1:6">
      <c r="A4" s="88" t="str">
        <f>Ф2!A4</f>
        <v>за период, заканчивающийся 30 сентября 2016 года</v>
      </c>
    </row>
    <row r="5" spans="1:6">
      <c r="A5" s="160" t="str">
        <f>Ф2!A5</f>
        <v>(в тыс. тенге)</v>
      </c>
      <c r="B5" s="161"/>
      <c r="C5" s="90"/>
    </row>
    <row r="7" spans="1:6">
      <c r="A7" s="162" t="s">
        <v>73</v>
      </c>
      <c r="B7" s="163" t="str">
        <f>Ф2!E7</f>
        <v>9 месяцев 2016 г.</v>
      </c>
      <c r="C7" s="164" t="str">
        <f>Ф2!G7</f>
        <v>9 месяцев 2015 г.</v>
      </c>
    </row>
    <row r="8" spans="1:6">
      <c r="A8" s="165" t="s">
        <v>104</v>
      </c>
      <c r="B8" s="166"/>
      <c r="C8" s="167"/>
    </row>
    <row r="9" spans="1:6">
      <c r="A9" s="114" t="s">
        <v>105</v>
      </c>
      <c r="B9" s="168">
        <f>Ф2!E29</f>
        <v>3776545</v>
      </c>
      <c r="C9" s="169">
        <f>Ф2!G29</f>
        <v>-108916</v>
      </c>
    </row>
    <row r="10" spans="1:6">
      <c r="A10" s="114" t="s">
        <v>106</v>
      </c>
      <c r="B10" s="168"/>
      <c r="C10" s="169"/>
    </row>
    <row r="11" spans="1:6">
      <c r="A11" s="102" t="s">
        <v>107</v>
      </c>
      <c r="B11" s="170">
        <v>3220073</v>
      </c>
      <c r="C11" s="171">
        <v>2947190</v>
      </c>
    </row>
    <row r="12" spans="1:6">
      <c r="A12" s="102" t="s">
        <v>90</v>
      </c>
      <c r="B12" s="170">
        <v>1557222</v>
      </c>
      <c r="C12" s="171">
        <v>1038138</v>
      </c>
    </row>
    <row r="13" spans="1:6" ht="18" customHeight="1">
      <c r="A13" s="102" t="s">
        <v>108</v>
      </c>
      <c r="B13" s="170">
        <v>-17909</v>
      </c>
      <c r="C13" s="171">
        <v>-7401</v>
      </c>
      <c r="E13" s="5"/>
      <c r="F13" s="5"/>
    </row>
    <row r="14" spans="1:6" ht="0.75" hidden="1" customHeight="1">
      <c r="A14" s="102" t="s">
        <v>109</v>
      </c>
      <c r="B14" s="170"/>
      <c r="C14" s="171"/>
    </row>
    <row r="15" spans="1:6">
      <c r="A15" s="102" t="s">
        <v>110</v>
      </c>
      <c r="B15" s="170">
        <v>22800</v>
      </c>
      <c r="C15" s="171">
        <v>18595</v>
      </c>
    </row>
    <row r="16" spans="1:6" ht="18.75" customHeight="1">
      <c r="A16" s="102" t="s">
        <v>111</v>
      </c>
      <c r="B16" s="170"/>
      <c r="C16" s="171"/>
    </row>
    <row r="17" spans="1:6" ht="14.25" customHeight="1">
      <c r="A17" s="102" t="s">
        <v>112</v>
      </c>
      <c r="B17" s="170"/>
      <c r="C17" s="171"/>
    </row>
    <row r="18" spans="1:6" ht="15" customHeight="1">
      <c r="A18" s="102" t="s">
        <v>113</v>
      </c>
      <c r="B18" s="170"/>
      <c r="C18" s="171"/>
    </row>
    <row r="19" spans="1:6">
      <c r="A19" s="102" t="s">
        <v>114</v>
      </c>
      <c r="B19" s="170">
        <v>-95353</v>
      </c>
      <c r="C19" s="171">
        <v>2742545</v>
      </c>
    </row>
    <row r="20" spans="1:6">
      <c r="A20" s="102" t="s">
        <v>115</v>
      </c>
      <c r="B20" s="170">
        <v>3019</v>
      </c>
      <c r="C20" s="171">
        <v>23843</v>
      </c>
      <c r="E20" s="5"/>
      <c r="F20" s="5"/>
    </row>
    <row r="21" spans="1:6">
      <c r="A21" s="102" t="s">
        <v>89</v>
      </c>
      <c r="B21" s="170">
        <v>-71216</v>
      </c>
      <c r="C21" s="171">
        <v>-145072</v>
      </c>
    </row>
    <row r="22" spans="1:6">
      <c r="A22" s="114" t="s">
        <v>116</v>
      </c>
      <c r="B22" s="172">
        <f>SUM(B9:B21)</f>
        <v>8395181</v>
      </c>
      <c r="C22" s="125">
        <f>SUM(C9:C21)</f>
        <v>6508922</v>
      </c>
    </row>
    <row r="23" spans="1:6">
      <c r="A23" s="114" t="s">
        <v>117</v>
      </c>
      <c r="B23" s="172"/>
      <c r="C23" s="125"/>
    </row>
    <row r="24" spans="1:6">
      <c r="A24" s="102" t="s">
        <v>118</v>
      </c>
      <c r="B24" s="170">
        <v>-2720973</v>
      </c>
      <c r="C24" s="171">
        <v>-2088723</v>
      </c>
    </row>
    <row r="25" spans="1:6">
      <c r="A25" s="102" t="s">
        <v>119</v>
      </c>
      <c r="B25" s="170">
        <v>756984</v>
      </c>
      <c r="C25" s="171">
        <v>-175515</v>
      </c>
    </row>
    <row r="26" spans="1:6" ht="15.75" customHeight="1">
      <c r="A26" s="102" t="s">
        <v>120</v>
      </c>
      <c r="B26" s="170">
        <v>-849642</v>
      </c>
      <c r="C26" s="171">
        <v>-509727</v>
      </c>
    </row>
    <row r="27" spans="1:6" ht="15.75" customHeight="1">
      <c r="A27" s="102" t="s">
        <v>121</v>
      </c>
      <c r="B27" s="170">
        <v>4203</v>
      </c>
      <c r="C27" s="171">
        <v>-173457</v>
      </c>
    </row>
    <row r="28" spans="1:6">
      <c r="A28" s="102" t="s">
        <v>122</v>
      </c>
      <c r="B28" s="170">
        <v>-55617</v>
      </c>
      <c r="C28" s="171">
        <v>-235778</v>
      </c>
    </row>
    <row r="29" spans="1:6">
      <c r="A29" s="102" t="s">
        <v>123</v>
      </c>
      <c r="B29" s="170">
        <v>893725</v>
      </c>
      <c r="C29" s="171">
        <v>811532</v>
      </c>
    </row>
    <row r="30" spans="1:6">
      <c r="A30" s="102" t="s">
        <v>124</v>
      </c>
      <c r="B30" s="170">
        <v>0</v>
      </c>
      <c r="C30" s="171">
        <v>-8824</v>
      </c>
    </row>
    <row r="31" spans="1:6">
      <c r="A31" s="102" t="s">
        <v>125</v>
      </c>
      <c r="B31" s="170">
        <v>-43843</v>
      </c>
      <c r="C31" s="171">
        <v>-91023</v>
      </c>
    </row>
    <row r="32" spans="1:6">
      <c r="A32" s="102" t="s">
        <v>126</v>
      </c>
      <c r="B32" s="170">
        <v>-27164</v>
      </c>
      <c r="C32" s="171">
        <v>-35402</v>
      </c>
    </row>
    <row r="33" spans="1:8">
      <c r="A33" s="102" t="s">
        <v>127</v>
      </c>
      <c r="B33" s="170">
        <v>-144702</v>
      </c>
      <c r="C33" s="171">
        <v>435776</v>
      </c>
    </row>
    <row r="34" spans="1:8" outlineLevel="1">
      <c r="A34" s="102" t="s">
        <v>128</v>
      </c>
      <c r="B34" s="170"/>
      <c r="C34" s="171"/>
    </row>
    <row r="35" spans="1:8" outlineLevel="1">
      <c r="A35" s="102" t="s">
        <v>129</v>
      </c>
      <c r="B35" s="170">
        <v>-386</v>
      </c>
      <c r="C35" s="171">
        <v>-336</v>
      </c>
    </row>
    <row r="36" spans="1:8">
      <c r="A36" s="114" t="s">
        <v>130</v>
      </c>
      <c r="B36" s="168">
        <f>SUM(B22:B35)</f>
        <v>6207766</v>
      </c>
      <c r="C36" s="169">
        <f>SUM(C22:C35)</f>
        <v>4437445</v>
      </c>
    </row>
    <row r="37" spans="1:8">
      <c r="A37" s="102" t="s">
        <v>131</v>
      </c>
      <c r="B37" s="170">
        <v>0</v>
      </c>
      <c r="C37" s="171">
        <v>-8857</v>
      </c>
    </row>
    <row r="38" spans="1:8">
      <c r="A38" s="102" t="s">
        <v>132</v>
      </c>
      <c r="B38" s="170">
        <v>-1985070</v>
      </c>
      <c r="C38" s="171">
        <v>-1598392</v>
      </c>
    </row>
    <row r="39" spans="1:8">
      <c r="A39" s="173" t="s">
        <v>133</v>
      </c>
      <c r="B39" s="174">
        <f>SUM(B36:B38)</f>
        <v>4222696</v>
      </c>
      <c r="C39" s="175">
        <f>SUM(C36:C38)</f>
        <v>2830196</v>
      </c>
    </row>
    <row r="40" spans="1:8">
      <c r="A40" s="165" t="s">
        <v>134</v>
      </c>
      <c r="B40" s="166"/>
      <c r="C40" s="167"/>
    </row>
    <row r="41" spans="1:8">
      <c r="A41" s="102" t="s">
        <v>135</v>
      </c>
      <c r="B41" s="170">
        <v>-4650271</v>
      </c>
      <c r="C41" s="171">
        <v>-4144592</v>
      </c>
    </row>
    <row r="42" spans="1:8">
      <c r="A42" s="102" t="s">
        <v>136</v>
      </c>
      <c r="B42" s="170">
        <v>-63532</v>
      </c>
      <c r="C42" s="171">
        <v>109518</v>
      </c>
    </row>
    <row r="43" spans="1:8">
      <c r="A43" s="102" t="s">
        <v>137</v>
      </c>
      <c r="B43" s="170">
        <v>-20768</v>
      </c>
      <c r="C43" s="171">
        <v>-46451</v>
      </c>
    </row>
    <row r="44" spans="1:8">
      <c r="A44" s="102" t="s">
        <v>138</v>
      </c>
      <c r="B44" s="176">
        <v>-235818</v>
      </c>
      <c r="C44" s="177">
        <v>-2967664</v>
      </c>
    </row>
    <row r="45" spans="1:8">
      <c r="A45" s="102" t="s">
        <v>139</v>
      </c>
      <c r="B45" s="176">
        <v>6871</v>
      </c>
      <c r="C45" s="177">
        <v>25581</v>
      </c>
    </row>
    <row r="46" spans="1:8">
      <c r="A46" s="102" t="s">
        <v>140</v>
      </c>
      <c r="B46" s="170">
        <v>229300</v>
      </c>
      <c r="C46" s="171">
        <v>2014630</v>
      </c>
      <c r="H46" s="80" t="s">
        <v>141</v>
      </c>
    </row>
    <row r="47" spans="1:8">
      <c r="A47" s="102" t="s">
        <v>142</v>
      </c>
      <c r="B47" s="170">
        <v>14157</v>
      </c>
      <c r="C47" s="171">
        <v>3584</v>
      </c>
    </row>
    <row r="48" spans="1:8" ht="15.75" customHeight="1">
      <c r="A48" s="173" t="s">
        <v>143</v>
      </c>
      <c r="B48" s="178">
        <f>SUM(B41:B47)</f>
        <v>-4720061</v>
      </c>
      <c r="C48" s="179">
        <f>SUM(C41:C47)</f>
        <v>-5005394</v>
      </c>
    </row>
    <row r="49" spans="1:3">
      <c r="A49" s="180" t="s">
        <v>144</v>
      </c>
      <c r="B49" s="181"/>
      <c r="C49" s="182"/>
    </row>
    <row r="50" spans="1:3">
      <c r="A50" s="102" t="s">
        <v>145</v>
      </c>
      <c r="B50" s="176">
        <v>3300000</v>
      </c>
      <c r="C50" s="177">
        <v>4881600</v>
      </c>
    </row>
    <row r="51" spans="1:3">
      <c r="A51" s="102" t="s">
        <v>146</v>
      </c>
      <c r="B51" s="176"/>
      <c r="C51" s="177">
        <v>0</v>
      </c>
    </row>
    <row r="52" spans="1:3">
      <c r="A52" s="102" t="s">
        <v>147</v>
      </c>
      <c r="B52" s="176">
        <v>-3169650</v>
      </c>
      <c r="C52" s="177">
        <v>-5550164</v>
      </c>
    </row>
    <row r="53" spans="1:3">
      <c r="A53" s="102" t="s">
        <v>148</v>
      </c>
      <c r="B53" s="176">
        <v>0</v>
      </c>
      <c r="C53" s="183">
        <v>2726336</v>
      </c>
    </row>
    <row r="54" spans="1:3" hidden="1">
      <c r="A54" s="102" t="s">
        <v>149</v>
      </c>
      <c r="B54" s="176"/>
      <c r="C54" s="183"/>
    </row>
    <row r="55" spans="1:3">
      <c r="A55" s="102" t="s">
        <v>150</v>
      </c>
      <c r="B55" s="176">
        <v>-5000</v>
      </c>
      <c r="C55" s="183">
        <v>-310000</v>
      </c>
    </row>
    <row r="56" spans="1:3">
      <c r="A56" s="102" t="s">
        <v>151</v>
      </c>
      <c r="B56" s="176">
        <v>-70000</v>
      </c>
      <c r="C56" s="183">
        <v>0</v>
      </c>
    </row>
    <row r="57" spans="1:3">
      <c r="A57" s="102" t="s">
        <v>152</v>
      </c>
      <c r="B57" s="176"/>
      <c r="C57" s="183">
        <v>8000</v>
      </c>
    </row>
    <row r="58" spans="1:3" ht="31.5">
      <c r="A58" s="114" t="s">
        <v>153</v>
      </c>
      <c r="B58" s="184">
        <f>SUM(B50:B57)</f>
        <v>55350</v>
      </c>
      <c r="C58" s="122">
        <f>SUM(C50:C57)</f>
        <v>1755772</v>
      </c>
    </row>
    <row r="59" spans="1:3" s="88" customFormat="1">
      <c r="A59" s="185" t="s">
        <v>154</v>
      </c>
      <c r="B59" s="186">
        <f>SUM(B58,B48,B39)</f>
        <v>-442015</v>
      </c>
      <c r="C59" s="187">
        <f>SUM(C58,C48,C39)</f>
        <v>-419426</v>
      </c>
    </row>
    <row r="60" spans="1:3" s="88" customFormat="1">
      <c r="A60" s="188" t="s">
        <v>155</v>
      </c>
      <c r="B60" s="189">
        <f>Ф1!D30</f>
        <v>467229</v>
      </c>
      <c r="C60" s="190">
        <v>548100</v>
      </c>
    </row>
    <row r="61" spans="1:3">
      <c r="A61" s="191" t="s">
        <v>156</v>
      </c>
      <c r="B61" s="192">
        <v>19219</v>
      </c>
      <c r="C61" s="193">
        <v>142707</v>
      </c>
    </row>
    <row r="62" spans="1:3" s="88" customFormat="1">
      <c r="A62" s="188" t="s">
        <v>157</v>
      </c>
      <c r="B62" s="189">
        <f>SUM(B59:B61)</f>
        <v>44433</v>
      </c>
      <c r="C62" s="194">
        <f>SUM(C59:C61)</f>
        <v>271381</v>
      </c>
    </row>
    <row r="63" spans="1:3">
      <c r="B63" s="63"/>
      <c r="C63" s="5"/>
    </row>
    <row r="64" spans="1:3">
      <c r="B64" s="63"/>
      <c r="C64" s="5"/>
    </row>
    <row r="65" spans="1:3">
      <c r="A65" s="147" t="str">
        <f>Ф2!A44</f>
        <v>Генеральный директор</v>
      </c>
      <c r="B65" s="195"/>
      <c r="C65" s="153" t="str">
        <f>Ф2!G44</f>
        <v>Ларичев Л.В.</v>
      </c>
    </row>
    <row r="66" spans="1:3" ht="12" customHeight="1">
      <c r="A66" s="151"/>
      <c r="C66" s="153"/>
    </row>
    <row r="67" spans="1:3" ht="9.75" customHeight="1">
      <c r="A67" s="151"/>
      <c r="C67" s="153"/>
    </row>
    <row r="68" spans="1:3" ht="18.75" customHeight="1">
      <c r="A68" s="147" t="s">
        <v>69</v>
      </c>
      <c r="B68" s="195"/>
      <c r="C68" s="153" t="str">
        <f>Ф1!D82</f>
        <v>Алексеевене Т.В.</v>
      </c>
    </row>
    <row r="69" spans="1:3">
      <c r="A69" s="196"/>
      <c r="B69" s="196"/>
      <c r="C69" s="197"/>
    </row>
    <row r="70" spans="1:3">
      <c r="A70" s="76" t="s">
        <v>71</v>
      </c>
      <c r="B70" s="76"/>
      <c r="C70" s="76"/>
    </row>
    <row r="71" spans="1:3">
      <c r="B71" s="63"/>
      <c r="C71" s="5"/>
    </row>
    <row r="72" spans="1:3">
      <c r="B72" s="63">
        <f>B60-Ф1!D30</f>
        <v>0</v>
      </c>
      <c r="C72" s="5"/>
    </row>
    <row r="73" spans="1:3">
      <c r="B73" s="63">
        <f>B62-Ф1!C30</f>
        <v>0</v>
      </c>
      <c r="C73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53" sqref="Q53"/>
    </sheetView>
  </sheetViews>
  <sheetFormatPr defaultRowHeight="12.75" outlineLevelRow="2" outlineLevelCol="1"/>
  <cols>
    <col min="1" max="1" width="51.5703125" style="198" customWidth="1"/>
    <col min="2" max="2" width="13.5703125" style="198" customWidth="1"/>
    <col min="3" max="3" width="0" style="198" hidden="1" customWidth="1" outlineLevel="1"/>
    <col min="4" max="4" width="13.140625" style="198" customWidth="1" collapsed="1"/>
    <col min="5" max="5" width="13.140625" style="198" customWidth="1"/>
    <col min="6" max="7" width="0" style="198" hidden="1" customWidth="1" outlineLevel="1"/>
    <col min="8" max="8" width="14" style="198" customWidth="1" collapsed="1"/>
    <col min="9" max="9" width="14.42578125" style="198" customWidth="1"/>
    <col min="10" max="10" width="15.7109375" style="198" customWidth="1"/>
    <col min="11" max="11" width="17.5703125" style="198" customWidth="1"/>
    <col min="12" max="12" width="6" style="198" customWidth="1"/>
    <col min="13" max="13" width="16.85546875" style="199" customWidth="1"/>
    <col min="14" max="16384" width="9.140625" style="200"/>
  </cols>
  <sheetData>
    <row r="1" spans="1:13" ht="15.75">
      <c r="A1" s="6" t="str">
        <f>Ф1!A1</f>
        <v xml:space="preserve">АКЦИОНЕРНОЕ ОБЩЕСТВО "СЕВКАЗЭНЕРГО" </v>
      </c>
    </row>
    <row r="2" spans="1:13" s="204" customFormat="1" ht="15.7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</row>
    <row r="3" spans="1:13" s="204" customFormat="1" ht="15.75">
      <c r="A3" s="205" t="s">
        <v>158</v>
      </c>
      <c r="B3" s="206"/>
      <c r="C3" s="206"/>
      <c r="D3" s="206"/>
      <c r="E3" s="206"/>
      <c r="F3" s="202"/>
      <c r="G3" s="202"/>
      <c r="H3" s="202"/>
      <c r="I3" s="202"/>
      <c r="J3" s="202"/>
      <c r="K3" s="202"/>
      <c r="L3" s="202"/>
      <c r="M3" s="203"/>
    </row>
    <row r="4" spans="1:13" s="204" customFormat="1" ht="15.75">
      <c r="A4" s="205" t="str">
        <f>Ф2!A4</f>
        <v>за период, заканчивающийся 30 сентября 2016 года</v>
      </c>
      <c r="B4" s="206"/>
      <c r="C4" s="206"/>
      <c r="D4" s="206"/>
      <c r="E4" s="207"/>
      <c r="F4" s="203"/>
      <c r="G4" s="203"/>
      <c r="H4" s="203"/>
      <c r="I4" s="203"/>
      <c r="J4" s="203"/>
      <c r="K4" s="203"/>
      <c r="L4" s="203"/>
      <c r="M4" s="203"/>
    </row>
    <row r="5" spans="1:13" s="204" customFormat="1" ht="15.75">
      <c r="A5" s="208" t="s">
        <v>2</v>
      </c>
      <c r="B5" s="209"/>
      <c r="C5" s="209"/>
      <c r="D5" s="209"/>
      <c r="E5" s="209"/>
      <c r="F5" s="210"/>
      <c r="G5" s="210"/>
      <c r="H5" s="210"/>
      <c r="I5" s="210"/>
      <c r="J5" s="210"/>
      <c r="K5" s="210"/>
      <c r="L5" s="203"/>
      <c r="M5" s="203"/>
    </row>
    <row r="6" spans="1:13" s="204" customFormat="1" ht="15.75">
      <c r="A6" s="207"/>
      <c r="B6" s="207"/>
      <c r="C6" s="207"/>
      <c r="D6" s="207"/>
      <c r="E6" s="207"/>
      <c r="F6" s="203"/>
      <c r="G6" s="203"/>
      <c r="H6" s="203"/>
      <c r="I6" s="203"/>
      <c r="J6" s="203"/>
      <c r="K6" s="203"/>
      <c r="L6" s="203"/>
      <c r="M6" s="203"/>
    </row>
    <row r="7" spans="1:13" s="212" customFormat="1" ht="15.75" customHeight="1">
      <c r="A7" s="274" t="s">
        <v>73</v>
      </c>
      <c r="B7" s="275" t="s">
        <v>159</v>
      </c>
      <c r="C7" s="275"/>
      <c r="D7" s="275"/>
      <c r="E7" s="275"/>
      <c r="F7" s="275"/>
      <c r="G7" s="275"/>
      <c r="H7" s="275"/>
      <c r="I7" s="275"/>
      <c r="J7" s="276" t="s">
        <v>38</v>
      </c>
      <c r="K7" s="277" t="s">
        <v>39</v>
      </c>
      <c r="L7" s="211"/>
      <c r="M7" s="66"/>
    </row>
    <row r="8" spans="1:13" s="212" customFormat="1" ht="99" customHeight="1">
      <c r="A8" s="274"/>
      <c r="B8" s="213" t="s">
        <v>30</v>
      </c>
      <c r="C8" s="213" t="s">
        <v>31</v>
      </c>
      <c r="D8" s="213" t="s">
        <v>32</v>
      </c>
      <c r="E8" s="213" t="s">
        <v>33</v>
      </c>
      <c r="F8" s="213" t="s">
        <v>35</v>
      </c>
      <c r="G8" s="213" t="s">
        <v>160</v>
      </c>
      <c r="H8" s="214" t="s">
        <v>161</v>
      </c>
      <c r="I8" s="215" t="s">
        <v>162</v>
      </c>
      <c r="J8" s="276"/>
      <c r="K8" s="277"/>
      <c r="L8" s="211"/>
      <c r="M8" s="66"/>
    </row>
    <row r="9" spans="1:13" s="212" customFormat="1" ht="15.75">
      <c r="A9" s="216" t="s">
        <v>191</v>
      </c>
      <c r="B9" s="217">
        <v>16291512</v>
      </c>
      <c r="C9" s="217"/>
      <c r="D9" s="217">
        <v>277168</v>
      </c>
      <c r="E9" s="217">
        <v>23007667</v>
      </c>
      <c r="F9" s="217"/>
      <c r="G9" s="217"/>
      <c r="H9" s="217">
        <v>11541439</v>
      </c>
      <c r="I9" s="218">
        <f>SUM(B9:H9)</f>
        <v>51117786</v>
      </c>
      <c r="J9" s="217"/>
      <c r="K9" s="219">
        <f t="shared" ref="K9:K30" si="0">I9+J9</f>
        <v>51117786</v>
      </c>
      <c r="L9" s="211"/>
      <c r="M9" s="66">
        <f>K9-Ф1!D46</f>
        <v>0</v>
      </c>
    </row>
    <row r="10" spans="1:13" s="212" customFormat="1" ht="15.75">
      <c r="A10" s="220" t="s">
        <v>164</v>
      </c>
      <c r="B10" s="221"/>
      <c r="C10" s="221"/>
      <c r="D10" s="221"/>
      <c r="E10" s="221"/>
      <c r="F10" s="221"/>
      <c r="G10" s="221"/>
      <c r="H10" s="221"/>
      <c r="I10" s="222">
        <f t="shared" ref="I10:I30" si="1">SUM(B10:H10)</f>
        <v>0</v>
      </c>
      <c r="J10" s="221"/>
      <c r="K10" s="223">
        <f t="shared" si="0"/>
        <v>0</v>
      </c>
      <c r="L10" s="211"/>
      <c r="M10" s="66"/>
    </row>
    <row r="11" spans="1:13" s="212" customFormat="1" ht="15.75">
      <c r="A11" s="220" t="s">
        <v>165</v>
      </c>
      <c r="B11" s="221"/>
      <c r="C11" s="221"/>
      <c r="D11" s="221"/>
      <c r="E11" s="221"/>
      <c r="F11" s="221"/>
      <c r="G11" s="221"/>
      <c r="H11" s="221"/>
      <c r="I11" s="222">
        <f t="shared" si="1"/>
        <v>0</v>
      </c>
      <c r="J11" s="221"/>
      <c r="K11" s="223">
        <f t="shared" si="0"/>
        <v>0</v>
      </c>
      <c r="L11" s="211"/>
      <c r="M11" s="66"/>
    </row>
    <row r="12" spans="1:13" s="212" customFormat="1" ht="15.75" hidden="1" outlineLevel="1">
      <c r="A12" s="220" t="s">
        <v>166</v>
      </c>
      <c r="B12" s="221"/>
      <c r="C12" s="221"/>
      <c r="D12" s="221"/>
      <c r="E12" s="221"/>
      <c r="F12" s="221"/>
      <c r="G12" s="221"/>
      <c r="H12" s="221"/>
      <c r="I12" s="222">
        <f t="shared" si="1"/>
        <v>0</v>
      </c>
      <c r="J12" s="221"/>
      <c r="K12" s="223">
        <f t="shared" si="0"/>
        <v>0</v>
      </c>
      <c r="L12" s="211"/>
      <c r="M12" s="66"/>
    </row>
    <row r="13" spans="1:13" s="212" customFormat="1" ht="15.75" hidden="1" outlineLevel="2">
      <c r="A13" s="220" t="s">
        <v>167</v>
      </c>
      <c r="B13" s="221"/>
      <c r="C13" s="221"/>
      <c r="D13" s="221"/>
      <c r="E13" s="221"/>
      <c r="F13" s="221"/>
      <c r="G13" s="221"/>
      <c r="H13" s="221"/>
      <c r="I13" s="222">
        <f t="shared" si="1"/>
        <v>0</v>
      </c>
      <c r="J13" s="221"/>
      <c r="K13" s="223">
        <f t="shared" si="0"/>
        <v>0</v>
      </c>
      <c r="L13" s="211"/>
      <c r="M13" s="66"/>
    </row>
    <row r="14" spans="1:13" s="212" customFormat="1" ht="31.5" hidden="1" outlineLevel="1" collapsed="1">
      <c r="A14" s="220" t="s">
        <v>168</v>
      </c>
      <c r="B14" s="221"/>
      <c r="C14" s="221"/>
      <c r="D14" s="221"/>
      <c r="E14" s="221"/>
      <c r="F14" s="221"/>
      <c r="G14" s="221"/>
      <c r="H14" s="221"/>
      <c r="I14" s="222">
        <f t="shared" si="1"/>
        <v>0</v>
      </c>
      <c r="J14" s="221"/>
      <c r="K14" s="223">
        <f t="shared" si="0"/>
        <v>0</v>
      </c>
      <c r="L14" s="211"/>
      <c r="M14" s="66"/>
    </row>
    <row r="15" spans="1:13" s="212" customFormat="1" ht="15.75" hidden="1" outlineLevel="1">
      <c r="A15" s="220" t="s">
        <v>169</v>
      </c>
      <c r="B15" s="221"/>
      <c r="C15" s="221"/>
      <c r="D15" s="221"/>
      <c r="E15" s="221"/>
      <c r="F15" s="221"/>
      <c r="G15" s="221"/>
      <c r="H15" s="221"/>
      <c r="I15" s="222">
        <f t="shared" si="1"/>
        <v>0</v>
      </c>
      <c r="J15" s="221"/>
      <c r="K15" s="223">
        <f t="shared" si="0"/>
        <v>0</v>
      </c>
      <c r="L15" s="211"/>
      <c r="M15" s="66"/>
    </row>
    <row r="16" spans="1:13" s="212" customFormat="1" ht="15.75" hidden="1" outlineLevel="1">
      <c r="A16" s="220" t="s">
        <v>170</v>
      </c>
      <c r="B16" s="221"/>
      <c r="C16" s="221"/>
      <c r="D16" s="221"/>
      <c r="E16" s="221"/>
      <c r="F16" s="221"/>
      <c r="G16" s="221"/>
      <c r="H16" s="221"/>
      <c r="I16" s="222">
        <f t="shared" si="1"/>
        <v>0</v>
      </c>
      <c r="J16" s="221"/>
      <c r="K16" s="223">
        <f t="shared" si="0"/>
        <v>0</v>
      </c>
      <c r="L16" s="211"/>
      <c r="M16" s="66"/>
    </row>
    <row r="17" spans="1:13" s="212" customFormat="1" ht="15.75" hidden="1" outlineLevel="1">
      <c r="A17" s="220" t="s">
        <v>171</v>
      </c>
      <c r="B17" s="221"/>
      <c r="C17" s="221"/>
      <c r="D17" s="221"/>
      <c r="E17" s="221"/>
      <c r="F17" s="221"/>
      <c r="G17" s="221"/>
      <c r="H17" s="221"/>
      <c r="I17" s="222">
        <f t="shared" si="1"/>
        <v>0</v>
      </c>
      <c r="J17" s="221"/>
      <c r="K17" s="223">
        <f t="shared" si="0"/>
        <v>0</v>
      </c>
      <c r="L17" s="211"/>
      <c r="M17" s="66"/>
    </row>
    <row r="18" spans="1:13" s="212" customFormat="1" ht="15.75" collapsed="1">
      <c r="A18" s="220" t="s">
        <v>172</v>
      </c>
      <c r="B18" s="221"/>
      <c r="C18" s="221"/>
      <c r="D18" s="221"/>
      <c r="E18" s="221"/>
      <c r="F18" s="221"/>
      <c r="G18" s="221"/>
      <c r="H18" s="221"/>
      <c r="I18" s="222">
        <f t="shared" si="1"/>
        <v>0</v>
      </c>
      <c r="J18" s="221"/>
      <c r="K18" s="223">
        <f t="shared" si="0"/>
        <v>0</v>
      </c>
      <c r="L18" s="211"/>
      <c r="M18" s="66"/>
    </row>
    <row r="19" spans="1:13" s="212" customFormat="1" ht="31.5">
      <c r="A19" s="220" t="s">
        <v>173</v>
      </c>
      <c r="B19" s="221"/>
      <c r="C19" s="221"/>
      <c r="D19" s="221"/>
      <c r="E19" s="221">
        <v>-1134760</v>
      </c>
      <c r="F19" s="221"/>
      <c r="G19" s="221"/>
      <c r="H19" s="221">
        <v>1134760</v>
      </c>
      <c r="I19" s="222">
        <f t="shared" si="1"/>
        <v>0</v>
      </c>
      <c r="J19" s="221"/>
      <c r="K19" s="223">
        <f t="shared" si="0"/>
        <v>0</v>
      </c>
      <c r="L19" s="211"/>
      <c r="M19" s="66"/>
    </row>
    <row r="20" spans="1:13" s="212" customFormat="1" ht="31.5" hidden="1" outlineLevel="1">
      <c r="A20" s="220" t="s">
        <v>174</v>
      </c>
      <c r="B20" s="221"/>
      <c r="C20" s="221"/>
      <c r="D20" s="221"/>
      <c r="E20" s="221"/>
      <c r="F20" s="221"/>
      <c r="G20" s="221"/>
      <c r="H20" s="221"/>
      <c r="I20" s="222">
        <f t="shared" si="1"/>
        <v>0</v>
      </c>
      <c r="J20" s="221"/>
      <c r="K20" s="223">
        <f t="shared" si="0"/>
        <v>0</v>
      </c>
      <c r="L20" s="211"/>
      <c r="M20" s="66"/>
    </row>
    <row r="21" spans="1:13" s="212" customFormat="1" ht="31.5" hidden="1" outlineLevel="1">
      <c r="A21" s="220" t="s">
        <v>175</v>
      </c>
      <c r="B21" s="221"/>
      <c r="C21" s="221"/>
      <c r="D21" s="221"/>
      <c r="E21" s="221"/>
      <c r="F21" s="221"/>
      <c r="G21" s="221"/>
      <c r="H21" s="221"/>
      <c r="I21" s="222">
        <f t="shared" si="1"/>
        <v>0</v>
      </c>
      <c r="J21" s="221"/>
      <c r="K21" s="223">
        <f t="shared" si="0"/>
        <v>0</v>
      </c>
      <c r="L21" s="211"/>
      <c r="M21" s="66"/>
    </row>
    <row r="22" spans="1:13" s="212" customFormat="1" ht="15.75" hidden="1" customHeight="1" outlineLevel="1">
      <c r="A22" s="220" t="s">
        <v>176</v>
      </c>
      <c r="B22" s="221"/>
      <c r="C22" s="221"/>
      <c r="D22" s="221"/>
      <c r="E22" s="221"/>
      <c r="F22" s="221"/>
      <c r="G22" s="221"/>
      <c r="H22" s="221"/>
      <c r="I22" s="222">
        <f t="shared" si="1"/>
        <v>0</v>
      </c>
      <c r="J22" s="221"/>
      <c r="K22" s="223">
        <f t="shared" si="0"/>
        <v>0</v>
      </c>
      <c r="L22" s="211"/>
      <c r="M22" s="66"/>
    </row>
    <row r="23" spans="1:13" s="212" customFormat="1" ht="15.75" hidden="1" outlineLevel="1">
      <c r="A23" s="220" t="s">
        <v>177</v>
      </c>
      <c r="B23" s="221"/>
      <c r="C23" s="221"/>
      <c r="D23" s="221"/>
      <c r="E23" s="221"/>
      <c r="F23" s="221"/>
      <c r="G23" s="221"/>
      <c r="H23" s="221"/>
      <c r="I23" s="222">
        <f t="shared" si="1"/>
        <v>0</v>
      </c>
      <c r="J23" s="221"/>
      <c r="K23" s="223">
        <f t="shared" si="0"/>
        <v>0</v>
      </c>
      <c r="L23" s="211"/>
      <c r="M23" s="66"/>
    </row>
    <row r="24" spans="1:13" s="212" customFormat="1" ht="15.75" collapsed="1">
      <c r="A24" s="220" t="s">
        <v>178</v>
      </c>
      <c r="B24" s="221"/>
      <c r="C24" s="221"/>
      <c r="D24" s="221"/>
      <c r="E24" s="221"/>
      <c r="F24" s="221"/>
      <c r="G24" s="221"/>
      <c r="H24" s="221"/>
      <c r="I24" s="222">
        <f t="shared" si="1"/>
        <v>0</v>
      </c>
      <c r="J24" s="221"/>
      <c r="K24" s="223">
        <f t="shared" si="0"/>
        <v>0</v>
      </c>
      <c r="L24" s="211"/>
      <c r="M24" s="66"/>
    </row>
    <row r="25" spans="1:13" s="212" customFormat="1" ht="16.5" hidden="1" customHeight="1" outlineLevel="1">
      <c r="A25" s="220" t="s">
        <v>179</v>
      </c>
      <c r="B25" s="221"/>
      <c r="C25" s="221"/>
      <c r="D25" s="221"/>
      <c r="E25" s="221"/>
      <c r="F25" s="221"/>
      <c r="G25" s="221"/>
      <c r="H25" s="221"/>
      <c r="I25" s="222">
        <f t="shared" si="1"/>
        <v>0</v>
      </c>
      <c r="J25" s="221"/>
      <c r="K25" s="223">
        <f t="shared" si="0"/>
        <v>0</v>
      </c>
      <c r="L25" s="211"/>
      <c r="M25" s="66"/>
    </row>
    <row r="26" spans="1:13" s="212" customFormat="1" ht="15.75" hidden="1" customHeight="1" outlineLevel="1">
      <c r="A26" s="220" t="s">
        <v>180</v>
      </c>
      <c r="B26" s="221"/>
      <c r="C26" s="221"/>
      <c r="D26" s="221"/>
      <c r="E26" s="221"/>
      <c r="F26" s="221"/>
      <c r="G26" s="221"/>
      <c r="H26" s="221"/>
      <c r="I26" s="222">
        <f t="shared" si="1"/>
        <v>0</v>
      </c>
      <c r="J26" s="221"/>
      <c r="K26" s="223">
        <f t="shared" si="0"/>
        <v>0</v>
      </c>
      <c r="L26" s="211"/>
      <c r="M26" s="66"/>
    </row>
    <row r="27" spans="1:13" s="212" customFormat="1" ht="15.75" collapsed="1">
      <c r="A27" s="220" t="s">
        <v>181</v>
      </c>
      <c r="B27" s="221"/>
      <c r="C27" s="221"/>
      <c r="D27" s="221"/>
      <c r="E27" s="221"/>
      <c r="F27" s="221"/>
      <c r="G27" s="221"/>
      <c r="H27" s="221"/>
      <c r="I27" s="222">
        <f t="shared" si="1"/>
        <v>0</v>
      </c>
      <c r="J27" s="221"/>
      <c r="K27" s="223">
        <f t="shared" si="0"/>
        <v>0</v>
      </c>
      <c r="L27" s="211"/>
      <c r="M27" s="66"/>
    </row>
    <row r="28" spans="1:13" s="212" customFormat="1" ht="31.5" hidden="1" outlineLevel="1">
      <c r="A28" s="220" t="s">
        <v>182</v>
      </c>
      <c r="B28" s="221"/>
      <c r="C28" s="221"/>
      <c r="D28" s="221"/>
      <c r="E28" s="221"/>
      <c r="F28" s="221"/>
      <c r="G28" s="221"/>
      <c r="H28" s="221"/>
      <c r="I28" s="222">
        <f t="shared" si="1"/>
        <v>0</v>
      </c>
      <c r="J28" s="221"/>
      <c r="K28" s="223">
        <f t="shared" si="0"/>
        <v>0</v>
      </c>
      <c r="L28" s="211"/>
      <c r="M28" s="66"/>
    </row>
    <row r="29" spans="1:13" s="212" customFormat="1" ht="15.75" collapsed="1">
      <c r="A29" s="220" t="s">
        <v>183</v>
      </c>
      <c r="B29" s="221"/>
      <c r="C29" s="221"/>
      <c r="D29" s="221"/>
      <c r="E29" s="221"/>
      <c r="F29" s="221"/>
      <c r="G29" s="221"/>
      <c r="H29" s="221">
        <f>Ф2!E35</f>
        <v>3452948</v>
      </c>
      <c r="I29" s="222">
        <f t="shared" si="1"/>
        <v>3452948</v>
      </c>
      <c r="J29" s="221"/>
      <c r="K29" s="223">
        <f t="shared" si="0"/>
        <v>3452948</v>
      </c>
      <c r="L29" s="211"/>
      <c r="M29" s="66"/>
    </row>
    <row r="30" spans="1:13" s="212" customFormat="1" ht="15.75" hidden="1">
      <c r="A30" s="220" t="s">
        <v>184</v>
      </c>
      <c r="B30" s="221"/>
      <c r="C30" s="221"/>
      <c r="D30" s="221"/>
      <c r="E30" s="221"/>
      <c r="F30" s="221"/>
      <c r="G30" s="221"/>
      <c r="H30" s="221"/>
      <c r="I30" s="222">
        <f t="shared" si="1"/>
        <v>0</v>
      </c>
      <c r="J30" s="221"/>
      <c r="K30" s="223">
        <f t="shared" si="0"/>
        <v>0</v>
      </c>
      <c r="L30" s="211"/>
      <c r="M30" s="66"/>
    </row>
    <row r="31" spans="1:13" s="212" customFormat="1" ht="15.75">
      <c r="A31" s="224" t="s">
        <v>198</v>
      </c>
      <c r="B31" s="225">
        <f>SUM(B9:B30)</f>
        <v>16291512</v>
      </c>
      <c r="C31" s="225">
        <f>SUM(C9:C30)</f>
        <v>0</v>
      </c>
      <c r="D31" s="225">
        <f t="shared" ref="D31:K31" si="2">SUM(D9:D30)</f>
        <v>277168</v>
      </c>
      <c r="E31" s="225">
        <f t="shared" si="2"/>
        <v>21872907</v>
      </c>
      <c r="F31" s="225">
        <f t="shared" si="2"/>
        <v>0</v>
      </c>
      <c r="G31" s="225">
        <f t="shared" si="2"/>
        <v>0</v>
      </c>
      <c r="H31" s="225">
        <f t="shared" si="2"/>
        <v>16129147</v>
      </c>
      <c r="I31" s="226">
        <f t="shared" si="2"/>
        <v>54570734</v>
      </c>
      <c r="J31" s="226">
        <f t="shared" si="2"/>
        <v>0</v>
      </c>
      <c r="K31" s="227">
        <f t="shared" si="2"/>
        <v>54570734</v>
      </c>
      <c r="L31" s="228"/>
      <c r="M31" s="66">
        <f>K31-Ф1!C46</f>
        <v>0</v>
      </c>
    </row>
    <row r="32" spans="1:13" s="212" customFormat="1" ht="15.75">
      <c r="A32" s="229" t="s">
        <v>163</v>
      </c>
      <c r="B32" s="217">
        <v>16291512</v>
      </c>
      <c r="C32" s="217"/>
      <c r="D32" s="217">
        <v>277168</v>
      </c>
      <c r="E32" s="217">
        <v>24599582</v>
      </c>
      <c r="F32" s="217"/>
      <c r="G32" s="217"/>
      <c r="H32" s="217">
        <v>11096051</v>
      </c>
      <c r="I32" s="230">
        <f>SUM(B32:H32)</f>
        <v>52264313</v>
      </c>
      <c r="J32" s="231"/>
      <c r="K32" s="232">
        <f t="shared" ref="K32:K52" si="3">I32+J32</f>
        <v>52264313</v>
      </c>
      <c r="L32" s="211"/>
      <c r="M32" s="66"/>
    </row>
    <row r="33" spans="1:13" s="212" customFormat="1" ht="15.75">
      <c r="A33" s="220" t="s">
        <v>164</v>
      </c>
      <c r="B33" s="221"/>
      <c r="C33" s="221"/>
      <c r="D33" s="221"/>
      <c r="E33" s="221"/>
      <c r="F33" s="221"/>
      <c r="G33" s="221"/>
      <c r="H33" s="221"/>
      <c r="I33" s="222">
        <f t="shared" ref="I33:I52" si="4">SUM(B33:H33)</f>
        <v>0</v>
      </c>
      <c r="J33" s="221"/>
      <c r="K33" s="223">
        <f t="shared" si="3"/>
        <v>0</v>
      </c>
      <c r="L33" s="228"/>
      <c r="M33" s="66"/>
    </row>
    <row r="34" spans="1:13" s="212" customFormat="1" ht="31.5" hidden="1">
      <c r="A34" s="220" t="s">
        <v>185</v>
      </c>
      <c r="B34" s="221"/>
      <c r="C34" s="221"/>
      <c r="D34" s="221"/>
      <c r="E34" s="221"/>
      <c r="F34" s="221"/>
      <c r="G34" s="221"/>
      <c r="H34" s="221"/>
      <c r="I34" s="222">
        <f t="shared" si="4"/>
        <v>0</v>
      </c>
      <c r="J34" s="221"/>
      <c r="K34" s="223">
        <f t="shared" si="3"/>
        <v>0</v>
      </c>
      <c r="L34" s="211"/>
      <c r="M34" s="66"/>
    </row>
    <row r="35" spans="1:13" s="212" customFormat="1" ht="15.75" hidden="1">
      <c r="A35" s="220" t="s">
        <v>167</v>
      </c>
      <c r="B35" s="221"/>
      <c r="C35" s="221"/>
      <c r="D35" s="221"/>
      <c r="E35" s="221"/>
      <c r="F35" s="221"/>
      <c r="G35" s="221"/>
      <c r="H35" s="221"/>
      <c r="I35" s="222">
        <f t="shared" si="4"/>
        <v>0</v>
      </c>
      <c r="J35" s="221"/>
      <c r="K35" s="223">
        <f t="shared" si="3"/>
        <v>0</v>
      </c>
      <c r="L35" s="211"/>
      <c r="M35" s="66"/>
    </row>
    <row r="36" spans="1:13" s="212" customFormat="1" ht="15.75" hidden="1" customHeight="1">
      <c r="A36" s="220" t="s">
        <v>169</v>
      </c>
      <c r="B36" s="221"/>
      <c r="C36" s="221"/>
      <c r="D36" s="221"/>
      <c r="E36" s="221"/>
      <c r="F36" s="221"/>
      <c r="G36" s="221"/>
      <c r="H36" s="221"/>
      <c r="I36" s="222">
        <f t="shared" si="4"/>
        <v>0</v>
      </c>
      <c r="J36" s="221"/>
      <c r="K36" s="223">
        <f t="shared" si="3"/>
        <v>0</v>
      </c>
      <c r="L36" s="211"/>
      <c r="M36" s="66"/>
    </row>
    <row r="37" spans="1:13" s="212" customFormat="1" ht="15.75" hidden="1" customHeight="1">
      <c r="A37" s="220" t="s">
        <v>170</v>
      </c>
      <c r="B37" s="221"/>
      <c r="C37" s="221"/>
      <c r="D37" s="221"/>
      <c r="E37" s="221"/>
      <c r="F37" s="221"/>
      <c r="G37" s="221"/>
      <c r="H37" s="221"/>
      <c r="I37" s="222">
        <f t="shared" si="4"/>
        <v>0</v>
      </c>
      <c r="J37" s="221"/>
      <c r="K37" s="223">
        <f t="shared" si="3"/>
        <v>0</v>
      </c>
      <c r="L37" s="211"/>
      <c r="M37" s="66"/>
    </row>
    <row r="38" spans="1:13" s="212" customFormat="1" ht="15.75" hidden="1" customHeight="1">
      <c r="A38" s="220" t="s">
        <v>171</v>
      </c>
      <c r="B38" s="221"/>
      <c r="C38" s="221"/>
      <c r="D38" s="221"/>
      <c r="E38" s="221"/>
      <c r="F38" s="221"/>
      <c r="G38" s="221"/>
      <c r="H38" s="221"/>
      <c r="I38" s="222">
        <f t="shared" si="4"/>
        <v>0</v>
      </c>
      <c r="J38" s="221"/>
      <c r="K38" s="223">
        <f t="shared" si="3"/>
        <v>0</v>
      </c>
      <c r="L38" s="211"/>
      <c r="M38" s="66"/>
    </row>
    <row r="39" spans="1:13" s="212" customFormat="1" ht="33" hidden="1" customHeight="1">
      <c r="A39" s="220" t="s">
        <v>168</v>
      </c>
      <c r="B39" s="221"/>
      <c r="C39" s="221"/>
      <c r="D39" s="221"/>
      <c r="E39" s="221"/>
      <c r="F39" s="221"/>
      <c r="G39" s="221"/>
      <c r="H39" s="221"/>
      <c r="I39" s="222">
        <f t="shared" si="4"/>
        <v>0</v>
      </c>
      <c r="J39" s="221"/>
      <c r="K39" s="223">
        <f t="shared" si="3"/>
        <v>0</v>
      </c>
      <c r="L39" s="211"/>
      <c r="M39" s="66"/>
    </row>
    <row r="40" spans="1:13" s="212" customFormat="1" ht="33.75" customHeight="1">
      <c r="A40" s="220" t="s">
        <v>173</v>
      </c>
      <c r="B40" s="221"/>
      <c r="C40" s="221"/>
      <c r="D40" s="221"/>
      <c r="E40" s="221">
        <v>-1175757</v>
      </c>
      <c r="F40" s="221"/>
      <c r="G40" s="221"/>
      <c r="H40" s="221">
        <v>1175757</v>
      </c>
      <c r="I40" s="222">
        <f t="shared" si="4"/>
        <v>0</v>
      </c>
      <c r="J40" s="221"/>
      <c r="K40" s="223">
        <f t="shared" si="3"/>
        <v>0</v>
      </c>
      <c r="L40" s="211"/>
      <c r="M40" s="66"/>
    </row>
    <row r="41" spans="1:13" s="212" customFormat="1" ht="15.75" hidden="1" customHeight="1">
      <c r="A41" s="220" t="s">
        <v>186</v>
      </c>
      <c r="B41" s="221"/>
      <c r="C41" s="221"/>
      <c r="D41" s="221"/>
      <c r="E41" s="221"/>
      <c r="F41" s="221"/>
      <c r="G41" s="221"/>
      <c r="H41" s="221"/>
      <c r="I41" s="222">
        <f t="shared" si="4"/>
        <v>0</v>
      </c>
      <c r="J41" s="221"/>
      <c r="K41" s="223">
        <f t="shared" si="3"/>
        <v>0</v>
      </c>
      <c r="L41" s="211"/>
      <c r="M41" s="66"/>
    </row>
    <row r="42" spans="1:13" s="212" customFormat="1" ht="31.5" hidden="1">
      <c r="A42" s="220" t="s">
        <v>174</v>
      </c>
      <c r="B42" s="221"/>
      <c r="C42" s="221"/>
      <c r="D42" s="221"/>
      <c r="E42" s="221"/>
      <c r="F42" s="221"/>
      <c r="G42" s="221"/>
      <c r="H42" s="221"/>
      <c r="I42" s="222">
        <f t="shared" si="4"/>
        <v>0</v>
      </c>
      <c r="J42" s="221"/>
      <c r="K42" s="223">
        <f t="shared" si="3"/>
        <v>0</v>
      </c>
      <c r="L42" s="211"/>
      <c r="M42" s="66"/>
    </row>
    <row r="43" spans="1:13" s="212" customFormat="1" ht="31.5" hidden="1">
      <c r="A43" s="220" t="s">
        <v>187</v>
      </c>
      <c r="B43" s="221"/>
      <c r="C43" s="221"/>
      <c r="D43" s="221"/>
      <c r="E43" s="221"/>
      <c r="F43" s="221"/>
      <c r="G43" s="221"/>
      <c r="H43" s="221"/>
      <c r="I43" s="222">
        <f t="shared" si="4"/>
        <v>0</v>
      </c>
      <c r="J43" s="221"/>
      <c r="K43" s="223">
        <f t="shared" si="3"/>
        <v>0</v>
      </c>
      <c r="L43" s="211"/>
      <c r="M43" s="66"/>
    </row>
    <row r="44" spans="1:13" s="212" customFormat="1" ht="15.75" hidden="1" customHeight="1">
      <c r="A44" s="220" t="s">
        <v>176</v>
      </c>
      <c r="B44" s="221"/>
      <c r="C44" s="221"/>
      <c r="D44" s="221"/>
      <c r="E44" s="221"/>
      <c r="F44" s="221"/>
      <c r="G44" s="221"/>
      <c r="H44" s="221"/>
      <c r="I44" s="222">
        <f t="shared" si="4"/>
        <v>0</v>
      </c>
      <c r="J44" s="221"/>
      <c r="K44" s="223">
        <f t="shared" si="3"/>
        <v>0</v>
      </c>
      <c r="L44" s="211"/>
      <c r="M44" s="66"/>
    </row>
    <row r="45" spans="1:13" s="212" customFormat="1" ht="15.75" hidden="1">
      <c r="A45" s="220" t="s">
        <v>177</v>
      </c>
      <c r="B45" s="221"/>
      <c r="C45" s="221"/>
      <c r="D45" s="221"/>
      <c r="E45" s="221"/>
      <c r="F45" s="221"/>
      <c r="G45" s="221"/>
      <c r="H45" s="221"/>
      <c r="I45" s="222">
        <f t="shared" si="4"/>
        <v>0</v>
      </c>
      <c r="J45" s="221"/>
      <c r="K45" s="223">
        <f t="shared" si="3"/>
        <v>0</v>
      </c>
      <c r="L45" s="211"/>
      <c r="M45" s="66"/>
    </row>
    <row r="46" spans="1:13" s="212" customFormat="1" ht="15.75" hidden="1">
      <c r="A46" s="220" t="s">
        <v>178</v>
      </c>
      <c r="B46" s="221"/>
      <c r="C46" s="221"/>
      <c r="D46" s="221"/>
      <c r="E46" s="221"/>
      <c r="F46" s="221"/>
      <c r="G46" s="221"/>
      <c r="H46" s="221"/>
      <c r="I46" s="222">
        <f t="shared" si="4"/>
        <v>0</v>
      </c>
      <c r="J46" s="221"/>
      <c r="K46" s="223">
        <f t="shared" si="3"/>
        <v>0</v>
      </c>
      <c r="L46" s="211"/>
      <c r="M46" s="66"/>
    </row>
    <row r="47" spans="1:13" s="212" customFormat="1" ht="15.75" hidden="1" customHeight="1">
      <c r="A47" s="233" t="s">
        <v>188</v>
      </c>
      <c r="B47" s="221"/>
      <c r="C47" s="221"/>
      <c r="D47" s="221"/>
      <c r="E47" s="221"/>
      <c r="F47" s="221"/>
      <c r="G47" s="221"/>
      <c r="H47" s="221"/>
      <c r="I47" s="222">
        <f t="shared" si="4"/>
        <v>0</v>
      </c>
      <c r="J47" s="221"/>
      <c r="K47" s="223">
        <f t="shared" si="3"/>
        <v>0</v>
      </c>
      <c r="L47" s="211"/>
      <c r="M47" s="66"/>
    </row>
    <row r="48" spans="1:13" s="212" customFormat="1" ht="15.75" hidden="1">
      <c r="A48" s="220" t="s">
        <v>189</v>
      </c>
      <c r="B48" s="221"/>
      <c r="C48" s="221"/>
      <c r="D48" s="221"/>
      <c r="E48" s="221"/>
      <c r="F48" s="221"/>
      <c r="G48" s="221"/>
      <c r="H48" s="221"/>
      <c r="I48" s="222">
        <f t="shared" si="4"/>
        <v>0</v>
      </c>
      <c r="J48" s="221"/>
      <c r="K48" s="223">
        <f t="shared" si="3"/>
        <v>0</v>
      </c>
      <c r="L48" s="211"/>
      <c r="M48" s="66"/>
    </row>
    <row r="49" spans="1:13" s="212" customFormat="1" ht="15.75">
      <c r="A49" s="220" t="s">
        <v>172</v>
      </c>
      <c r="B49" s="221"/>
      <c r="C49" s="221"/>
      <c r="D49" s="221"/>
      <c r="E49" s="221"/>
      <c r="F49" s="221"/>
      <c r="G49" s="221"/>
      <c r="H49" s="221">
        <v>665</v>
      </c>
      <c r="I49" s="222">
        <f t="shared" si="4"/>
        <v>665</v>
      </c>
      <c r="J49" s="221"/>
      <c r="K49" s="223">
        <f t="shared" si="3"/>
        <v>665</v>
      </c>
      <c r="L49" s="211"/>
      <c r="M49" s="66"/>
    </row>
    <row r="50" spans="1:13" s="212" customFormat="1" ht="15.75">
      <c r="A50" s="220" t="s">
        <v>181</v>
      </c>
      <c r="B50" s="221"/>
      <c r="C50" s="221"/>
      <c r="D50" s="221"/>
      <c r="E50" s="221"/>
      <c r="F50" s="221"/>
      <c r="G50" s="221"/>
      <c r="H50" s="221">
        <v>-843253</v>
      </c>
      <c r="I50" s="222">
        <f t="shared" si="4"/>
        <v>-843253</v>
      </c>
      <c r="J50" s="221"/>
      <c r="K50" s="223">
        <f t="shared" si="3"/>
        <v>-843253</v>
      </c>
      <c r="L50" s="211"/>
      <c r="M50" s="66"/>
    </row>
    <row r="51" spans="1:13" s="212" customFormat="1" ht="15.75">
      <c r="A51" s="220" t="str">
        <f>A29</f>
        <v>Прибыль (убыток) за период</v>
      </c>
      <c r="B51" s="221"/>
      <c r="C51" s="221"/>
      <c r="D51" s="221"/>
      <c r="E51" s="221"/>
      <c r="F51" s="221"/>
      <c r="G51" s="221"/>
      <c r="H51" s="221">
        <f>Ф2!G35</f>
        <v>-789590</v>
      </c>
      <c r="I51" s="222">
        <f t="shared" si="4"/>
        <v>-789590</v>
      </c>
      <c r="J51" s="221"/>
      <c r="K51" s="223">
        <f t="shared" si="3"/>
        <v>-789590</v>
      </c>
      <c r="L51" s="211"/>
      <c r="M51" s="66"/>
    </row>
    <row r="52" spans="1:13" s="212" customFormat="1" ht="15.75" hidden="1">
      <c r="A52" s="220" t="s">
        <v>184</v>
      </c>
      <c r="B52" s="221"/>
      <c r="C52" s="221"/>
      <c r="D52" s="221"/>
      <c r="E52" s="221"/>
      <c r="F52" s="221"/>
      <c r="G52" s="221"/>
      <c r="H52" s="221"/>
      <c r="I52" s="222">
        <f t="shared" si="4"/>
        <v>0</v>
      </c>
      <c r="J52" s="221"/>
      <c r="K52" s="223">
        <f t="shared" si="3"/>
        <v>0</v>
      </c>
      <c r="L52" s="211"/>
      <c r="M52" s="66"/>
    </row>
    <row r="53" spans="1:13" s="238" customFormat="1" ht="15.75">
      <c r="A53" s="234" t="s">
        <v>199</v>
      </c>
      <c r="B53" s="225">
        <f>SUM(B32:B52)</f>
        <v>16291512</v>
      </c>
      <c r="C53" s="225"/>
      <c r="D53" s="225">
        <f t="shared" ref="D53:J53" si="5">SUM(D32:D52)</f>
        <v>277168</v>
      </c>
      <c r="E53" s="225">
        <f t="shared" si="5"/>
        <v>23423825</v>
      </c>
      <c r="F53" s="225">
        <f t="shared" si="5"/>
        <v>0</v>
      </c>
      <c r="G53" s="225">
        <f t="shared" si="5"/>
        <v>0</v>
      </c>
      <c r="H53" s="225">
        <f t="shared" si="5"/>
        <v>10639630</v>
      </c>
      <c r="I53" s="225">
        <f>SUM(I32:I52)</f>
        <v>50632135</v>
      </c>
      <c r="J53" s="225">
        <f t="shared" si="5"/>
        <v>0</v>
      </c>
      <c r="K53" s="235">
        <f>SUM(K32:K52)</f>
        <v>50632135</v>
      </c>
      <c r="L53" s="236"/>
      <c r="M53" s="237"/>
    </row>
    <row r="54" spans="1:13" s="238" customFormat="1" ht="15.75" hidden="1">
      <c r="A54" s="239"/>
      <c r="B54" s="240">
        <f>B53-B9</f>
        <v>0</v>
      </c>
      <c r="C54" s="240">
        <f t="shared" ref="C54:K54" si="6">C53-C9</f>
        <v>0</v>
      </c>
      <c r="D54" s="240">
        <f t="shared" si="6"/>
        <v>0</v>
      </c>
      <c r="E54" s="240">
        <f t="shared" si="6"/>
        <v>416158</v>
      </c>
      <c r="F54" s="240">
        <f t="shared" si="6"/>
        <v>0</v>
      </c>
      <c r="G54" s="240">
        <f t="shared" si="6"/>
        <v>0</v>
      </c>
      <c r="H54" s="240">
        <f t="shared" si="6"/>
        <v>-901809</v>
      </c>
      <c r="I54" s="240">
        <f t="shared" si="6"/>
        <v>-485651</v>
      </c>
      <c r="J54" s="240">
        <f t="shared" si="6"/>
        <v>0</v>
      </c>
      <c r="K54" s="240">
        <f t="shared" si="6"/>
        <v>-485651</v>
      </c>
      <c r="L54" s="236"/>
      <c r="M54" s="237"/>
    </row>
    <row r="55" spans="1:13" s="238" customFormat="1" ht="15.75">
      <c r="A55" s="239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36"/>
      <c r="M55" s="237"/>
    </row>
    <row r="56" spans="1:13" s="238" customFormat="1" ht="15.75" hidden="1">
      <c r="A56" s="196"/>
      <c r="B56" s="196"/>
      <c r="D56" s="241"/>
      <c r="E56" s="205"/>
      <c r="F56" s="242"/>
      <c r="G56" s="242"/>
      <c r="H56" s="243"/>
      <c r="I56" s="244"/>
      <c r="J56" s="245"/>
      <c r="K56" s="246"/>
      <c r="L56" s="211"/>
      <c r="M56" s="237"/>
    </row>
    <row r="57" spans="1:13" s="238" customFormat="1" ht="15.75" customHeight="1">
      <c r="A57" s="272" t="str">
        <f>Ф3!A65</f>
        <v>Генеральный директор</v>
      </c>
      <c r="B57" s="272"/>
      <c r="C57" s="272"/>
      <c r="D57" s="272"/>
      <c r="E57" s="7"/>
      <c r="F57" s="10"/>
      <c r="G57" s="10"/>
      <c r="H57" s="247" t="s">
        <v>190</v>
      </c>
      <c r="I57" s="10" t="str">
        <f>Ф3!C65</f>
        <v>Ларичев Л.В.</v>
      </c>
      <c r="J57" s="243"/>
      <c r="K57" s="211"/>
      <c r="L57" s="236"/>
      <c r="M57" s="237"/>
    </row>
    <row r="58" spans="1:13" s="238" customFormat="1" ht="15.75">
      <c r="A58" s="147"/>
      <c r="B58" s="147"/>
      <c r="C58" s="147"/>
      <c r="D58" s="248"/>
      <c r="E58" s="205"/>
      <c r="F58" s="247"/>
      <c r="G58" s="247"/>
      <c r="H58" s="247"/>
      <c r="I58" s="247"/>
      <c r="J58" s="249"/>
      <c r="K58" s="249"/>
      <c r="L58" s="236"/>
      <c r="M58" s="237"/>
    </row>
    <row r="59" spans="1:13" s="238" customFormat="1" ht="15.75">
      <c r="A59" s="151"/>
      <c r="B59" s="151"/>
      <c r="C59" s="154"/>
      <c r="D59" s="248"/>
      <c r="E59" s="247"/>
      <c r="F59" s="247"/>
      <c r="G59" s="247"/>
      <c r="H59" s="247"/>
      <c r="I59" s="247"/>
      <c r="J59" s="250"/>
      <c r="K59" s="249"/>
      <c r="L59" s="236"/>
      <c r="M59" s="237"/>
    </row>
    <row r="60" spans="1:13" ht="15.75" customHeight="1">
      <c r="A60" s="272" t="s">
        <v>69</v>
      </c>
      <c r="B60" s="272"/>
      <c r="C60" s="272"/>
      <c r="D60" s="251"/>
      <c r="E60" s="10"/>
      <c r="F60" s="10"/>
      <c r="G60" s="10"/>
      <c r="H60" s="10" t="s">
        <v>190</v>
      </c>
      <c r="I60" s="10" t="s">
        <v>70</v>
      </c>
    </row>
    <row r="61" spans="1:13" ht="15.75">
      <c r="A61" s="151"/>
      <c r="B61" s="151"/>
      <c r="C61" s="151"/>
      <c r="D61" s="252"/>
    </row>
    <row r="62" spans="1:13">
      <c r="A62" s="76" t="s">
        <v>71</v>
      </c>
      <c r="B62" s="76"/>
    </row>
  </sheetData>
  <sheetProtection selectLockedCells="1" selectUnlockedCells="1"/>
  <mergeCells count="6">
    <mergeCell ref="A60:C60"/>
    <mergeCell ref="A7:A8"/>
    <mergeCell ref="B7:I7"/>
    <mergeCell ref="J7:J8"/>
    <mergeCell ref="K7:K8"/>
    <mergeCell ref="A57:D57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2016-11-14T04:57:49Z</cp:lastPrinted>
  <dcterms:created xsi:type="dcterms:W3CDTF">2015-11-19T03:34:18Z</dcterms:created>
  <dcterms:modified xsi:type="dcterms:W3CDTF">2016-11-14T04:59:23Z</dcterms:modified>
</cp:coreProperties>
</file>