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2\"/>
    </mc:Choice>
  </mc:AlternateContent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22" i="3"/>
  <c r="H9" i="4"/>
  <c r="H54" i="4"/>
  <c r="I9" i="4" s="1"/>
  <c r="I31" i="4" s="1"/>
  <c r="C41" i="1"/>
  <c r="H42" i="4"/>
  <c r="E40" i="4"/>
  <c r="E53" i="4"/>
  <c r="B67" i="3" l="1"/>
  <c r="E21" i="2" l="1"/>
  <c r="E16" i="2"/>
  <c r="E15" i="2"/>
  <c r="E12" i="2"/>
  <c r="H52" i="4" l="1"/>
  <c r="B13" i="3"/>
  <c r="D41" i="1"/>
  <c r="G60" i="1" l="1"/>
  <c r="G61" i="1"/>
  <c r="G62" i="1"/>
  <c r="G63" i="1"/>
  <c r="G64" i="1"/>
  <c r="G65" i="1"/>
  <c r="G66" i="1"/>
  <c r="G67" i="1"/>
  <c r="G59" i="1"/>
  <c r="G21" i="1"/>
  <c r="G22" i="1"/>
  <c r="G23" i="1"/>
  <c r="G24" i="1"/>
  <c r="G25" i="1"/>
  <c r="G26" i="1"/>
  <c r="G27" i="1"/>
  <c r="G20" i="1"/>
  <c r="C23" i="3" l="1"/>
  <c r="C19" i="3"/>
  <c r="C12" i="3"/>
  <c r="C13" i="3"/>
  <c r="G21" i="2" l="1"/>
  <c r="I52" i="4" l="1"/>
  <c r="H40" i="4" l="1"/>
  <c r="H19" i="4"/>
  <c r="I19" i="4" s="1"/>
  <c r="K19" i="4" s="1"/>
  <c r="B23" i="3" l="1"/>
  <c r="B19" i="3"/>
  <c r="B12" i="3"/>
  <c r="G14" i="2" l="1"/>
  <c r="G19" i="2" s="1"/>
  <c r="D88" i="1"/>
  <c r="C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4" i="3" l="1"/>
  <c r="C52" i="3"/>
  <c r="G29" i="2"/>
  <c r="D69" i="1" l="1"/>
  <c r="D90" i="1" s="1"/>
  <c r="D91" i="1" s="1"/>
  <c r="D92" i="1" s="1"/>
  <c r="D71" i="1" l="1"/>
  <c r="G31" i="2" l="1"/>
  <c r="G35" i="2" l="1"/>
  <c r="G54" i="2"/>
  <c r="B64" i="3"/>
  <c r="I41" i="4" l="1"/>
  <c r="K41" i="4" s="1"/>
  <c r="I42" i="4"/>
  <c r="K42" i="4" s="1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9" i="1" s="1"/>
  <c r="C69" i="1"/>
  <c r="C90" i="1" s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71" i="3" s="1"/>
  <c r="A58" i="4" s="1"/>
  <c r="G44" i="2"/>
  <c r="C71" i="3" s="1"/>
  <c r="I58" i="4" s="1"/>
  <c r="A1" i="3"/>
  <c r="A4" i="3"/>
  <c r="A5" i="3"/>
  <c r="B7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B78" i="3"/>
  <c r="K50" i="4"/>
  <c r="C9" i="3"/>
  <c r="C24" i="3" s="1"/>
  <c r="B9" i="3"/>
  <c r="B24" i="3" s="1"/>
  <c r="B37" i="3" s="1"/>
  <c r="E31" i="2"/>
  <c r="C31" i="1"/>
  <c r="C87" i="1" s="1"/>
  <c r="C91" i="1" s="1"/>
  <c r="C92" i="1" s="1"/>
  <c r="C37" i="3" l="1"/>
  <c r="C40" i="3" s="1"/>
  <c r="C65" i="3" s="1"/>
  <c r="C68" i="3" s="1"/>
  <c r="G55" i="4"/>
  <c r="F55" i="4"/>
  <c r="E55" i="4"/>
  <c r="E35" i="2"/>
  <c r="H29" i="4" s="1"/>
  <c r="E50" i="2" s="1"/>
  <c r="E54" i="2"/>
  <c r="B40" i="3"/>
  <c r="D82" i="1"/>
  <c r="B65" i="3" l="1"/>
  <c r="B68" i="3" s="1"/>
  <c r="B79" i="3" s="1"/>
  <c r="K52" i="4"/>
  <c r="I29" i="4"/>
  <c r="K29" i="4" l="1"/>
  <c r="K32" i="4"/>
  <c r="K54" i="4" s="1"/>
  <c r="I54" i="4" l="1"/>
  <c r="H31" i="4" l="1"/>
  <c r="H55" i="4"/>
  <c r="C42" i="1" l="1"/>
  <c r="C44" i="1" s="1"/>
  <c r="C71" i="1" s="1"/>
  <c r="C82" i="1" s="1"/>
  <c r="K9" i="4"/>
  <c r="K31" i="4" s="1"/>
  <c r="I55" i="4"/>
  <c r="M31" i="4" l="1"/>
  <c r="M9" i="4"/>
  <c r="K55" i="4"/>
</calcChain>
</file>

<file path=xl/sharedStrings.xml><?xml version="1.0" encoding="utf-8"?>
<sst xmlns="http://schemas.openxmlformats.org/spreadsheetml/2006/main" count="261" uniqueCount="218">
  <si>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</si>
  <si>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</si>
  <si>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</si>
  <si>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</si>
  <si>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</si>
  <si>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</si>
  <si>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</si>
  <si>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</si>
  <si>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</si>
  <si>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</si>
  <si>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</si>
  <si>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</si>
  <si>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</si>
  <si>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</si>
  <si>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</si>
  <si>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</si>
  <si>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</si>
  <si>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</si>
  <si>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</si>
  <si>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</si>
  <si>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</si>
  <si>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</si>
  <si>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</si>
  <si>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</si>
  <si>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</si>
  <si>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</si>
  <si>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</si>
  <si>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</si>
  <si>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</si>
  <si>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</si>
  <si>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</si>
  <si>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</si>
  <si>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</si>
  <si>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</si>
  <si>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</si>
  <si>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</si>
  <si>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</si>
  <si>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</si>
  <si>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</si>
  <si>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</si>
  <si>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</si>
  <si>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</si>
  <si>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</si>
  <si>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</si>
  <si>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</si>
  <si>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</si>
  <si>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</si>
  <si>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</si>
  <si>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</si>
  <si>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</si>
  <si>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</si>
  <si>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</si>
  <si>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</si>
  <si>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</si>
  <si>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</si>
  <si>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</si>
  <si>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</si>
  <si>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</si>
  <si>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</si>
  <si>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</si>
  <si>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</si>
  <si>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</si>
  <si>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</si>
  <si>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</si>
  <si>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</si>
  <si>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</si>
  <si>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</si>
  <si>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</si>
  <si>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</si>
  <si>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</si>
  <si>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</si>
  <si>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</si>
  <si>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</si>
  <si>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</si>
  <si>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</si>
  <si>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</si>
  <si>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</si>
  <si>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</si>
  <si>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</si>
  <si>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</si>
  <si>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</si>
  <si>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</si>
  <si>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</si>
  <si>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</si>
  <si>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</si>
  <si>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</si>
  <si>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</si>
  <si>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</si>
  <si>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</si>
  <si>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</si>
  <si>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</si>
  <si>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</si>
  <si>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</si>
  <si>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</si>
  <si>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</si>
  <si>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</si>
  <si>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</si>
  <si>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</si>
  <si>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</si>
  <si>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</si>
  <si>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</si>
  <si>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</si>
  <si>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</si>
  <si>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</si>
  <si>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</si>
  <si>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</si>
  <si>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</si>
  <si>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</si>
  <si>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</si>
  <si>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</si>
  <si>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</si>
  <si>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</si>
  <si>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</si>
  <si>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</si>
  <si>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</si>
  <si>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</si>
  <si>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</si>
  <si>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</si>
  <si>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</si>
  <si>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</si>
  <si>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</si>
  <si>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</si>
  <si>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</si>
  <si>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</si>
  <si>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</si>
  <si>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</si>
  <si>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</si>
  <si>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</si>
  <si>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</si>
  <si>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</si>
  <si>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</si>
  <si>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</si>
  <si>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</si>
  <si>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</si>
  <si>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</si>
  <si>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</si>
  <si>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</si>
  <si>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</si>
  <si>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</si>
  <si>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</si>
  <si>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</si>
  <si>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</si>
  <si>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</si>
  <si>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</si>
  <si>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</si>
  <si>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</si>
  <si>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</si>
  <si>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</si>
  <si>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</si>
  <si>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</si>
  <si>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</si>
  <si>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</si>
  <si>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</si>
  <si>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</si>
  <si>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</si>
  <si>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</si>
  <si>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</si>
  <si>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</si>
  <si>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</si>
  <si>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</si>
  <si>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</si>
  <si>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</si>
  <si>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</si>
  <si>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</si>
  <si>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</si>
  <si>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</si>
  <si>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</si>
  <si>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</si>
  <si>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</si>
  <si>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</si>
  <si>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</si>
  <si>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</si>
  <si>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</si>
  <si>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</si>
  <si>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</si>
  <si>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</si>
  <si>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</si>
  <si>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</si>
  <si>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</si>
  <si>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</si>
  <si>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</si>
  <si>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</si>
  <si>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</si>
  <si>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</si>
  <si>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</si>
  <si>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</si>
  <si>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</si>
  <si>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</si>
  <si>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</si>
  <si>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</si>
  <si>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</si>
  <si>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</si>
  <si>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</si>
  <si>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</si>
  <si>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</si>
  <si>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</si>
  <si>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</si>
  <si>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</si>
  <si>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</si>
  <si>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</si>
  <si>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</si>
  <si>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</si>
  <si>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</si>
  <si>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</si>
  <si>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</si>
  <si>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</si>
  <si>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</si>
  <si>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</si>
  <si>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</si>
  <si>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 состоянию на 31 марта 2022 года</t>
  </si>
  <si>
    <t>1 квартал 2021 г.</t>
  </si>
  <si>
    <t>1 квартал 2022 г.</t>
  </si>
  <si>
    <t>за период, заканчивающийся 31 марта 2022 года</t>
  </si>
  <si>
    <t>Сальдо на 31.03.22 г.</t>
  </si>
  <si>
    <t>Погашение финансовой помощи</t>
  </si>
  <si>
    <t>Прибыль от операций с ТМЦ</t>
  </si>
  <si>
    <t xml:space="preserve">Заместитель генерального директора по экономике и финансам </t>
  </si>
  <si>
    <t>Бурдин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</si>
</sst>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6">
    <numFmt numFmtId="41" formatCode="_-* #,##0\ _₽_-;\-* #,##0\ _₽_-;_-* &quot;-&quot;\ _₽_-;_-@_-"/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_);\(#,##0.00\);0.00_);@_)"/>
    <numFmt numFmtId="211" formatCode="_-* #,##0.000_-;\-* #,##0.000_-;_-* \-_-;_-@_-"/>
    <numFmt numFmtId="212" formatCode="\€_(#,##0.00_);&quot;€(&quot;#,##0.00\);\€_(0.00_);@_)"/>
    <numFmt numFmtId="213" formatCode="#,##0.0_)\x;\(#,##0.0&quot;)x&quot;"/>
    <numFmt numFmtId="214" formatCode="#,##0_)\x;\(#,##0&quot;)x&quot;;0_)\x;@_)_x"/>
    <numFmt numFmtId="215" formatCode="#,##0.0_)_x;\(#,##0.0\)_x"/>
    <numFmt numFmtId="216" formatCode="#,##0_)_x;\(#,##0\)_x;0_)_x;@_)_x"/>
    <numFmt numFmtId="217" formatCode="0.0_)\%;\(0.0&quot;)%&quot;"/>
    <numFmt numFmtId="218" formatCode="#,##0.0_)_%;\(#,##0.0\)_%"/>
    <numFmt numFmtId="219" formatCode="_-* #,##0_р_._-;\-* #,##0_р_._-;_-* \-_р_._-;_-@_-"/>
    <numFmt numFmtId="220" formatCode="d\-mmm\-yyyy;@"/>
    <numFmt numFmtId="221" formatCode="_(* #,##0.00_);_(* \(#,##0.00\);_(* \-_);_(@_)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3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5" fontId="35" fillId="0" borderId="0" applyFill="0" applyBorder="0" applyAlignment="0" applyProtection="0"/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60" applyFill="0">
      <alignment vertical="center" wrapText="1"/>
    </xf>
    <xf numFmtId="177" fontId="35" fillId="0" borderId="0" applyFont="0" applyFill="0" applyBorder="0" applyProtection="0">
      <alignment wrapText="1"/>
    </xf>
    <xf numFmtId="177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horizontal="left" wrapText="1"/>
    </xf>
    <xf numFmtId="178" fontId="35" fillId="0" borderId="0" applyFont="0" applyFill="0" applyBorder="0" applyProtection="0">
      <alignment horizontal="left"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5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61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5" fontId="35" fillId="0" borderId="0" applyFont="0" applyBorder="0">
      <alignment horizontal="right"/>
    </xf>
    <xf numFmtId="249" fontId="35" fillId="0" borderId="0" applyFont="0" applyBorder="0">
      <alignment horizontal="right"/>
    </xf>
    <xf numFmtId="167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69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63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6" fontId="58" fillId="0" borderId="64">
      <protection locked="0"/>
    </xf>
    <xf numFmtId="0" fontId="59" fillId="0" borderId="0">
      <alignment vertical="center"/>
    </xf>
    <xf numFmtId="0" fontId="60" fillId="28" borderId="64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6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6" fontId="39" fillId="0" borderId="0" applyNumberFormat="0" applyFont="0" applyAlignment="0" applyProtection="0"/>
    <xf numFmtId="0" fontId="65" fillId="32" borderId="65">
      <alignment horizontal="center"/>
    </xf>
    <xf numFmtId="230" fontId="66" fillId="0" borderId="0" applyFill="0" applyBorder="0" applyAlignment="0"/>
    <xf numFmtId="176" fontId="66" fillId="0" borderId="0" applyFill="0" applyBorder="0" applyAlignment="0"/>
    <xf numFmtId="228" fontId="66" fillId="0" borderId="0" applyFill="0" applyBorder="0" applyAlignment="0"/>
    <xf numFmtId="206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67" fillId="33" borderId="66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67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6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68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69">
      <alignment horizontal="left"/>
    </xf>
    <xf numFmtId="176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70">
      <alignment vertical="center"/>
    </xf>
    <xf numFmtId="38" fontId="4" fillId="0" borderId="70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41" fontId="79" fillId="0" borderId="0" applyAlignment="0" applyProtection="0"/>
    <xf numFmtId="222" fontId="79" fillId="0" borderId="0" applyAlignment="0" applyProtection="0"/>
    <xf numFmtId="41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41" fontId="84" fillId="0" borderId="0" applyAlignment="0"/>
    <xf numFmtId="222" fontId="84" fillId="0" borderId="0" applyAlignment="0"/>
    <xf numFmtId="41" fontId="84" fillId="36" borderId="0" applyAlignment="0"/>
    <xf numFmtId="222" fontId="84" fillId="36" borderId="0" applyAlignment="0"/>
    <xf numFmtId="0" fontId="85" fillId="0" borderId="71" applyNumberFormat="0" applyAlignment="0" applyProtection="0">
      <alignment horizontal="left" vertical="center"/>
    </xf>
    <xf numFmtId="0" fontId="85" fillId="0" borderId="72">
      <alignment horizontal="left" vertical="center"/>
    </xf>
    <xf numFmtId="14" fontId="86" fillId="37" borderId="73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4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60" applyNumberFormat="0" applyFont="0" applyAlignment="0">
      <protection locked="0"/>
    </xf>
    <xf numFmtId="9" fontId="84" fillId="41" borderId="60" applyAlignment="0" applyProtection="0"/>
    <xf numFmtId="10" fontId="82" fillId="41" borderId="60" applyNumberFormat="0" applyBorder="0" applyAlignment="0" applyProtection="0"/>
    <xf numFmtId="238" fontId="35" fillId="40" borderId="60" applyNumberFormat="0" applyFont="0" applyAlignment="0">
      <protection locked="0"/>
    </xf>
    <xf numFmtId="238" fontId="35" fillId="40" borderId="60" applyNumberFormat="0" applyFont="0" applyAlignment="0">
      <protection locked="0"/>
    </xf>
    <xf numFmtId="238" fontId="35" fillId="40" borderId="60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60">
      <protection locked="0"/>
    </xf>
    <xf numFmtId="227" fontId="103" fillId="42" borderId="60">
      <alignment horizontal="left"/>
      <protection locked="0"/>
    </xf>
    <xf numFmtId="273" fontId="103" fillId="42" borderId="60">
      <protection locked="0"/>
    </xf>
    <xf numFmtId="0" fontId="103" fillId="42" borderId="60">
      <alignment horizontal="center"/>
      <protection locked="0"/>
    </xf>
    <xf numFmtId="274" fontId="35" fillId="0" borderId="75" applyFont="0" applyFill="0" applyBorder="0" applyAlignment="0" applyProtection="0"/>
    <xf numFmtId="274" fontId="35" fillId="0" borderId="75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76"/>
    <xf numFmtId="243" fontId="54" fillId="0" borderId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106" fillId="0" borderId="77" applyNumberFormat="0" applyFill="0" applyAlignment="0" applyProtection="0"/>
    <xf numFmtId="206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60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5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6" fontId="112" fillId="0" borderId="78" applyNumberFormat="0" applyFill="0" applyBorder="0" applyAlignment="0" applyProtection="0"/>
    <xf numFmtId="0" fontId="113" fillId="0" borderId="0"/>
    <xf numFmtId="0" fontId="114" fillId="33" borderId="79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4" fontId="118" fillId="0" borderId="80" applyBorder="0">
      <alignment horizontal="right"/>
      <protection locked="0"/>
    </xf>
    <xf numFmtId="3" fontId="119" fillId="0" borderId="75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81" applyFill="0" applyBorder="0" applyProtection="0">
      <alignment horizontal="left" vertical="top"/>
    </xf>
    <xf numFmtId="0" fontId="69" fillId="0" borderId="82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83" applyNumberFormat="0" applyFont="0" applyFill="0" applyAlignment="0" applyProtection="0"/>
    <xf numFmtId="0" fontId="104" fillId="0" borderId="84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6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9" applyNumberFormat="0" applyAlignment="0" applyProtection="0"/>
    <xf numFmtId="0" fontId="132" fillId="48" borderId="66" applyNumberFormat="0" applyAlignment="0" applyProtection="0"/>
    <xf numFmtId="222" fontId="27" fillId="0" borderId="60" applyAlignment="0">
      <alignment horizontal="left" vertical="center"/>
    </xf>
    <xf numFmtId="222" fontId="27" fillId="0" borderId="60" applyAlignment="0">
      <alignment horizontal="left" vertical="center"/>
    </xf>
    <xf numFmtId="0" fontId="133" fillId="0" borderId="85" applyNumberFormat="0" applyFill="0" applyAlignment="0" applyProtection="0"/>
    <xf numFmtId="0" fontId="134" fillId="0" borderId="86" applyNumberFormat="0" applyFill="0" applyAlignment="0" applyProtection="0"/>
    <xf numFmtId="0" fontId="135" fillId="0" borderId="87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8" applyNumberFormat="0" applyFill="0" applyAlignment="0" applyProtection="0"/>
    <xf numFmtId="0" fontId="35" fillId="0" borderId="0"/>
    <xf numFmtId="0" fontId="137" fillId="34" borderId="67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9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90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76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71" applyNumberFormat="0">
      <alignment horizontal="right" wrapText="1"/>
    </xf>
    <xf numFmtId="0" fontId="36" fillId="40" borderId="71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60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</cellStyleXfs>
  <cellXfs count="296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19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19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19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19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0" fontId="21" fillId="0" borderId="8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9" xfId="1478" applyNumberFormat="1" applyFont="1" applyBorder="1" applyAlignment="1">
      <alignment horizontal="left" vertical="top"/>
    </xf>
    <xf numFmtId="199" fontId="17" fillId="0" borderId="10" xfId="1478" applyNumberFormat="1" applyFont="1" applyBorder="1" applyAlignment="1">
      <alignment horizontal="center" vertical="top"/>
    </xf>
    <xf numFmtId="199" fontId="2" fillId="0" borderId="10" xfId="1478" applyNumberFormat="1" applyFont="1" applyFill="1" applyBorder="1" applyAlignment="1">
      <alignment horizontal="right" wrapText="1"/>
    </xf>
    <xf numFmtId="219" fontId="2" fillId="0" borderId="11" xfId="1478" applyNumberFormat="1" applyFont="1" applyFill="1" applyBorder="1" applyAlignment="1">
      <alignment horizontal="right" wrapText="1"/>
    </xf>
    <xf numFmtId="49" fontId="16" fillId="0" borderId="12" xfId="1478" applyNumberFormat="1" applyFont="1" applyBorder="1" applyAlignment="1">
      <alignment horizontal="left" wrapText="1" indent="2"/>
    </xf>
    <xf numFmtId="219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19" fontId="16" fillId="0" borderId="1" xfId="1478" applyNumberFormat="1" applyFont="1" applyFill="1" applyBorder="1" applyAlignment="1">
      <alignment horizontal="right" vertical="center" wrapText="1"/>
    </xf>
    <xf numFmtId="199" fontId="17" fillId="0" borderId="12" xfId="1478" applyNumberFormat="1" applyFont="1" applyBorder="1" applyAlignment="1">
      <alignment horizontal="left" indent="2"/>
    </xf>
    <xf numFmtId="219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49" fontId="16" fillId="0" borderId="15" xfId="1478" applyNumberFormat="1" applyFont="1" applyFill="1" applyBorder="1" applyAlignment="1">
      <alignment horizontal="center" vertical="center" wrapText="1"/>
    </xf>
    <xf numFmtId="199" fontId="2" fillId="0" borderId="15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6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0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5" xfId="1478" applyNumberFormat="1" applyFont="1" applyFill="1" applyBorder="1" applyAlignment="1">
      <alignment horizontal="center" wrapText="1"/>
    </xf>
    <xf numFmtId="199" fontId="21" fillId="0" borderId="15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19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7" xfId="1478" applyFont="1" applyFill="1" applyBorder="1" applyAlignment="1">
      <alignment wrapText="1"/>
    </xf>
    <xf numFmtId="219" fontId="23" fillId="0" borderId="0" xfId="1478" applyNumberFormat="1" applyFont="1" applyFill="1" applyBorder="1" applyAlignment="1">
      <alignment horizontal="left" wrapText="1"/>
    </xf>
    <xf numFmtId="219" fontId="23" fillId="0" borderId="0" xfId="1478" applyNumberFormat="1" applyFont="1" applyFill="1" applyBorder="1" applyAlignment="1">
      <alignment horizontal="center" vertical="center" wrapText="1"/>
    </xf>
    <xf numFmtId="219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19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0" xfId="1478" applyFont="1" applyBorder="1" applyAlignment="1">
      <alignment horizontal="center" vertical="center"/>
    </xf>
    <xf numFmtId="199" fontId="21" fillId="0" borderId="10" xfId="1478" applyNumberFormat="1" applyFont="1" applyBorder="1" applyAlignment="1">
      <alignment horizontal="right" wrapText="1"/>
    </xf>
    <xf numFmtId="199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3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3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2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3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0" fontId="21" fillId="0" borderId="19" xfId="1478" applyFont="1" applyBorder="1" applyAlignment="1">
      <alignment horizontal="center" vertical="center" wrapText="1"/>
    </xf>
    <xf numFmtId="199" fontId="21" fillId="0" borderId="19" xfId="1478" applyNumberFormat="1" applyFont="1" applyBorder="1" applyAlignment="1">
      <alignment horizontal="right" wrapText="1"/>
    </xf>
    <xf numFmtId="199" fontId="21" fillId="0" borderId="20" xfId="1478" applyNumberFormat="1" applyFont="1" applyBorder="1" applyAlignment="1">
      <alignment horizontal="right" wrapText="1"/>
    </xf>
    <xf numFmtId="0" fontId="2" fillId="0" borderId="10" xfId="1478" applyFont="1" applyBorder="1" applyAlignment="1">
      <alignment horizontal="center" vertical="center" wrapText="1"/>
    </xf>
    <xf numFmtId="199" fontId="2" fillId="0" borderId="10" xfId="1478" applyNumberFormat="1" applyFont="1" applyBorder="1" applyAlignment="1">
      <alignment horizontal="right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0" fontId="2" fillId="0" borderId="19" xfId="1478" applyFont="1" applyBorder="1" applyAlignment="1">
      <alignment horizontal="center" vertical="center" wrapText="1"/>
    </xf>
    <xf numFmtId="199" fontId="2" fillId="0" borderId="19" xfId="1478" applyNumberFormat="1" applyFont="1" applyBorder="1" applyAlignment="1">
      <alignment horizontal="right" wrapText="1"/>
    </xf>
    <xf numFmtId="199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7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1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7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3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19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4" xfId="1478" applyFont="1" applyBorder="1" applyAlignment="1">
      <alignment horizontal="left" wrapText="1"/>
    </xf>
    <xf numFmtId="199" fontId="2" fillId="0" borderId="25" xfId="1478" applyNumberFormat="1" applyFont="1" applyFill="1" applyBorder="1" applyAlignment="1">
      <alignment horizontal="left"/>
    </xf>
    <xf numFmtId="0" fontId="2" fillId="0" borderId="17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19" xfId="1478" applyNumberFormat="1" applyFont="1" applyFill="1" applyBorder="1" applyAlignment="1" applyProtection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199" fontId="17" fillId="0" borderId="10" xfId="1478" applyNumberFormat="1" applyFont="1" applyFill="1" applyBorder="1" applyAlignment="1" applyProtection="1"/>
    <xf numFmtId="199" fontId="17" fillId="0" borderId="10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9" xfId="1478" applyNumberFormat="1" applyFont="1" applyFill="1" applyBorder="1" applyAlignment="1" applyProtection="1"/>
    <xf numFmtId="199" fontId="17" fillId="0" borderId="15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3" xfId="1478" applyNumberFormat="1" applyFont="1" applyFill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Fill="1" applyBorder="1"/>
    <xf numFmtId="199" fontId="17" fillId="0" borderId="34" xfId="1478" applyNumberFormat="1" applyFont="1" applyFill="1" applyBorder="1"/>
    <xf numFmtId="0" fontId="16" fillId="0" borderId="35" xfId="1478" applyFont="1" applyFill="1" applyBorder="1" applyAlignment="1">
      <alignment wrapText="1"/>
    </xf>
    <xf numFmtId="199" fontId="17" fillId="0" borderId="36" xfId="1478" applyNumberFormat="1" applyFont="1" applyFill="1" applyBorder="1"/>
    <xf numFmtId="199" fontId="17" fillId="0" borderId="38" xfId="1478" applyNumberFormat="1" applyFont="1" applyFill="1" applyBorder="1" applyAlignment="1" applyProtection="1"/>
    <xf numFmtId="199" fontId="17" fillId="0" borderId="40" xfId="1478" applyNumberFormat="1" applyFont="1" applyFill="1" applyBorder="1"/>
    <xf numFmtId="0" fontId="16" fillId="0" borderId="35" xfId="1478" applyFont="1" applyFill="1" applyBorder="1" applyAlignment="1">
      <alignment horizontal="left" vertical="center"/>
    </xf>
    <xf numFmtId="1" fontId="17" fillId="0" borderId="41" xfId="1478" applyNumberFormat="1" applyFont="1" applyFill="1" applyBorder="1"/>
    <xf numFmtId="199" fontId="17" fillId="0" borderId="42" xfId="1478" applyNumberFormat="1" applyFont="1" applyFill="1" applyBorder="1" applyAlignment="1" applyProtection="1"/>
    <xf numFmtId="199" fontId="17" fillId="0" borderId="43" xfId="1478" applyNumberFormat="1" applyFont="1" applyFill="1" applyBorder="1" applyAlignment="1" applyProtection="1"/>
    <xf numFmtId="199" fontId="21" fillId="0" borderId="44" xfId="1478" applyNumberFormat="1" applyFont="1" applyFill="1" applyBorder="1" applyAlignment="1">
      <alignment horizontal="right" wrapText="1"/>
    </xf>
    <xf numFmtId="199" fontId="2" fillId="0" borderId="26" xfId="1478" applyNumberFormat="1" applyFont="1" applyBorder="1"/>
    <xf numFmtId="199" fontId="17" fillId="0" borderId="27" xfId="1478" applyNumberFormat="1" applyFont="1" applyBorder="1" applyAlignment="1">
      <alignment horizontal="center"/>
    </xf>
    <xf numFmtId="199" fontId="17" fillId="0" borderId="45" xfId="1478" applyNumberFormat="1" applyFont="1" applyFill="1" applyBorder="1" applyAlignment="1">
      <alignment horizontal="center" vertical="center"/>
    </xf>
    <xf numFmtId="220" fontId="21" fillId="0" borderId="29" xfId="1478" applyNumberFormat="1" applyFont="1" applyFill="1" applyBorder="1" applyAlignment="1">
      <alignment horizontal="center" wrapText="1"/>
    </xf>
    <xf numFmtId="199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49" fontId="16" fillId="0" borderId="35" xfId="1478" applyNumberFormat="1" applyFont="1" applyFill="1" applyBorder="1" applyAlignment="1">
      <alignment horizontal="left" wrapText="1" indent="2"/>
    </xf>
    <xf numFmtId="199" fontId="17" fillId="0" borderId="35" xfId="1478" applyNumberFormat="1" applyFont="1" applyBorder="1" applyAlignment="1">
      <alignment horizontal="left" wrapText="1" indent="1"/>
    </xf>
    <xf numFmtId="199" fontId="17" fillId="0" borderId="35" xfId="1478" applyNumberFormat="1" applyFont="1" applyBorder="1" applyAlignment="1">
      <alignment horizontal="left" indent="2"/>
    </xf>
    <xf numFmtId="199" fontId="17" fillId="0" borderId="35" xfId="1478" applyNumberFormat="1" applyFont="1" applyBorder="1" applyAlignment="1">
      <alignment horizontal="left"/>
    </xf>
    <xf numFmtId="199" fontId="21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19" fontId="21" fillId="0" borderId="38" xfId="1478" applyNumberFormat="1" applyFont="1" applyFill="1" applyBorder="1" applyAlignment="1">
      <alignment horizontal="right" wrapText="1"/>
    </xf>
    <xf numFmtId="199" fontId="17" fillId="0" borderId="46" xfId="1478" applyNumberFormat="1" applyFont="1" applyBorder="1" applyAlignment="1">
      <alignment horizontal="left"/>
    </xf>
    <xf numFmtId="199" fontId="17" fillId="0" borderId="47" xfId="1478" applyNumberFormat="1" applyFont="1" applyFill="1" applyBorder="1" applyAlignment="1">
      <alignment horizontal="center"/>
    </xf>
    <xf numFmtId="199" fontId="21" fillId="0" borderId="48" xfId="1478" applyNumberFormat="1" applyFont="1" applyFill="1" applyBorder="1" applyAlignment="1">
      <alignment horizontal="right" wrapText="1"/>
    </xf>
    <xf numFmtId="199" fontId="21" fillId="0" borderId="49" xfId="1478" applyNumberFormat="1" applyFont="1" applyFill="1" applyBorder="1" applyAlignment="1">
      <alignment horizontal="right" wrapText="1"/>
    </xf>
    <xf numFmtId="0" fontId="21" fillId="0" borderId="50" xfId="1478" applyFont="1" applyBorder="1" applyAlignment="1">
      <alignment horizontal="left" wrapText="1"/>
    </xf>
    <xf numFmtId="199" fontId="21" fillId="0" borderId="51" xfId="1478" applyNumberFormat="1" applyFont="1" applyFill="1" applyBorder="1" applyAlignment="1">
      <alignment horizontal="left"/>
    </xf>
    <xf numFmtId="0" fontId="21" fillId="0" borderId="52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" fillId="0" borderId="35" xfId="1478" applyFont="1" applyFill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4" xfId="1478" applyFont="1" applyBorder="1" applyAlignment="1">
      <alignment wrapText="1"/>
    </xf>
    <xf numFmtId="199" fontId="21" fillId="0" borderId="42" xfId="1478" applyNumberFormat="1" applyFont="1" applyFill="1" applyBorder="1" applyAlignment="1">
      <alignment horizontal="left"/>
    </xf>
    <xf numFmtId="0" fontId="21" fillId="0" borderId="55" xfId="1478" applyFont="1" applyBorder="1" applyAlignment="1">
      <alignment horizontal="center" vertical="top"/>
    </xf>
    <xf numFmtId="49" fontId="21" fillId="0" borderId="56" xfId="1478" applyNumberFormat="1" applyFont="1" applyFill="1" applyBorder="1" applyAlignment="1">
      <alignment horizontal="center" vertical="top" wrapText="1"/>
    </xf>
    <xf numFmtId="49" fontId="21" fillId="0" borderId="57" xfId="1478" applyNumberFormat="1" applyFont="1" applyBorder="1" applyAlignment="1">
      <alignment horizontal="center" vertical="top" wrapText="1"/>
    </xf>
    <xf numFmtId="199" fontId="2" fillId="0" borderId="28" xfId="1478" applyNumberFormat="1" applyFont="1" applyFill="1" applyBorder="1" applyAlignment="1">
      <alignment horizontal="right" wrapText="1"/>
    </xf>
    <xf numFmtId="199" fontId="2" fillId="0" borderId="53" xfId="1478" applyNumberFormat="1" applyFont="1" applyBorder="1" applyAlignment="1">
      <alignment horizontal="right"/>
    </xf>
    <xf numFmtId="199" fontId="21" fillId="0" borderId="36" xfId="1478" applyNumberFormat="1" applyFont="1" applyBorder="1" applyAlignment="1">
      <alignment horizontal="left" wrapText="1"/>
    </xf>
    <xf numFmtId="0" fontId="21" fillId="0" borderId="58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4" xfId="1478" applyFont="1" applyBorder="1" applyAlignment="1">
      <alignment horizontal="left" wrapText="1"/>
    </xf>
    <xf numFmtId="199" fontId="21" fillId="0" borderId="42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19" fontId="2" fillId="12" borderId="0" xfId="1478" applyNumberFormat="1" applyFont="1" applyFill="1" applyBorder="1"/>
    <xf numFmtId="199" fontId="2" fillId="12" borderId="0" xfId="1478" applyNumberFormat="1" applyFont="1" applyFill="1"/>
    <xf numFmtId="1" fontId="17" fillId="0" borderId="54" xfId="1478" applyNumberFormat="1" applyFont="1" applyBorder="1"/>
    <xf numFmtId="199" fontId="2" fillId="12" borderId="1" xfId="1478" applyNumberFormat="1" applyFont="1" applyFill="1" applyBorder="1" applyAlignment="1">
      <alignment horizontal="right" wrapText="1"/>
    </xf>
    <xf numFmtId="199" fontId="21" fillId="12" borderId="1" xfId="1478" applyNumberFormat="1" applyFont="1" applyFill="1" applyBorder="1" applyAlignment="1">
      <alignment horizontal="right" wrapText="1"/>
    </xf>
    <xf numFmtId="199" fontId="2" fillId="0" borderId="15" xfId="1478" applyNumberFormat="1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left" wrapText="1"/>
    </xf>
    <xf numFmtId="199" fontId="16" fillId="12" borderId="1" xfId="1478" applyNumberFormat="1" applyFont="1" applyFill="1" applyBorder="1" applyAlignment="1" applyProtection="1"/>
    <xf numFmtId="199" fontId="17" fillId="12" borderId="19" xfId="1478" applyNumberFormat="1" applyFont="1" applyFill="1" applyBorder="1" applyAlignment="1" applyProtection="1"/>
    <xf numFmtId="199" fontId="17" fillId="12" borderId="59" xfId="1478" applyNumberFormat="1" applyFont="1" applyFill="1" applyBorder="1" applyAlignment="1" applyProtection="1"/>
    <xf numFmtId="199" fontId="16" fillId="12" borderId="10" xfId="1478" applyNumberFormat="1" applyFont="1" applyFill="1" applyBorder="1" applyAlignment="1" applyProtection="1"/>
    <xf numFmtId="199" fontId="21" fillId="12" borderId="1" xfId="1478" applyNumberFormat="1" applyFont="1" applyFill="1" applyBorder="1" applyAlignment="1">
      <alignment horizontal="left" wrapText="1"/>
    </xf>
    <xf numFmtId="199" fontId="2" fillId="12" borderId="0" xfId="1478" applyNumberFormat="1" applyFont="1" applyFill="1" applyAlignment="1"/>
    <xf numFmtId="0" fontId="27" fillId="12" borderId="0" xfId="1478" applyFont="1" applyFill="1"/>
    <xf numFmtId="0" fontId="2" fillId="12" borderId="0" xfId="1478" applyFont="1" applyFill="1"/>
    <xf numFmtId="199" fontId="2" fillId="0" borderId="1" xfId="1478" applyNumberFormat="1" applyFont="1" applyBorder="1" applyAlignment="1">
      <alignment horizontal="left" wrapText="1"/>
    </xf>
    <xf numFmtId="199" fontId="2" fillId="0" borderId="1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2" xfId="1478" applyFont="1" applyBorder="1" applyAlignment="1">
      <alignment horizontal="left" wrapText="1" inden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2" xfId="1478" applyFont="1" applyBorder="1" applyAlignment="1">
      <alignment horizontal="left"/>
    </xf>
    <xf numFmtId="0" fontId="2" fillId="0" borderId="12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2" xfId="1478" applyFont="1" applyBorder="1" applyAlignment="1">
      <alignment horizontal="left" wrapText="1" indent="2"/>
    </xf>
    <xf numFmtId="0" fontId="2" fillId="0" borderId="12" xfId="1478" applyNumberFormat="1" applyFont="1" applyBorder="1" applyAlignment="1">
      <alignment horizontal="left" wrapText="1" indent="1"/>
    </xf>
    <xf numFmtId="0" fontId="21" fillId="0" borderId="12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Fill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</cellXfs>
  <cellStyles count="4440">
    <cellStyle name="%" xfId="1"/>
    <cellStyle name="%??O%??P%??Q%??R%??S%??T%??U%??V%??W%??X%??Y%??Z%??[%??\%??]%??^%??_%??`%??a%?" xfId="2"/>
    <cellStyle name="?_x001d_?-" xfId="3"/>
    <cellStyle name="?_x001d_?- 2" xfId="2330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 2" xfId="2331"/>
    <cellStyle name="?_x001d_?-&amp;ђyќ&amp;‰y_x000b__x0008_c_x000c_A_x000d__x000f__x0001__x0001_ 2" xfId="2332"/>
    <cellStyle name="?_x001d_?-&amp;ђyќ&amp;‰y_x000b__x0008_c_x000c_A_x000d__x0007__x0001__x0001_ 3" xfId="2333"/>
    <cellStyle name="?_x001d_?-&amp;ђyќ&amp;‰y_x000b__x0008_c_x000c_A_x000d__x000f__x0001__x0001_ 3" xfId="2334"/>
    <cellStyle name="?_x001d_?-&amp;ђyќ&amp;‰y_x000b__x0008_c_x000c_A_x000d__x0007__x0001__x0001_ 4" xfId="2335"/>
    <cellStyle name="?_x001d_?-&amp;ђyќ&amp;‰y_x000b__x0008_c_x000c_A_x000d__x000f__x0001__x0001_ 4" xfId="2336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/>
    <cellStyle name="????????" xfId="8"/>
    <cellStyle name="???????? 2" xfId="2343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 2" xfId="2344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DCF_Pavlodar_9 2" xfId="2345"/>
    <cellStyle name="_ heading$_информация по затратам и тарифам на  произ теплоэ" xfId="19"/>
    <cellStyle name="_ heading%" xfId="20"/>
    <cellStyle name="_ heading% 2" xfId="2346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DCF_Pavlodar_9 2" xfId="2347"/>
    <cellStyle name="_ heading%_информация по затратам и тарифам на  произ теплоэ" xfId="26"/>
    <cellStyle name="_ heading£" xfId="27"/>
    <cellStyle name="_ heading£ 2" xfId="2348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DCF_Pavlodar_9 2" xfId="2349"/>
    <cellStyle name="_ heading£_информация по затратам и тарифам на  произ теплоэ" xfId="33"/>
    <cellStyle name="_ heading¥" xfId="34"/>
    <cellStyle name="_ heading¥ 2" xfId="2350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DCF_Pavlodar_9 2" xfId="2351"/>
    <cellStyle name="_ heading¥_информация по затратам и тарифам на  произ теплоэ" xfId="40"/>
    <cellStyle name="_ heading€" xfId="41"/>
    <cellStyle name="_ heading€ 2" xfId="2352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DCF_Pavlodar_9 2" xfId="2353"/>
    <cellStyle name="_ heading€_информация по затратам и тарифам на  произ теплоэ" xfId="47"/>
    <cellStyle name="_ headingx" xfId="48"/>
    <cellStyle name="_ headingx 2" xfId="2354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DCF_Pavlodar_9 2" xfId="2355"/>
    <cellStyle name="_ headingx_информация по затратам и тарифам на  произ теплоэ" xfId="54"/>
    <cellStyle name="_%(SignOnly)" xfId="55"/>
    <cellStyle name="_%(SignOnly) 2" xfId="2357"/>
    <cellStyle name="_%(SignOnly) 3" xfId="2356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DCF_Pavlodar_9 2" xfId="2359"/>
    <cellStyle name="_%(SignOnly)_DCF_Pavlodar_9 3" xfId="2358"/>
    <cellStyle name="_%(SignOnly)_информация по затратам и тарифам на  произ теплоэ" xfId="61"/>
    <cellStyle name="_%(SignSpaceOnly)" xfId="62"/>
    <cellStyle name="_%(SignSpaceOnly) 2" xfId="2361"/>
    <cellStyle name="_%(SignSpaceOnly) 3" xfId="2360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DCF_Pavlodar_9 2" xfId="2363"/>
    <cellStyle name="_%(SignSpaceOnly)_DCF_Pavlodar_9 3" xfId="2362"/>
    <cellStyle name="_%(SignSpaceOnly)_информация по затратам и тарифам на  произ теплоэ" xfId="68"/>
    <cellStyle name="_0.0[1space]" xfId="69"/>
    <cellStyle name="_0.0[1space] 2" xfId="2364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DCF_Pavlodar_9 2" xfId="2365"/>
    <cellStyle name="_0.0[1space]_информация по затратам и тарифам на  произ теплоэ" xfId="75"/>
    <cellStyle name="_0.0[2space]" xfId="76"/>
    <cellStyle name="_0.0[2space] 2" xfId="236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DCF_Pavlodar_9 2" xfId="2367"/>
    <cellStyle name="_0.0[2space]_информация по затратам и тарифам на  произ теплоэ" xfId="82"/>
    <cellStyle name="_0.0[3space]" xfId="83"/>
    <cellStyle name="_0.0[3space] 2" xfId="2368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DCF_Pavlodar_9 2" xfId="2369"/>
    <cellStyle name="_0.0[3space]_информация по затратам и тарифам на  произ теплоэ" xfId="89"/>
    <cellStyle name="_0.0[4space]" xfId="90"/>
    <cellStyle name="_0.0[4space] 2" xfId="237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DCF_Pavlodar_9 2" xfId="2371"/>
    <cellStyle name="_0.0[4space]_информация по затратам и тарифам на  произ теплоэ" xfId="95"/>
    <cellStyle name="_0.0[6space]" xfId="96"/>
    <cellStyle name="_0.0[6space] 2" xfId="2372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DCF_Pavlodar_9 2" xfId="2373"/>
    <cellStyle name="_0.0[6space]_информация по затратам и тарифам на  произ теплоэ" xfId="101"/>
    <cellStyle name="_0.0[7space]" xfId="102"/>
    <cellStyle name="_0.0[7space] 2" xfId="2374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DCF_Pavlodar_9 2" xfId="2375"/>
    <cellStyle name="_0.0[7space]_информация по затратам и тарифам на  произ теплоэ" xfId="107"/>
    <cellStyle name="_0.0[8space]" xfId="108"/>
    <cellStyle name="_0.0[8space] 2" xfId="2376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DCF_Pavlodar_9 2" xfId="2377"/>
    <cellStyle name="_0.0[8space]_информация по затратам и тарифам на  произ теплоэ" xfId="113"/>
    <cellStyle name="_0.00[1space]" xfId="114"/>
    <cellStyle name="_0.00[1space] 2" xfId="2378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DCF_Pavlodar_9 2" xfId="2379"/>
    <cellStyle name="_0.00[1space]_информация по затратам и тарифам на  произ теплоэ" xfId="119"/>
    <cellStyle name="_0.00[2space]" xfId="120"/>
    <cellStyle name="_0.00[2space] 2" xfId="238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DCF_Pavlodar_9 2" xfId="2381"/>
    <cellStyle name="_0.00[2space]_информация по затратам и тарифам на  произ теплоэ" xfId="125"/>
    <cellStyle name="_0.00[3space]" xfId="126"/>
    <cellStyle name="_0.00[3space] 2" xfId="2382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DCF_Pavlodar_9 2" xfId="2383"/>
    <cellStyle name="_0.00[3space]_информация по затратам и тарифам на  произ теплоэ" xfId="131"/>
    <cellStyle name="_0.00[4space]" xfId="132"/>
    <cellStyle name="_0.00[4space] 2" xfId="2384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DCF_Pavlodar_9 2" xfId="2385"/>
    <cellStyle name="_0.00[4space]_информация по затратам и тарифам на  произ теплоэ" xfId="137"/>
    <cellStyle name="_0.00[7space]" xfId="138"/>
    <cellStyle name="_0.00[7space] 2" xfId="2386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DCF_Pavlodar_9 2" xfId="2387"/>
    <cellStyle name="_0.00[7space]_информация по затратам и тарифам на  произ теплоэ" xfId="143"/>
    <cellStyle name="_0.00[8space]" xfId="144"/>
    <cellStyle name="_0.00[8space] 2" xfId="2388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DCF_Pavlodar_9 2" xfId="2389"/>
    <cellStyle name="_0.00[8space]_информация по затратам и тарифам на  произ теплоэ" xfId="149"/>
    <cellStyle name="_0.00[9space]" xfId="150"/>
    <cellStyle name="_0.00[9space] 2" xfId="239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DCF_Pavlodar_9 2" xfId="2391"/>
    <cellStyle name="_0.00[9space]_информация по затратам и тарифам на  произ теплоэ" xfId="155"/>
    <cellStyle name="_0[1space]" xfId="156"/>
    <cellStyle name="_0[1space] 2" xfId="2392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DCF_Pavlodar_9 2" xfId="2393"/>
    <cellStyle name="_0[1space]_информация по затратам и тарифам на  произ теплоэ" xfId="161"/>
    <cellStyle name="_0[2space]" xfId="162"/>
    <cellStyle name="_0[2space] 2" xfId="2394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DCF_Pavlodar_9 2" xfId="2395"/>
    <cellStyle name="_0[2space]_информация по затратам и тарифам на  произ теплоэ" xfId="167"/>
    <cellStyle name="_0[3space]" xfId="168"/>
    <cellStyle name="_0[3space] 2" xfId="2396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DCF_Pavlodar_9 2" xfId="2397"/>
    <cellStyle name="_0[3space]_информация по затратам и тарифам на  произ теплоэ" xfId="173"/>
    <cellStyle name="_0[4space]" xfId="174"/>
    <cellStyle name="_0[4space] 2" xfId="2398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DCF_Pavlodar_9 2" xfId="2399"/>
    <cellStyle name="_0[4space]_информация по затратам и тарифам на  произ теплоэ" xfId="179"/>
    <cellStyle name="_0[6space]" xfId="180"/>
    <cellStyle name="_0[6space] 2" xfId="240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DCF_Pavlodar_9 2" xfId="2401"/>
    <cellStyle name="_0[6space]_информация по затратам и тарифам на  произ теплоэ" xfId="185"/>
    <cellStyle name="_0[7space]" xfId="186"/>
    <cellStyle name="_0[7space] 2" xfId="2402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DCF_Pavlodar_9 2" xfId="2403"/>
    <cellStyle name="_0[7space]_информация по затратам и тарифам на  произ теплоэ" xfId="191"/>
    <cellStyle name="_0747_DCF_sugar_10" xfId="192"/>
    <cellStyle name="_0747_DCF_sugar_10 2" xfId="2405"/>
    <cellStyle name="_0747_DCF_sugar_10 3" xfId="2406"/>
    <cellStyle name="_0747_DCF_sugar_10 4" xfId="2404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DCF_Pavlodar_9 2" xfId="2408"/>
    <cellStyle name="_0747_DCF_sugar_10_DCF_Pavlodar_9 3" xfId="2409"/>
    <cellStyle name="_0747_DCF_sugar_10_DCF_Pavlodar_9 4" xfId="2407"/>
    <cellStyle name="_0747_DCF_sugar_10_информация по затратам и тарифам на  произ теплоэ" xfId="197"/>
    <cellStyle name="_0747_DCF_sugar_11" xfId="198"/>
    <cellStyle name="_0747_DCF_sugar_11 2" xfId="2411"/>
    <cellStyle name="_0747_DCF_sugar_11 3" xfId="2412"/>
    <cellStyle name="_0747_DCF_sugar_11 4" xfId="2410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DCF_Pavlodar_9 2" xfId="2414"/>
    <cellStyle name="_0747_DCF_sugar_11_DCF_Pavlodar_9 3" xfId="2415"/>
    <cellStyle name="_0747_DCF_sugar_11_DCF_Pavlodar_9 4" xfId="2413"/>
    <cellStyle name="_0747_DCF_sugar_11_информация по затратам и тарифам на  произ теплоэ" xfId="203"/>
    <cellStyle name="_0747_DCF_sugar_17" xfId="204"/>
    <cellStyle name="_0747_DCF_sugar_17 2" xfId="2417"/>
    <cellStyle name="_0747_DCF_sugar_17 3" xfId="2418"/>
    <cellStyle name="_0747_DCF_sugar_17 4" xfId="2416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DCF_Pavlodar_9 2" xfId="2420"/>
    <cellStyle name="_0747_DCF_sugar_17_DCF_Pavlodar_9 3" xfId="2421"/>
    <cellStyle name="_0747_DCF_sugar_17_DCF_Pavlodar_9 4" xfId="2419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 2" xfId="2423"/>
    <cellStyle name="_0747_DCF_sugar_5_with economic obsolesense 3" xfId="2424"/>
    <cellStyle name="_0747_DCF_sugar_5_with economic obsolesense 4" xfId="2422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DCF_Pavlodar_9 2" xfId="2426"/>
    <cellStyle name="_0747_DCF_sugar_5_with economic obsolesense_DCF_Pavlodar_9 3" xfId="2427"/>
    <cellStyle name="_0747_DCF_sugar_5_with economic obsolesense_DCF_Pavlodar_9 4" xfId="2425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A Elimination journal entries-BS_CAFEC Group IFRS 2007 2" xfId="2428"/>
    <cellStyle name="_2272B Elimination journal entries-IS_CAFEC Group IFRS 2007" xfId="217"/>
    <cellStyle name="_2272B Elimination journal entries-IS_CAFEC Group IFRS 2007 2" xfId="2429"/>
    <cellStyle name="_BEV_Eurocement(01.06.05)_14" xfId="218"/>
    <cellStyle name="_BEV_Eurocement(01.06.05)_14 2" xfId="2430"/>
    <cellStyle name="_BEV_Eurocement(01.06.05)_14_DCF" xfId="219"/>
    <cellStyle name="_BEV_Eurocement(01.06.05)_14_DCF 2" xfId="2431"/>
    <cellStyle name="_BEV_Eurocement(01.06.05)_14_DCF 3 с увел  объемами 14 12 07 " xfId="220"/>
    <cellStyle name="_BEV_Eurocement(01.06.05)_14_DCF 3 с увел  объемами 14 12 07  2" xfId="2432"/>
    <cellStyle name="_BEV_Eurocement(01.06.05)_14_DCF_Pavlodar_9" xfId="221"/>
    <cellStyle name="_BEV_Eurocement(01.06.05)_14_DCF_Pavlodar_9 2" xfId="2433"/>
    <cellStyle name="_Book1" xfId="222"/>
    <cellStyle name="_Book1 2" xfId="2434"/>
    <cellStyle name="_Book1_DCF" xfId="223"/>
    <cellStyle name="_Book1_DCF 2" xfId="2435"/>
    <cellStyle name="_Book1_DCF 3 с увел  объемами 14 12 07 " xfId="224"/>
    <cellStyle name="_Book1_DCF 3 с увел  объемами 14 12 07  2" xfId="2436"/>
    <cellStyle name="_Book1_DCF_Pavlodar_9" xfId="225"/>
    <cellStyle name="_Book1_DCF_Pavlodar_9 2" xfId="2437"/>
    <cellStyle name="_Book2" xfId="226"/>
    <cellStyle name="_Book2 2" xfId="2439"/>
    <cellStyle name="_Book2 3" xfId="2440"/>
    <cellStyle name="_Book2 4" xfId="2438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DCF_Pavlodar_9 2" xfId="2442"/>
    <cellStyle name="_Book2_DCF_Pavlodar_9 3" xfId="2443"/>
    <cellStyle name="_Book2_DCF_Pavlodar_9 4" xfId="2441"/>
    <cellStyle name="_Book2_информация по затратам и тарифам на  произ теплоэ" xfId="231"/>
    <cellStyle name="_Comma" xfId="232"/>
    <cellStyle name="_Comma 2" xfId="2444"/>
    <cellStyle name="_Comma_Copy of Uralkali Summary Business Plan 14 Apr 04 (sent)1250404 input for Union DCF" xfId="233"/>
    <cellStyle name="_Comma_Copy of Uralkali Summary Business Plan 14 Apr 04 (sent)1250404 input for Union DCF 2" xfId="2446"/>
    <cellStyle name="_Comma_Copy of Uralkali Summary Business Plan 14 Apr 04 (sent)1250404 input for Union DCF 3" xfId="2445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DCF_Pavlodar_9 2" xfId="2448"/>
    <cellStyle name="_Comma_Copy of Uralkali Summary Business Plan 14 Apr 04 (sent)1250404 input for Union DCF_DCF_Pavlodar_9 3" xfId="244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DCF_Pavlodar_9 2" xfId="2449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 2" xfId="2450"/>
    <cellStyle name="_Copy of Uralkali Summary Business Plan 14 Apr 04 (sent)1250404 input for Union DCF_DCF" xfId="246"/>
    <cellStyle name="_Copy of Uralkali Summary Business Plan 14 Apr 04 (sent)1250404 input for Union DCF_DCF 2" xfId="2451"/>
    <cellStyle name="_Copy of Uralkali Summary Business Plan 14 Apr 04 (sent)1250404 input for Union DCF_DCF 3 с увел  объемами 14 12 07 " xfId="247"/>
    <cellStyle name="_Copy of Uralkali Summary Business Plan 14 Apr 04 (sent)1250404 input for Union DCF_DCF 3 с увел  объемами 14 12 07  2" xfId="2452"/>
    <cellStyle name="_Copy of Uralkali Summary Business Plan 14 Apr 04 (sent)1250404 input for Union DCF_DCF_Pavlodar_9" xfId="248"/>
    <cellStyle name="_Copy of Uralkali Summary Business Plan 14 Apr 04 (sent)1250404 input for Union DCF_DCF_Pavlodar_9 2" xfId="2453"/>
    <cellStyle name="_Cost forms - presentation2" xfId="249"/>
    <cellStyle name="_Cost forms - presentation2 2" xfId="2454"/>
    <cellStyle name="_Cost forms - presentation2_DCF" xfId="250"/>
    <cellStyle name="_Cost forms - presentation2_DCF 2" xfId="2455"/>
    <cellStyle name="_Cost forms - presentation2_DCF 3 с увел  объемами 14 12 07 " xfId="251"/>
    <cellStyle name="_Cost forms - presentation2_DCF 3 с увел  объемами 14 12 07  2" xfId="2456"/>
    <cellStyle name="_Cost forms - presentation2_DCF_Pavlodar_9" xfId="252"/>
    <cellStyle name="_Cost forms - presentation2_DCF_Pavlodar_9 2" xfId="2457"/>
    <cellStyle name="_Currency" xfId="253"/>
    <cellStyle name="_Currency 2" xfId="2458"/>
    <cellStyle name="_Currency_Copy of Uralkali Summary Business Plan 14 Apr 04 (sent)1250404 input for Union DCF" xfId="254"/>
    <cellStyle name="_Currency_Copy of Uralkali Summary Business Plan 14 Apr 04 (sent)1250404 input for Union DCF 2" xfId="2460"/>
    <cellStyle name="_Currency_Copy of Uralkali Summary Business Plan 14 Apr 04 (sent)1250404 input for Union DCF 3" xfId="2459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DCF_Pavlodar_9 2" xfId="2462"/>
    <cellStyle name="_Currency_Copy of Uralkali Summary Business Plan 14 Apr 04 (sent)1250404 input for Union DCF_DCF_Pavlodar_9 3" xfId="2461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DCF_Pavlodar_9 2" xfId="2463"/>
    <cellStyle name="_Currency_информация по затратам и тарифам на  произ теплоэ" xfId="264"/>
    <cellStyle name="_CurrencySpace" xfId="265"/>
    <cellStyle name="_CurrencySpace 2" xfId="2464"/>
    <cellStyle name="_CurrencySpace_Copy of Uralkali Summary Business Plan 14 Apr 04 (sent)1250404 input for Union DCF" xfId="266"/>
    <cellStyle name="_CurrencySpace_Copy of Uralkali Summary Business Plan 14 Apr 04 (sent)1250404 input for Union DCF 2" xfId="2466"/>
    <cellStyle name="_CurrencySpace_Copy of Uralkali Summary Business Plan 14 Apr 04 (sent)1250404 input for Union DCF 3" xfId="2465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DCF_Pavlodar_9 2" xfId="2468"/>
    <cellStyle name="_CurrencySpace_Copy of Uralkali Summary Business Plan 14 Apr 04 (sent)1250404 input for Union DCF_DCF_Pavlodar_9 3" xfId="2467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1 кв 2009" xfId="2469"/>
    <cellStyle name="_CurrencySpace_DCF 3 предприятия_СводФ3_ЦАТЭК_Консолид_3 кв 2008" xfId="2470"/>
    <cellStyle name="_CurrencySpace_DCF 3 предприятия_СводФ3_ЦАТЭК_Консолид_4 кв 2008" xfId="274"/>
    <cellStyle name="_CurrencySpace_DCF 3 предприятия_СводФ3_ЦАТЭК_Консолид_4 кв 2008 2" xfId="2471"/>
    <cellStyle name="_CurrencySpace_DCF 3 с увел  объемами 14 12 07 " xfId="275"/>
    <cellStyle name="_CurrencySpace_DCF 3 с увел  объемами 14 12 07 _СводФ3_ЦАТЭК_Консолид_1 кв 2009" xfId="2472"/>
    <cellStyle name="_CurrencySpace_DCF 3 с увел  объемами 14 12 07 _СводФ3_ЦАТЭК_Консолид_3 кв 2008" xfId="2473"/>
    <cellStyle name="_CurrencySpace_DCF 3 с увел  объемами 14 12 07 _СводФ3_ЦАТЭК_Консолид_4 кв 2008" xfId="276"/>
    <cellStyle name="_CurrencySpace_DCF 3 с увел  объемами 14 12 07 _СводФ3_ЦАТЭК_Консолид_4 кв 2008 2" xfId="2474"/>
    <cellStyle name="_CurrencySpace_DCF_Pavlodar_9" xfId="277"/>
    <cellStyle name="_CurrencySpace_DCF_Pavlodar_9 2" xfId="2475"/>
    <cellStyle name="_CurrencySpace_DCF_СводФ3_ЦАТЭК_Консолид_1 кв 2009" xfId="2476"/>
    <cellStyle name="_CurrencySpace_DCF_СводФ3_ЦАТЭК_Консолид_3 кв 2008" xfId="2477"/>
    <cellStyle name="_CurrencySpace_DCF_СводФ3_ЦАТЭК_Консолид_4 кв 2008" xfId="278"/>
    <cellStyle name="_CurrencySpace_DCF_СводФ3_ЦАТЭК_Консолид_4 кв 2008 2" xfId="24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1 кв 2009" xfId="2479"/>
    <cellStyle name="_CurrencySpace_информация по затратам и тарифам на  произ теплоэ_СводФ3_ЦАТЭК_Консолид_3 кв 2008" xfId="2480"/>
    <cellStyle name="_CurrencySpace_информация по затратам и тарифам на  произ теплоэ_СводФ3_ЦАТЭК_Консолид_4 кв 2008" xfId="280"/>
    <cellStyle name="_CurrencySpace_информация по затратам и тарифам на  произ теплоэ_СводФ3_ЦАТЭК_Консолид_4 кв 2008 2" xfId="2481"/>
    <cellStyle name="_DCF Lucchini Piombino_Draft_v.02_16(New)_v.04_es" xfId="281"/>
    <cellStyle name="_DCF Lucchini Piombino_Draft_v.02_16(New)_v.04_es 2" xfId="2482"/>
    <cellStyle name="_DCF Lucchini Piombino_Draft_v.02_16(New)_v.04_es_DCF" xfId="282"/>
    <cellStyle name="_DCF Lucchini Piombino_Draft_v.02_16(New)_v.04_es_DCF 2" xfId="2483"/>
    <cellStyle name="_DCF Lucchini Piombino_Draft_v.02_16(New)_v.04_es_DCF 3 с увел  объемами 14 12 07 " xfId="283"/>
    <cellStyle name="_DCF Lucchini Piombino_Draft_v.02_16(New)_v.04_es_DCF 3 с увел  объемами 14 12 07  2" xfId="2484"/>
    <cellStyle name="_DCF Lucchini Piombino_Draft_v.02_16(New)_v.04_es_DCF_Pavlodar_9" xfId="284"/>
    <cellStyle name="_DCF Lucchini Piombino_Draft_v.02_16(New)_v.04_es_DCF_Pavlodar_9 2" xfId="2485"/>
    <cellStyle name="_DCF Lucchini_France_12_DA" xfId="285"/>
    <cellStyle name="_DCF Lucchini_France_12_DA 2" xfId="2486"/>
    <cellStyle name="_DCF Lucchini_France_12_DA_DCF" xfId="286"/>
    <cellStyle name="_DCF Lucchini_France_12_DA_DCF 2" xfId="2487"/>
    <cellStyle name="_DCF Lucchini_France_12_DA_DCF 3 с увел  объемами 14 12 07 " xfId="287"/>
    <cellStyle name="_DCF Lucchini_France_12_DA_DCF 3 с увел  объемами 14 12 07  2" xfId="2488"/>
    <cellStyle name="_DCF Lucchini_France_12_DA_DCF_Pavlodar_9" xfId="288"/>
    <cellStyle name="_DCF Lucchini_France_12_DA_DCF_Pavlodar_9 2" xfId="2489"/>
    <cellStyle name="_DCF Mih GOK_2005_Draft_9" xfId="289"/>
    <cellStyle name="_DCF Mih GOK_2005_Draft_9 2" xfId="2490"/>
    <cellStyle name="_DCF Mih GOK_2005_Draft_9_DCF" xfId="290"/>
    <cellStyle name="_DCF Mih GOK_2005_Draft_9_DCF 2" xfId="2491"/>
    <cellStyle name="_DCF Mih GOK_2005_Draft_9_DCF 3 с увел  объемами 14 12 07 " xfId="291"/>
    <cellStyle name="_DCF Mih GOK_2005_Draft_9_DCF 3 с увел  объемами 14 12 07  2" xfId="2492"/>
    <cellStyle name="_DCF Mih GOK_2005_Draft_9_DCF_Pavlodar_9" xfId="292"/>
    <cellStyle name="_DCF Mih GOK_2005_Draft_9_DCF_Pavlodar_9 2" xfId="2493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 2" xfId="2494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DCF_Pavlodar_9 2" xfId="2495"/>
    <cellStyle name="_DCF Valuation Template (APV approach) v3_информация по затратам и тарифам на  произ теплоэ" xfId="300"/>
    <cellStyle name="_DCF_Bikom_14" xfId="301"/>
    <cellStyle name="_DCF_Bikom_14 2" xfId="2497"/>
    <cellStyle name="_DCF_Bikom_14 3" xfId="2498"/>
    <cellStyle name="_DCF_Bikom_14 4" xfId="2496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DCF_Pavlodar_9 2" xfId="2500"/>
    <cellStyle name="_DCF_Bikom_14_DCF_Pavlodar_9 3" xfId="2501"/>
    <cellStyle name="_DCF_Bikom_14_DCF_Pavlodar_9 4" xfId="2499"/>
    <cellStyle name="_DCF_Bikom_14_информация по затратам и тарифам на  произ теплоэ" xfId="306"/>
    <cellStyle name="_dcf_draft_44" xfId="307"/>
    <cellStyle name="_dcf_draft_44 2" xfId="2502"/>
    <cellStyle name="_dcf_draft_44_Comcor_TV" xfId="308"/>
    <cellStyle name="_dcf_draft_44_Comcor_TV 2" xfId="2503"/>
    <cellStyle name="_dcf_draft_44_Comcor_TV_DCF" xfId="309"/>
    <cellStyle name="_dcf_draft_44_Comcor_TV_DCF 2" xfId="2504"/>
    <cellStyle name="_dcf_draft_44_Comcor_TV_DCF 3 с увел  объемами 14 12 07 " xfId="310"/>
    <cellStyle name="_dcf_draft_44_Comcor_TV_DCF 3 с увел  объемами 14 12 07  2" xfId="2505"/>
    <cellStyle name="_dcf_draft_44_Comcor_TV_DCF_Pavlodar_9" xfId="311"/>
    <cellStyle name="_dcf_draft_44_Comcor_TV_DCF_Pavlodar_9 2" xfId="2506"/>
    <cellStyle name="_dcf_draft_44_DCF" xfId="312"/>
    <cellStyle name="_dcf_draft_44_DCF 2" xfId="2507"/>
    <cellStyle name="_dcf_draft_44_DCF 3 с увел  объемами 14 12 07 " xfId="313"/>
    <cellStyle name="_dcf_draft_44_DCF 3 с увел  объемами 14 12 07  2" xfId="2508"/>
    <cellStyle name="_dcf_draft_44_DCF_Pavlodar_9" xfId="314"/>
    <cellStyle name="_dcf_draft_44_DCF_Pavlodar_9 2" xfId="2509"/>
    <cellStyle name="_DCF_Kazankovskaya Mine_1" xfId="315"/>
    <cellStyle name="_DCF_Kazankovskaya Mine_1 2" xfId="2510"/>
    <cellStyle name="_DCF_Kazankovskaya Mine_1_DCF" xfId="316"/>
    <cellStyle name="_DCF_Kazankovskaya Mine_1_DCF 2" xfId="2511"/>
    <cellStyle name="_DCF_Kazankovskaya Mine_1_DCF 3 с увел  объемами 14 12 07 " xfId="317"/>
    <cellStyle name="_DCF_Kazankovskaya Mine_1_DCF 3 с увел  объемами 14 12 07  2" xfId="2512"/>
    <cellStyle name="_DCF_Kazankovskaya Mine_1_DCF_Pavlodar_9" xfId="318"/>
    <cellStyle name="_DCF_Kazankovskaya Mine_1_DCF_Pavlodar_9 2" xfId="2513"/>
    <cellStyle name="_DCF_Kazankovskaya Mine_18" xfId="319"/>
    <cellStyle name="_DCF_Kazankovskaya Mine_18 2" xfId="2514"/>
    <cellStyle name="_DCF_Kazankovskaya Mine_18_DCF" xfId="320"/>
    <cellStyle name="_DCF_Kazankovskaya Mine_18_DCF 2" xfId="2515"/>
    <cellStyle name="_DCF_Kazankovskaya Mine_18_DCF 3 с увел  объемами 14 12 07 " xfId="321"/>
    <cellStyle name="_DCF_Kazankovskaya Mine_18_DCF 3 с увел  объемами 14 12 07  2" xfId="2516"/>
    <cellStyle name="_DCF_Kazankovskaya Mine_18_DCF_Pavlodar_9" xfId="322"/>
    <cellStyle name="_DCF_Kazankovskaya Mine_18_DCF_Pavlodar_9 2" xfId="2517"/>
    <cellStyle name="_DCF_Kazankovskaya Mine_9" xfId="323"/>
    <cellStyle name="_DCF_Kazankovskaya Mine_9 2" xfId="2518"/>
    <cellStyle name="_DCF_Kazankovskaya Mine_9_DCF" xfId="324"/>
    <cellStyle name="_DCF_Kazankovskaya Mine_9_DCF 2" xfId="2519"/>
    <cellStyle name="_DCF_Kazankovskaya Mine_9_DCF 3 с увел  объемами 14 12 07 " xfId="325"/>
    <cellStyle name="_DCF_Kazankovskaya Mine_9_DCF 3 с увел  объемами 14 12 07  2" xfId="2520"/>
    <cellStyle name="_DCF_Kazankovskaya Mine_9_DCF_Pavlodar_9" xfId="326"/>
    <cellStyle name="_DCF_Kazankovskaya Mine_9_DCF_Pavlodar_9 2" xfId="2521"/>
    <cellStyle name="_DCF_KRU_10" xfId="327"/>
    <cellStyle name="_DCF_KRU_10 2" xfId="2522"/>
    <cellStyle name="_DCF_KRU_10_DCF" xfId="328"/>
    <cellStyle name="_DCF_KRU_10_DCF 2" xfId="2523"/>
    <cellStyle name="_DCF_KRU_10_DCF 3 с увел  объемами 14 12 07 " xfId="329"/>
    <cellStyle name="_DCF_KRU_10_DCF 3 с увел  объемами 14 12 07  2" xfId="2524"/>
    <cellStyle name="_DCF_KRU_10_DCF_Pavlodar_9" xfId="330"/>
    <cellStyle name="_DCF_KRU_10_DCF_Pavlodar_9 2" xfId="2525"/>
    <cellStyle name="_DCF_KRU_35" xfId="331"/>
    <cellStyle name="_DCF_KRU_35 2" xfId="2526"/>
    <cellStyle name="_DCF_KRU_35_DCF" xfId="332"/>
    <cellStyle name="_DCF_KRU_35_DCF 2" xfId="2527"/>
    <cellStyle name="_DCF_KRU_35_DCF 3 с увел  объемами 14 12 07 " xfId="333"/>
    <cellStyle name="_DCF_KRU_35_DCF 3 с увел  объемами 14 12 07  2" xfId="2528"/>
    <cellStyle name="_DCF_KRU_35_DCF_Pavlodar_9" xfId="334"/>
    <cellStyle name="_DCF_KRU_35_DCF_Pavlodar_9 2" xfId="2529"/>
    <cellStyle name="_DCF_Masloproduct_15" xfId="335"/>
    <cellStyle name="_DCF_Masloproduct_15 2" xfId="2531"/>
    <cellStyle name="_DCF_Masloproduct_15 3" xfId="2532"/>
    <cellStyle name="_DCF_Masloproduct_15 4" xfId="2530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DCF_Pavlodar_9 2" xfId="2534"/>
    <cellStyle name="_DCF_Masloproduct_15_DCF_Pavlodar_9 3" xfId="2535"/>
    <cellStyle name="_DCF_Masloproduct_15_DCF_Pavlodar_9 4" xfId="2533"/>
    <cellStyle name="_DCF_Masloproduct_15_информация по затратам и тарифам на  произ теплоэ" xfId="340"/>
    <cellStyle name="_DCF_Masloproduct_27" xfId="341"/>
    <cellStyle name="_DCF_Masloproduct_27 2" xfId="2537"/>
    <cellStyle name="_DCF_Masloproduct_27 3" xfId="2538"/>
    <cellStyle name="_DCF_Masloproduct_27 4" xfId="2536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DCF_Pavlodar_9 2" xfId="2540"/>
    <cellStyle name="_DCF_Masloproduct_27_DCF_Pavlodar_9 3" xfId="2541"/>
    <cellStyle name="_DCF_Masloproduct_27_DCF_Pavlodar_9 4" xfId="2539"/>
    <cellStyle name="_DCF_Masloproduct_27_информация по затратам и тарифам на  произ теплоэ" xfId="346"/>
    <cellStyle name="_DCF_Masloproduct_29" xfId="347"/>
    <cellStyle name="_DCF_Masloproduct_29 2" xfId="2543"/>
    <cellStyle name="_DCF_Masloproduct_29 3" xfId="2544"/>
    <cellStyle name="_DCF_Masloproduct_29 4" xfId="2542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DCF_Pavlodar_9 2" xfId="2546"/>
    <cellStyle name="_DCF_Masloproduct_29_DCF_Pavlodar_9 3" xfId="2547"/>
    <cellStyle name="_DCF_Masloproduct_29_DCF_Pavlodar_9 4" xfId="2545"/>
    <cellStyle name="_DCF_Masloproduct_29_информация по затратам и тарифам на  произ теплоэ" xfId="352"/>
    <cellStyle name="_DCF_Sibir Polymetally_25" xfId="353"/>
    <cellStyle name="_DCF_Sibir Polymetally_25 2" xfId="2548"/>
    <cellStyle name="_DCF_Sibir Polymetally_25_DCF" xfId="354"/>
    <cellStyle name="_DCF_Sibir Polymetally_25_DCF 2" xfId="2549"/>
    <cellStyle name="_DCF_Sibir Polymetally_25_DCF 3 с увел  объемами 14 12 07 " xfId="355"/>
    <cellStyle name="_DCF_Sibir Polymetally_25_DCF 3 с увел  объемами 14 12 07  2" xfId="2550"/>
    <cellStyle name="_DCF_Sibir Polymetally_25_DCF_Pavlodar_9" xfId="356"/>
    <cellStyle name="_DCF_Sibir Polymetally_25_DCF_Pavlodar_9 2" xfId="2551"/>
    <cellStyle name="_DCF_Vertek_09" xfId="357"/>
    <cellStyle name="_DCF_Vertek_09 2" xfId="2552"/>
    <cellStyle name="_DCF_Vertek_09_DCF" xfId="358"/>
    <cellStyle name="_DCF_Vertek_09_DCF 2" xfId="2553"/>
    <cellStyle name="_DCF_Vertek_09_DCF 3 с увел  объемами 14 12 07 " xfId="359"/>
    <cellStyle name="_DCF_Vertek_09_DCF 3 с увел  объемами 14 12 07  2" xfId="2554"/>
    <cellStyle name="_DCF_Vertek_09_DCF_Pavlodar_9" xfId="360"/>
    <cellStyle name="_DCF_Vertek_09_DCF_Pavlodar_9 2" xfId="2555"/>
    <cellStyle name="_DCF_Vredest_18" xfId="361"/>
    <cellStyle name="_DCF_Vredest_18 2" xfId="2557"/>
    <cellStyle name="_DCF_Vredest_18 3" xfId="2558"/>
    <cellStyle name="_DCF_Vredest_18 4" xfId="2556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DCF_Pavlodar_9 2" xfId="2560"/>
    <cellStyle name="_DCF_Vredest_18_DCF_Pavlodar_9 3" xfId="2561"/>
    <cellStyle name="_DCF_Vredest_18_DCF_Pavlodar_9 4" xfId="2559"/>
    <cellStyle name="_DCF_Vredest_18_информация по затратам и тарифам на  произ теплоэ" xfId="366"/>
    <cellStyle name="_DCF_Vredest_2" xfId="367"/>
    <cellStyle name="_DCF_Vredest_2 2" xfId="2563"/>
    <cellStyle name="_DCF_Vredest_2 3" xfId="2564"/>
    <cellStyle name="_DCF_Vredest_2 4" xfId="2562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DCF_Pavlodar_9 2" xfId="2566"/>
    <cellStyle name="_DCF_Vredest_2_DCF_Pavlodar_9 3" xfId="2567"/>
    <cellStyle name="_DCF_Vredest_2_DCF_Pavlodar_9 4" xfId="2565"/>
    <cellStyle name="_DCF_Vredest_2_Komet_DCF_25" xfId="372"/>
    <cellStyle name="_DCF_Vredest_2_Komet_DCF_25 2" xfId="2569"/>
    <cellStyle name="_DCF_Vredest_2_Komet_DCF_25 3" xfId="2568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DCF_Pavlodar_9 2" xfId="2571"/>
    <cellStyle name="_DCF_Vredest_2_Komet_DCF_25_DCF_Pavlodar_9 3" xfId="2570"/>
    <cellStyle name="_DCF_Vredest_2_Komet_DCF_25_информация по затратам и тарифам на  произ теплоэ" xfId="377"/>
    <cellStyle name="_DCF_Vredest_2_Komet_DCF_26" xfId="378"/>
    <cellStyle name="_DCF_Vredest_2_Komet_DCF_26 2" xfId="2573"/>
    <cellStyle name="_DCF_Vredest_2_Komet_DCF_26 3" xfId="2572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DCF_Pavlodar_9 2" xfId="2575"/>
    <cellStyle name="_DCF_Vredest_2_Komet_DCF_26_DCF_Pavlodar_9 3" xfId="2574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 2" xfId="2576"/>
    <cellStyle name="_Dividends 032102_DCF" xfId="386"/>
    <cellStyle name="_Dividends 032102_DCF 2" xfId="2577"/>
    <cellStyle name="_Dividends 032102_DCF 3 с увел  объемами 14 12 07 " xfId="387"/>
    <cellStyle name="_Dividends 032102_DCF 3 с увел  объемами 14 12 07  2" xfId="2578"/>
    <cellStyle name="_Dividends 032102_DCF_Pavlodar_9" xfId="388"/>
    <cellStyle name="_Dividends 032102_DCF_Pavlodar_9 2" xfId="2579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 2" xfId="2581"/>
    <cellStyle name="_Euro 3" xfId="2580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DCF_Pavlodar_9 2" xfId="2583"/>
    <cellStyle name="_Euro_DCF_Pavlodar_9 3" xfId="2582"/>
    <cellStyle name="_Euro_информация по затратам и тарифам на  произ теплоэ" xfId="396"/>
    <cellStyle name="_FFF" xfId="397"/>
    <cellStyle name="_FFF 2" xfId="2584"/>
    <cellStyle name="_FFF_Capex-new" xfId="398"/>
    <cellStyle name="_FFF_Capex-new 2" xfId="2585"/>
    <cellStyle name="_FFF_Capex-new_DCF" xfId="399"/>
    <cellStyle name="_FFF_Capex-new_DCF 2" xfId="2586"/>
    <cellStyle name="_FFF_Capex-new_DCF 3 с увел  объемами 14 12 07 " xfId="400"/>
    <cellStyle name="_FFF_Capex-new_DCF 3 с увел  объемами 14 12 07  2" xfId="2587"/>
    <cellStyle name="_FFF_Capex-new_DCF_Pavlodar_9" xfId="401"/>
    <cellStyle name="_FFF_Capex-new_DCF_Pavlodar_9 2" xfId="2588"/>
    <cellStyle name="_FFF_DCF" xfId="402"/>
    <cellStyle name="_FFF_DCF 2" xfId="2589"/>
    <cellStyle name="_FFF_DCF 3 с увел  объемами 14 12 07 " xfId="403"/>
    <cellStyle name="_FFF_DCF 3 с увел  объемами 14 12 07  2" xfId="2590"/>
    <cellStyle name="_FFF_DCF_Pavlodar_9" xfId="404"/>
    <cellStyle name="_FFF_DCF_Pavlodar_9 2" xfId="2591"/>
    <cellStyle name="_FFF_Financial Plan - final_2" xfId="405"/>
    <cellStyle name="_FFF_Financial Plan - final_2 2" xfId="2592"/>
    <cellStyle name="_FFF_Financial Plan - final_2_DCF" xfId="406"/>
    <cellStyle name="_FFF_Financial Plan - final_2_DCF 2" xfId="2593"/>
    <cellStyle name="_FFF_Financial Plan - final_2_DCF 3 с увел  объемами 14 12 07 " xfId="407"/>
    <cellStyle name="_FFF_Financial Plan - final_2_DCF 3 с увел  объемами 14 12 07  2" xfId="2594"/>
    <cellStyle name="_FFF_Financial Plan - final_2_DCF_Pavlodar_9" xfId="408"/>
    <cellStyle name="_FFF_Financial Plan - final_2_DCF_Pavlodar_9 2" xfId="2595"/>
    <cellStyle name="_FFF_Form 01(MB)" xfId="409"/>
    <cellStyle name="_FFF_Form 01(MB) 2" xfId="2596"/>
    <cellStyle name="_FFF_Form 01(MB)_DCF" xfId="410"/>
    <cellStyle name="_FFF_Form 01(MB)_DCF 2" xfId="2597"/>
    <cellStyle name="_FFF_Form 01(MB)_DCF 3 с увел  объемами 14 12 07 " xfId="411"/>
    <cellStyle name="_FFF_Form 01(MB)_DCF 3 с увел  объемами 14 12 07  2" xfId="2598"/>
    <cellStyle name="_FFF_Form 01(MB)_DCF_Pavlodar_9" xfId="412"/>
    <cellStyle name="_FFF_Form 01(MB)_DCF_Pavlodar_9 2" xfId="2599"/>
    <cellStyle name="_FFF_Links_NK" xfId="413"/>
    <cellStyle name="_FFF_Links_NK 2" xfId="2600"/>
    <cellStyle name="_FFF_Links_NK_DCF" xfId="414"/>
    <cellStyle name="_FFF_Links_NK_DCF 2" xfId="2601"/>
    <cellStyle name="_FFF_Links_NK_DCF 3 с увел  объемами 14 12 07 " xfId="415"/>
    <cellStyle name="_FFF_Links_NK_DCF 3 с увел  объемами 14 12 07  2" xfId="2602"/>
    <cellStyle name="_FFF_Links_NK_DCF_Pavlodar_9" xfId="416"/>
    <cellStyle name="_FFF_Links_NK_DCF_Pavlodar_9 2" xfId="2603"/>
    <cellStyle name="_FFF_N20_5" xfId="417"/>
    <cellStyle name="_FFF_N20_5 2" xfId="2604"/>
    <cellStyle name="_FFF_N20_5_DCF" xfId="418"/>
    <cellStyle name="_FFF_N20_5_DCF 2" xfId="2605"/>
    <cellStyle name="_FFF_N20_5_DCF 3 с увел  объемами 14 12 07 " xfId="419"/>
    <cellStyle name="_FFF_N20_5_DCF 3 с увел  объемами 14 12 07  2" xfId="2606"/>
    <cellStyle name="_FFF_N20_5_DCF_Pavlodar_9" xfId="420"/>
    <cellStyle name="_FFF_N20_5_DCF_Pavlodar_9 2" xfId="2607"/>
    <cellStyle name="_FFF_N20_6" xfId="421"/>
    <cellStyle name="_FFF_N20_6 2" xfId="2608"/>
    <cellStyle name="_FFF_N20_6_DCF" xfId="422"/>
    <cellStyle name="_FFF_N20_6_DCF 2" xfId="2609"/>
    <cellStyle name="_FFF_N20_6_DCF 3 с увел  объемами 14 12 07 " xfId="423"/>
    <cellStyle name="_FFF_N20_6_DCF 3 с увел  объемами 14 12 07  2" xfId="2610"/>
    <cellStyle name="_FFF_N20_6_DCF_Pavlodar_9" xfId="424"/>
    <cellStyle name="_FFF_N20_6_DCF_Pavlodar_9 2" xfId="2611"/>
    <cellStyle name="_FFF_New Form10_2" xfId="425"/>
    <cellStyle name="_FFF_New Form10_2 2" xfId="2612"/>
    <cellStyle name="_FFF_New Form10_2_DCF" xfId="426"/>
    <cellStyle name="_FFF_New Form10_2_DCF 2" xfId="2613"/>
    <cellStyle name="_FFF_New Form10_2_DCF 3 с увел  объемами 14 12 07 " xfId="427"/>
    <cellStyle name="_FFF_New Form10_2_DCF 3 с увел  объемами 14 12 07  2" xfId="2614"/>
    <cellStyle name="_FFF_New Form10_2_DCF_Pavlodar_9" xfId="428"/>
    <cellStyle name="_FFF_New Form10_2_DCF_Pavlodar_9 2" xfId="2615"/>
    <cellStyle name="_FFF_Nsi" xfId="429"/>
    <cellStyle name="_FFF_Nsi - last version" xfId="430"/>
    <cellStyle name="_FFF_Nsi - last version 2" xfId="2617"/>
    <cellStyle name="_FFF_Nsi - last version for programming" xfId="431"/>
    <cellStyle name="_FFF_Nsi - last version for programming 2" xfId="2618"/>
    <cellStyle name="_FFF_Nsi - last version for programming_DCF" xfId="432"/>
    <cellStyle name="_FFF_Nsi - last version for programming_DCF 2" xfId="2619"/>
    <cellStyle name="_FFF_Nsi - last version for programming_DCF 3 с увел  объемами 14 12 07 " xfId="433"/>
    <cellStyle name="_FFF_Nsi - last version for programming_DCF 3 с увел  объемами 14 12 07  2" xfId="2620"/>
    <cellStyle name="_FFF_Nsi - last version for programming_DCF_Pavlodar_9" xfId="434"/>
    <cellStyle name="_FFF_Nsi - last version for programming_DCF_Pavlodar_9 2" xfId="2621"/>
    <cellStyle name="_FFF_Nsi - last version_DCF" xfId="435"/>
    <cellStyle name="_FFF_Nsi - last version_DCF 2" xfId="2622"/>
    <cellStyle name="_FFF_Nsi - last version_DCF 3 с увел  объемами 14 12 07 " xfId="436"/>
    <cellStyle name="_FFF_Nsi - last version_DCF 3 с увел  объемами 14 12 07  2" xfId="2623"/>
    <cellStyle name="_FFF_Nsi - last version_DCF_Pavlodar_9" xfId="437"/>
    <cellStyle name="_FFF_Nsi - last version_DCF_Pavlodar_9 2" xfId="2624"/>
    <cellStyle name="_FFF_Nsi - next_last version" xfId="438"/>
    <cellStyle name="_FFF_Nsi - next_last version 2" xfId="2625"/>
    <cellStyle name="_FFF_Nsi - next_last version_DCF" xfId="439"/>
    <cellStyle name="_FFF_Nsi - next_last version_DCF 2" xfId="2626"/>
    <cellStyle name="_FFF_Nsi - next_last version_DCF 3 с увел  объемами 14 12 07 " xfId="440"/>
    <cellStyle name="_FFF_Nsi - next_last version_DCF 3 с увел  объемами 14 12 07  2" xfId="2627"/>
    <cellStyle name="_FFF_Nsi - next_last version_DCF_Pavlodar_9" xfId="441"/>
    <cellStyle name="_FFF_Nsi - next_last version_DCF_Pavlodar_9 2" xfId="2628"/>
    <cellStyle name="_FFF_Nsi - plan - final" xfId="442"/>
    <cellStyle name="_FFF_Nsi - plan - final 2" xfId="2629"/>
    <cellStyle name="_FFF_Nsi - plan - final_DCF" xfId="443"/>
    <cellStyle name="_FFF_Nsi - plan - final_DCF 2" xfId="2630"/>
    <cellStyle name="_FFF_Nsi - plan - final_DCF 3 с увел  объемами 14 12 07 " xfId="444"/>
    <cellStyle name="_FFF_Nsi - plan - final_DCF 3 с увел  объемами 14 12 07  2" xfId="2631"/>
    <cellStyle name="_FFF_Nsi - plan - final_DCF_Pavlodar_9" xfId="445"/>
    <cellStyle name="_FFF_Nsi - plan - final_DCF_Pavlodar_9 2" xfId="2632"/>
    <cellStyle name="_FFF_Nsi 2" xfId="2616"/>
    <cellStyle name="_FFF_Nsi 3" xfId="4394"/>
    <cellStyle name="_FFF_Nsi -super_ last version" xfId="446"/>
    <cellStyle name="_FFF_Nsi -super_ last version 2" xfId="2633"/>
    <cellStyle name="_FFF_Nsi -super_ last version_DCF" xfId="447"/>
    <cellStyle name="_FFF_Nsi -super_ last version_DCF 2" xfId="2634"/>
    <cellStyle name="_FFF_Nsi -super_ last version_DCF 3 с увел  объемами 14 12 07 " xfId="448"/>
    <cellStyle name="_FFF_Nsi -super_ last version_DCF 3 с увел  объемами 14 12 07  2" xfId="2635"/>
    <cellStyle name="_FFF_Nsi -super_ last version_DCF_Pavlodar_9" xfId="449"/>
    <cellStyle name="_FFF_Nsi -super_ last version_DCF_Pavlodar_9 2" xfId="2636"/>
    <cellStyle name="_FFF_Nsi(2)" xfId="450"/>
    <cellStyle name="_FFF_Nsi(2) 2" xfId="2637"/>
    <cellStyle name="_FFF_Nsi(2)_DCF" xfId="451"/>
    <cellStyle name="_FFF_Nsi(2)_DCF 2" xfId="2638"/>
    <cellStyle name="_FFF_Nsi(2)_DCF 3 с увел  объемами 14 12 07 " xfId="452"/>
    <cellStyle name="_FFF_Nsi(2)_DCF 3 с увел  объемами 14 12 07  2" xfId="2639"/>
    <cellStyle name="_FFF_Nsi(2)_DCF_Pavlodar_9" xfId="453"/>
    <cellStyle name="_FFF_Nsi(2)_DCF_Pavlodar_9 2" xfId="2640"/>
    <cellStyle name="_FFF_Nsi_1" xfId="454"/>
    <cellStyle name="_FFF_Nsi_1 2" xfId="2641"/>
    <cellStyle name="_FFF_Nsi_1_DCF" xfId="455"/>
    <cellStyle name="_FFF_Nsi_1_DCF 2" xfId="2642"/>
    <cellStyle name="_FFF_Nsi_1_DCF 3 с увел  объемами 14 12 07 " xfId="456"/>
    <cellStyle name="_FFF_Nsi_1_DCF 3 с увел  объемами 14 12 07  2" xfId="2643"/>
    <cellStyle name="_FFF_Nsi_1_DCF_Pavlodar_9" xfId="457"/>
    <cellStyle name="_FFF_Nsi_1_DCF_Pavlodar_9 2" xfId="2644"/>
    <cellStyle name="_FFF_Nsi_139" xfId="458"/>
    <cellStyle name="_FFF_Nsi_139 2" xfId="2645"/>
    <cellStyle name="_FFF_Nsi_139_DCF" xfId="459"/>
    <cellStyle name="_FFF_Nsi_139_DCF 2" xfId="2646"/>
    <cellStyle name="_FFF_Nsi_139_DCF 3 с увел  объемами 14 12 07 " xfId="460"/>
    <cellStyle name="_FFF_Nsi_139_DCF 3 с увел  объемами 14 12 07  2" xfId="2647"/>
    <cellStyle name="_FFF_Nsi_139_DCF_Pavlodar_9" xfId="461"/>
    <cellStyle name="_FFF_Nsi_139_DCF_Pavlodar_9 2" xfId="2648"/>
    <cellStyle name="_FFF_Nsi_140" xfId="462"/>
    <cellStyle name="_FFF_Nsi_140 2" xfId="2649"/>
    <cellStyle name="_FFF_Nsi_140(Зах)" xfId="463"/>
    <cellStyle name="_FFF_Nsi_140(Зах) 2" xfId="2650"/>
    <cellStyle name="_FFF_Nsi_140(Зах)_DCF" xfId="464"/>
    <cellStyle name="_FFF_Nsi_140(Зах)_DCF 2" xfId="2651"/>
    <cellStyle name="_FFF_Nsi_140(Зах)_DCF 3 с увел  объемами 14 12 07 " xfId="465"/>
    <cellStyle name="_FFF_Nsi_140(Зах)_DCF 3 с увел  объемами 14 12 07  2" xfId="2652"/>
    <cellStyle name="_FFF_Nsi_140(Зах)_DCF_Pavlodar_9" xfId="466"/>
    <cellStyle name="_FFF_Nsi_140(Зах)_DCF_Pavlodar_9 2" xfId="2653"/>
    <cellStyle name="_FFF_Nsi_140_DCF" xfId="467"/>
    <cellStyle name="_FFF_Nsi_140_DCF 2" xfId="2654"/>
    <cellStyle name="_FFF_Nsi_140_DCF 3 с увел  объемами 14 12 07 " xfId="468"/>
    <cellStyle name="_FFF_Nsi_140_DCF 3 с увел  объемами 14 12 07  2" xfId="2655"/>
    <cellStyle name="_FFF_Nsi_140_DCF_Pavlodar_9" xfId="469"/>
    <cellStyle name="_FFF_Nsi_140_DCF_Pavlodar_9 2" xfId="2656"/>
    <cellStyle name="_FFF_Nsi_140_mod" xfId="470"/>
    <cellStyle name="_FFF_Nsi_140_mod 2" xfId="2657"/>
    <cellStyle name="_FFF_Nsi_140_mod_DCF" xfId="471"/>
    <cellStyle name="_FFF_Nsi_140_mod_DCF 2" xfId="2658"/>
    <cellStyle name="_FFF_Nsi_140_mod_DCF 3 с увел  объемами 14 12 07 " xfId="472"/>
    <cellStyle name="_FFF_Nsi_140_mod_DCF 3 с увел  объемами 14 12 07  2" xfId="2659"/>
    <cellStyle name="_FFF_Nsi_140_mod_DCF_Pavlodar_9" xfId="473"/>
    <cellStyle name="_FFF_Nsi_140_mod_DCF_Pavlodar_9 2" xfId="2660"/>
    <cellStyle name="_FFF_Nsi_158" xfId="474"/>
    <cellStyle name="_FFF_Nsi_158 2" xfId="2661"/>
    <cellStyle name="_FFF_Nsi_158_DCF" xfId="475"/>
    <cellStyle name="_FFF_Nsi_158_DCF 2" xfId="2662"/>
    <cellStyle name="_FFF_Nsi_158_DCF 3 с увел  объемами 14 12 07 " xfId="476"/>
    <cellStyle name="_FFF_Nsi_158_DCF 3 с увел  объемами 14 12 07  2" xfId="2663"/>
    <cellStyle name="_FFF_Nsi_158_DCF_Pavlodar_9" xfId="477"/>
    <cellStyle name="_FFF_Nsi_158_DCF_Pavlodar_9 2" xfId="2664"/>
    <cellStyle name="_FFF_Nsi_DCF" xfId="478"/>
    <cellStyle name="_FFF_Nsi_DCF 2" xfId="2665"/>
    <cellStyle name="_FFF_Nsi_DCF 3 с увел  объемами 14 12 07 " xfId="479"/>
    <cellStyle name="_FFF_Nsi_DCF 3 с увел  объемами 14 12 07  2" xfId="2666"/>
    <cellStyle name="_FFF_Nsi_DCF_Pavlodar_9" xfId="480"/>
    <cellStyle name="_FFF_Nsi_DCF_Pavlodar_9 2" xfId="2667"/>
    <cellStyle name="_FFF_Nsi_Express" xfId="481"/>
    <cellStyle name="_FFF_Nsi_Express 2" xfId="2668"/>
    <cellStyle name="_FFF_Nsi_Express_DCF" xfId="482"/>
    <cellStyle name="_FFF_Nsi_Express_DCF 2" xfId="2669"/>
    <cellStyle name="_FFF_Nsi_Express_DCF 3 с увел  объемами 14 12 07 " xfId="483"/>
    <cellStyle name="_FFF_Nsi_Express_DCF 3 с увел  объемами 14 12 07  2" xfId="2670"/>
    <cellStyle name="_FFF_Nsi_Express_DCF_Pavlodar_9" xfId="484"/>
    <cellStyle name="_FFF_Nsi_Express_DCF_Pavlodar_9 2" xfId="2671"/>
    <cellStyle name="_FFF_Nsi_Jan1" xfId="485"/>
    <cellStyle name="_FFF_Nsi_Jan1 2" xfId="2672"/>
    <cellStyle name="_FFF_Nsi_Jan1_DCF" xfId="486"/>
    <cellStyle name="_FFF_Nsi_Jan1_DCF 2" xfId="2673"/>
    <cellStyle name="_FFF_Nsi_Jan1_DCF 3 с увел  объемами 14 12 07 " xfId="487"/>
    <cellStyle name="_FFF_Nsi_Jan1_DCF 3 с увел  объемами 14 12 07  2" xfId="2674"/>
    <cellStyle name="_FFF_Nsi_Jan1_DCF_Pavlodar_9" xfId="488"/>
    <cellStyle name="_FFF_Nsi_Jan1_DCF_Pavlodar_9 2" xfId="2675"/>
    <cellStyle name="_FFF_Nsi_test" xfId="489"/>
    <cellStyle name="_FFF_Nsi_test 2" xfId="2676"/>
    <cellStyle name="_FFF_Nsi_test_DCF" xfId="490"/>
    <cellStyle name="_FFF_Nsi_test_DCF 2" xfId="2677"/>
    <cellStyle name="_FFF_Nsi_test_DCF 3 с увел  объемами 14 12 07 " xfId="491"/>
    <cellStyle name="_FFF_Nsi_test_DCF 3 с увел  объемами 14 12 07  2" xfId="2678"/>
    <cellStyle name="_FFF_Nsi_test_DCF_Pavlodar_9" xfId="492"/>
    <cellStyle name="_FFF_Nsi_test_DCF_Pavlodar_9 2" xfId="2679"/>
    <cellStyle name="_FFF_Nsi2" xfId="493"/>
    <cellStyle name="_FFF_Nsi2 2" xfId="2680"/>
    <cellStyle name="_FFF_Nsi2_DCF" xfId="494"/>
    <cellStyle name="_FFF_Nsi2_DCF 2" xfId="2681"/>
    <cellStyle name="_FFF_Nsi2_DCF 3 с увел  объемами 14 12 07 " xfId="495"/>
    <cellStyle name="_FFF_Nsi2_DCF 3 с увел  объемами 14 12 07  2" xfId="2682"/>
    <cellStyle name="_FFF_Nsi2_DCF_Pavlodar_9" xfId="496"/>
    <cellStyle name="_FFF_Nsi2_DCF_Pavlodar_9 2" xfId="2683"/>
    <cellStyle name="_FFF_Nsi-Services" xfId="497"/>
    <cellStyle name="_FFF_Nsi-Services 2" xfId="2684"/>
    <cellStyle name="_FFF_Nsi-Services_DCF" xfId="498"/>
    <cellStyle name="_FFF_Nsi-Services_DCF 2" xfId="2685"/>
    <cellStyle name="_FFF_Nsi-Services_DCF 3 с увел  объемами 14 12 07 " xfId="499"/>
    <cellStyle name="_FFF_Nsi-Services_DCF 3 с увел  объемами 14 12 07  2" xfId="2686"/>
    <cellStyle name="_FFF_Nsi-Services_DCF_Pavlodar_9" xfId="500"/>
    <cellStyle name="_FFF_Nsi-Services_DCF_Pavlodar_9 2" xfId="2687"/>
    <cellStyle name="_FFF_P&amp;L" xfId="501"/>
    <cellStyle name="_FFF_P&amp;L 2" xfId="2688"/>
    <cellStyle name="_FFF_P&amp;L_DCF" xfId="502"/>
    <cellStyle name="_FFF_P&amp;L_DCF 2" xfId="2689"/>
    <cellStyle name="_FFF_P&amp;L_DCF 3 с увел  объемами 14 12 07 " xfId="503"/>
    <cellStyle name="_FFF_P&amp;L_DCF 3 с увел  объемами 14 12 07  2" xfId="2690"/>
    <cellStyle name="_FFF_P&amp;L_DCF_Pavlodar_9" xfId="504"/>
    <cellStyle name="_FFF_P&amp;L_DCF_Pavlodar_9 2" xfId="2691"/>
    <cellStyle name="_FFF_S0400" xfId="505"/>
    <cellStyle name="_FFF_S0400 2" xfId="2692"/>
    <cellStyle name="_FFF_S0400_DCF" xfId="506"/>
    <cellStyle name="_FFF_S0400_DCF 2" xfId="2693"/>
    <cellStyle name="_FFF_S0400_DCF 3 с увел  объемами 14 12 07 " xfId="507"/>
    <cellStyle name="_FFF_S0400_DCF 3 с увел  объемами 14 12 07  2" xfId="2694"/>
    <cellStyle name="_FFF_S0400_DCF_Pavlodar_9" xfId="508"/>
    <cellStyle name="_FFF_S0400_DCF_Pavlodar_9 2" xfId="2695"/>
    <cellStyle name="_FFF_S13001" xfId="509"/>
    <cellStyle name="_FFF_S13001 2" xfId="2696"/>
    <cellStyle name="_FFF_S13001_DCF" xfId="510"/>
    <cellStyle name="_FFF_S13001_DCF 2" xfId="2697"/>
    <cellStyle name="_FFF_S13001_DCF 3 с увел  объемами 14 12 07 " xfId="511"/>
    <cellStyle name="_FFF_S13001_DCF 3 с увел  объемами 14 12 07  2" xfId="2698"/>
    <cellStyle name="_FFF_S13001_DCF_Pavlodar_9" xfId="512"/>
    <cellStyle name="_FFF_S13001_DCF_Pavlodar_9 2" xfId="2699"/>
    <cellStyle name="_FFF_Sheet1" xfId="513"/>
    <cellStyle name="_FFF_Sheet1 2" xfId="2700"/>
    <cellStyle name="_FFF_Sheet1_DCF" xfId="514"/>
    <cellStyle name="_FFF_Sheet1_DCF 2" xfId="2701"/>
    <cellStyle name="_FFF_Sheet1_DCF 3 с увел  объемами 14 12 07 " xfId="515"/>
    <cellStyle name="_FFF_Sheet1_DCF 3 с увел  объемами 14 12 07  2" xfId="2702"/>
    <cellStyle name="_FFF_Sheet1_DCF_Pavlodar_9" xfId="516"/>
    <cellStyle name="_FFF_Sheet1_DCF_Pavlodar_9 2" xfId="2703"/>
    <cellStyle name="_FFF_sofi - plan_AP270202ii" xfId="517"/>
    <cellStyle name="_FFF_sofi - plan_AP270202ii 2" xfId="2704"/>
    <cellStyle name="_FFF_sofi - plan_AP270202ii_DCF" xfId="518"/>
    <cellStyle name="_FFF_sofi - plan_AP270202ii_DCF 2" xfId="2705"/>
    <cellStyle name="_FFF_sofi - plan_AP270202ii_DCF 3 с увел  объемами 14 12 07 " xfId="519"/>
    <cellStyle name="_FFF_sofi - plan_AP270202ii_DCF 3 с увел  объемами 14 12 07  2" xfId="2706"/>
    <cellStyle name="_FFF_sofi - plan_AP270202ii_DCF_Pavlodar_9" xfId="520"/>
    <cellStyle name="_FFF_sofi - plan_AP270202ii_DCF_Pavlodar_9 2" xfId="2707"/>
    <cellStyle name="_FFF_sofi - plan_AP270202iii" xfId="521"/>
    <cellStyle name="_FFF_sofi - plan_AP270202iii 2" xfId="2708"/>
    <cellStyle name="_FFF_sofi - plan_AP270202iii_DCF" xfId="522"/>
    <cellStyle name="_FFF_sofi - plan_AP270202iii_DCF 2" xfId="2709"/>
    <cellStyle name="_FFF_sofi - plan_AP270202iii_DCF 3 с увел  объемами 14 12 07 " xfId="523"/>
    <cellStyle name="_FFF_sofi - plan_AP270202iii_DCF 3 с увел  объемами 14 12 07  2" xfId="2710"/>
    <cellStyle name="_FFF_sofi - plan_AP270202iii_DCF_Pavlodar_9" xfId="524"/>
    <cellStyle name="_FFF_sofi - plan_AP270202iii_DCF_Pavlodar_9 2" xfId="2711"/>
    <cellStyle name="_FFF_sofi - plan_AP270202iv" xfId="525"/>
    <cellStyle name="_FFF_sofi - plan_AP270202iv 2" xfId="2712"/>
    <cellStyle name="_FFF_sofi - plan_AP270202iv_DCF" xfId="526"/>
    <cellStyle name="_FFF_sofi - plan_AP270202iv_DCF 2" xfId="2713"/>
    <cellStyle name="_FFF_sofi - plan_AP270202iv_DCF 3 с увел  объемами 14 12 07 " xfId="527"/>
    <cellStyle name="_FFF_sofi - plan_AP270202iv_DCF 3 с увел  объемами 14 12 07  2" xfId="2714"/>
    <cellStyle name="_FFF_sofi - plan_AP270202iv_DCF_Pavlodar_9" xfId="528"/>
    <cellStyle name="_FFF_sofi - plan_AP270202iv_DCF_Pavlodar_9 2" xfId="2715"/>
    <cellStyle name="_FFF_Sofi vs Sobi" xfId="529"/>
    <cellStyle name="_FFF_Sofi vs Sobi 2" xfId="2716"/>
    <cellStyle name="_FFF_Sofi vs Sobi_DCF" xfId="530"/>
    <cellStyle name="_FFF_Sofi vs Sobi_DCF 2" xfId="2717"/>
    <cellStyle name="_FFF_Sofi vs Sobi_DCF 3 с увел  объемами 14 12 07 " xfId="531"/>
    <cellStyle name="_FFF_Sofi vs Sobi_DCF 3 с увел  объемами 14 12 07  2" xfId="2718"/>
    <cellStyle name="_FFF_Sofi vs Sobi_DCF_Pavlodar_9" xfId="532"/>
    <cellStyle name="_FFF_Sofi vs Sobi_DCF_Pavlodar_9 2" xfId="2719"/>
    <cellStyle name="_FFF_Sofi_PBD 27-11-01" xfId="533"/>
    <cellStyle name="_FFF_Sofi_PBD 27-11-01 2" xfId="2720"/>
    <cellStyle name="_FFF_Sofi_PBD 27-11-01_DCF" xfId="534"/>
    <cellStyle name="_FFF_Sofi_PBD 27-11-01_DCF 2" xfId="2721"/>
    <cellStyle name="_FFF_Sofi_PBD 27-11-01_DCF 3 с увел  объемами 14 12 07 " xfId="535"/>
    <cellStyle name="_FFF_Sofi_PBD 27-11-01_DCF 3 с увел  объемами 14 12 07  2" xfId="2722"/>
    <cellStyle name="_FFF_Sofi_PBD 27-11-01_DCF_Pavlodar_9" xfId="536"/>
    <cellStyle name="_FFF_Sofi_PBD 27-11-01_DCF_Pavlodar_9 2" xfId="2723"/>
    <cellStyle name="_FFF_SOFI_TEPs_AOK_130902" xfId="537"/>
    <cellStyle name="_FFF_SOFI_TEPs_AOK_130902 2" xfId="2724"/>
    <cellStyle name="_FFF_SOFI_TEPs_AOK_130902_DCF" xfId="538"/>
    <cellStyle name="_FFF_SOFI_TEPs_AOK_130902_DCF 2" xfId="2725"/>
    <cellStyle name="_FFF_SOFI_TEPs_AOK_130902_DCF 3 с увел  объемами 14 12 07 " xfId="539"/>
    <cellStyle name="_FFF_SOFI_TEPs_AOK_130902_DCF 3 с увел  объемами 14 12 07  2" xfId="2726"/>
    <cellStyle name="_FFF_SOFI_TEPs_AOK_130902_DCF_Pavlodar_9" xfId="540"/>
    <cellStyle name="_FFF_SOFI_TEPs_AOK_130902_DCF_Pavlodar_9 2" xfId="2727"/>
    <cellStyle name="_FFF_Sofi145a" xfId="541"/>
    <cellStyle name="_FFF_Sofi145a 2" xfId="2728"/>
    <cellStyle name="_FFF_Sofi145a_DCF" xfId="542"/>
    <cellStyle name="_FFF_Sofi145a_DCF 2" xfId="2729"/>
    <cellStyle name="_FFF_Sofi145a_DCF 3 с увел  объемами 14 12 07 " xfId="543"/>
    <cellStyle name="_FFF_Sofi145a_DCF 3 с увел  объемами 14 12 07  2" xfId="2730"/>
    <cellStyle name="_FFF_Sofi145a_DCF_Pavlodar_9" xfId="544"/>
    <cellStyle name="_FFF_Sofi145a_DCF_Pavlodar_9 2" xfId="2731"/>
    <cellStyle name="_FFF_Sofi153" xfId="545"/>
    <cellStyle name="_FFF_Sofi153 2" xfId="2732"/>
    <cellStyle name="_FFF_Sofi153_DCF" xfId="546"/>
    <cellStyle name="_FFF_Sofi153_DCF 2" xfId="2733"/>
    <cellStyle name="_FFF_Sofi153_DCF 3 с увел  объемами 14 12 07 " xfId="547"/>
    <cellStyle name="_FFF_Sofi153_DCF 3 с увел  объемами 14 12 07  2" xfId="2734"/>
    <cellStyle name="_FFF_Sofi153_DCF_Pavlodar_9" xfId="548"/>
    <cellStyle name="_FFF_Sofi153_DCF_Pavlodar_9 2" xfId="2735"/>
    <cellStyle name="_FFF_Summary" xfId="549"/>
    <cellStyle name="_FFF_Summary 2" xfId="2736"/>
    <cellStyle name="_FFF_Summary_DCF" xfId="550"/>
    <cellStyle name="_FFF_Summary_DCF 2" xfId="2737"/>
    <cellStyle name="_FFF_Summary_DCF 3 с увел  объемами 14 12 07 " xfId="551"/>
    <cellStyle name="_FFF_Summary_DCF 3 с увел  объемами 14 12 07  2" xfId="2738"/>
    <cellStyle name="_FFF_Summary_DCF_Pavlodar_9" xfId="552"/>
    <cellStyle name="_FFF_Summary_DCF_Pavlodar_9 2" xfId="2739"/>
    <cellStyle name="_FFF_SXXXX_Express_c Links" xfId="553"/>
    <cellStyle name="_FFF_SXXXX_Express_c Links 2" xfId="2740"/>
    <cellStyle name="_FFF_SXXXX_Express_c Links_DCF" xfId="554"/>
    <cellStyle name="_FFF_SXXXX_Express_c Links_DCF 2" xfId="2741"/>
    <cellStyle name="_FFF_SXXXX_Express_c Links_DCF 3 с увел  объемами 14 12 07 " xfId="555"/>
    <cellStyle name="_FFF_SXXXX_Express_c Links_DCF 3 с увел  объемами 14 12 07  2" xfId="2742"/>
    <cellStyle name="_FFF_SXXXX_Express_c Links_DCF_Pavlodar_9" xfId="556"/>
    <cellStyle name="_FFF_SXXXX_Express_c Links_DCF_Pavlodar_9 2" xfId="2743"/>
    <cellStyle name="_FFF_Tax_form_1кв_3" xfId="557"/>
    <cellStyle name="_FFF_Tax_form_1кв_3 2" xfId="2744"/>
    <cellStyle name="_FFF_Tax_form_1кв_3_DCF" xfId="558"/>
    <cellStyle name="_FFF_Tax_form_1кв_3_DCF 2" xfId="2745"/>
    <cellStyle name="_FFF_Tax_form_1кв_3_DCF 3 с увел  объемами 14 12 07 " xfId="559"/>
    <cellStyle name="_FFF_Tax_form_1кв_3_DCF 3 с увел  объемами 14 12 07  2" xfId="2746"/>
    <cellStyle name="_FFF_Tax_form_1кв_3_DCF_Pavlodar_9" xfId="560"/>
    <cellStyle name="_FFF_Tax_form_1кв_3_DCF_Pavlodar_9 2" xfId="2747"/>
    <cellStyle name="_FFF_test_11" xfId="561"/>
    <cellStyle name="_FFF_test_11 2" xfId="2748"/>
    <cellStyle name="_FFF_test_11_DCF" xfId="562"/>
    <cellStyle name="_FFF_test_11_DCF 2" xfId="2749"/>
    <cellStyle name="_FFF_test_11_DCF 3 с увел  объемами 14 12 07 " xfId="563"/>
    <cellStyle name="_FFF_test_11_DCF 3 с увел  объемами 14 12 07  2" xfId="2750"/>
    <cellStyle name="_FFF_test_11_DCF_Pavlodar_9" xfId="564"/>
    <cellStyle name="_FFF_test_11_DCF_Pavlodar_9 2" xfId="2751"/>
    <cellStyle name="_FFF_БКЭ" xfId="565"/>
    <cellStyle name="_FFF_БКЭ 2" xfId="2752"/>
    <cellStyle name="_FFF_БКЭ_DCF" xfId="566"/>
    <cellStyle name="_FFF_БКЭ_DCF 2" xfId="2753"/>
    <cellStyle name="_FFF_БКЭ_DCF 3 с увел  объемами 14 12 07 " xfId="567"/>
    <cellStyle name="_FFF_БКЭ_DCF 3 с увел  объемами 14 12 07  2" xfId="2754"/>
    <cellStyle name="_FFF_БКЭ_DCF_Pavlodar_9" xfId="568"/>
    <cellStyle name="_FFF_БКЭ_DCF_Pavlodar_9 2" xfId="2755"/>
    <cellStyle name="_FFF_для вставки в пакет за 2001" xfId="569"/>
    <cellStyle name="_FFF_для вставки в пакет за 2001 2" xfId="2756"/>
    <cellStyle name="_FFF_для вставки в пакет за 2001_DCF" xfId="570"/>
    <cellStyle name="_FFF_для вставки в пакет за 2001_DCF 2" xfId="2757"/>
    <cellStyle name="_FFF_для вставки в пакет за 2001_DCF 3 с увел  объемами 14 12 07 " xfId="571"/>
    <cellStyle name="_FFF_для вставки в пакет за 2001_DCF 3 с увел  объемами 14 12 07  2" xfId="2758"/>
    <cellStyle name="_FFF_для вставки в пакет за 2001_DCF_Pavlodar_9" xfId="572"/>
    <cellStyle name="_FFF_для вставки в пакет за 2001_DCF_Pavlodar_9 2" xfId="2759"/>
    <cellStyle name="_FFF_дляГалиныВ" xfId="573"/>
    <cellStyle name="_FFF_дляГалиныВ 2" xfId="2760"/>
    <cellStyle name="_FFF_дляГалиныВ_DCF" xfId="574"/>
    <cellStyle name="_FFF_дляГалиныВ_DCF 2" xfId="2761"/>
    <cellStyle name="_FFF_дляГалиныВ_DCF 3 с увел  объемами 14 12 07 " xfId="575"/>
    <cellStyle name="_FFF_дляГалиныВ_DCF 3 с увел  объемами 14 12 07  2" xfId="2762"/>
    <cellStyle name="_FFF_дляГалиныВ_DCF_Pavlodar_9" xfId="576"/>
    <cellStyle name="_FFF_дляГалиныВ_DCF_Pavlodar_9 2" xfId="2763"/>
    <cellStyle name="_FFF_Книга7" xfId="577"/>
    <cellStyle name="_FFF_Книга7 2" xfId="2764"/>
    <cellStyle name="_FFF_Книга7_DCF" xfId="578"/>
    <cellStyle name="_FFF_Книга7_DCF 2" xfId="2765"/>
    <cellStyle name="_FFF_Книга7_DCF 3 с увел  объемами 14 12 07 " xfId="579"/>
    <cellStyle name="_FFF_Книга7_DCF 3 с увел  объемами 14 12 07  2" xfId="2766"/>
    <cellStyle name="_FFF_Книга7_DCF_Pavlodar_9" xfId="580"/>
    <cellStyle name="_FFF_Книга7_DCF_Pavlodar_9 2" xfId="2767"/>
    <cellStyle name="_FFF_Лист1" xfId="581"/>
    <cellStyle name="_FFF_Лист1 2" xfId="2768"/>
    <cellStyle name="_FFF_Лист1_DCF" xfId="582"/>
    <cellStyle name="_FFF_Лист1_DCF 2" xfId="2769"/>
    <cellStyle name="_FFF_Лист1_DCF 3 с увел  объемами 14 12 07 " xfId="583"/>
    <cellStyle name="_FFF_Лист1_DCF 3 с увел  объемами 14 12 07  2" xfId="2770"/>
    <cellStyle name="_FFF_Лист1_DCF_Pavlodar_9" xfId="584"/>
    <cellStyle name="_FFF_Лист1_DCF_Pavlodar_9 2" xfId="2771"/>
    <cellStyle name="_FFF_ОСН. ДЕЯТ." xfId="585"/>
    <cellStyle name="_FFF_ОСН. ДЕЯТ. 2" xfId="2772"/>
    <cellStyle name="_FFF_ОСН. ДЕЯТ._DCF" xfId="586"/>
    <cellStyle name="_FFF_ОСН. ДЕЯТ._DCF 2" xfId="2773"/>
    <cellStyle name="_FFF_ОСН. ДЕЯТ._DCF 3 с увел  объемами 14 12 07 " xfId="587"/>
    <cellStyle name="_FFF_ОСН. ДЕЯТ._DCF 3 с увел  объемами 14 12 07  2" xfId="2774"/>
    <cellStyle name="_FFF_ОСН. ДЕЯТ._DCF_Pavlodar_9" xfId="588"/>
    <cellStyle name="_FFF_ОСН. ДЕЯТ._DCF_Pavlodar_9 2" xfId="2775"/>
    <cellStyle name="_FFF_Подразделения" xfId="589"/>
    <cellStyle name="_FFF_Подразделения 2" xfId="2776"/>
    <cellStyle name="_FFF_Подразделения_DCF" xfId="590"/>
    <cellStyle name="_FFF_Подразделения_DCF 2" xfId="2777"/>
    <cellStyle name="_FFF_Подразделения_DCF 3 с увел  объемами 14 12 07 " xfId="591"/>
    <cellStyle name="_FFF_Подразделения_DCF 3 с увел  объемами 14 12 07  2" xfId="2778"/>
    <cellStyle name="_FFF_Подразделения_DCF_Pavlodar_9" xfId="592"/>
    <cellStyle name="_FFF_Подразделения_DCF_Pavlodar_9 2" xfId="2779"/>
    <cellStyle name="_FFF_Список тиражирования" xfId="593"/>
    <cellStyle name="_FFF_Список тиражирования 2" xfId="2780"/>
    <cellStyle name="_FFF_Список тиражирования_DCF" xfId="594"/>
    <cellStyle name="_FFF_Список тиражирования_DCF 2" xfId="2781"/>
    <cellStyle name="_FFF_Список тиражирования_DCF 3 с увел  объемами 14 12 07 " xfId="595"/>
    <cellStyle name="_FFF_Список тиражирования_DCF 3 с увел  объемами 14 12 07  2" xfId="2782"/>
    <cellStyle name="_FFF_Список тиражирования_DCF_Pavlodar_9" xfId="596"/>
    <cellStyle name="_FFF_Список тиражирования_DCF_Pavlodar_9 2" xfId="2783"/>
    <cellStyle name="_FFF_Форма 12 last" xfId="597"/>
    <cellStyle name="_FFF_Форма 12 last 2" xfId="2784"/>
    <cellStyle name="_FFF_Форма 12 last_DCF" xfId="598"/>
    <cellStyle name="_FFF_Форма 12 last_DCF 2" xfId="2785"/>
    <cellStyle name="_FFF_Форма 12 last_DCF 3 с увел  объемами 14 12 07 " xfId="599"/>
    <cellStyle name="_FFF_Форма 12 last_DCF 3 с увел  объемами 14 12 07  2" xfId="2786"/>
    <cellStyle name="_FFF_Форма 12 last_DCF_Pavlodar_9" xfId="600"/>
    <cellStyle name="_FFF_Форма 12 last_DCF_Pavlodar_9 2" xfId="2787"/>
    <cellStyle name="_Final_Book_010301" xfId="601"/>
    <cellStyle name="_Final_Book_010301 2" xfId="2788"/>
    <cellStyle name="_Final_Book_010301_Capex-new" xfId="602"/>
    <cellStyle name="_Final_Book_010301_Capex-new 2" xfId="2789"/>
    <cellStyle name="_Final_Book_010301_Capex-new_DCF" xfId="603"/>
    <cellStyle name="_Final_Book_010301_Capex-new_DCF 2" xfId="2790"/>
    <cellStyle name="_Final_Book_010301_Capex-new_DCF 3 с увел  объемами 14 12 07 " xfId="604"/>
    <cellStyle name="_Final_Book_010301_Capex-new_DCF 3 с увел  объемами 14 12 07  2" xfId="2791"/>
    <cellStyle name="_Final_Book_010301_Capex-new_DCF_Pavlodar_9" xfId="605"/>
    <cellStyle name="_Final_Book_010301_Capex-new_DCF_Pavlodar_9 2" xfId="2792"/>
    <cellStyle name="_Final_Book_010301_DCF" xfId="606"/>
    <cellStyle name="_Final_Book_010301_DCF 2" xfId="2793"/>
    <cellStyle name="_Final_Book_010301_DCF 3 с увел  объемами 14 12 07 " xfId="607"/>
    <cellStyle name="_Final_Book_010301_DCF 3 с увел  объемами 14 12 07  2" xfId="2794"/>
    <cellStyle name="_Final_Book_010301_DCF_Pavlodar_9" xfId="608"/>
    <cellStyle name="_Final_Book_010301_DCF_Pavlodar_9 2" xfId="2795"/>
    <cellStyle name="_Final_Book_010301_Financial Plan - final_2" xfId="609"/>
    <cellStyle name="_Final_Book_010301_Financial Plan - final_2 2" xfId="2796"/>
    <cellStyle name="_Final_Book_010301_Financial Plan - final_2_DCF" xfId="610"/>
    <cellStyle name="_Final_Book_010301_Financial Plan - final_2_DCF 2" xfId="2797"/>
    <cellStyle name="_Final_Book_010301_Financial Plan - final_2_DCF 3 с увел  объемами 14 12 07 " xfId="611"/>
    <cellStyle name="_Final_Book_010301_Financial Plan - final_2_DCF 3 с увел  объемами 14 12 07  2" xfId="2798"/>
    <cellStyle name="_Final_Book_010301_Financial Plan - final_2_DCF_Pavlodar_9" xfId="612"/>
    <cellStyle name="_Final_Book_010301_Financial Plan - final_2_DCF_Pavlodar_9 2" xfId="2799"/>
    <cellStyle name="_Final_Book_010301_Form 01(MB)" xfId="613"/>
    <cellStyle name="_Final_Book_010301_Form 01(MB) 2" xfId="2800"/>
    <cellStyle name="_Final_Book_010301_Form 01(MB)_DCF" xfId="614"/>
    <cellStyle name="_Final_Book_010301_Form 01(MB)_DCF 2" xfId="2801"/>
    <cellStyle name="_Final_Book_010301_Form 01(MB)_DCF 3 с увел  объемами 14 12 07 " xfId="615"/>
    <cellStyle name="_Final_Book_010301_Form 01(MB)_DCF 3 с увел  объемами 14 12 07  2" xfId="2802"/>
    <cellStyle name="_Final_Book_010301_Form 01(MB)_DCF_Pavlodar_9" xfId="616"/>
    <cellStyle name="_Final_Book_010301_Form 01(MB)_DCF_Pavlodar_9 2" xfId="2803"/>
    <cellStyle name="_Final_Book_010301_Links_NK" xfId="617"/>
    <cellStyle name="_Final_Book_010301_Links_NK 2" xfId="2804"/>
    <cellStyle name="_Final_Book_010301_Links_NK_DCF" xfId="618"/>
    <cellStyle name="_Final_Book_010301_Links_NK_DCF 2" xfId="2805"/>
    <cellStyle name="_Final_Book_010301_Links_NK_DCF 3 с увел  объемами 14 12 07 " xfId="619"/>
    <cellStyle name="_Final_Book_010301_Links_NK_DCF 3 с увел  объемами 14 12 07  2" xfId="2806"/>
    <cellStyle name="_Final_Book_010301_Links_NK_DCF_Pavlodar_9" xfId="620"/>
    <cellStyle name="_Final_Book_010301_Links_NK_DCF_Pavlodar_9 2" xfId="2807"/>
    <cellStyle name="_Final_Book_010301_N20_5" xfId="621"/>
    <cellStyle name="_Final_Book_010301_N20_5 2" xfId="2808"/>
    <cellStyle name="_Final_Book_010301_N20_5_DCF" xfId="622"/>
    <cellStyle name="_Final_Book_010301_N20_5_DCF 2" xfId="2809"/>
    <cellStyle name="_Final_Book_010301_N20_5_DCF 3 с увел  объемами 14 12 07 " xfId="623"/>
    <cellStyle name="_Final_Book_010301_N20_5_DCF 3 с увел  объемами 14 12 07  2" xfId="2810"/>
    <cellStyle name="_Final_Book_010301_N20_5_DCF_Pavlodar_9" xfId="624"/>
    <cellStyle name="_Final_Book_010301_N20_5_DCF_Pavlodar_9 2" xfId="2811"/>
    <cellStyle name="_Final_Book_010301_N20_6" xfId="625"/>
    <cellStyle name="_Final_Book_010301_N20_6 2" xfId="2812"/>
    <cellStyle name="_Final_Book_010301_N20_6_DCF" xfId="626"/>
    <cellStyle name="_Final_Book_010301_N20_6_DCF 2" xfId="2813"/>
    <cellStyle name="_Final_Book_010301_N20_6_DCF 3 с увел  объемами 14 12 07 " xfId="627"/>
    <cellStyle name="_Final_Book_010301_N20_6_DCF 3 с увел  объемами 14 12 07  2" xfId="2814"/>
    <cellStyle name="_Final_Book_010301_N20_6_DCF_Pavlodar_9" xfId="628"/>
    <cellStyle name="_Final_Book_010301_N20_6_DCF_Pavlodar_9 2" xfId="2815"/>
    <cellStyle name="_Final_Book_010301_New Form10_2" xfId="629"/>
    <cellStyle name="_Final_Book_010301_New Form10_2 2" xfId="2816"/>
    <cellStyle name="_Final_Book_010301_New Form10_2_DCF" xfId="630"/>
    <cellStyle name="_Final_Book_010301_New Form10_2_DCF 2" xfId="2817"/>
    <cellStyle name="_Final_Book_010301_New Form10_2_DCF 3 с увел  объемами 14 12 07 " xfId="631"/>
    <cellStyle name="_Final_Book_010301_New Form10_2_DCF 3 с увел  объемами 14 12 07  2" xfId="2818"/>
    <cellStyle name="_Final_Book_010301_New Form10_2_DCF_Pavlodar_9" xfId="632"/>
    <cellStyle name="_Final_Book_010301_New Form10_2_DCF_Pavlodar_9 2" xfId="2819"/>
    <cellStyle name="_Final_Book_010301_Nsi" xfId="633"/>
    <cellStyle name="_Final_Book_010301_Nsi - last version" xfId="634"/>
    <cellStyle name="_Final_Book_010301_Nsi - last version 2" xfId="2821"/>
    <cellStyle name="_Final_Book_010301_Nsi - last version for programming" xfId="635"/>
    <cellStyle name="_Final_Book_010301_Nsi - last version for programming 2" xfId="2822"/>
    <cellStyle name="_Final_Book_010301_Nsi - last version for programming_DCF" xfId="636"/>
    <cellStyle name="_Final_Book_010301_Nsi - last version for programming_DCF 2" xfId="2823"/>
    <cellStyle name="_Final_Book_010301_Nsi - last version for programming_DCF 3 с увел  объемами 14 12 07 " xfId="637"/>
    <cellStyle name="_Final_Book_010301_Nsi - last version for programming_DCF 3 с увел  объемами 14 12 07  2" xfId="2824"/>
    <cellStyle name="_Final_Book_010301_Nsi - last version for programming_DCF_Pavlodar_9" xfId="638"/>
    <cellStyle name="_Final_Book_010301_Nsi - last version for programming_DCF_Pavlodar_9 2" xfId="2825"/>
    <cellStyle name="_Final_Book_010301_Nsi - last version_DCF" xfId="639"/>
    <cellStyle name="_Final_Book_010301_Nsi - last version_DCF 2" xfId="2826"/>
    <cellStyle name="_Final_Book_010301_Nsi - last version_DCF 3 с увел  объемами 14 12 07 " xfId="640"/>
    <cellStyle name="_Final_Book_010301_Nsi - last version_DCF 3 с увел  объемами 14 12 07  2" xfId="2827"/>
    <cellStyle name="_Final_Book_010301_Nsi - last version_DCF_Pavlodar_9" xfId="641"/>
    <cellStyle name="_Final_Book_010301_Nsi - last version_DCF_Pavlodar_9 2" xfId="2828"/>
    <cellStyle name="_Final_Book_010301_Nsi - next_last version" xfId="642"/>
    <cellStyle name="_Final_Book_010301_Nsi - next_last version 2" xfId="2829"/>
    <cellStyle name="_Final_Book_010301_Nsi - next_last version_DCF" xfId="643"/>
    <cellStyle name="_Final_Book_010301_Nsi - next_last version_DCF 2" xfId="2830"/>
    <cellStyle name="_Final_Book_010301_Nsi - next_last version_DCF 3 с увел  объемами 14 12 07 " xfId="644"/>
    <cellStyle name="_Final_Book_010301_Nsi - next_last version_DCF 3 с увел  объемами 14 12 07  2" xfId="2831"/>
    <cellStyle name="_Final_Book_010301_Nsi - next_last version_DCF_Pavlodar_9" xfId="645"/>
    <cellStyle name="_Final_Book_010301_Nsi - next_last version_DCF_Pavlodar_9 2" xfId="2832"/>
    <cellStyle name="_Final_Book_010301_Nsi - plan - final" xfId="646"/>
    <cellStyle name="_Final_Book_010301_Nsi - plan - final 2" xfId="2833"/>
    <cellStyle name="_Final_Book_010301_Nsi - plan - final_DCF" xfId="647"/>
    <cellStyle name="_Final_Book_010301_Nsi - plan - final_DCF 2" xfId="2834"/>
    <cellStyle name="_Final_Book_010301_Nsi - plan - final_DCF 3 с увел  объемами 14 12 07 " xfId="648"/>
    <cellStyle name="_Final_Book_010301_Nsi - plan - final_DCF 3 с увел  объемами 14 12 07  2" xfId="2835"/>
    <cellStyle name="_Final_Book_010301_Nsi - plan - final_DCF_Pavlodar_9" xfId="649"/>
    <cellStyle name="_Final_Book_010301_Nsi - plan - final_DCF_Pavlodar_9 2" xfId="2836"/>
    <cellStyle name="_Final_Book_010301_Nsi 2" xfId="2820"/>
    <cellStyle name="_Final_Book_010301_Nsi 3" xfId="4395"/>
    <cellStyle name="_Final_Book_010301_Nsi -super_ last version" xfId="650"/>
    <cellStyle name="_Final_Book_010301_Nsi -super_ last version 2" xfId="2837"/>
    <cellStyle name="_Final_Book_010301_Nsi -super_ last version_DCF" xfId="651"/>
    <cellStyle name="_Final_Book_010301_Nsi -super_ last version_DCF 2" xfId="2838"/>
    <cellStyle name="_Final_Book_010301_Nsi -super_ last version_DCF 3 с увел  объемами 14 12 07 " xfId="652"/>
    <cellStyle name="_Final_Book_010301_Nsi -super_ last version_DCF 3 с увел  объемами 14 12 07  2" xfId="2839"/>
    <cellStyle name="_Final_Book_010301_Nsi -super_ last version_DCF_Pavlodar_9" xfId="653"/>
    <cellStyle name="_Final_Book_010301_Nsi -super_ last version_DCF_Pavlodar_9 2" xfId="2840"/>
    <cellStyle name="_Final_Book_010301_Nsi(2)" xfId="654"/>
    <cellStyle name="_Final_Book_010301_Nsi(2) 2" xfId="2841"/>
    <cellStyle name="_Final_Book_010301_Nsi(2)_DCF" xfId="655"/>
    <cellStyle name="_Final_Book_010301_Nsi(2)_DCF 2" xfId="2842"/>
    <cellStyle name="_Final_Book_010301_Nsi(2)_DCF 3 с увел  объемами 14 12 07 " xfId="656"/>
    <cellStyle name="_Final_Book_010301_Nsi(2)_DCF 3 с увел  объемами 14 12 07  2" xfId="2843"/>
    <cellStyle name="_Final_Book_010301_Nsi(2)_DCF_Pavlodar_9" xfId="657"/>
    <cellStyle name="_Final_Book_010301_Nsi(2)_DCF_Pavlodar_9 2" xfId="2844"/>
    <cellStyle name="_Final_Book_010301_Nsi_1" xfId="658"/>
    <cellStyle name="_Final_Book_010301_Nsi_1 2" xfId="2845"/>
    <cellStyle name="_Final_Book_010301_Nsi_1_DCF" xfId="659"/>
    <cellStyle name="_Final_Book_010301_Nsi_1_DCF 2" xfId="2846"/>
    <cellStyle name="_Final_Book_010301_Nsi_1_DCF 3 с увел  объемами 14 12 07 " xfId="660"/>
    <cellStyle name="_Final_Book_010301_Nsi_1_DCF 3 с увел  объемами 14 12 07  2" xfId="2847"/>
    <cellStyle name="_Final_Book_010301_Nsi_1_DCF_Pavlodar_9" xfId="661"/>
    <cellStyle name="_Final_Book_010301_Nsi_1_DCF_Pavlodar_9 2" xfId="2848"/>
    <cellStyle name="_Final_Book_010301_Nsi_139" xfId="662"/>
    <cellStyle name="_Final_Book_010301_Nsi_139 2" xfId="2849"/>
    <cellStyle name="_Final_Book_010301_Nsi_139_DCF" xfId="663"/>
    <cellStyle name="_Final_Book_010301_Nsi_139_DCF 2" xfId="2850"/>
    <cellStyle name="_Final_Book_010301_Nsi_139_DCF 3 с увел  объемами 14 12 07 " xfId="664"/>
    <cellStyle name="_Final_Book_010301_Nsi_139_DCF 3 с увел  объемами 14 12 07  2" xfId="2851"/>
    <cellStyle name="_Final_Book_010301_Nsi_139_DCF_Pavlodar_9" xfId="665"/>
    <cellStyle name="_Final_Book_010301_Nsi_139_DCF_Pavlodar_9 2" xfId="2852"/>
    <cellStyle name="_Final_Book_010301_Nsi_140" xfId="666"/>
    <cellStyle name="_Final_Book_010301_Nsi_140 2" xfId="2853"/>
    <cellStyle name="_Final_Book_010301_Nsi_140(Зах)" xfId="667"/>
    <cellStyle name="_Final_Book_010301_Nsi_140(Зах) 2" xfId="2854"/>
    <cellStyle name="_Final_Book_010301_Nsi_140(Зах)_DCF" xfId="668"/>
    <cellStyle name="_Final_Book_010301_Nsi_140(Зах)_DCF 2" xfId="2855"/>
    <cellStyle name="_Final_Book_010301_Nsi_140(Зах)_DCF 3 с увел  объемами 14 12 07 " xfId="669"/>
    <cellStyle name="_Final_Book_010301_Nsi_140(Зах)_DCF 3 с увел  объемами 14 12 07  2" xfId="2856"/>
    <cellStyle name="_Final_Book_010301_Nsi_140(Зах)_DCF_Pavlodar_9" xfId="670"/>
    <cellStyle name="_Final_Book_010301_Nsi_140(Зах)_DCF_Pavlodar_9 2" xfId="2857"/>
    <cellStyle name="_Final_Book_010301_Nsi_140_DCF" xfId="671"/>
    <cellStyle name="_Final_Book_010301_Nsi_140_DCF 2" xfId="2858"/>
    <cellStyle name="_Final_Book_010301_Nsi_140_DCF 3 с увел  объемами 14 12 07 " xfId="672"/>
    <cellStyle name="_Final_Book_010301_Nsi_140_DCF 3 с увел  объемами 14 12 07  2" xfId="2859"/>
    <cellStyle name="_Final_Book_010301_Nsi_140_DCF_Pavlodar_9" xfId="673"/>
    <cellStyle name="_Final_Book_010301_Nsi_140_DCF_Pavlodar_9 2" xfId="2860"/>
    <cellStyle name="_Final_Book_010301_Nsi_140_mod" xfId="674"/>
    <cellStyle name="_Final_Book_010301_Nsi_140_mod 2" xfId="2861"/>
    <cellStyle name="_Final_Book_010301_Nsi_140_mod_DCF" xfId="675"/>
    <cellStyle name="_Final_Book_010301_Nsi_140_mod_DCF 2" xfId="2862"/>
    <cellStyle name="_Final_Book_010301_Nsi_140_mod_DCF 3 с увел  объемами 14 12 07 " xfId="676"/>
    <cellStyle name="_Final_Book_010301_Nsi_140_mod_DCF 3 с увел  объемами 14 12 07  2" xfId="2863"/>
    <cellStyle name="_Final_Book_010301_Nsi_140_mod_DCF_Pavlodar_9" xfId="677"/>
    <cellStyle name="_Final_Book_010301_Nsi_140_mod_DCF_Pavlodar_9 2" xfId="2864"/>
    <cellStyle name="_Final_Book_010301_Nsi_158" xfId="678"/>
    <cellStyle name="_Final_Book_010301_Nsi_158 2" xfId="2865"/>
    <cellStyle name="_Final_Book_010301_Nsi_158_DCF" xfId="679"/>
    <cellStyle name="_Final_Book_010301_Nsi_158_DCF 2" xfId="2866"/>
    <cellStyle name="_Final_Book_010301_Nsi_158_DCF 3 с увел  объемами 14 12 07 " xfId="680"/>
    <cellStyle name="_Final_Book_010301_Nsi_158_DCF 3 с увел  объемами 14 12 07  2" xfId="2867"/>
    <cellStyle name="_Final_Book_010301_Nsi_158_DCF_Pavlodar_9" xfId="681"/>
    <cellStyle name="_Final_Book_010301_Nsi_158_DCF_Pavlodar_9 2" xfId="2868"/>
    <cellStyle name="_Final_Book_010301_Nsi_DCF" xfId="682"/>
    <cellStyle name="_Final_Book_010301_Nsi_DCF 2" xfId="2869"/>
    <cellStyle name="_Final_Book_010301_Nsi_DCF 3 с увел  объемами 14 12 07 " xfId="683"/>
    <cellStyle name="_Final_Book_010301_Nsi_DCF 3 с увел  объемами 14 12 07  2" xfId="2870"/>
    <cellStyle name="_Final_Book_010301_Nsi_DCF_Pavlodar_9" xfId="684"/>
    <cellStyle name="_Final_Book_010301_Nsi_DCF_Pavlodar_9 2" xfId="2871"/>
    <cellStyle name="_Final_Book_010301_Nsi_Express" xfId="685"/>
    <cellStyle name="_Final_Book_010301_Nsi_Express 2" xfId="2872"/>
    <cellStyle name="_Final_Book_010301_Nsi_Express_DCF" xfId="686"/>
    <cellStyle name="_Final_Book_010301_Nsi_Express_DCF 2" xfId="2873"/>
    <cellStyle name="_Final_Book_010301_Nsi_Express_DCF 3 с увел  объемами 14 12 07 " xfId="687"/>
    <cellStyle name="_Final_Book_010301_Nsi_Express_DCF 3 с увел  объемами 14 12 07  2" xfId="2874"/>
    <cellStyle name="_Final_Book_010301_Nsi_Express_DCF_Pavlodar_9" xfId="688"/>
    <cellStyle name="_Final_Book_010301_Nsi_Express_DCF_Pavlodar_9 2" xfId="2875"/>
    <cellStyle name="_Final_Book_010301_Nsi_Jan1" xfId="689"/>
    <cellStyle name="_Final_Book_010301_Nsi_Jan1 2" xfId="2876"/>
    <cellStyle name="_Final_Book_010301_Nsi_Jan1_DCF" xfId="690"/>
    <cellStyle name="_Final_Book_010301_Nsi_Jan1_DCF 2" xfId="2877"/>
    <cellStyle name="_Final_Book_010301_Nsi_Jan1_DCF 3 с увел  объемами 14 12 07 " xfId="691"/>
    <cellStyle name="_Final_Book_010301_Nsi_Jan1_DCF 3 с увел  объемами 14 12 07  2" xfId="2878"/>
    <cellStyle name="_Final_Book_010301_Nsi_Jan1_DCF_Pavlodar_9" xfId="692"/>
    <cellStyle name="_Final_Book_010301_Nsi_Jan1_DCF_Pavlodar_9 2" xfId="2879"/>
    <cellStyle name="_Final_Book_010301_Nsi_test" xfId="693"/>
    <cellStyle name="_Final_Book_010301_Nsi_test 2" xfId="2880"/>
    <cellStyle name="_Final_Book_010301_Nsi_test_DCF" xfId="694"/>
    <cellStyle name="_Final_Book_010301_Nsi_test_DCF 2" xfId="2881"/>
    <cellStyle name="_Final_Book_010301_Nsi_test_DCF 3 с увел  объемами 14 12 07 " xfId="695"/>
    <cellStyle name="_Final_Book_010301_Nsi_test_DCF 3 с увел  объемами 14 12 07  2" xfId="2882"/>
    <cellStyle name="_Final_Book_010301_Nsi_test_DCF_Pavlodar_9" xfId="696"/>
    <cellStyle name="_Final_Book_010301_Nsi_test_DCF_Pavlodar_9 2" xfId="2883"/>
    <cellStyle name="_Final_Book_010301_Nsi2" xfId="697"/>
    <cellStyle name="_Final_Book_010301_Nsi2 2" xfId="2884"/>
    <cellStyle name="_Final_Book_010301_Nsi2_DCF" xfId="698"/>
    <cellStyle name="_Final_Book_010301_Nsi2_DCF 2" xfId="2885"/>
    <cellStyle name="_Final_Book_010301_Nsi2_DCF 3 с увел  объемами 14 12 07 " xfId="699"/>
    <cellStyle name="_Final_Book_010301_Nsi2_DCF 3 с увел  объемами 14 12 07  2" xfId="2886"/>
    <cellStyle name="_Final_Book_010301_Nsi2_DCF_Pavlodar_9" xfId="700"/>
    <cellStyle name="_Final_Book_010301_Nsi2_DCF_Pavlodar_9 2" xfId="2887"/>
    <cellStyle name="_Final_Book_010301_Nsi-Services" xfId="701"/>
    <cellStyle name="_Final_Book_010301_Nsi-Services 2" xfId="2888"/>
    <cellStyle name="_Final_Book_010301_Nsi-Services_DCF" xfId="702"/>
    <cellStyle name="_Final_Book_010301_Nsi-Services_DCF 2" xfId="2889"/>
    <cellStyle name="_Final_Book_010301_Nsi-Services_DCF 3 с увел  объемами 14 12 07 " xfId="703"/>
    <cellStyle name="_Final_Book_010301_Nsi-Services_DCF 3 с увел  объемами 14 12 07  2" xfId="2890"/>
    <cellStyle name="_Final_Book_010301_Nsi-Services_DCF_Pavlodar_9" xfId="704"/>
    <cellStyle name="_Final_Book_010301_Nsi-Services_DCF_Pavlodar_9 2" xfId="2891"/>
    <cellStyle name="_Final_Book_010301_P&amp;L" xfId="705"/>
    <cellStyle name="_Final_Book_010301_P&amp;L 2" xfId="2892"/>
    <cellStyle name="_Final_Book_010301_P&amp;L_DCF" xfId="706"/>
    <cellStyle name="_Final_Book_010301_P&amp;L_DCF 2" xfId="2893"/>
    <cellStyle name="_Final_Book_010301_P&amp;L_DCF 3 с увел  объемами 14 12 07 " xfId="707"/>
    <cellStyle name="_Final_Book_010301_P&amp;L_DCF 3 с увел  объемами 14 12 07  2" xfId="2894"/>
    <cellStyle name="_Final_Book_010301_P&amp;L_DCF_Pavlodar_9" xfId="708"/>
    <cellStyle name="_Final_Book_010301_P&amp;L_DCF_Pavlodar_9 2" xfId="2895"/>
    <cellStyle name="_Final_Book_010301_S0400" xfId="709"/>
    <cellStyle name="_Final_Book_010301_S0400 2" xfId="2896"/>
    <cellStyle name="_Final_Book_010301_S0400_DCF" xfId="710"/>
    <cellStyle name="_Final_Book_010301_S0400_DCF 2" xfId="2897"/>
    <cellStyle name="_Final_Book_010301_S0400_DCF 3 с увел  объемами 14 12 07 " xfId="711"/>
    <cellStyle name="_Final_Book_010301_S0400_DCF 3 с увел  объемами 14 12 07  2" xfId="2898"/>
    <cellStyle name="_Final_Book_010301_S0400_DCF_Pavlodar_9" xfId="712"/>
    <cellStyle name="_Final_Book_010301_S0400_DCF_Pavlodar_9 2" xfId="2899"/>
    <cellStyle name="_Final_Book_010301_S13001" xfId="713"/>
    <cellStyle name="_Final_Book_010301_S13001 2" xfId="2900"/>
    <cellStyle name="_Final_Book_010301_S13001_DCF" xfId="714"/>
    <cellStyle name="_Final_Book_010301_S13001_DCF 2" xfId="2901"/>
    <cellStyle name="_Final_Book_010301_S13001_DCF 3 с увел  объемами 14 12 07 " xfId="715"/>
    <cellStyle name="_Final_Book_010301_S13001_DCF 3 с увел  объемами 14 12 07  2" xfId="2902"/>
    <cellStyle name="_Final_Book_010301_S13001_DCF_Pavlodar_9" xfId="716"/>
    <cellStyle name="_Final_Book_010301_S13001_DCF_Pavlodar_9 2" xfId="2903"/>
    <cellStyle name="_Final_Book_010301_Sheet1" xfId="717"/>
    <cellStyle name="_Final_Book_010301_Sheet1 2" xfId="2904"/>
    <cellStyle name="_Final_Book_010301_Sheet1_DCF" xfId="718"/>
    <cellStyle name="_Final_Book_010301_Sheet1_DCF 2" xfId="2905"/>
    <cellStyle name="_Final_Book_010301_Sheet1_DCF 3 с увел  объемами 14 12 07 " xfId="719"/>
    <cellStyle name="_Final_Book_010301_Sheet1_DCF 3 с увел  объемами 14 12 07  2" xfId="2906"/>
    <cellStyle name="_Final_Book_010301_Sheet1_DCF_Pavlodar_9" xfId="720"/>
    <cellStyle name="_Final_Book_010301_Sheet1_DCF_Pavlodar_9 2" xfId="2907"/>
    <cellStyle name="_Final_Book_010301_sofi - plan_AP270202ii" xfId="721"/>
    <cellStyle name="_Final_Book_010301_sofi - plan_AP270202ii 2" xfId="2908"/>
    <cellStyle name="_Final_Book_010301_sofi - plan_AP270202ii_DCF" xfId="722"/>
    <cellStyle name="_Final_Book_010301_sofi - plan_AP270202ii_DCF 2" xfId="2909"/>
    <cellStyle name="_Final_Book_010301_sofi - plan_AP270202ii_DCF 3 с увел  объемами 14 12 07 " xfId="723"/>
    <cellStyle name="_Final_Book_010301_sofi - plan_AP270202ii_DCF 3 с увел  объемами 14 12 07  2" xfId="2910"/>
    <cellStyle name="_Final_Book_010301_sofi - plan_AP270202ii_DCF_Pavlodar_9" xfId="724"/>
    <cellStyle name="_Final_Book_010301_sofi - plan_AP270202ii_DCF_Pavlodar_9 2" xfId="2911"/>
    <cellStyle name="_Final_Book_010301_sofi - plan_AP270202iii" xfId="725"/>
    <cellStyle name="_Final_Book_010301_sofi - plan_AP270202iii 2" xfId="2912"/>
    <cellStyle name="_Final_Book_010301_sofi - plan_AP270202iii_DCF" xfId="726"/>
    <cellStyle name="_Final_Book_010301_sofi - plan_AP270202iii_DCF 2" xfId="2913"/>
    <cellStyle name="_Final_Book_010301_sofi - plan_AP270202iii_DCF 3 с увел  объемами 14 12 07 " xfId="727"/>
    <cellStyle name="_Final_Book_010301_sofi - plan_AP270202iii_DCF 3 с увел  объемами 14 12 07  2" xfId="2914"/>
    <cellStyle name="_Final_Book_010301_sofi - plan_AP270202iii_DCF_Pavlodar_9" xfId="728"/>
    <cellStyle name="_Final_Book_010301_sofi - plan_AP270202iii_DCF_Pavlodar_9 2" xfId="2915"/>
    <cellStyle name="_Final_Book_010301_sofi - plan_AP270202iv" xfId="729"/>
    <cellStyle name="_Final_Book_010301_sofi - plan_AP270202iv 2" xfId="2916"/>
    <cellStyle name="_Final_Book_010301_sofi - plan_AP270202iv_DCF" xfId="730"/>
    <cellStyle name="_Final_Book_010301_sofi - plan_AP270202iv_DCF 2" xfId="2917"/>
    <cellStyle name="_Final_Book_010301_sofi - plan_AP270202iv_DCF 3 с увел  объемами 14 12 07 " xfId="731"/>
    <cellStyle name="_Final_Book_010301_sofi - plan_AP270202iv_DCF 3 с увел  объемами 14 12 07  2" xfId="2918"/>
    <cellStyle name="_Final_Book_010301_sofi - plan_AP270202iv_DCF_Pavlodar_9" xfId="732"/>
    <cellStyle name="_Final_Book_010301_sofi - plan_AP270202iv_DCF_Pavlodar_9 2" xfId="2919"/>
    <cellStyle name="_Final_Book_010301_Sofi vs Sobi" xfId="733"/>
    <cellStyle name="_Final_Book_010301_Sofi vs Sobi 2" xfId="2920"/>
    <cellStyle name="_Final_Book_010301_Sofi vs Sobi_DCF" xfId="734"/>
    <cellStyle name="_Final_Book_010301_Sofi vs Sobi_DCF 2" xfId="2921"/>
    <cellStyle name="_Final_Book_010301_Sofi vs Sobi_DCF 3 с увел  объемами 14 12 07 " xfId="735"/>
    <cellStyle name="_Final_Book_010301_Sofi vs Sobi_DCF 3 с увел  объемами 14 12 07  2" xfId="2922"/>
    <cellStyle name="_Final_Book_010301_Sofi vs Sobi_DCF_Pavlodar_9" xfId="736"/>
    <cellStyle name="_Final_Book_010301_Sofi vs Sobi_DCF_Pavlodar_9 2" xfId="2923"/>
    <cellStyle name="_Final_Book_010301_Sofi_PBD 27-11-01" xfId="737"/>
    <cellStyle name="_Final_Book_010301_Sofi_PBD 27-11-01 2" xfId="2924"/>
    <cellStyle name="_Final_Book_010301_Sofi_PBD 27-11-01_DCF" xfId="738"/>
    <cellStyle name="_Final_Book_010301_Sofi_PBD 27-11-01_DCF 2" xfId="2925"/>
    <cellStyle name="_Final_Book_010301_Sofi_PBD 27-11-01_DCF 3 с увел  объемами 14 12 07 " xfId="739"/>
    <cellStyle name="_Final_Book_010301_Sofi_PBD 27-11-01_DCF 3 с увел  объемами 14 12 07  2" xfId="2926"/>
    <cellStyle name="_Final_Book_010301_Sofi_PBD 27-11-01_DCF_Pavlodar_9" xfId="740"/>
    <cellStyle name="_Final_Book_010301_Sofi_PBD 27-11-01_DCF_Pavlodar_9 2" xfId="2927"/>
    <cellStyle name="_Final_Book_010301_SOFI_TEPs_AOK_130902" xfId="741"/>
    <cellStyle name="_Final_Book_010301_SOFI_TEPs_AOK_130902 2" xfId="2928"/>
    <cellStyle name="_Final_Book_010301_SOFI_TEPs_AOK_130902_DCF" xfId="742"/>
    <cellStyle name="_Final_Book_010301_SOFI_TEPs_AOK_130902_DCF 2" xfId="2929"/>
    <cellStyle name="_Final_Book_010301_SOFI_TEPs_AOK_130902_DCF 3 с увел  объемами 14 12 07 " xfId="743"/>
    <cellStyle name="_Final_Book_010301_SOFI_TEPs_AOK_130902_DCF 3 с увел  объемами 14 12 07  2" xfId="2930"/>
    <cellStyle name="_Final_Book_010301_SOFI_TEPs_AOK_130902_DCF_Pavlodar_9" xfId="744"/>
    <cellStyle name="_Final_Book_010301_SOFI_TEPs_AOK_130902_DCF_Pavlodar_9 2" xfId="2931"/>
    <cellStyle name="_Final_Book_010301_Sofi145a" xfId="745"/>
    <cellStyle name="_Final_Book_010301_Sofi145a 2" xfId="2932"/>
    <cellStyle name="_Final_Book_010301_Sofi145a_DCF" xfId="746"/>
    <cellStyle name="_Final_Book_010301_Sofi145a_DCF 2" xfId="2933"/>
    <cellStyle name="_Final_Book_010301_Sofi145a_DCF 3 с увел  объемами 14 12 07 " xfId="747"/>
    <cellStyle name="_Final_Book_010301_Sofi145a_DCF 3 с увел  объемами 14 12 07  2" xfId="2934"/>
    <cellStyle name="_Final_Book_010301_Sofi145a_DCF_Pavlodar_9" xfId="748"/>
    <cellStyle name="_Final_Book_010301_Sofi145a_DCF_Pavlodar_9 2" xfId="2935"/>
    <cellStyle name="_Final_Book_010301_Sofi153" xfId="749"/>
    <cellStyle name="_Final_Book_010301_Sofi153 2" xfId="2936"/>
    <cellStyle name="_Final_Book_010301_Sofi153_DCF" xfId="750"/>
    <cellStyle name="_Final_Book_010301_Sofi153_DCF 2" xfId="2937"/>
    <cellStyle name="_Final_Book_010301_Sofi153_DCF 3 с увел  объемами 14 12 07 " xfId="751"/>
    <cellStyle name="_Final_Book_010301_Sofi153_DCF 3 с увел  объемами 14 12 07  2" xfId="2938"/>
    <cellStyle name="_Final_Book_010301_Sofi153_DCF_Pavlodar_9" xfId="752"/>
    <cellStyle name="_Final_Book_010301_Sofi153_DCF_Pavlodar_9 2" xfId="2939"/>
    <cellStyle name="_Final_Book_010301_Summary" xfId="753"/>
    <cellStyle name="_Final_Book_010301_Summary 2" xfId="2940"/>
    <cellStyle name="_Final_Book_010301_Summary_DCF" xfId="754"/>
    <cellStyle name="_Final_Book_010301_Summary_DCF 2" xfId="2941"/>
    <cellStyle name="_Final_Book_010301_Summary_DCF 3 с увел  объемами 14 12 07 " xfId="755"/>
    <cellStyle name="_Final_Book_010301_Summary_DCF 3 с увел  объемами 14 12 07  2" xfId="2942"/>
    <cellStyle name="_Final_Book_010301_Summary_DCF_Pavlodar_9" xfId="756"/>
    <cellStyle name="_Final_Book_010301_Summary_DCF_Pavlodar_9 2" xfId="2943"/>
    <cellStyle name="_Final_Book_010301_SXXXX_Express_c Links" xfId="757"/>
    <cellStyle name="_Final_Book_010301_SXXXX_Express_c Links 2" xfId="2944"/>
    <cellStyle name="_Final_Book_010301_SXXXX_Express_c Links_DCF" xfId="758"/>
    <cellStyle name="_Final_Book_010301_SXXXX_Express_c Links_DCF 2" xfId="2945"/>
    <cellStyle name="_Final_Book_010301_SXXXX_Express_c Links_DCF 3 с увел  объемами 14 12 07 " xfId="759"/>
    <cellStyle name="_Final_Book_010301_SXXXX_Express_c Links_DCF 3 с увел  объемами 14 12 07  2" xfId="2946"/>
    <cellStyle name="_Final_Book_010301_SXXXX_Express_c Links_DCF_Pavlodar_9" xfId="760"/>
    <cellStyle name="_Final_Book_010301_SXXXX_Express_c Links_DCF_Pavlodar_9 2" xfId="2947"/>
    <cellStyle name="_Final_Book_010301_Tax_form_1кв_3" xfId="761"/>
    <cellStyle name="_Final_Book_010301_Tax_form_1кв_3 2" xfId="2948"/>
    <cellStyle name="_Final_Book_010301_Tax_form_1кв_3_DCF" xfId="762"/>
    <cellStyle name="_Final_Book_010301_Tax_form_1кв_3_DCF 2" xfId="2949"/>
    <cellStyle name="_Final_Book_010301_Tax_form_1кв_3_DCF 3 с увел  объемами 14 12 07 " xfId="763"/>
    <cellStyle name="_Final_Book_010301_Tax_form_1кв_3_DCF 3 с увел  объемами 14 12 07  2" xfId="2950"/>
    <cellStyle name="_Final_Book_010301_Tax_form_1кв_3_DCF_Pavlodar_9" xfId="764"/>
    <cellStyle name="_Final_Book_010301_Tax_form_1кв_3_DCF_Pavlodar_9 2" xfId="2951"/>
    <cellStyle name="_Final_Book_010301_test_11" xfId="765"/>
    <cellStyle name="_Final_Book_010301_test_11 2" xfId="2952"/>
    <cellStyle name="_Final_Book_010301_test_11_DCF" xfId="766"/>
    <cellStyle name="_Final_Book_010301_test_11_DCF 2" xfId="2953"/>
    <cellStyle name="_Final_Book_010301_test_11_DCF 3 с увел  объемами 14 12 07 " xfId="767"/>
    <cellStyle name="_Final_Book_010301_test_11_DCF 3 с увел  объемами 14 12 07  2" xfId="2954"/>
    <cellStyle name="_Final_Book_010301_test_11_DCF_Pavlodar_9" xfId="768"/>
    <cellStyle name="_Final_Book_010301_test_11_DCF_Pavlodar_9 2" xfId="2955"/>
    <cellStyle name="_Final_Book_010301_БКЭ" xfId="769"/>
    <cellStyle name="_Final_Book_010301_БКЭ 2" xfId="2956"/>
    <cellStyle name="_Final_Book_010301_БКЭ_DCF" xfId="770"/>
    <cellStyle name="_Final_Book_010301_БКЭ_DCF 2" xfId="2957"/>
    <cellStyle name="_Final_Book_010301_БКЭ_DCF 3 с увел  объемами 14 12 07 " xfId="771"/>
    <cellStyle name="_Final_Book_010301_БКЭ_DCF 3 с увел  объемами 14 12 07  2" xfId="2958"/>
    <cellStyle name="_Final_Book_010301_БКЭ_DCF_Pavlodar_9" xfId="772"/>
    <cellStyle name="_Final_Book_010301_БКЭ_DCF_Pavlodar_9 2" xfId="2959"/>
    <cellStyle name="_Final_Book_010301_для вставки в пакет за 2001" xfId="773"/>
    <cellStyle name="_Final_Book_010301_для вставки в пакет за 2001 2" xfId="2960"/>
    <cellStyle name="_Final_Book_010301_для вставки в пакет за 2001_DCF" xfId="774"/>
    <cellStyle name="_Final_Book_010301_для вставки в пакет за 2001_DCF 2" xfId="2961"/>
    <cellStyle name="_Final_Book_010301_для вставки в пакет за 2001_DCF 3 с увел  объемами 14 12 07 " xfId="775"/>
    <cellStyle name="_Final_Book_010301_для вставки в пакет за 2001_DCF 3 с увел  объемами 14 12 07  2" xfId="2962"/>
    <cellStyle name="_Final_Book_010301_для вставки в пакет за 2001_DCF_Pavlodar_9" xfId="776"/>
    <cellStyle name="_Final_Book_010301_для вставки в пакет за 2001_DCF_Pavlodar_9 2" xfId="2963"/>
    <cellStyle name="_Final_Book_010301_дляГалиныВ" xfId="777"/>
    <cellStyle name="_Final_Book_010301_дляГалиныВ 2" xfId="2964"/>
    <cellStyle name="_Final_Book_010301_дляГалиныВ_DCF" xfId="778"/>
    <cellStyle name="_Final_Book_010301_дляГалиныВ_DCF 2" xfId="2965"/>
    <cellStyle name="_Final_Book_010301_дляГалиныВ_DCF 3 с увел  объемами 14 12 07 " xfId="779"/>
    <cellStyle name="_Final_Book_010301_дляГалиныВ_DCF 3 с увел  объемами 14 12 07  2" xfId="2966"/>
    <cellStyle name="_Final_Book_010301_дляГалиныВ_DCF_Pavlodar_9" xfId="780"/>
    <cellStyle name="_Final_Book_010301_дляГалиныВ_DCF_Pavlodar_9 2" xfId="2967"/>
    <cellStyle name="_Final_Book_010301_Книга7" xfId="781"/>
    <cellStyle name="_Final_Book_010301_Книга7 2" xfId="2968"/>
    <cellStyle name="_Final_Book_010301_Книга7_DCF" xfId="782"/>
    <cellStyle name="_Final_Book_010301_Книга7_DCF 2" xfId="2969"/>
    <cellStyle name="_Final_Book_010301_Книга7_DCF 3 с увел  объемами 14 12 07 " xfId="783"/>
    <cellStyle name="_Final_Book_010301_Книга7_DCF 3 с увел  объемами 14 12 07  2" xfId="2970"/>
    <cellStyle name="_Final_Book_010301_Книга7_DCF_Pavlodar_9" xfId="784"/>
    <cellStyle name="_Final_Book_010301_Книга7_DCF_Pavlodar_9 2" xfId="2971"/>
    <cellStyle name="_Final_Book_010301_Лист1" xfId="785"/>
    <cellStyle name="_Final_Book_010301_Лист1 2" xfId="2972"/>
    <cellStyle name="_Final_Book_010301_Лист1_DCF" xfId="786"/>
    <cellStyle name="_Final_Book_010301_Лист1_DCF 2" xfId="2973"/>
    <cellStyle name="_Final_Book_010301_Лист1_DCF 3 с увел  объемами 14 12 07 " xfId="787"/>
    <cellStyle name="_Final_Book_010301_Лист1_DCF 3 с увел  объемами 14 12 07  2" xfId="2974"/>
    <cellStyle name="_Final_Book_010301_Лист1_DCF_Pavlodar_9" xfId="788"/>
    <cellStyle name="_Final_Book_010301_Лист1_DCF_Pavlodar_9 2" xfId="2975"/>
    <cellStyle name="_Final_Book_010301_ОСН. ДЕЯТ." xfId="789"/>
    <cellStyle name="_Final_Book_010301_ОСН. ДЕЯТ. 2" xfId="2976"/>
    <cellStyle name="_Final_Book_010301_ОСН. ДЕЯТ._DCF" xfId="790"/>
    <cellStyle name="_Final_Book_010301_ОСН. ДЕЯТ._DCF 2" xfId="2977"/>
    <cellStyle name="_Final_Book_010301_ОСН. ДЕЯТ._DCF 3 с увел  объемами 14 12 07 " xfId="791"/>
    <cellStyle name="_Final_Book_010301_ОСН. ДЕЯТ._DCF 3 с увел  объемами 14 12 07  2" xfId="2978"/>
    <cellStyle name="_Final_Book_010301_ОСН. ДЕЯТ._DCF_Pavlodar_9" xfId="792"/>
    <cellStyle name="_Final_Book_010301_ОСН. ДЕЯТ._DCF_Pavlodar_9 2" xfId="2979"/>
    <cellStyle name="_Final_Book_010301_Подразделения" xfId="793"/>
    <cellStyle name="_Final_Book_010301_Подразделения 2" xfId="2980"/>
    <cellStyle name="_Final_Book_010301_Подразделения_DCF" xfId="794"/>
    <cellStyle name="_Final_Book_010301_Подразделения_DCF 2" xfId="2981"/>
    <cellStyle name="_Final_Book_010301_Подразделения_DCF 3 с увел  объемами 14 12 07 " xfId="795"/>
    <cellStyle name="_Final_Book_010301_Подразделения_DCF 3 с увел  объемами 14 12 07  2" xfId="2982"/>
    <cellStyle name="_Final_Book_010301_Подразделения_DCF_Pavlodar_9" xfId="796"/>
    <cellStyle name="_Final_Book_010301_Подразделения_DCF_Pavlodar_9 2" xfId="2983"/>
    <cellStyle name="_Final_Book_010301_Список тиражирования" xfId="797"/>
    <cellStyle name="_Final_Book_010301_Список тиражирования 2" xfId="2984"/>
    <cellStyle name="_Final_Book_010301_Список тиражирования_DCF" xfId="798"/>
    <cellStyle name="_Final_Book_010301_Список тиражирования_DCF 2" xfId="2985"/>
    <cellStyle name="_Final_Book_010301_Список тиражирования_DCF 3 с увел  объемами 14 12 07 " xfId="799"/>
    <cellStyle name="_Final_Book_010301_Список тиражирования_DCF 3 с увел  объемами 14 12 07  2" xfId="2986"/>
    <cellStyle name="_Final_Book_010301_Список тиражирования_DCF_Pavlodar_9" xfId="800"/>
    <cellStyle name="_Final_Book_010301_Список тиражирования_DCF_Pavlodar_9 2" xfId="2987"/>
    <cellStyle name="_Final_Book_010301_Форма 12 last" xfId="801"/>
    <cellStyle name="_Final_Book_010301_Форма 12 last 2" xfId="2988"/>
    <cellStyle name="_Final_Book_010301_Форма 12 last_DCF" xfId="802"/>
    <cellStyle name="_Final_Book_010301_Форма 12 last_DCF 2" xfId="2989"/>
    <cellStyle name="_Final_Book_010301_Форма 12 last_DCF 3 с увел  объемами 14 12 07 " xfId="803"/>
    <cellStyle name="_Final_Book_010301_Форма 12 last_DCF 3 с увел  объемами 14 12 07  2" xfId="2990"/>
    <cellStyle name="_Final_Book_010301_Форма 12 last_DCF_Pavlodar_9" xfId="804"/>
    <cellStyle name="_Final_Book_010301_Форма 12 last_DCF_Pavlodar_9 2" xfId="2991"/>
    <cellStyle name="_Guidelines Amtel_USDonly" xfId="805"/>
    <cellStyle name="_Guidelines Amtel_USDonly 2" xfId="2993"/>
    <cellStyle name="_Guidelines Amtel_USDonly 3" xfId="2994"/>
    <cellStyle name="_Guidelines Amtel_USDonly 4" xfId="2992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DCF_Pavlodar_9 2" xfId="2996"/>
    <cellStyle name="_Guidelines Amtel_USDonly_DCF_Pavlodar_9 3" xfId="2997"/>
    <cellStyle name="_Guidelines Amtel_USDonly_DCF_Pavlodar_9 4" xfId="2995"/>
    <cellStyle name="_Guidelines Amtel_USDonly_информация по затратам и тарифам на  произ теплоэ" xfId="810"/>
    <cellStyle name="_Guidelines meat 2003" xfId="811"/>
    <cellStyle name="_Guidelines meat 2003 2" xfId="2998"/>
    <cellStyle name="_Guidelines meat 2003_DCF" xfId="812"/>
    <cellStyle name="_Guidelines meat 2003_DCF 2" xfId="2999"/>
    <cellStyle name="_Guidelines meat 2003_DCF 3 с увел  объемами 14 12 07 " xfId="813"/>
    <cellStyle name="_Guidelines meat 2003_DCF 3 с увел  объемами 14 12 07  2" xfId="3000"/>
    <cellStyle name="_Guidelines meat 2003_DCF_Pavlodar_9" xfId="814"/>
    <cellStyle name="_Guidelines meat 2003_DCF_Pavlodar_9 2" xfId="3001"/>
    <cellStyle name="_Guidelines_Developed_Markets_IR_1" xfId="815"/>
    <cellStyle name="_Guidelines_Developed_Markets_IR_1 2" xfId="3002"/>
    <cellStyle name="_Guidelines_Developed_Markets_IR_1_DCF" xfId="816"/>
    <cellStyle name="_Guidelines_Developed_Markets_IR_1_DCF 2" xfId="3003"/>
    <cellStyle name="_Guidelines_Developed_Markets_IR_1_DCF 3 с увел  объемами 14 12 07 " xfId="817"/>
    <cellStyle name="_Guidelines_Developed_Markets_IR_1_DCF 3 с увел  объемами 14 12 07  2" xfId="3004"/>
    <cellStyle name="_Guidelines_Developed_Markets_IR_1_DCF_Pavlodar_9" xfId="818"/>
    <cellStyle name="_Guidelines_Developed_Markets_IR_1_DCF_Pavlodar_9 2" xfId="3005"/>
    <cellStyle name="_Guidelines1998" xfId="819"/>
    <cellStyle name="_Guidelines1998 2" xfId="3006"/>
    <cellStyle name="_Guidelines1998_DCF" xfId="820"/>
    <cellStyle name="_Guidelines1998_DCF 2" xfId="3007"/>
    <cellStyle name="_Guidelines1998_DCF 3 с увел  объемами 14 12 07 " xfId="821"/>
    <cellStyle name="_Guidelines1998_DCF 3 с увел  объемами 14 12 07  2" xfId="3008"/>
    <cellStyle name="_Guidelines1998_DCF_Pavlodar_9" xfId="822"/>
    <cellStyle name="_Guidelines1998_DCF_Pavlodar_9 2" xfId="3009"/>
    <cellStyle name="_Heading" xfId="823"/>
    <cellStyle name="_Heading 2" xfId="3010"/>
    <cellStyle name="_Heading_prestemp" xfId="824"/>
    <cellStyle name="_Heading_prestemp_DCF" xfId="825"/>
    <cellStyle name="_Heading_prestemp_DCF 2" xfId="3011"/>
    <cellStyle name="_Heading_prestemp_DCF 3 с увел  объемами 14 12 07 " xfId="826"/>
    <cellStyle name="_Heading_prestemp_DCF 3 с увел  объемами 14 12 07  2" xfId="3012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 2" xfId="3014"/>
    <cellStyle name="_Highlight 3" xfId="3013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DCF_Pavlodar_9 2" xfId="3016"/>
    <cellStyle name="_Highlight_DCF_Pavlodar_9 3" xfId="3015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JSC CAFEC FS in excel sent 6.10.08 2" xfId="3017"/>
    <cellStyle name="_Komet_DCF_25" xfId="838"/>
    <cellStyle name="_Komet_DCF_25_DCF" xfId="839"/>
    <cellStyle name="_Komet_DCF_25_DCF 2" xfId="3018"/>
    <cellStyle name="_Komet_DCF_25_DCF 3 с увел  объемами 14 12 07 " xfId="840"/>
    <cellStyle name="_Komet_DCF_25_DCF 3 с увел  объемами 14 12 07  2" xfId="3019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2" xfId="3020"/>
    <cellStyle name="_Komet_DCF_26_DCF 3 с увел  объемами 14 12 07 " xfId="846"/>
    <cellStyle name="_Komet_DCF_26_DCF 3 с увел  объемами 14 12 07  2" xfId="3021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 2" xfId="3022"/>
    <cellStyle name="_Komi_Valuation_Draft_1_12-09-03_DCF" xfId="851"/>
    <cellStyle name="_Komi_Valuation_Draft_1_12-09-03_DCF 2" xfId="3023"/>
    <cellStyle name="_Komi_Valuation_Draft_1_12-09-03_DCF 3 с увел  объемами 14 12 07 " xfId="852"/>
    <cellStyle name="_Komi_Valuation_Draft_1_12-09-03_DCF 3 с увел  объемами 14 12 07  2" xfId="3024"/>
    <cellStyle name="_Komi_Valuation_Draft_1_12-09-03_DCF_Pavlodar_9" xfId="853"/>
    <cellStyle name="_Komi_Valuation_Draft_1_12-09-03_DCF_Pavlodar_9 2" xfId="3025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 2" xfId="3026"/>
    <cellStyle name="_KPI-5_DCF" xfId="857"/>
    <cellStyle name="_KPI-5_DCF 2" xfId="3027"/>
    <cellStyle name="_KPI-5_DCF 3 с увел  объемами 14 12 07 " xfId="858"/>
    <cellStyle name="_KPI-5_DCF 3 с увел  объемами 14 12 07  2" xfId="3028"/>
    <cellStyle name="_KPI-5_DCF_Pavlodar_9" xfId="859"/>
    <cellStyle name="_KPI-5_DCF_Pavlodar_9 2" xfId="3029"/>
    <cellStyle name="_KPI-5_Form 01(MB)" xfId="860"/>
    <cellStyle name="_KPI-5_Form 01(MB) 2" xfId="3030"/>
    <cellStyle name="_KPI-5_Form 01(MB)_DCF" xfId="861"/>
    <cellStyle name="_KPI-5_Form 01(MB)_DCF 2" xfId="3031"/>
    <cellStyle name="_KPI-5_Form 01(MB)_DCF 3 с увел  объемами 14 12 07 " xfId="862"/>
    <cellStyle name="_KPI-5_Form 01(MB)_DCF 3 с увел  объемами 14 12 07  2" xfId="3032"/>
    <cellStyle name="_KPI-5_Form 01(MB)_DCF_Pavlodar_9" xfId="863"/>
    <cellStyle name="_KPI-5_Form 01(MB)_DCF_Pavlodar_9 2" xfId="3033"/>
    <cellStyle name="_KPI-5_Links_NK" xfId="864"/>
    <cellStyle name="_KPI-5_Links_NK 2" xfId="3034"/>
    <cellStyle name="_KPI-5_Links_NK_DCF" xfId="865"/>
    <cellStyle name="_KPI-5_Links_NK_DCF 2" xfId="3035"/>
    <cellStyle name="_KPI-5_Links_NK_DCF 3 с увел  объемами 14 12 07 " xfId="866"/>
    <cellStyle name="_KPI-5_Links_NK_DCF 3 с увел  объемами 14 12 07  2" xfId="3036"/>
    <cellStyle name="_KPI-5_Links_NK_DCF_Pavlodar_9" xfId="867"/>
    <cellStyle name="_KPI-5_Links_NK_DCF_Pavlodar_9 2" xfId="3037"/>
    <cellStyle name="_KPI-5_Nsi" xfId="868"/>
    <cellStyle name="_KPI-5_Nsi 2" xfId="3038"/>
    <cellStyle name="_KPI-5_Nsi(2)" xfId="869"/>
    <cellStyle name="_KPI-5_Nsi(2) 2" xfId="3039"/>
    <cellStyle name="_KPI-5_Nsi(2)_DCF" xfId="870"/>
    <cellStyle name="_KPI-5_Nsi(2)_DCF 2" xfId="3040"/>
    <cellStyle name="_KPI-5_Nsi(2)_DCF 3 с увел  объемами 14 12 07 " xfId="871"/>
    <cellStyle name="_KPI-5_Nsi(2)_DCF 3 с увел  объемами 14 12 07  2" xfId="3041"/>
    <cellStyle name="_KPI-5_Nsi(2)_DCF_Pavlodar_9" xfId="872"/>
    <cellStyle name="_KPI-5_Nsi(2)_DCF_Pavlodar_9 2" xfId="3042"/>
    <cellStyle name="_KPI-5_Nsi_158" xfId="873"/>
    <cellStyle name="_KPI-5_Nsi_158 2" xfId="3043"/>
    <cellStyle name="_KPI-5_Nsi_158_DCF" xfId="874"/>
    <cellStyle name="_KPI-5_Nsi_158_DCF 2" xfId="3044"/>
    <cellStyle name="_KPI-5_Nsi_158_DCF 3 с увел  объемами 14 12 07 " xfId="875"/>
    <cellStyle name="_KPI-5_Nsi_158_DCF 3 с увел  объемами 14 12 07  2" xfId="3045"/>
    <cellStyle name="_KPI-5_Nsi_158_DCF_Pavlodar_9" xfId="876"/>
    <cellStyle name="_KPI-5_Nsi_158_DCF_Pavlodar_9 2" xfId="3046"/>
    <cellStyle name="_KPI-5_Nsi_DCF" xfId="877"/>
    <cellStyle name="_KPI-5_Nsi_DCF 2" xfId="3047"/>
    <cellStyle name="_KPI-5_Nsi_DCF 3 с увел  объемами 14 12 07 " xfId="878"/>
    <cellStyle name="_KPI-5_Nsi_DCF 3 с увел  объемами 14 12 07  2" xfId="3048"/>
    <cellStyle name="_KPI-5_Nsi_DCF_Pavlodar_9" xfId="879"/>
    <cellStyle name="_KPI-5_Nsi_DCF_Pavlodar_9 2" xfId="3049"/>
    <cellStyle name="_KPI-5_Nsi_Express" xfId="880"/>
    <cellStyle name="_KPI-5_Nsi_Express 2" xfId="3050"/>
    <cellStyle name="_KPI-5_Nsi_Express_DCF" xfId="881"/>
    <cellStyle name="_KPI-5_Nsi_Express_DCF 2" xfId="3051"/>
    <cellStyle name="_KPI-5_Nsi_Express_DCF 3 с увел  объемами 14 12 07 " xfId="882"/>
    <cellStyle name="_KPI-5_Nsi_Express_DCF 3 с увел  объемами 14 12 07  2" xfId="3052"/>
    <cellStyle name="_KPI-5_Nsi_Express_DCF_Pavlodar_9" xfId="883"/>
    <cellStyle name="_KPI-5_Nsi_Express_DCF_Pavlodar_9 2" xfId="3053"/>
    <cellStyle name="_KPI-5_Nsi_test" xfId="884"/>
    <cellStyle name="_KPI-5_Nsi_test 2" xfId="3054"/>
    <cellStyle name="_KPI-5_Nsi_test_DCF" xfId="885"/>
    <cellStyle name="_KPI-5_Nsi_test_DCF 2" xfId="3055"/>
    <cellStyle name="_KPI-5_Nsi_test_DCF 3 с увел  объемами 14 12 07 " xfId="886"/>
    <cellStyle name="_KPI-5_Nsi_test_DCF 3 с увел  объемами 14 12 07  2" xfId="3056"/>
    <cellStyle name="_KPI-5_Nsi_test_DCF_Pavlodar_9" xfId="887"/>
    <cellStyle name="_KPI-5_Nsi_test_DCF_Pavlodar_9 2" xfId="3057"/>
    <cellStyle name="_KPI-5_Nsi-Services" xfId="888"/>
    <cellStyle name="_KPI-5_Nsi-Services 2" xfId="3058"/>
    <cellStyle name="_KPI-5_Nsi-Services_DCF" xfId="889"/>
    <cellStyle name="_KPI-5_Nsi-Services_DCF 2" xfId="3059"/>
    <cellStyle name="_KPI-5_Nsi-Services_DCF 3 с увел  объемами 14 12 07 " xfId="890"/>
    <cellStyle name="_KPI-5_Nsi-Services_DCF 3 с увел  объемами 14 12 07  2" xfId="3060"/>
    <cellStyle name="_KPI-5_Nsi-Services_DCF_Pavlodar_9" xfId="891"/>
    <cellStyle name="_KPI-5_Nsi-Services_DCF_Pavlodar_9 2" xfId="3061"/>
    <cellStyle name="_KPI-5_S0400" xfId="892"/>
    <cellStyle name="_KPI-5_S0400 2" xfId="3062"/>
    <cellStyle name="_KPI-5_S0400_DCF" xfId="893"/>
    <cellStyle name="_KPI-5_S0400_DCF 2" xfId="3063"/>
    <cellStyle name="_KPI-5_S0400_DCF 3 с увел  объемами 14 12 07 " xfId="894"/>
    <cellStyle name="_KPI-5_S0400_DCF 3 с увел  объемами 14 12 07  2" xfId="3064"/>
    <cellStyle name="_KPI-5_S0400_DCF_Pavlodar_9" xfId="895"/>
    <cellStyle name="_KPI-5_S0400_DCF_Pavlodar_9 2" xfId="3065"/>
    <cellStyle name="_KPI-5_S13001" xfId="896"/>
    <cellStyle name="_KPI-5_S13001 2" xfId="3066"/>
    <cellStyle name="_KPI-5_S13001_DCF" xfId="897"/>
    <cellStyle name="_KPI-5_S13001_DCF 2" xfId="3067"/>
    <cellStyle name="_KPI-5_S13001_DCF 3 с увел  объемами 14 12 07 " xfId="898"/>
    <cellStyle name="_KPI-5_S13001_DCF 3 с увел  объемами 14 12 07  2" xfId="3068"/>
    <cellStyle name="_KPI-5_S13001_DCF_Pavlodar_9" xfId="899"/>
    <cellStyle name="_KPI-5_S13001_DCF_Pavlodar_9 2" xfId="3069"/>
    <cellStyle name="_KPI-5_SOFI_TEPs_AOK_130902" xfId="900"/>
    <cellStyle name="_KPI-5_SOFI_TEPs_AOK_130902 2" xfId="3070"/>
    <cellStyle name="_KPI-5_SOFI_TEPs_AOK_130902_DCF" xfId="901"/>
    <cellStyle name="_KPI-5_SOFI_TEPs_AOK_130902_DCF 2" xfId="3071"/>
    <cellStyle name="_KPI-5_SOFI_TEPs_AOK_130902_DCF 3 с увел  объемами 14 12 07 " xfId="902"/>
    <cellStyle name="_KPI-5_SOFI_TEPs_AOK_130902_DCF 3 с увел  объемами 14 12 07  2" xfId="3072"/>
    <cellStyle name="_KPI-5_SOFI_TEPs_AOK_130902_DCF_Pavlodar_9" xfId="903"/>
    <cellStyle name="_KPI-5_SOFI_TEPs_AOK_130902_DCF_Pavlodar_9 2" xfId="3073"/>
    <cellStyle name="_KPI-5_SOFI_TEPs_AOK_130902_Dogovora" xfId="904"/>
    <cellStyle name="_KPI-5_SOFI_TEPs_AOK_130902_Dogovora 2" xfId="3074"/>
    <cellStyle name="_KPI-5_SOFI_TEPs_AOK_130902_Dogovora_DCF" xfId="905"/>
    <cellStyle name="_KPI-5_SOFI_TEPs_AOK_130902_Dogovora_DCF 2" xfId="3075"/>
    <cellStyle name="_KPI-5_SOFI_TEPs_AOK_130902_Dogovora_DCF 3 с увел  объемами 14 12 07 " xfId="906"/>
    <cellStyle name="_KPI-5_SOFI_TEPs_AOK_130902_Dogovora_DCF 3 с увел  объемами 14 12 07  2" xfId="3076"/>
    <cellStyle name="_KPI-5_SOFI_TEPs_AOK_130902_Dogovora_DCF_Pavlodar_9" xfId="907"/>
    <cellStyle name="_KPI-5_SOFI_TEPs_AOK_130902_Dogovora_DCF_Pavlodar_9 2" xfId="3077"/>
    <cellStyle name="_KPI-5_SOFI_TEPs_AOK_130902_S14206_Akt_sverki" xfId="908"/>
    <cellStyle name="_KPI-5_SOFI_TEPs_AOK_130902_S14206_Akt_sverki 2" xfId="3078"/>
    <cellStyle name="_KPI-5_SOFI_TEPs_AOK_130902_S14206_Akt_sverki_DCF" xfId="909"/>
    <cellStyle name="_KPI-5_SOFI_TEPs_AOK_130902_S14206_Akt_sverki_DCF 2" xfId="3079"/>
    <cellStyle name="_KPI-5_SOFI_TEPs_AOK_130902_S14206_Akt_sverki_DCF 3 с увел  объемами 14 12 07 " xfId="910"/>
    <cellStyle name="_KPI-5_SOFI_TEPs_AOK_130902_S14206_Akt_sverki_DCF 3 с увел  объемами 14 12 07  2" xfId="3080"/>
    <cellStyle name="_KPI-5_SOFI_TEPs_AOK_130902_S14206_Akt_sverki_DCF_Pavlodar_9" xfId="911"/>
    <cellStyle name="_KPI-5_SOFI_TEPs_AOK_130902_S14206_Akt_sverki_DCF_Pavlodar_9 2" xfId="3081"/>
    <cellStyle name="_KPI-5_SOFI_TEPs_AOK_130902_S14206_Akt_sverki_Договора_Express_4m2003_new" xfId="912"/>
    <cellStyle name="_KPI-5_SOFI_TEPs_AOK_130902_S14206_Akt_sverki_Договора_Express_4m2003_new 2" xfId="3082"/>
    <cellStyle name="_KPI-5_SOFI_TEPs_AOK_130902_S14206_Akt_sverki_Договора_Express_4m2003_new_DCF" xfId="913"/>
    <cellStyle name="_KPI-5_SOFI_TEPs_AOK_130902_S14206_Akt_sverki_Договора_Express_4m2003_new_DCF 2" xfId="3083"/>
    <cellStyle name="_KPI-5_SOFI_TEPs_AOK_130902_S14206_Akt_sverki_Договора_Express_4m2003_new_DCF 3 с увел  объемами 14 12 07 " xfId="914"/>
    <cellStyle name="_KPI-5_SOFI_TEPs_AOK_130902_S14206_Akt_sverki_Договора_Express_4m2003_new_DCF 3 с увел  объемами 14 12 07  2" xfId="3084"/>
    <cellStyle name="_KPI-5_SOFI_TEPs_AOK_130902_S14206_Akt_sverki_Договора_Express_4m2003_new_DCF_Pavlodar_9" xfId="915"/>
    <cellStyle name="_KPI-5_SOFI_TEPs_AOK_130902_S14206_Akt_sverki_Договора_Express_4m2003_new_DCF_Pavlodar_9 2" xfId="3085"/>
    <cellStyle name="_KPI-5_SOFI_TEPs_AOK_130902_S15202_Akt_sverki" xfId="916"/>
    <cellStyle name="_KPI-5_SOFI_TEPs_AOK_130902_S15202_Akt_sverki 2" xfId="3086"/>
    <cellStyle name="_KPI-5_SOFI_TEPs_AOK_130902_S15202_Akt_sverki_DCF" xfId="917"/>
    <cellStyle name="_KPI-5_SOFI_TEPs_AOK_130902_S15202_Akt_sverki_DCF 2" xfId="3087"/>
    <cellStyle name="_KPI-5_SOFI_TEPs_AOK_130902_S15202_Akt_sverki_DCF 3 с увел  объемами 14 12 07 " xfId="918"/>
    <cellStyle name="_KPI-5_SOFI_TEPs_AOK_130902_S15202_Akt_sverki_DCF 3 с увел  объемами 14 12 07  2" xfId="3088"/>
    <cellStyle name="_KPI-5_SOFI_TEPs_AOK_130902_S15202_Akt_sverki_DCF_Pavlodar_9" xfId="919"/>
    <cellStyle name="_KPI-5_SOFI_TEPs_AOK_130902_S15202_Akt_sverki_DCF_Pavlodar_9 2" xfId="3089"/>
    <cellStyle name="_KPI-5_SOFI_TEPs_AOK_130902_S15202_Akt_sverki_Договора_Express_4m2003_new" xfId="920"/>
    <cellStyle name="_KPI-5_SOFI_TEPs_AOK_130902_S15202_Akt_sverki_Договора_Express_4m2003_new 2" xfId="3090"/>
    <cellStyle name="_KPI-5_SOFI_TEPs_AOK_130902_S15202_Akt_sverki_Договора_Express_4m2003_new_DCF" xfId="921"/>
    <cellStyle name="_KPI-5_SOFI_TEPs_AOK_130902_S15202_Akt_sverki_Договора_Express_4m2003_new_DCF 2" xfId="3091"/>
    <cellStyle name="_KPI-5_SOFI_TEPs_AOK_130902_S15202_Akt_sverki_Договора_Express_4m2003_new_DCF 3 с увел  объемами 14 12 07 " xfId="922"/>
    <cellStyle name="_KPI-5_SOFI_TEPs_AOK_130902_S15202_Akt_sverki_Договора_Express_4m2003_new_DCF 3 с увел  объемами 14 12 07  2" xfId="3092"/>
    <cellStyle name="_KPI-5_SOFI_TEPs_AOK_130902_S15202_Akt_sverki_Договора_Express_4m2003_new_DCF_Pavlodar_9" xfId="923"/>
    <cellStyle name="_KPI-5_SOFI_TEPs_AOK_130902_S15202_Akt_sverki_Договора_Express_4m2003_new_DCF_Pavlodar_9 2" xfId="3093"/>
    <cellStyle name="_KPI-5_SOFI_TEPs_AOK_130902_Договора_Express_4m2003_new" xfId="924"/>
    <cellStyle name="_KPI-5_SOFI_TEPs_AOK_130902_Договора_Express_4m2003_new 2" xfId="3094"/>
    <cellStyle name="_KPI-5_SOFI_TEPs_AOK_130902_Договора_Express_4m2003_new_DCF" xfId="925"/>
    <cellStyle name="_KPI-5_SOFI_TEPs_AOK_130902_Договора_Express_4m2003_new_DCF 2" xfId="3095"/>
    <cellStyle name="_KPI-5_SOFI_TEPs_AOK_130902_Договора_Express_4m2003_new_DCF 3 с увел  объемами 14 12 07 " xfId="926"/>
    <cellStyle name="_KPI-5_SOFI_TEPs_AOK_130902_Договора_Express_4m2003_new_DCF 3 с увел  объемами 14 12 07  2" xfId="3096"/>
    <cellStyle name="_KPI-5_SOFI_TEPs_AOK_130902_Договора_Express_4m2003_new_DCF_Pavlodar_9" xfId="927"/>
    <cellStyle name="_KPI-5_SOFI_TEPs_AOK_130902_Договора_Express_4m2003_new_DCF_Pavlodar_9 2" xfId="3097"/>
    <cellStyle name="_KPI-5_SOFI_TEPs_AOK_130902_Книга1" xfId="928"/>
    <cellStyle name="_KPI-5_SOFI_TEPs_AOK_130902_Книга1 2" xfId="3098"/>
    <cellStyle name="_KPI-5_SOFI_TEPs_AOK_130902_Книга1_DCF" xfId="929"/>
    <cellStyle name="_KPI-5_SOFI_TEPs_AOK_130902_Книга1_DCF 2" xfId="3099"/>
    <cellStyle name="_KPI-5_SOFI_TEPs_AOK_130902_Книга1_DCF 3 с увел  объемами 14 12 07 " xfId="930"/>
    <cellStyle name="_KPI-5_SOFI_TEPs_AOK_130902_Книга1_DCF 3 с увел  объемами 14 12 07  2" xfId="3100"/>
    <cellStyle name="_KPI-5_SOFI_TEPs_AOK_130902_Книга1_DCF_Pavlodar_9" xfId="931"/>
    <cellStyle name="_KPI-5_SOFI_TEPs_AOK_130902_Книга1_DCF_Pavlodar_9 2" xfId="3101"/>
    <cellStyle name="_KPI-5_Sofi145a" xfId="932"/>
    <cellStyle name="_KPI-5_Sofi145a 2" xfId="3102"/>
    <cellStyle name="_KPI-5_Sofi145a_DCF" xfId="933"/>
    <cellStyle name="_KPI-5_Sofi145a_DCF 2" xfId="3103"/>
    <cellStyle name="_KPI-5_Sofi145a_DCF 3 с увел  объемами 14 12 07 " xfId="934"/>
    <cellStyle name="_KPI-5_Sofi145a_DCF 3 с увел  объемами 14 12 07  2" xfId="3104"/>
    <cellStyle name="_KPI-5_Sofi145a_DCF_Pavlodar_9" xfId="935"/>
    <cellStyle name="_KPI-5_Sofi145a_DCF_Pavlodar_9 2" xfId="3105"/>
    <cellStyle name="_KPI-5_Sofi153" xfId="936"/>
    <cellStyle name="_KPI-5_Sofi153 2" xfId="3106"/>
    <cellStyle name="_KPI-5_Sofi153_DCF" xfId="937"/>
    <cellStyle name="_KPI-5_Sofi153_DCF 2" xfId="3107"/>
    <cellStyle name="_KPI-5_Sofi153_DCF 3 с увел  объемами 14 12 07 " xfId="938"/>
    <cellStyle name="_KPI-5_Sofi153_DCF 3 с увел  объемами 14 12 07  2" xfId="3108"/>
    <cellStyle name="_KPI-5_Sofi153_DCF_Pavlodar_9" xfId="939"/>
    <cellStyle name="_KPI-5_Sofi153_DCF_Pavlodar_9 2" xfId="3109"/>
    <cellStyle name="_KPI-5_SXXXX_Express_c Links" xfId="940"/>
    <cellStyle name="_KPI-5_SXXXX_Express_c Links 2" xfId="3110"/>
    <cellStyle name="_KPI-5_SXXXX_Express_c Links_DCF" xfId="941"/>
    <cellStyle name="_KPI-5_SXXXX_Express_c Links_DCF 2" xfId="3111"/>
    <cellStyle name="_KPI-5_SXXXX_Express_c Links_DCF 3 с увел  объемами 14 12 07 " xfId="942"/>
    <cellStyle name="_KPI-5_SXXXX_Express_c Links_DCF 3 с увел  объемами 14 12 07  2" xfId="3112"/>
    <cellStyle name="_KPI-5_SXXXX_Express_c Links_DCF_Pavlodar_9" xfId="943"/>
    <cellStyle name="_KPI-5_SXXXX_Express_c Links_DCF_Pavlodar_9 2" xfId="3113"/>
    <cellStyle name="_KPI-5_test_11" xfId="944"/>
    <cellStyle name="_KPI-5_test_11 2" xfId="3114"/>
    <cellStyle name="_KPI-5_test_11_DCF" xfId="945"/>
    <cellStyle name="_KPI-5_test_11_DCF 2" xfId="3115"/>
    <cellStyle name="_KPI-5_test_11_DCF 3 с увел  объемами 14 12 07 " xfId="946"/>
    <cellStyle name="_KPI-5_test_11_DCF 3 с увел  объемами 14 12 07  2" xfId="3116"/>
    <cellStyle name="_KPI-5_test_11_DCF_Pavlodar_9" xfId="947"/>
    <cellStyle name="_KPI-5_test_11_DCF_Pavlodar_9 2" xfId="3117"/>
    <cellStyle name="_KPI-5_для вставки в пакет за 2001" xfId="948"/>
    <cellStyle name="_KPI-5_для вставки в пакет за 2001 2" xfId="3118"/>
    <cellStyle name="_KPI-5_для вставки в пакет за 2001_DCF" xfId="949"/>
    <cellStyle name="_KPI-5_для вставки в пакет за 2001_DCF 2" xfId="3119"/>
    <cellStyle name="_KPI-5_для вставки в пакет за 2001_DCF 3 с увел  объемами 14 12 07 " xfId="950"/>
    <cellStyle name="_KPI-5_для вставки в пакет за 2001_DCF 3 с увел  объемами 14 12 07  2" xfId="3120"/>
    <cellStyle name="_KPI-5_для вставки в пакет за 2001_DCF_Pavlodar_9" xfId="951"/>
    <cellStyle name="_KPI-5_для вставки в пакет за 2001_DCF_Pavlodar_9 2" xfId="3121"/>
    <cellStyle name="_KPI-5_дляГалиныВ" xfId="952"/>
    <cellStyle name="_KPI-5_дляГалиныВ 2" xfId="3122"/>
    <cellStyle name="_KPI-5_дляГалиныВ_DCF" xfId="953"/>
    <cellStyle name="_KPI-5_дляГалиныВ_DCF 2" xfId="3123"/>
    <cellStyle name="_KPI-5_дляГалиныВ_DCF 3 с увел  объемами 14 12 07 " xfId="954"/>
    <cellStyle name="_KPI-5_дляГалиныВ_DCF 3 с увел  объемами 14 12 07  2" xfId="3124"/>
    <cellStyle name="_KPI-5_дляГалиныВ_DCF_Pavlodar_9" xfId="955"/>
    <cellStyle name="_KPI-5_дляГалиныВ_DCF_Pavlodar_9 2" xfId="3125"/>
    <cellStyle name="_KPI-5_Лист1" xfId="956"/>
    <cellStyle name="_KPI-5_Лист1 2" xfId="3126"/>
    <cellStyle name="_KPI-5_Лист1_DCF" xfId="957"/>
    <cellStyle name="_KPI-5_Лист1_DCF 2" xfId="3127"/>
    <cellStyle name="_KPI-5_Лист1_DCF 3 с увел  объемами 14 12 07 " xfId="958"/>
    <cellStyle name="_KPI-5_Лист1_DCF 3 с увел  объемами 14 12 07  2" xfId="3128"/>
    <cellStyle name="_KPI-5_Лист1_DCF_Pavlodar_9" xfId="959"/>
    <cellStyle name="_KPI-5_Лист1_DCF_Pavlodar_9 2" xfId="3129"/>
    <cellStyle name="_KPI-5_Подразделения" xfId="960"/>
    <cellStyle name="_KPI-5_Подразделения 2" xfId="3130"/>
    <cellStyle name="_KPI-5_Подразделения_DCF" xfId="961"/>
    <cellStyle name="_KPI-5_Подразделения_DCF 2" xfId="3131"/>
    <cellStyle name="_KPI-5_Подразделения_DCF 3 с увел  объемами 14 12 07 " xfId="962"/>
    <cellStyle name="_KPI-5_Подразделения_DCF 3 с увел  объемами 14 12 07  2" xfId="3132"/>
    <cellStyle name="_KPI-5_Подразделения_DCF_Pavlodar_9" xfId="963"/>
    <cellStyle name="_KPI-5_Подразделения_DCF_Pavlodar_9 2" xfId="3133"/>
    <cellStyle name="_KPI-5_Список тиражирования" xfId="964"/>
    <cellStyle name="_KPI-5_Список тиражирования 2" xfId="3134"/>
    <cellStyle name="_KPI-5_Список тиражирования_DCF" xfId="965"/>
    <cellStyle name="_KPI-5_Список тиражирования_DCF 2" xfId="3135"/>
    <cellStyle name="_KPI-5_Список тиражирования_DCF 3 с увел  объемами 14 12 07 " xfId="966"/>
    <cellStyle name="_KPI-5_Список тиражирования_DCF 3 с увел  объемами 14 12 07  2" xfId="3136"/>
    <cellStyle name="_KPI-5_Список тиражирования_DCF_Pavlodar_9" xfId="967"/>
    <cellStyle name="_KPI-5_Список тиражирования_DCF_Pavlodar_9 2" xfId="3137"/>
    <cellStyle name="_KPI-5_Форма 12 last" xfId="968"/>
    <cellStyle name="_KPI-5_Форма 12 last 2" xfId="3138"/>
    <cellStyle name="_KPI-5_Форма 12 last_DCF" xfId="969"/>
    <cellStyle name="_KPI-5_Форма 12 last_DCF 2" xfId="3139"/>
    <cellStyle name="_KPI-5_Форма 12 last_DCF 3 с увел  объемами 14 12 07 " xfId="970"/>
    <cellStyle name="_KPI-5_Форма 12 last_DCF 3 с увел  объемами 14 12 07  2" xfId="3140"/>
    <cellStyle name="_KPI-5_Форма 12 last_DCF_Pavlodar_9" xfId="971"/>
    <cellStyle name="_KPI-5_Форма 12 last_DCF_Pavlodar_9 2" xfId="3141"/>
    <cellStyle name="_Model_Amtel_2005_Draft7_final" xfId="972"/>
    <cellStyle name="_Model_Amtel_2005_Draft7_final 2" xfId="3142"/>
    <cellStyle name="_Model_Amtel_2005_Draft7_final_DCF" xfId="973"/>
    <cellStyle name="_Model_Amtel_2005_Draft7_final_DCF 2" xfId="3143"/>
    <cellStyle name="_Model_Amtel_2005_Draft7_final_DCF 3 с увел  объемами 14 12 07 " xfId="974"/>
    <cellStyle name="_Model_Amtel_2005_Draft7_final_DCF 3 с увел  объемами 14 12 07  2" xfId="3144"/>
    <cellStyle name="_Model_Amtel_2005_Draft7_final_DCF_Pavlodar_9" xfId="975"/>
    <cellStyle name="_Model_Amtel_2005_Draft7_final_DCF_Pavlodar_9 2" xfId="3145"/>
    <cellStyle name="_Model_Westa_July_12_2002" xfId="976"/>
    <cellStyle name="_Model_Westa_July_12_2002 2" xfId="3146"/>
    <cellStyle name="_Model_Westa_July_12_2002_DCF" xfId="977"/>
    <cellStyle name="_Model_Westa_July_12_2002_DCF 2" xfId="3147"/>
    <cellStyle name="_Model_Westa_July_12_2002_DCF 3 с увел  объемами 14 12 07 " xfId="978"/>
    <cellStyle name="_Model_Westa_July_12_2002_DCF 3 с увел  объемами 14 12 07  2" xfId="3148"/>
    <cellStyle name="_Model_Westa_July_12_2002_DCF_Pavlodar_9" xfId="979"/>
    <cellStyle name="_Model_Westa_July_12_2002_DCF_Pavlodar_9 2" xfId="3149"/>
    <cellStyle name="_Model_Westa_July_12_2002_Komet_DCF_25" xfId="980"/>
    <cellStyle name="_Model_Westa_July_12_2002_Komet_DCF_25 2" xfId="3150"/>
    <cellStyle name="_Model_Westa_July_12_2002_Komet_DCF_25_DCF" xfId="981"/>
    <cellStyle name="_Model_Westa_July_12_2002_Komet_DCF_25_DCF 2" xfId="3151"/>
    <cellStyle name="_Model_Westa_July_12_2002_Komet_DCF_25_DCF 3 с увел  объемами 14 12 07 " xfId="982"/>
    <cellStyle name="_Model_Westa_July_12_2002_Komet_DCF_25_DCF 3 с увел  объемами 14 12 07  2" xfId="3152"/>
    <cellStyle name="_Model_Westa_July_12_2002_Komet_DCF_25_DCF_Pavlodar_9" xfId="983"/>
    <cellStyle name="_Model_Westa_July_12_2002_Komet_DCF_25_DCF_Pavlodar_9 2" xfId="315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 2" xfId="3154"/>
    <cellStyle name="_Model_Westa_July_12_2002_Komet_DCF_26_DCF" xfId="987"/>
    <cellStyle name="_Model_Westa_July_12_2002_Komet_DCF_26_DCF 2" xfId="3155"/>
    <cellStyle name="_Model_Westa_July_12_2002_Komet_DCF_26_DCF 3 с увел  объемами 14 12 07 " xfId="988"/>
    <cellStyle name="_Model_Westa_July_12_2002_Komet_DCF_26_DCF 3 с увел  объемами 14 12 07  2" xfId="3156"/>
    <cellStyle name="_Model_Westa_July_12_2002_Komet_DCF_26_DCF_Pavlodar_9" xfId="989"/>
    <cellStyle name="_Model_Westa_July_12_2002_Komet_DCF_26_DCF_Pavlodar_9 2" xfId="3157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 2" xfId="3158"/>
    <cellStyle name="_Multiple_Copy of Uralkali Summary Business Plan 14 Apr 04 (sent)1250404 input for Union DCF" xfId="993"/>
    <cellStyle name="_Multiple_Copy of Uralkali Summary Business Plan 14 Apr 04 (sent)1250404 input for Union DCF 2" xfId="3160"/>
    <cellStyle name="_Multiple_Copy of Uralkali Summary Business Plan 14 Apr 04 (sent)1250404 input for Union DCF 3" xfId="3159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DCF_Pavlodar_9 2" xfId="3162"/>
    <cellStyle name="_Multiple_Copy of Uralkali Summary Business Plan 14 Apr 04 (sent)1250404 input for Union DCF_DCF_Pavlodar_9 3" xfId="3161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DCF_Pavlodar_9 2" xfId="3163"/>
    <cellStyle name="_Multiple_информация по затратам и тарифам на  произ теплоэ" xfId="1003"/>
    <cellStyle name="_MultipleSpace" xfId="1004"/>
    <cellStyle name="_MultipleSpace 2" xfId="3164"/>
    <cellStyle name="_MultipleSpace_Copy of Uralkali Summary Business Plan 14 Apr 04 (sent)1250404 input for Union DCF" xfId="1005"/>
    <cellStyle name="_MultipleSpace_Copy of Uralkali Summary Business Plan 14 Apr 04 (sent)1250404 input for Union DCF 2" xfId="3166"/>
    <cellStyle name="_MultipleSpace_Copy of Uralkali Summary Business Plan 14 Apr 04 (sent)1250404 input for Union DCF 3" xfId="316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DCF_Pavlodar_9 2" xfId="3168"/>
    <cellStyle name="_MultipleSpace_Copy of Uralkali Summary Business Plan 14 Apr 04 (sent)1250404 input for Union DCF_DCF_Pavlodar_9 3" xfId="3167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DCF_Pavlodar_9 2" xfId="3169"/>
    <cellStyle name="_MultipleSpace_информация по затратам и тарифам на  произ теплоэ" xfId="1015"/>
    <cellStyle name="_New_Sofi" xfId="1016"/>
    <cellStyle name="_New_Sofi 2" xfId="3170"/>
    <cellStyle name="_New_Sofi_Capex-new" xfId="1017"/>
    <cellStyle name="_New_Sofi_Capex-new 2" xfId="3171"/>
    <cellStyle name="_New_Sofi_Capex-new_DCF" xfId="1018"/>
    <cellStyle name="_New_Sofi_Capex-new_DCF 2" xfId="3172"/>
    <cellStyle name="_New_Sofi_Capex-new_DCF 3 с увел  объемами 14 12 07 " xfId="1019"/>
    <cellStyle name="_New_Sofi_Capex-new_DCF 3 с увел  объемами 14 12 07  2" xfId="3173"/>
    <cellStyle name="_New_Sofi_Capex-new_DCF_Pavlodar_9" xfId="1020"/>
    <cellStyle name="_New_Sofi_Capex-new_DCF_Pavlodar_9 2" xfId="3174"/>
    <cellStyle name="_New_Sofi_DCF" xfId="1021"/>
    <cellStyle name="_New_Sofi_DCF 2" xfId="3175"/>
    <cellStyle name="_New_Sofi_DCF 3 с увел  объемами 14 12 07 " xfId="1022"/>
    <cellStyle name="_New_Sofi_DCF 3 с увел  объемами 14 12 07  2" xfId="3176"/>
    <cellStyle name="_New_Sofi_DCF_Pavlodar_9" xfId="1023"/>
    <cellStyle name="_New_Sofi_DCF_Pavlodar_9 2" xfId="3177"/>
    <cellStyle name="_New_Sofi_FFF" xfId="1024"/>
    <cellStyle name="_New_Sofi_FFF 2" xfId="3178"/>
    <cellStyle name="_New_Sofi_FFF_DCF" xfId="1025"/>
    <cellStyle name="_New_Sofi_FFF_DCF 2" xfId="3179"/>
    <cellStyle name="_New_Sofi_FFF_DCF 3 с увел  объемами 14 12 07 " xfId="1026"/>
    <cellStyle name="_New_Sofi_FFF_DCF 3 с увел  объемами 14 12 07  2" xfId="3180"/>
    <cellStyle name="_New_Sofi_FFF_DCF_Pavlodar_9" xfId="1027"/>
    <cellStyle name="_New_Sofi_FFF_DCF_Pavlodar_9 2" xfId="3181"/>
    <cellStyle name="_New_Sofi_Financial Plan - final_2" xfId="1028"/>
    <cellStyle name="_New_Sofi_Financial Plan - final_2 2" xfId="3182"/>
    <cellStyle name="_New_Sofi_Financial Plan - final_2_DCF" xfId="1029"/>
    <cellStyle name="_New_Sofi_Financial Plan - final_2_DCF 2" xfId="3183"/>
    <cellStyle name="_New_Sofi_Financial Plan - final_2_DCF 3 с увел  объемами 14 12 07 " xfId="1030"/>
    <cellStyle name="_New_Sofi_Financial Plan - final_2_DCF 3 с увел  объемами 14 12 07  2" xfId="3184"/>
    <cellStyle name="_New_Sofi_Financial Plan - final_2_DCF_Pavlodar_9" xfId="1031"/>
    <cellStyle name="_New_Sofi_Financial Plan - final_2_DCF_Pavlodar_9 2" xfId="3185"/>
    <cellStyle name="_New_Sofi_Form 01(MB)" xfId="1032"/>
    <cellStyle name="_New_Sofi_Form 01(MB) 2" xfId="3186"/>
    <cellStyle name="_New_Sofi_Form 01(MB)_DCF" xfId="1033"/>
    <cellStyle name="_New_Sofi_Form 01(MB)_DCF 2" xfId="3187"/>
    <cellStyle name="_New_Sofi_Form 01(MB)_DCF 3 с увел  объемами 14 12 07 " xfId="1034"/>
    <cellStyle name="_New_Sofi_Form 01(MB)_DCF 3 с увел  объемами 14 12 07  2" xfId="3188"/>
    <cellStyle name="_New_Sofi_Form 01(MB)_DCF_Pavlodar_9" xfId="1035"/>
    <cellStyle name="_New_Sofi_Form 01(MB)_DCF_Pavlodar_9 2" xfId="3189"/>
    <cellStyle name="_New_Sofi_Links_NK" xfId="1036"/>
    <cellStyle name="_New_Sofi_Links_NK 2" xfId="3190"/>
    <cellStyle name="_New_Sofi_Links_NK_DCF" xfId="1037"/>
    <cellStyle name="_New_Sofi_Links_NK_DCF 2" xfId="3191"/>
    <cellStyle name="_New_Sofi_Links_NK_DCF 3 с увел  объемами 14 12 07 " xfId="1038"/>
    <cellStyle name="_New_Sofi_Links_NK_DCF 3 с увел  объемами 14 12 07  2" xfId="3192"/>
    <cellStyle name="_New_Sofi_Links_NK_DCF_Pavlodar_9" xfId="1039"/>
    <cellStyle name="_New_Sofi_Links_NK_DCF_Pavlodar_9 2" xfId="3193"/>
    <cellStyle name="_New_Sofi_N20_5" xfId="1040"/>
    <cellStyle name="_New_Sofi_N20_5 2" xfId="3194"/>
    <cellStyle name="_New_Sofi_N20_5_DCF" xfId="1041"/>
    <cellStyle name="_New_Sofi_N20_5_DCF 2" xfId="3195"/>
    <cellStyle name="_New_Sofi_N20_5_DCF 3 с увел  объемами 14 12 07 " xfId="1042"/>
    <cellStyle name="_New_Sofi_N20_5_DCF 3 с увел  объемами 14 12 07  2" xfId="3196"/>
    <cellStyle name="_New_Sofi_N20_5_DCF_Pavlodar_9" xfId="1043"/>
    <cellStyle name="_New_Sofi_N20_5_DCF_Pavlodar_9 2" xfId="3197"/>
    <cellStyle name="_New_Sofi_N20_6" xfId="1044"/>
    <cellStyle name="_New_Sofi_N20_6 2" xfId="3198"/>
    <cellStyle name="_New_Sofi_N20_6_DCF" xfId="1045"/>
    <cellStyle name="_New_Sofi_N20_6_DCF 2" xfId="3199"/>
    <cellStyle name="_New_Sofi_N20_6_DCF 3 с увел  объемами 14 12 07 " xfId="1046"/>
    <cellStyle name="_New_Sofi_N20_6_DCF 3 с увел  объемами 14 12 07  2" xfId="3200"/>
    <cellStyle name="_New_Sofi_N20_6_DCF_Pavlodar_9" xfId="1047"/>
    <cellStyle name="_New_Sofi_N20_6_DCF_Pavlodar_9 2" xfId="3201"/>
    <cellStyle name="_New_Sofi_New Form10_2" xfId="1048"/>
    <cellStyle name="_New_Sofi_New Form10_2 2" xfId="3202"/>
    <cellStyle name="_New_Sofi_New Form10_2_DCF" xfId="1049"/>
    <cellStyle name="_New_Sofi_New Form10_2_DCF 2" xfId="3203"/>
    <cellStyle name="_New_Sofi_New Form10_2_DCF 3 с увел  объемами 14 12 07 " xfId="1050"/>
    <cellStyle name="_New_Sofi_New Form10_2_DCF 3 с увел  объемами 14 12 07  2" xfId="3204"/>
    <cellStyle name="_New_Sofi_New Form10_2_DCF_Pavlodar_9" xfId="1051"/>
    <cellStyle name="_New_Sofi_New Form10_2_DCF_Pavlodar_9 2" xfId="3205"/>
    <cellStyle name="_New_Sofi_Nsi" xfId="1052"/>
    <cellStyle name="_New_Sofi_Nsi - last version" xfId="1053"/>
    <cellStyle name="_New_Sofi_Nsi - last version 2" xfId="3207"/>
    <cellStyle name="_New_Sofi_Nsi - last version for programming" xfId="1054"/>
    <cellStyle name="_New_Sofi_Nsi - last version for programming 2" xfId="3208"/>
    <cellStyle name="_New_Sofi_Nsi - last version for programming_DCF" xfId="1055"/>
    <cellStyle name="_New_Sofi_Nsi - last version for programming_DCF 2" xfId="3209"/>
    <cellStyle name="_New_Sofi_Nsi - last version for programming_DCF 3 с увел  объемами 14 12 07 " xfId="1056"/>
    <cellStyle name="_New_Sofi_Nsi - last version for programming_DCF 3 с увел  объемами 14 12 07  2" xfId="3210"/>
    <cellStyle name="_New_Sofi_Nsi - last version for programming_DCF_Pavlodar_9" xfId="1057"/>
    <cellStyle name="_New_Sofi_Nsi - last version for programming_DCF_Pavlodar_9 2" xfId="3211"/>
    <cellStyle name="_New_Sofi_Nsi - last version_DCF" xfId="1058"/>
    <cellStyle name="_New_Sofi_Nsi - last version_DCF 2" xfId="3212"/>
    <cellStyle name="_New_Sofi_Nsi - last version_DCF 3 с увел  объемами 14 12 07 " xfId="1059"/>
    <cellStyle name="_New_Sofi_Nsi - last version_DCF 3 с увел  объемами 14 12 07  2" xfId="3213"/>
    <cellStyle name="_New_Sofi_Nsi - last version_DCF_Pavlodar_9" xfId="1060"/>
    <cellStyle name="_New_Sofi_Nsi - last version_DCF_Pavlodar_9 2" xfId="3214"/>
    <cellStyle name="_New_Sofi_Nsi - next_last version" xfId="1061"/>
    <cellStyle name="_New_Sofi_Nsi - next_last version 2" xfId="3215"/>
    <cellStyle name="_New_Sofi_Nsi - next_last version_DCF" xfId="1062"/>
    <cellStyle name="_New_Sofi_Nsi - next_last version_DCF 2" xfId="3216"/>
    <cellStyle name="_New_Sofi_Nsi - next_last version_DCF 3 с увел  объемами 14 12 07 " xfId="1063"/>
    <cellStyle name="_New_Sofi_Nsi - next_last version_DCF 3 с увел  объемами 14 12 07  2" xfId="3217"/>
    <cellStyle name="_New_Sofi_Nsi - next_last version_DCF_Pavlodar_9" xfId="1064"/>
    <cellStyle name="_New_Sofi_Nsi - next_last version_DCF_Pavlodar_9 2" xfId="3218"/>
    <cellStyle name="_New_Sofi_Nsi - plan - final" xfId="1065"/>
    <cellStyle name="_New_Sofi_Nsi - plan - final 2" xfId="3219"/>
    <cellStyle name="_New_Sofi_Nsi - plan - final_DCF" xfId="1066"/>
    <cellStyle name="_New_Sofi_Nsi - plan - final_DCF 2" xfId="3220"/>
    <cellStyle name="_New_Sofi_Nsi - plan - final_DCF 3 с увел  объемами 14 12 07 " xfId="1067"/>
    <cellStyle name="_New_Sofi_Nsi - plan - final_DCF 3 с увел  объемами 14 12 07  2" xfId="3221"/>
    <cellStyle name="_New_Sofi_Nsi - plan - final_DCF_Pavlodar_9" xfId="1068"/>
    <cellStyle name="_New_Sofi_Nsi - plan - final_DCF_Pavlodar_9 2" xfId="3222"/>
    <cellStyle name="_New_Sofi_Nsi 2" xfId="3206"/>
    <cellStyle name="_New_Sofi_Nsi 3" xfId="4396"/>
    <cellStyle name="_New_Sofi_Nsi -super_ last version" xfId="1069"/>
    <cellStyle name="_New_Sofi_Nsi -super_ last version 2" xfId="3223"/>
    <cellStyle name="_New_Sofi_Nsi -super_ last version_DCF" xfId="1070"/>
    <cellStyle name="_New_Sofi_Nsi -super_ last version_DCF 2" xfId="3224"/>
    <cellStyle name="_New_Sofi_Nsi -super_ last version_DCF 3 с увел  объемами 14 12 07 " xfId="1071"/>
    <cellStyle name="_New_Sofi_Nsi -super_ last version_DCF 3 с увел  объемами 14 12 07  2" xfId="3225"/>
    <cellStyle name="_New_Sofi_Nsi -super_ last version_DCF_Pavlodar_9" xfId="1072"/>
    <cellStyle name="_New_Sofi_Nsi -super_ last version_DCF_Pavlodar_9 2" xfId="3226"/>
    <cellStyle name="_New_Sofi_Nsi(2)" xfId="1073"/>
    <cellStyle name="_New_Sofi_Nsi(2) 2" xfId="3227"/>
    <cellStyle name="_New_Sofi_Nsi(2)_DCF" xfId="1074"/>
    <cellStyle name="_New_Sofi_Nsi(2)_DCF 2" xfId="3228"/>
    <cellStyle name="_New_Sofi_Nsi(2)_DCF 3 с увел  объемами 14 12 07 " xfId="1075"/>
    <cellStyle name="_New_Sofi_Nsi(2)_DCF 3 с увел  объемами 14 12 07  2" xfId="3229"/>
    <cellStyle name="_New_Sofi_Nsi(2)_DCF_Pavlodar_9" xfId="1076"/>
    <cellStyle name="_New_Sofi_Nsi(2)_DCF_Pavlodar_9 2" xfId="3230"/>
    <cellStyle name="_New_Sofi_Nsi_1" xfId="1077"/>
    <cellStyle name="_New_Sofi_Nsi_1 2" xfId="3231"/>
    <cellStyle name="_New_Sofi_Nsi_1_DCF" xfId="1078"/>
    <cellStyle name="_New_Sofi_Nsi_1_DCF 2" xfId="3232"/>
    <cellStyle name="_New_Sofi_Nsi_1_DCF 3 с увел  объемами 14 12 07 " xfId="1079"/>
    <cellStyle name="_New_Sofi_Nsi_1_DCF 3 с увел  объемами 14 12 07  2" xfId="3233"/>
    <cellStyle name="_New_Sofi_Nsi_1_DCF_Pavlodar_9" xfId="1080"/>
    <cellStyle name="_New_Sofi_Nsi_1_DCF_Pavlodar_9 2" xfId="3234"/>
    <cellStyle name="_New_Sofi_Nsi_139" xfId="1081"/>
    <cellStyle name="_New_Sofi_Nsi_139 2" xfId="3235"/>
    <cellStyle name="_New_Sofi_Nsi_139_DCF" xfId="1082"/>
    <cellStyle name="_New_Sofi_Nsi_139_DCF 2" xfId="3236"/>
    <cellStyle name="_New_Sofi_Nsi_139_DCF 3 с увел  объемами 14 12 07 " xfId="1083"/>
    <cellStyle name="_New_Sofi_Nsi_139_DCF 3 с увел  объемами 14 12 07  2" xfId="3237"/>
    <cellStyle name="_New_Sofi_Nsi_139_DCF_Pavlodar_9" xfId="1084"/>
    <cellStyle name="_New_Sofi_Nsi_139_DCF_Pavlodar_9 2" xfId="3238"/>
    <cellStyle name="_New_Sofi_Nsi_140" xfId="1085"/>
    <cellStyle name="_New_Sofi_Nsi_140 2" xfId="3239"/>
    <cellStyle name="_New_Sofi_Nsi_140(Зах)" xfId="1086"/>
    <cellStyle name="_New_Sofi_Nsi_140(Зах) 2" xfId="3240"/>
    <cellStyle name="_New_Sofi_Nsi_140(Зах)_DCF" xfId="1087"/>
    <cellStyle name="_New_Sofi_Nsi_140(Зах)_DCF 2" xfId="3241"/>
    <cellStyle name="_New_Sofi_Nsi_140(Зах)_DCF 3 с увел  объемами 14 12 07 " xfId="1088"/>
    <cellStyle name="_New_Sofi_Nsi_140(Зах)_DCF 3 с увел  объемами 14 12 07  2" xfId="3242"/>
    <cellStyle name="_New_Sofi_Nsi_140(Зах)_DCF_Pavlodar_9" xfId="1089"/>
    <cellStyle name="_New_Sofi_Nsi_140(Зах)_DCF_Pavlodar_9 2" xfId="3243"/>
    <cellStyle name="_New_Sofi_Nsi_140_DCF" xfId="1090"/>
    <cellStyle name="_New_Sofi_Nsi_140_DCF 2" xfId="3244"/>
    <cellStyle name="_New_Sofi_Nsi_140_DCF 3 с увел  объемами 14 12 07 " xfId="1091"/>
    <cellStyle name="_New_Sofi_Nsi_140_DCF 3 с увел  объемами 14 12 07  2" xfId="3245"/>
    <cellStyle name="_New_Sofi_Nsi_140_DCF_Pavlodar_9" xfId="1092"/>
    <cellStyle name="_New_Sofi_Nsi_140_DCF_Pavlodar_9 2" xfId="3246"/>
    <cellStyle name="_New_Sofi_Nsi_140_mod" xfId="1093"/>
    <cellStyle name="_New_Sofi_Nsi_140_mod 2" xfId="3247"/>
    <cellStyle name="_New_Sofi_Nsi_140_mod_DCF" xfId="1094"/>
    <cellStyle name="_New_Sofi_Nsi_140_mod_DCF 2" xfId="3248"/>
    <cellStyle name="_New_Sofi_Nsi_140_mod_DCF 3 с увел  объемами 14 12 07 " xfId="1095"/>
    <cellStyle name="_New_Sofi_Nsi_140_mod_DCF 3 с увел  объемами 14 12 07  2" xfId="3249"/>
    <cellStyle name="_New_Sofi_Nsi_140_mod_DCF_Pavlodar_9" xfId="1096"/>
    <cellStyle name="_New_Sofi_Nsi_140_mod_DCF_Pavlodar_9 2" xfId="3250"/>
    <cellStyle name="_New_Sofi_Nsi_158" xfId="1097"/>
    <cellStyle name="_New_Sofi_Nsi_158 2" xfId="3251"/>
    <cellStyle name="_New_Sofi_Nsi_158_DCF" xfId="1098"/>
    <cellStyle name="_New_Sofi_Nsi_158_DCF 2" xfId="3252"/>
    <cellStyle name="_New_Sofi_Nsi_158_DCF 3 с увел  объемами 14 12 07 " xfId="1099"/>
    <cellStyle name="_New_Sofi_Nsi_158_DCF 3 с увел  объемами 14 12 07  2" xfId="3253"/>
    <cellStyle name="_New_Sofi_Nsi_158_DCF_Pavlodar_9" xfId="1100"/>
    <cellStyle name="_New_Sofi_Nsi_158_DCF_Pavlodar_9 2" xfId="3254"/>
    <cellStyle name="_New_Sofi_Nsi_DCF" xfId="1101"/>
    <cellStyle name="_New_Sofi_Nsi_DCF 2" xfId="3255"/>
    <cellStyle name="_New_Sofi_Nsi_DCF 3 с увел  объемами 14 12 07 " xfId="1102"/>
    <cellStyle name="_New_Sofi_Nsi_DCF 3 с увел  объемами 14 12 07  2" xfId="3256"/>
    <cellStyle name="_New_Sofi_Nsi_DCF_Pavlodar_9" xfId="1103"/>
    <cellStyle name="_New_Sofi_Nsi_DCF_Pavlodar_9 2" xfId="3257"/>
    <cellStyle name="_New_Sofi_Nsi_Express" xfId="1104"/>
    <cellStyle name="_New_Sofi_Nsi_Express 2" xfId="3258"/>
    <cellStyle name="_New_Sofi_Nsi_Express_DCF" xfId="1105"/>
    <cellStyle name="_New_Sofi_Nsi_Express_DCF 2" xfId="3259"/>
    <cellStyle name="_New_Sofi_Nsi_Express_DCF 3 с увел  объемами 14 12 07 " xfId="1106"/>
    <cellStyle name="_New_Sofi_Nsi_Express_DCF 3 с увел  объемами 14 12 07  2" xfId="3260"/>
    <cellStyle name="_New_Sofi_Nsi_Express_DCF_Pavlodar_9" xfId="1107"/>
    <cellStyle name="_New_Sofi_Nsi_Express_DCF_Pavlodar_9 2" xfId="3261"/>
    <cellStyle name="_New_Sofi_Nsi_Jan1" xfId="1108"/>
    <cellStyle name="_New_Sofi_Nsi_Jan1 2" xfId="3262"/>
    <cellStyle name="_New_Sofi_Nsi_Jan1_DCF" xfId="1109"/>
    <cellStyle name="_New_Sofi_Nsi_Jan1_DCF 2" xfId="3263"/>
    <cellStyle name="_New_Sofi_Nsi_Jan1_DCF 3 с увел  объемами 14 12 07 " xfId="1110"/>
    <cellStyle name="_New_Sofi_Nsi_Jan1_DCF 3 с увел  объемами 14 12 07  2" xfId="3264"/>
    <cellStyle name="_New_Sofi_Nsi_Jan1_DCF_Pavlodar_9" xfId="1111"/>
    <cellStyle name="_New_Sofi_Nsi_Jan1_DCF_Pavlodar_9 2" xfId="3265"/>
    <cellStyle name="_New_Sofi_Nsi_test" xfId="1112"/>
    <cellStyle name="_New_Sofi_Nsi_test 2" xfId="3266"/>
    <cellStyle name="_New_Sofi_Nsi_test_DCF" xfId="1113"/>
    <cellStyle name="_New_Sofi_Nsi_test_DCF 2" xfId="3267"/>
    <cellStyle name="_New_Sofi_Nsi_test_DCF 3 с увел  объемами 14 12 07 " xfId="1114"/>
    <cellStyle name="_New_Sofi_Nsi_test_DCF 3 с увел  объемами 14 12 07  2" xfId="3268"/>
    <cellStyle name="_New_Sofi_Nsi_test_DCF_Pavlodar_9" xfId="1115"/>
    <cellStyle name="_New_Sofi_Nsi_test_DCF_Pavlodar_9 2" xfId="3269"/>
    <cellStyle name="_New_Sofi_Nsi2" xfId="1116"/>
    <cellStyle name="_New_Sofi_Nsi2 2" xfId="3270"/>
    <cellStyle name="_New_Sofi_Nsi2_DCF" xfId="1117"/>
    <cellStyle name="_New_Sofi_Nsi2_DCF 2" xfId="3271"/>
    <cellStyle name="_New_Sofi_Nsi2_DCF 3 с увел  объемами 14 12 07 " xfId="1118"/>
    <cellStyle name="_New_Sofi_Nsi2_DCF 3 с увел  объемами 14 12 07  2" xfId="3272"/>
    <cellStyle name="_New_Sofi_Nsi2_DCF_Pavlodar_9" xfId="1119"/>
    <cellStyle name="_New_Sofi_Nsi2_DCF_Pavlodar_9 2" xfId="3273"/>
    <cellStyle name="_New_Sofi_Nsi-Services" xfId="1120"/>
    <cellStyle name="_New_Sofi_Nsi-Services 2" xfId="3274"/>
    <cellStyle name="_New_Sofi_Nsi-Services_DCF" xfId="1121"/>
    <cellStyle name="_New_Sofi_Nsi-Services_DCF 2" xfId="3275"/>
    <cellStyle name="_New_Sofi_Nsi-Services_DCF 3 с увел  объемами 14 12 07 " xfId="1122"/>
    <cellStyle name="_New_Sofi_Nsi-Services_DCF 3 с увел  объемами 14 12 07  2" xfId="3276"/>
    <cellStyle name="_New_Sofi_Nsi-Services_DCF_Pavlodar_9" xfId="1123"/>
    <cellStyle name="_New_Sofi_Nsi-Services_DCF_Pavlodar_9 2" xfId="3277"/>
    <cellStyle name="_New_Sofi_P&amp;L" xfId="1124"/>
    <cellStyle name="_New_Sofi_P&amp;L 2" xfId="3278"/>
    <cellStyle name="_New_Sofi_P&amp;L_DCF" xfId="1125"/>
    <cellStyle name="_New_Sofi_P&amp;L_DCF 2" xfId="3279"/>
    <cellStyle name="_New_Sofi_P&amp;L_DCF 3 с увел  объемами 14 12 07 " xfId="1126"/>
    <cellStyle name="_New_Sofi_P&amp;L_DCF 3 с увел  объемами 14 12 07  2" xfId="3280"/>
    <cellStyle name="_New_Sofi_P&amp;L_DCF_Pavlodar_9" xfId="1127"/>
    <cellStyle name="_New_Sofi_P&amp;L_DCF_Pavlodar_9 2" xfId="3281"/>
    <cellStyle name="_New_Sofi_S0400" xfId="1128"/>
    <cellStyle name="_New_Sofi_S0400 2" xfId="3282"/>
    <cellStyle name="_New_Sofi_S0400_DCF" xfId="1129"/>
    <cellStyle name="_New_Sofi_S0400_DCF 2" xfId="3283"/>
    <cellStyle name="_New_Sofi_S0400_DCF 3 с увел  объемами 14 12 07 " xfId="1130"/>
    <cellStyle name="_New_Sofi_S0400_DCF 3 с увел  объемами 14 12 07  2" xfId="3284"/>
    <cellStyle name="_New_Sofi_S0400_DCF_Pavlodar_9" xfId="1131"/>
    <cellStyle name="_New_Sofi_S0400_DCF_Pavlodar_9 2" xfId="3285"/>
    <cellStyle name="_New_Sofi_S13001" xfId="1132"/>
    <cellStyle name="_New_Sofi_S13001 2" xfId="3286"/>
    <cellStyle name="_New_Sofi_S13001_DCF" xfId="1133"/>
    <cellStyle name="_New_Sofi_S13001_DCF 2" xfId="3287"/>
    <cellStyle name="_New_Sofi_S13001_DCF 3 с увел  объемами 14 12 07 " xfId="1134"/>
    <cellStyle name="_New_Sofi_S13001_DCF 3 с увел  объемами 14 12 07  2" xfId="3288"/>
    <cellStyle name="_New_Sofi_S13001_DCF_Pavlodar_9" xfId="1135"/>
    <cellStyle name="_New_Sofi_S13001_DCF_Pavlodar_9 2" xfId="3289"/>
    <cellStyle name="_New_Sofi_Sheet1" xfId="1136"/>
    <cellStyle name="_New_Sofi_Sheet1 2" xfId="3290"/>
    <cellStyle name="_New_Sofi_Sheet1_DCF" xfId="1137"/>
    <cellStyle name="_New_Sofi_Sheet1_DCF 2" xfId="3291"/>
    <cellStyle name="_New_Sofi_Sheet1_DCF 3 с увел  объемами 14 12 07 " xfId="1138"/>
    <cellStyle name="_New_Sofi_Sheet1_DCF 3 с увел  объемами 14 12 07  2" xfId="3292"/>
    <cellStyle name="_New_Sofi_Sheet1_DCF_Pavlodar_9" xfId="1139"/>
    <cellStyle name="_New_Sofi_Sheet1_DCF_Pavlodar_9 2" xfId="3293"/>
    <cellStyle name="_New_Sofi_sofi - plan_AP270202ii" xfId="1140"/>
    <cellStyle name="_New_Sofi_sofi - plan_AP270202ii 2" xfId="3294"/>
    <cellStyle name="_New_Sofi_sofi - plan_AP270202ii_DCF" xfId="1141"/>
    <cellStyle name="_New_Sofi_sofi - plan_AP270202ii_DCF 2" xfId="3295"/>
    <cellStyle name="_New_Sofi_sofi - plan_AP270202ii_DCF 3 с увел  объемами 14 12 07 " xfId="1142"/>
    <cellStyle name="_New_Sofi_sofi - plan_AP270202ii_DCF 3 с увел  объемами 14 12 07  2" xfId="3296"/>
    <cellStyle name="_New_Sofi_sofi - plan_AP270202ii_DCF_Pavlodar_9" xfId="1143"/>
    <cellStyle name="_New_Sofi_sofi - plan_AP270202ii_DCF_Pavlodar_9 2" xfId="3297"/>
    <cellStyle name="_New_Sofi_sofi - plan_AP270202iii" xfId="1144"/>
    <cellStyle name="_New_Sofi_sofi - plan_AP270202iii 2" xfId="3298"/>
    <cellStyle name="_New_Sofi_sofi - plan_AP270202iii_DCF" xfId="1145"/>
    <cellStyle name="_New_Sofi_sofi - plan_AP270202iii_DCF 2" xfId="3299"/>
    <cellStyle name="_New_Sofi_sofi - plan_AP270202iii_DCF 3 с увел  объемами 14 12 07 " xfId="1146"/>
    <cellStyle name="_New_Sofi_sofi - plan_AP270202iii_DCF 3 с увел  объемами 14 12 07  2" xfId="3300"/>
    <cellStyle name="_New_Sofi_sofi - plan_AP270202iii_DCF_Pavlodar_9" xfId="1147"/>
    <cellStyle name="_New_Sofi_sofi - plan_AP270202iii_DCF_Pavlodar_9 2" xfId="3301"/>
    <cellStyle name="_New_Sofi_sofi - plan_AP270202iv" xfId="1148"/>
    <cellStyle name="_New_Sofi_sofi - plan_AP270202iv 2" xfId="3302"/>
    <cellStyle name="_New_Sofi_sofi - plan_AP270202iv_DCF" xfId="1149"/>
    <cellStyle name="_New_Sofi_sofi - plan_AP270202iv_DCF 2" xfId="3303"/>
    <cellStyle name="_New_Sofi_sofi - plan_AP270202iv_DCF 3 с увел  объемами 14 12 07 " xfId="1150"/>
    <cellStyle name="_New_Sofi_sofi - plan_AP270202iv_DCF 3 с увел  объемами 14 12 07  2" xfId="3304"/>
    <cellStyle name="_New_Sofi_sofi - plan_AP270202iv_DCF_Pavlodar_9" xfId="1151"/>
    <cellStyle name="_New_Sofi_sofi - plan_AP270202iv_DCF_Pavlodar_9 2" xfId="3305"/>
    <cellStyle name="_New_Sofi_Sofi vs Sobi" xfId="1152"/>
    <cellStyle name="_New_Sofi_Sofi vs Sobi 2" xfId="3306"/>
    <cellStyle name="_New_Sofi_Sofi vs Sobi_DCF" xfId="1153"/>
    <cellStyle name="_New_Sofi_Sofi vs Sobi_DCF 2" xfId="3307"/>
    <cellStyle name="_New_Sofi_Sofi vs Sobi_DCF 3 с увел  объемами 14 12 07 " xfId="1154"/>
    <cellStyle name="_New_Sofi_Sofi vs Sobi_DCF 3 с увел  объемами 14 12 07  2" xfId="3308"/>
    <cellStyle name="_New_Sofi_Sofi vs Sobi_DCF_Pavlodar_9" xfId="1155"/>
    <cellStyle name="_New_Sofi_Sofi vs Sobi_DCF_Pavlodar_9 2" xfId="3309"/>
    <cellStyle name="_New_Sofi_Sofi_PBD 27-11-01" xfId="1156"/>
    <cellStyle name="_New_Sofi_Sofi_PBD 27-11-01 2" xfId="3310"/>
    <cellStyle name="_New_Sofi_Sofi_PBD 27-11-01_DCF" xfId="1157"/>
    <cellStyle name="_New_Sofi_Sofi_PBD 27-11-01_DCF 2" xfId="3311"/>
    <cellStyle name="_New_Sofi_Sofi_PBD 27-11-01_DCF 3 с увел  объемами 14 12 07 " xfId="1158"/>
    <cellStyle name="_New_Sofi_Sofi_PBD 27-11-01_DCF 3 с увел  объемами 14 12 07  2" xfId="3312"/>
    <cellStyle name="_New_Sofi_Sofi_PBD 27-11-01_DCF_Pavlodar_9" xfId="1159"/>
    <cellStyle name="_New_Sofi_Sofi_PBD 27-11-01_DCF_Pavlodar_9 2" xfId="3313"/>
    <cellStyle name="_New_Sofi_SOFI_TEPs_AOK_130902" xfId="1160"/>
    <cellStyle name="_New_Sofi_SOFI_TEPs_AOK_130902 2" xfId="3314"/>
    <cellStyle name="_New_Sofi_SOFI_TEPs_AOK_130902_DCF" xfId="1161"/>
    <cellStyle name="_New_Sofi_SOFI_TEPs_AOK_130902_DCF 2" xfId="3315"/>
    <cellStyle name="_New_Sofi_SOFI_TEPs_AOK_130902_DCF 3 с увел  объемами 14 12 07 " xfId="1162"/>
    <cellStyle name="_New_Sofi_SOFI_TEPs_AOK_130902_DCF 3 с увел  объемами 14 12 07  2" xfId="3316"/>
    <cellStyle name="_New_Sofi_SOFI_TEPs_AOK_130902_DCF_Pavlodar_9" xfId="1163"/>
    <cellStyle name="_New_Sofi_SOFI_TEPs_AOK_130902_DCF_Pavlodar_9 2" xfId="3317"/>
    <cellStyle name="_New_Sofi_Sofi145a" xfId="1164"/>
    <cellStyle name="_New_Sofi_Sofi145a 2" xfId="3318"/>
    <cellStyle name="_New_Sofi_Sofi145a_DCF" xfId="1165"/>
    <cellStyle name="_New_Sofi_Sofi145a_DCF 2" xfId="3319"/>
    <cellStyle name="_New_Sofi_Sofi145a_DCF 3 с увел  объемами 14 12 07 " xfId="1166"/>
    <cellStyle name="_New_Sofi_Sofi145a_DCF 3 с увел  объемами 14 12 07  2" xfId="3320"/>
    <cellStyle name="_New_Sofi_Sofi145a_DCF_Pavlodar_9" xfId="1167"/>
    <cellStyle name="_New_Sofi_Sofi145a_DCF_Pavlodar_9 2" xfId="3321"/>
    <cellStyle name="_New_Sofi_Sofi153" xfId="1168"/>
    <cellStyle name="_New_Sofi_Sofi153 2" xfId="3322"/>
    <cellStyle name="_New_Sofi_Sofi153_DCF" xfId="1169"/>
    <cellStyle name="_New_Sofi_Sofi153_DCF 2" xfId="3323"/>
    <cellStyle name="_New_Sofi_Sofi153_DCF 3 с увел  объемами 14 12 07 " xfId="1170"/>
    <cellStyle name="_New_Sofi_Sofi153_DCF 3 с увел  объемами 14 12 07  2" xfId="3324"/>
    <cellStyle name="_New_Sofi_Sofi153_DCF_Pavlodar_9" xfId="1171"/>
    <cellStyle name="_New_Sofi_Sofi153_DCF_Pavlodar_9 2" xfId="3325"/>
    <cellStyle name="_New_Sofi_Summary" xfId="1172"/>
    <cellStyle name="_New_Sofi_Summary 2" xfId="3326"/>
    <cellStyle name="_New_Sofi_Summary_DCF" xfId="1173"/>
    <cellStyle name="_New_Sofi_Summary_DCF 2" xfId="3327"/>
    <cellStyle name="_New_Sofi_Summary_DCF 3 с увел  объемами 14 12 07 " xfId="1174"/>
    <cellStyle name="_New_Sofi_Summary_DCF 3 с увел  объемами 14 12 07  2" xfId="3328"/>
    <cellStyle name="_New_Sofi_Summary_DCF_Pavlodar_9" xfId="1175"/>
    <cellStyle name="_New_Sofi_Summary_DCF_Pavlodar_9 2" xfId="3329"/>
    <cellStyle name="_New_Sofi_SXXXX_Express_c Links" xfId="1176"/>
    <cellStyle name="_New_Sofi_SXXXX_Express_c Links 2" xfId="3330"/>
    <cellStyle name="_New_Sofi_SXXXX_Express_c Links_DCF" xfId="1177"/>
    <cellStyle name="_New_Sofi_SXXXX_Express_c Links_DCF 2" xfId="3331"/>
    <cellStyle name="_New_Sofi_SXXXX_Express_c Links_DCF 3 с увел  объемами 14 12 07 " xfId="1178"/>
    <cellStyle name="_New_Sofi_SXXXX_Express_c Links_DCF 3 с увел  объемами 14 12 07  2" xfId="3332"/>
    <cellStyle name="_New_Sofi_SXXXX_Express_c Links_DCF_Pavlodar_9" xfId="1179"/>
    <cellStyle name="_New_Sofi_SXXXX_Express_c Links_DCF_Pavlodar_9 2" xfId="3333"/>
    <cellStyle name="_New_Sofi_Tax_form_1кв_3" xfId="1180"/>
    <cellStyle name="_New_Sofi_Tax_form_1кв_3 2" xfId="3334"/>
    <cellStyle name="_New_Sofi_Tax_form_1кв_3_DCF" xfId="1181"/>
    <cellStyle name="_New_Sofi_Tax_form_1кв_3_DCF 2" xfId="3335"/>
    <cellStyle name="_New_Sofi_Tax_form_1кв_3_DCF 3 с увел  объемами 14 12 07 " xfId="1182"/>
    <cellStyle name="_New_Sofi_Tax_form_1кв_3_DCF 3 с увел  объемами 14 12 07  2" xfId="3336"/>
    <cellStyle name="_New_Sofi_Tax_form_1кв_3_DCF_Pavlodar_9" xfId="1183"/>
    <cellStyle name="_New_Sofi_Tax_form_1кв_3_DCF_Pavlodar_9 2" xfId="3337"/>
    <cellStyle name="_New_Sofi_test_11" xfId="1184"/>
    <cellStyle name="_New_Sofi_test_11 2" xfId="3338"/>
    <cellStyle name="_New_Sofi_test_11_DCF" xfId="1185"/>
    <cellStyle name="_New_Sofi_test_11_DCF 2" xfId="3339"/>
    <cellStyle name="_New_Sofi_test_11_DCF 3 с увел  объемами 14 12 07 " xfId="1186"/>
    <cellStyle name="_New_Sofi_test_11_DCF 3 с увел  объемами 14 12 07  2" xfId="3340"/>
    <cellStyle name="_New_Sofi_test_11_DCF_Pavlodar_9" xfId="1187"/>
    <cellStyle name="_New_Sofi_test_11_DCF_Pavlodar_9 2" xfId="3341"/>
    <cellStyle name="_New_Sofi_БКЭ" xfId="1188"/>
    <cellStyle name="_New_Sofi_БКЭ 2" xfId="3342"/>
    <cellStyle name="_New_Sofi_БКЭ_DCF" xfId="1189"/>
    <cellStyle name="_New_Sofi_БКЭ_DCF 2" xfId="3343"/>
    <cellStyle name="_New_Sofi_БКЭ_DCF 3 с увел  объемами 14 12 07 " xfId="1190"/>
    <cellStyle name="_New_Sofi_БКЭ_DCF 3 с увел  объемами 14 12 07  2" xfId="3344"/>
    <cellStyle name="_New_Sofi_БКЭ_DCF_Pavlodar_9" xfId="1191"/>
    <cellStyle name="_New_Sofi_БКЭ_DCF_Pavlodar_9 2" xfId="3345"/>
    <cellStyle name="_New_Sofi_для вставки в пакет за 2001" xfId="1192"/>
    <cellStyle name="_New_Sofi_для вставки в пакет за 2001 2" xfId="3346"/>
    <cellStyle name="_New_Sofi_для вставки в пакет за 2001_DCF" xfId="1193"/>
    <cellStyle name="_New_Sofi_для вставки в пакет за 2001_DCF 2" xfId="3347"/>
    <cellStyle name="_New_Sofi_для вставки в пакет за 2001_DCF 3 с увел  объемами 14 12 07 " xfId="1194"/>
    <cellStyle name="_New_Sofi_для вставки в пакет за 2001_DCF 3 с увел  объемами 14 12 07  2" xfId="3348"/>
    <cellStyle name="_New_Sofi_для вставки в пакет за 2001_DCF_Pavlodar_9" xfId="1195"/>
    <cellStyle name="_New_Sofi_для вставки в пакет за 2001_DCF_Pavlodar_9 2" xfId="3349"/>
    <cellStyle name="_New_Sofi_дляГалиныВ" xfId="1196"/>
    <cellStyle name="_New_Sofi_дляГалиныВ 2" xfId="3350"/>
    <cellStyle name="_New_Sofi_дляГалиныВ_DCF" xfId="1197"/>
    <cellStyle name="_New_Sofi_дляГалиныВ_DCF 2" xfId="3351"/>
    <cellStyle name="_New_Sofi_дляГалиныВ_DCF 3 с увел  объемами 14 12 07 " xfId="1198"/>
    <cellStyle name="_New_Sofi_дляГалиныВ_DCF 3 с увел  объемами 14 12 07  2" xfId="3352"/>
    <cellStyle name="_New_Sofi_дляГалиныВ_DCF_Pavlodar_9" xfId="1199"/>
    <cellStyle name="_New_Sofi_дляГалиныВ_DCF_Pavlodar_9 2" xfId="3353"/>
    <cellStyle name="_New_Sofi_Книга7" xfId="1200"/>
    <cellStyle name="_New_Sofi_Книга7 2" xfId="3354"/>
    <cellStyle name="_New_Sofi_Книга7_DCF" xfId="1201"/>
    <cellStyle name="_New_Sofi_Книга7_DCF 2" xfId="3355"/>
    <cellStyle name="_New_Sofi_Книга7_DCF 3 с увел  объемами 14 12 07 " xfId="1202"/>
    <cellStyle name="_New_Sofi_Книга7_DCF 3 с увел  объемами 14 12 07  2" xfId="3356"/>
    <cellStyle name="_New_Sofi_Книга7_DCF_Pavlodar_9" xfId="1203"/>
    <cellStyle name="_New_Sofi_Книга7_DCF_Pavlodar_9 2" xfId="3357"/>
    <cellStyle name="_New_Sofi_Лист1" xfId="1204"/>
    <cellStyle name="_New_Sofi_Лист1 2" xfId="3358"/>
    <cellStyle name="_New_Sofi_Лист1_DCF" xfId="1205"/>
    <cellStyle name="_New_Sofi_Лист1_DCF 2" xfId="3359"/>
    <cellStyle name="_New_Sofi_Лист1_DCF 3 с увел  объемами 14 12 07 " xfId="1206"/>
    <cellStyle name="_New_Sofi_Лист1_DCF 3 с увел  объемами 14 12 07  2" xfId="3360"/>
    <cellStyle name="_New_Sofi_Лист1_DCF_Pavlodar_9" xfId="1207"/>
    <cellStyle name="_New_Sofi_Лист1_DCF_Pavlodar_9 2" xfId="3361"/>
    <cellStyle name="_New_Sofi_ОСН. ДЕЯТ." xfId="1208"/>
    <cellStyle name="_New_Sofi_ОСН. ДЕЯТ. 2" xfId="3362"/>
    <cellStyle name="_New_Sofi_ОСН. ДЕЯТ._DCF" xfId="1209"/>
    <cellStyle name="_New_Sofi_ОСН. ДЕЯТ._DCF 2" xfId="3363"/>
    <cellStyle name="_New_Sofi_ОСН. ДЕЯТ._DCF 3 с увел  объемами 14 12 07 " xfId="1210"/>
    <cellStyle name="_New_Sofi_ОСН. ДЕЯТ._DCF 3 с увел  объемами 14 12 07  2" xfId="3364"/>
    <cellStyle name="_New_Sofi_ОСН. ДЕЯТ._DCF_Pavlodar_9" xfId="1211"/>
    <cellStyle name="_New_Sofi_ОСН. ДЕЯТ._DCF_Pavlodar_9 2" xfId="3365"/>
    <cellStyle name="_New_Sofi_Подразделения" xfId="1212"/>
    <cellStyle name="_New_Sofi_Подразделения 2" xfId="3366"/>
    <cellStyle name="_New_Sofi_Подразделения_DCF" xfId="1213"/>
    <cellStyle name="_New_Sofi_Подразделения_DCF 2" xfId="3367"/>
    <cellStyle name="_New_Sofi_Подразделения_DCF 3 с увел  объемами 14 12 07 " xfId="1214"/>
    <cellStyle name="_New_Sofi_Подразделения_DCF 3 с увел  объемами 14 12 07  2" xfId="3368"/>
    <cellStyle name="_New_Sofi_Подразделения_DCF_Pavlodar_9" xfId="1215"/>
    <cellStyle name="_New_Sofi_Подразделения_DCF_Pavlodar_9 2" xfId="3369"/>
    <cellStyle name="_New_Sofi_Список тиражирования" xfId="1216"/>
    <cellStyle name="_New_Sofi_Список тиражирования 2" xfId="3370"/>
    <cellStyle name="_New_Sofi_Список тиражирования_DCF" xfId="1217"/>
    <cellStyle name="_New_Sofi_Список тиражирования_DCF 2" xfId="3371"/>
    <cellStyle name="_New_Sofi_Список тиражирования_DCF 3 с увел  объемами 14 12 07 " xfId="1218"/>
    <cellStyle name="_New_Sofi_Список тиражирования_DCF 3 с увел  объемами 14 12 07  2" xfId="3372"/>
    <cellStyle name="_New_Sofi_Список тиражирования_DCF_Pavlodar_9" xfId="1219"/>
    <cellStyle name="_New_Sofi_Список тиражирования_DCF_Pavlodar_9 2" xfId="3373"/>
    <cellStyle name="_New_Sofi_Форма 12 last" xfId="1220"/>
    <cellStyle name="_New_Sofi_Форма 12 last 2" xfId="3374"/>
    <cellStyle name="_New_Sofi_Форма 12 last_DCF" xfId="1221"/>
    <cellStyle name="_New_Sofi_Форма 12 last_DCF 2" xfId="3375"/>
    <cellStyle name="_New_Sofi_Форма 12 last_DCF 3 с увел  объемами 14 12 07 " xfId="1222"/>
    <cellStyle name="_New_Sofi_Форма 12 last_DCF 3 с увел  объемами 14 12 07  2" xfId="3376"/>
    <cellStyle name="_New_Sofi_Форма 12 last_DCF_Pavlodar_9" xfId="1223"/>
    <cellStyle name="_New_Sofi_Форма 12 last_DCF_Pavlodar_9 2" xfId="3377"/>
    <cellStyle name="_Nosta P&amp;L" xfId="1224"/>
    <cellStyle name="_Nosta P&amp;L 2" xfId="3378"/>
    <cellStyle name="_Nosta P&amp;L_DCF" xfId="1225"/>
    <cellStyle name="_Nosta P&amp;L_DCF 2" xfId="3379"/>
    <cellStyle name="_Nosta P&amp;L_DCF 3 с увел  объемами 14 12 07 " xfId="1226"/>
    <cellStyle name="_Nosta P&amp;L_DCF 3 с увел  объемами 14 12 07  2" xfId="3380"/>
    <cellStyle name="_Nosta P&amp;L_DCF_Pavlodar_9" xfId="1227"/>
    <cellStyle name="_Nosta P&amp;L_DCF_Pavlodar_9 2" xfId="3381"/>
    <cellStyle name="_Nsi" xfId="1228"/>
    <cellStyle name="_Nsi 2" xfId="3382"/>
    <cellStyle name="_Nsi_DCF" xfId="1229"/>
    <cellStyle name="_Nsi_DCF 2" xfId="3383"/>
    <cellStyle name="_Nsi_DCF 3 с увел  объемами 14 12 07 " xfId="1230"/>
    <cellStyle name="_Nsi_DCF 3 с увел  объемами 14 12 07  2" xfId="3384"/>
    <cellStyle name="_Nsi_DCF_Pavlodar_9" xfId="1231"/>
    <cellStyle name="_Nsi_DCF_Pavlodar_9 2" xfId="3385"/>
    <cellStyle name="_O&amp;G Tyazhpromarmatura" xfId="1232"/>
    <cellStyle name="_O&amp;G Tyazhpromarmatura 2" xfId="3386"/>
    <cellStyle name="_O&amp;G Tyazhpromarmatura_DCF" xfId="1233"/>
    <cellStyle name="_O&amp;G Tyazhpromarmatura_DCF 2" xfId="3387"/>
    <cellStyle name="_O&amp;G Tyazhpromarmatura_DCF 3 с увел  объемами 14 12 07 " xfId="1234"/>
    <cellStyle name="_O&amp;G Tyazhpromarmatura_DCF 3 с увел  объемами 14 12 07  2" xfId="3388"/>
    <cellStyle name="_O&amp;G Tyazhpromarmatura_DCF_Pavlodar_9" xfId="1235"/>
    <cellStyle name="_O&amp;G Tyazhpromarmatura_DCF_Pavlodar_9 2" xfId="3389"/>
    <cellStyle name="_Percent" xfId="1236"/>
    <cellStyle name="_Percent 2" xfId="3390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DCF_Pavlodar_9 2" xfId="3391"/>
    <cellStyle name="_Percent_информация по затратам и тарифам на  произ теплоэ" xfId="1241"/>
    <cellStyle name="_PercentSpace" xfId="1242"/>
    <cellStyle name="_PercentSpace 2" xfId="339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DCF_Pavlodar_9 2" xfId="3393"/>
    <cellStyle name="_PercentSpace_информация по затратам и тарифам на  произ теплоэ" xfId="1247"/>
    <cellStyle name="_PERS03V1" xfId="1248"/>
    <cellStyle name="_PERS03V1 2" xfId="3394"/>
    <cellStyle name="_PERS03V1_DCF" xfId="1249"/>
    <cellStyle name="_PERS03V1_DCF 2" xfId="3395"/>
    <cellStyle name="_PERS03V1_DCF 3 с увел  объемами 14 12 07 " xfId="1250"/>
    <cellStyle name="_PERS03V1_DCF 3 с увел  объемами 14 12 07  2" xfId="3396"/>
    <cellStyle name="_PERS03V1_DCF_Pavlodar_9" xfId="1251"/>
    <cellStyle name="_PERS03V1_DCF_Pavlodar_9 2" xfId="3397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 2" xfId="3398"/>
    <cellStyle name="_PeterStar 5Y 1003023_DCF" xfId="1255"/>
    <cellStyle name="_PeterStar 5Y 1003023_DCF 2" xfId="3399"/>
    <cellStyle name="_PeterStar 5Y 1003023_DCF 3 с увел  объемами 14 12 07 " xfId="1256"/>
    <cellStyle name="_PeterStar 5Y 1003023_DCF 3 с увел  объемами 14 12 07  2" xfId="3400"/>
    <cellStyle name="_PeterStar 5Y 1003023_DCF_Pavlodar_9" xfId="1257"/>
    <cellStyle name="_PeterStar 5Y 1003023_DCF_Pavlodar_9 2" xfId="3401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 2" xfId="3402"/>
    <cellStyle name="_PeterStar 5Y 102902_DCF" xfId="1261"/>
    <cellStyle name="_PeterStar 5Y 102902_DCF 2" xfId="3403"/>
    <cellStyle name="_PeterStar 5Y 102902_DCF 3 с увел  объемами 14 12 07 " xfId="1262"/>
    <cellStyle name="_PeterStar 5Y 102902_DCF 3 с увел  объемами 14 12 07  2" xfId="3404"/>
    <cellStyle name="_PeterStar 5Y 102902_DCF_Pavlodar_9" xfId="1263"/>
    <cellStyle name="_PeterStar 5Y 102902_DCF_Pavlodar_9 2" xfId="3405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 2" xfId="340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DCF_Pavlodar_9 2" xfId="3407"/>
    <cellStyle name="_Prices Forecast 20060421_информация по затратам и тарифам на  произ теплоэ" xfId="1271"/>
    <cellStyle name="_Production  Capex 20060313" xfId="1272"/>
    <cellStyle name="_Production  Capex 20060313 2" xfId="3408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DCF_Pavlodar_9 2" xfId="3409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 2" xfId="3410"/>
    <cellStyle name="_PT_IAS_Eurocement_01_01_2005_MB_1_DCF" xfId="1279"/>
    <cellStyle name="_PT_IAS_Eurocement_01_01_2005_MB_1_DCF 2" xfId="3411"/>
    <cellStyle name="_PT_IAS_Eurocement_01_01_2005_MB_1_DCF 3 с увел  объемами 14 12 07 " xfId="1280"/>
    <cellStyle name="_PT_IAS_Eurocement_01_01_2005_MB_1_DCF 3 с увел  объемами 14 12 07  2" xfId="3412"/>
    <cellStyle name="_PT_IAS_Eurocement_01_01_2005_MB_1_DCF_Pavlodar_9" xfId="1281"/>
    <cellStyle name="_PT_IAS_Eurocement_01_01_2005_MB_1_DCF_Pavlodar_9 2" xfId="3413"/>
    <cellStyle name="_RequestSheet21_11_05" xfId="1282"/>
    <cellStyle name="_RequestSheet21_11_05 2" xfId="3414"/>
    <cellStyle name="_RequestSheet21_11_05_DCF" xfId="1283"/>
    <cellStyle name="_RequestSheet21_11_05_DCF 2" xfId="3415"/>
    <cellStyle name="_RequestSheet21_11_05_DCF 3 с увел  объемами 14 12 07 " xfId="1284"/>
    <cellStyle name="_RequestSheet21_11_05_DCF 3 с увел  объемами 14 12 07  2" xfId="3416"/>
    <cellStyle name="_RequestSheet21_11_05_DCF_Pavlodar_9" xfId="1285"/>
    <cellStyle name="_RequestSheet21_11_05_DCF_Pavlodar_9 2" xfId="3417"/>
    <cellStyle name="_ROIC 2001" xfId="1286"/>
    <cellStyle name="_ROIC 2001 2" xfId="3418"/>
    <cellStyle name="_ROIC 2001_DCF" xfId="1287"/>
    <cellStyle name="_ROIC 2001_DCF 2" xfId="3419"/>
    <cellStyle name="_ROIC 2001_DCF 3 с увел  объемами 14 12 07 " xfId="1288"/>
    <cellStyle name="_ROIC 2001_DCF 3 с увел  объемами 14 12 07  2" xfId="3420"/>
    <cellStyle name="_ROIC 2001_DCF_Pavlodar_9" xfId="1289"/>
    <cellStyle name="_ROIC 2001_DCF_Pavlodar_9 2" xfId="3421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 2" xfId="3422"/>
    <cellStyle name="_Russian auto market_DCF" xfId="1293"/>
    <cellStyle name="_Russian auto market_DCF 2" xfId="3423"/>
    <cellStyle name="_Russian auto market_DCF 3 с увел  объемами 14 12 07 " xfId="1294"/>
    <cellStyle name="_Russian auto market_DCF 3 с увел  объемами 14 12 07  2" xfId="3424"/>
    <cellStyle name="_Russian auto market_DCF_Pavlodar_9" xfId="1295"/>
    <cellStyle name="_Russian auto market_DCF_Pavlodar_9 2" xfId="342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 2" xfId="3426"/>
    <cellStyle name="_S0279_DCF" xfId="1299"/>
    <cellStyle name="_S0279_DCF 2" xfId="3427"/>
    <cellStyle name="_S0279_DCF 3 с увел  объемами 14 12 07 " xfId="1300"/>
    <cellStyle name="_S0279_DCF 3 с увел  объемами 14 12 07  2" xfId="3428"/>
    <cellStyle name="_S0279_DCF_Pavlodar_9" xfId="1301"/>
    <cellStyle name="_S0279_DCF_Pavlodar_9 2" xfId="3429"/>
    <cellStyle name="_SMC" xfId="1302"/>
    <cellStyle name="_SMC 2" xfId="3430"/>
    <cellStyle name="_SMC_DCF" xfId="1303"/>
    <cellStyle name="_SMC_DCF 2" xfId="3431"/>
    <cellStyle name="_SMC_DCF 3 с увел  объемами 14 12 07 " xfId="1304"/>
    <cellStyle name="_SMC_DCF 3 с увел  объемами 14 12 07  2" xfId="3432"/>
    <cellStyle name="_SMC_DCF_Pavlodar_9" xfId="1305"/>
    <cellStyle name="_SMC_DCF_Pavlodar_9 2" xfId="3433"/>
    <cellStyle name="_sobi_rf_020715_blank" xfId="1306"/>
    <cellStyle name="_sobi_rf_020715_blank 2" xfId="3434"/>
    <cellStyle name="_sobi_rf_020715_blank_DCF" xfId="1307"/>
    <cellStyle name="_sobi_rf_020715_blank_DCF 2" xfId="3435"/>
    <cellStyle name="_sobi_rf_020715_blank_DCF 3 с увел  объемами 14 12 07 " xfId="1308"/>
    <cellStyle name="_sobi_rf_020715_blank_DCF 3 с увел  объемами 14 12 07  2" xfId="3436"/>
    <cellStyle name="_sobi_rf_020715_blank_DCF_Pavlodar_9" xfId="1309"/>
    <cellStyle name="_sobi_rf_020715_blank_DCF_Pavlodar_9 2" xfId="3437"/>
    <cellStyle name="_Sofi_file" xfId="1310"/>
    <cellStyle name="_Sofi_file 2" xfId="3438"/>
    <cellStyle name="_Sofi_file_DCF" xfId="1311"/>
    <cellStyle name="_Sofi_file_DCF 2" xfId="3439"/>
    <cellStyle name="_Sofi_file_DCF 3 с увел  объемами 14 12 07 " xfId="1312"/>
    <cellStyle name="_Sofi_file_DCF 3 с увел  объемами 14 12 07  2" xfId="3440"/>
    <cellStyle name="_Sofi_file_DCF_Pavlodar_9" xfId="1313"/>
    <cellStyle name="_Sofi_file_DCF_Pavlodar_9 2" xfId="3441"/>
    <cellStyle name="_SOFI_TEPs_AOK_130902" xfId="1314"/>
    <cellStyle name="_SOFI_TEPs_AOK_130902 2" xfId="3442"/>
    <cellStyle name="_SOFI_TEPs_AOK_130902_DCF" xfId="1315"/>
    <cellStyle name="_SOFI_TEPs_AOK_130902_DCF 2" xfId="3443"/>
    <cellStyle name="_SOFI_TEPs_AOK_130902_DCF 3 с увел  объемами 14 12 07 " xfId="1316"/>
    <cellStyle name="_SOFI_TEPs_AOK_130902_DCF 3 с увел  объемами 14 12 07  2" xfId="3444"/>
    <cellStyle name="_SOFI_TEPs_AOK_130902_DCF_Pavlodar_9" xfId="1317"/>
    <cellStyle name="_SOFI_TEPs_AOK_130902_DCF_Pavlodar_9 2" xfId="3445"/>
    <cellStyle name="_SOFI_TEPs_AOK_130902_Dogovora" xfId="1318"/>
    <cellStyle name="_SOFI_TEPs_AOK_130902_Dogovora 2" xfId="3446"/>
    <cellStyle name="_SOFI_TEPs_AOK_130902_Dogovora_DCF" xfId="1319"/>
    <cellStyle name="_SOFI_TEPs_AOK_130902_Dogovora_DCF 2" xfId="3447"/>
    <cellStyle name="_SOFI_TEPs_AOK_130902_Dogovora_DCF 3 с увел  объемами 14 12 07 " xfId="1320"/>
    <cellStyle name="_SOFI_TEPs_AOK_130902_Dogovora_DCF 3 с увел  объемами 14 12 07  2" xfId="3448"/>
    <cellStyle name="_SOFI_TEPs_AOK_130902_Dogovora_DCF_Pavlodar_9" xfId="1321"/>
    <cellStyle name="_SOFI_TEPs_AOK_130902_Dogovora_DCF_Pavlodar_9 2" xfId="3449"/>
    <cellStyle name="_SOFI_TEPs_AOK_130902_S14206_Akt_sverki" xfId="1322"/>
    <cellStyle name="_SOFI_TEPs_AOK_130902_S14206_Akt_sverki 2" xfId="3450"/>
    <cellStyle name="_SOFI_TEPs_AOK_130902_S14206_Akt_sverki_DCF" xfId="1323"/>
    <cellStyle name="_SOFI_TEPs_AOK_130902_S14206_Akt_sverki_DCF 2" xfId="3451"/>
    <cellStyle name="_SOFI_TEPs_AOK_130902_S14206_Akt_sverki_DCF 3 с увел  объемами 14 12 07 " xfId="1324"/>
    <cellStyle name="_SOFI_TEPs_AOK_130902_S14206_Akt_sverki_DCF 3 с увел  объемами 14 12 07  2" xfId="3452"/>
    <cellStyle name="_SOFI_TEPs_AOK_130902_S14206_Akt_sverki_DCF_Pavlodar_9" xfId="1325"/>
    <cellStyle name="_SOFI_TEPs_AOK_130902_S14206_Akt_sverki_DCF_Pavlodar_9 2" xfId="3453"/>
    <cellStyle name="_SOFI_TEPs_AOK_130902_S14206_Akt_sverki_Договора_Express_4m2003_new" xfId="1326"/>
    <cellStyle name="_SOFI_TEPs_AOK_130902_S14206_Akt_sverki_Договора_Express_4m2003_new 2" xfId="3454"/>
    <cellStyle name="_SOFI_TEPs_AOK_130902_S14206_Akt_sverki_Договора_Express_4m2003_new_DCF" xfId="1327"/>
    <cellStyle name="_SOFI_TEPs_AOK_130902_S14206_Akt_sverki_Договора_Express_4m2003_new_DCF 2" xfId="3455"/>
    <cellStyle name="_SOFI_TEPs_AOK_130902_S14206_Akt_sverki_Договора_Express_4m2003_new_DCF 3 с увел  объемами 14 12 07 " xfId="1328"/>
    <cellStyle name="_SOFI_TEPs_AOK_130902_S14206_Akt_sverki_Договора_Express_4m2003_new_DCF 3 с увел  объемами 14 12 07  2" xfId="3456"/>
    <cellStyle name="_SOFI_TEPs_AOK_130902_S14206_Akt_sverki_Договора_Express_4m2003_new_DCF_Pavlodar_9" xfId="1329"/>
    <cellStyle name="_SOFI_TEPs_AOK_130902_S14206_Akt_sverki_Договора_Express_4m2003_new_DCF_Pavlodar_9 2" xfId="3457"/>
    <cellStyle name="_SOFI_TEPs_AOK_130902_S15202_Akt_sverki" xfId="1330"/>
    <cellStyle name="_SOFI_TEPs_AOK_130902_S15202_Akt_sverki 2" xfId="3458"/>
    <cellStyle name="_SOFI_TEPs_AOK_130902_S15202_Akt_sverki_DCF" xfId="1331"/>
    <cellStyle name="_SOFI_TEPs_AOK_130902_S15202_Akt_sverki_DCF 2" xfId="3459"/>
    <cellStyle name="_SOFI_TEPs_AOK_130902_S15202_Akt_sverki_DCF 3 с увел  объемами 14 12 07 " xfId="1332"/>
    <cellStyle name="_SOFI_TEPs_AOK_130902_S15202_Akt_sverki_DCF 3 с увел  объемами 14 12 07  2" xfId="3460"/>
    <cellStyle name="_SOFI_TEPs_AOK_130902_S15202_Akt_sverki_DCF_Pavlodar_9" xfId="1333"/>
    <cellStyle name="_SOFI_TEPs_AOK_130902_S15202_Akt_sverki_DCF_Pavlodar_9 2" xfId="3461"/>
    <cellStyle name="_SOFI_TEPs_AOK_130902_S15202_Akt_sverki_Договора_Express_4m2003_new" xfId="1334"/>
    <cellStyle name="_SOFI_TEPs_AOK_130902_S15202_Akt_sverki_Договора_Express_4m2003_new 2" xfId="3462"/>
    <cellStyle name="_SOFI_TEPs_AOK_130902_S15202_Akt_sverki_Договора_Express_4m2003_new_DCF" xfId="1335"/>
    <cellStyle name="_SOFI_TEPs_AOK_130902_S15202_Akt_sverki_Договора_Express_4m2003_new_DCF 2" xfId="3463"/>
    <cellStyle name="_SOFI_TEPs_AOK_130902_S15202_Akt_sverki_Договора_Express_4m2003_new_DCF 3 с увел  объемами 14 12 07 " xfId="1336"/>
    <cellStyle name="_SOFI_TEPs_AOK_130902_S15202_Akt_sverki_Договора_Express_4m2003_new_DCF 3 с увел  объемами 14 12 07  2" xfId="3464"/>
    <cellStyle name="_SOFI_TEPs_AOK_130902_S15202_Akt_sverki_Договора_Express_4m2003_new_DCF_Pavlodar_9" xfId="1337"/>
    <cellStyle name="_SOFI_TEPs_AOK_130902_S15202_Akt_sverki_Договора_Express_4m2003_new_DCF_Pavlodar_9 2" xfId="3465"/>
    <cellStyle name="_SOFI_TEPs_AOK_130902_Договора_Express_4m2003_new" xfId="1338"/>
    <cellStyle name="_SOFI_TEPs_AOK_130902_Договора_Express_4m2003_new 2" xfId="3466"/>
    <cellStyle name="_SOFI_TEPs_AOK_130902_Договора_Express_4m2003_new_DCF" xfId="1339"/>
    <cellStyle name="_SOFI_TEPs_AOK_130902_Договора_Express_4m2003_new_DCF 2" xfId="3467"/>
    <cellStyle name="_SOFI_TEPs_AOK_130902_Договора_Express_4m2003_new_DCF 3 с увел  объемами 14 12 07 " xfId="1340"/>
    <cellStyle name="_SOFI_TEPs_AOK_130902_Договора_Express_4m2003_new_DCF 3 с увел  объемами 14 12 07  2" xfId="3468"/>
    <cellStyle name="_SOFI_TEPs_AOK_130902_Договора_Express_4m2003_new_DCF_Pavlodar_9" xfId="1341"/>
    <cellStyle name="_SOFI_TEPs_AOK_130902_Договора_Express_4m2003_new_DCF_Pavlodar_9 2" xfId="3469"/>
    <cellStyle name="_SOFI_TEPs_AOK_130902_Книга1" xfId="1342"/>
    <cellStyle name="_SOFI_TEPs_AOK_130902_Книга1 2" xfId="3470"/>
    <cellStyle name="_SOFI_TEPs_AOK_130902_Книга1_DCF" xfId="1343"/>
    <cellStyle name="_SOFI_TEPs_AOK_130902_Книга1_DCF 2" xfId="3471"/>
    <cellStyle name="_SOFI_TEPs_AOK_130902_Книга1_DCF 3 с увел  объемами 14 12 07 " xfId="1344"/>
    <cellStyle name="_SOFI_TEPs_AOK_130902_Книга1_DCF 3 с увел  объемами 14 12 07  2" xfId="3472"/>
    <cellStyle name="_SOFI_TEPs_AOK_130902_Книга1_DCF_Pavlodar_9" xfId="1345"/>
    <cellStyle name="_SOFI_TEPs_AOK_130902_Книга1_DCF_Pavlodar_9 2" xfId="3473"/>
    <cellStyle name="_SubHeading" xfId="1346"/>
    <cellStyle name="_SubHeading 2" xfId="3474"/>
    <cellStyle name="_SubHeading_prestemp" xfId="1347"/>
    <cellStyle name="_SubHeading_prestemp_DCF" xfId="1348"/>
    <cellStyle name="_SubHeading_prestemp_DCF 2" xfId="3475"/>
    <cellStyle name="_SubHeading_prestemp_DCF 3 с увел  объемами 14 12 07 " xfId="1349"/>
    <cellStyle name="_SubHeading_prestemp_DCF 3 с увел  объемами 14 12 07  2" xfId="3476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 2" xfId="3477"/>
    <cellStyle name="_Svod_DCF" xfId="1354"/>
    <cellStyle name="_Svod_DCF 2" xfId="3478"/>
    <cellStyle name="_Svod_DCF 3 с увел  объемами 14 12 07 " xfId="1355"/>
    <cellStyle name="_Svod_DCF 3 с увел  объемами 14 12 07  2" xfId="3479"/>
    <cellStyle name="_Svod_DCF_Pavlodar_9" xfId="1356"/>
    <cellStyle name="_Svod_DCF_Pavlodar_9 2" xfId="3480"/>
    <cellStyle name="_Table" xfId="1357"/>
    <cellStyle name="_Table 2" xfId="3481"/>
    <cellStyle name="_TableHead" xfId="1358"/>
    <cellStyle name="_TableHead 2" xfId="3482"/>
    <cellStyle name="_TableRowHead" xfId="1359"/>
    <cellStyle name="_TableRowHead 2" xfId="3483"/>
    <cellStyle name="_TableSuperHead" xfId="1360"/>
    <cellStyle name="_TableSuperHead 2" xfId="3484"/>
    <cellStyle name="_TableSuperHead_DCF" xfId="1361"/>
    <cellStyle name="_TableSuperHead_DCF 2" xfId="3485"/>
    <cellStyle name="_TableSuperHead_DCF 3 с увел  объемами 14 12 07 " xfId="1362"/>
    <cellStyle name="_TableSuperHead_DCF 3 с увел  объемами 14 12 07  2" xfId="3486"/>
    <cellStyle name="_TableSuperHead_DCF_Pavlodar_9" xfId="1363"/>
    <cellStyle name="_TableSuperHead_DCF_Pavlodar_9 2" xfId="3487"/>
    <cellStyle name="_TOTAL_O&amp;G_PBS_Splingate" xfId="1364"/>
    <cellStyle name="_TOTAL_O&amp;G_PBS_Splingate 2" xfId="3489"/>
    <cellStyle name="_TOTAL_O&amp;G_PBS_Splingate 3" xfId="3490"/>
    <cellStyle name="_TOTAL_O&amp;G_PBS_Splingate 4" xfId="3488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DCF_Pavlodar_9 2" xfId="3492"/>
    <cellStyle name="_TOTAL_O&amp;G_PBS_Splingate_DCF_Pavlodar_9 3" xfId="3493"/>
    <cellStyle name="_TOTAL_O&amp;G_PBS_Splingate_DCF_Pavlodar_9 4" xfId="3491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141 Finance Lease Test @ 31 12 2007 2" xfId="3494"/>
    <cellStyle name="_Worksheet in (C) 6360 FINANCE LEASE RECALCULATION using 12% as discount" xfId="1371"/>
    <cellStyle name="_Worksheet in (C) 6360 FINANCE LEASE RECALCULATION using 12% as discount 2" xfId="3495"/>
    <cellStyle name="_Worksheet in (C) 6362 Lease Movement schedule @ IFRS Audit 2007" xfId="1372"/>
    <cellStyle name="_Worksheet in (C) 6362 Lease Movement schedule @ IFRS Audit 2007 2" xfId="3496"/>
    <cellStyle name="_Worksheet in (C) 6442 DS CIT testing 31 12 07" xfId="1373"/>
    <cellStyle name="_Worksheet in (C) 6442 DS CIT testing 31 12 07 2" xfId="3497"/>
    <cellStyle name="_Worksheet in (C) 8240 DS COS testing 31 12 07" xfId="1374"/>
    <cellStyle name="_Worksheet in (C) 8240 DS COS testing 31 12 07 2" xfId="3498"/>
    <cellStyle name="_Worksheet in (C) 8340 DS G&amp;A testing @ IFRS AUDIT 2007" xfId="1375"/>
    <cellStyle name="_Worksheet in (C) 8340 DS G&amp;A testing @ IFRS AUDIT 2007 2" xfId="3499"/>
    <cellStyle name="_Worksheet in 5355 Finance Lease Workpaper" xfId="1376"/>
    <cellStyle name="_Worksheet in 5355 Finance Lease Workpaper 2" xfId="3500"/>
    <cellStyle name="_Worksheet in 6473 CIT testing - SK REK" xfId="1377"/>
    <cellStyle name="_Worksheet in 6473 CIT testing - SK REK 2" xfId="3501"/>
    <cellStyle name="_Амортизация" xfId="1378"/>
    <cellStyle name="_Амортизация 2" xfId="3502"/>
    <cellStyle name="_Амортизация_DCF" xfId="1379"/>
    <cellStyle name="_Амортизация_DCF 2" xfId="3503"/>
    <cellStyle name="_Амортизация_DCF 3 с увел  объемами 14 12 07 " xfId="1380"/>
    <cellStyle name="_Амортизация_DCF 3 с увел  объемами 14 12 07  2" xfId="3504"/>
    <cellStyle name="_Амортизация_DCF_Pavlodar_9" xfId="1381"/>
    <cellStyle name="_Амортизация_DCF_Pavlodar_9 2" xfId="3505"/>
    <cellStyle name="_База-исп-янв-апрель-КХМ-Нафта-Лозна2" xfId="1382"/>
    <cellStyle name="_База-исп-янв-апрель-КХМ-Нафта-Лозна2 2" xfId="3506"/>
    <cellStyle name="_База-исп-янв-апрель-КХМ-Нафта-Лозна2_DCF" xfId="1383"/>
    <cellStyle name="_База-исп-янв-апрель-КХМ-Нафта-Лозна2_DCF 2" xfId="3507"/>
    <cellStyle name="_База-исп-янв-апрель-КХМ-Нафта-Лозна2_DCF 3 с увел  объемами 14 12 07 " xfId="1384"/>
    <cellStyle name="_База-исп-янв-апрель-КХМ-Нафта-Лозна2_DCF 3 с увел  объемами 14 12 07  2" xfId="3508"/>
    <cellStyle name="_База-исп-янв-апрель-КХМ-Нафта-Лозна2_DCF_Pavlodar_9" xfId="1385"/>
    <cellStyle name="_База-исп-янв-апрель-КХМ-Нафта-Лозна2_DCF_Pavlodar_9 2" xfId="3509"/>
    <cellStyle name="_БДР и ББЛ за 2004 год" xfId="1386"/>
    <cellStyle name="_БДР и ББЛ за 2004 год 2" xfId="3510"/>
    <cellStyle name="_БДР и ББЛ за 2004 год_DCF" xfId="1387"/>
    <cellStyle name="_БДР и ББЛ за 2004 год_DCF 2" xfId="3511"/>
    <cellStyle name="_БДР и ББЛ за 2004 год_DCF 3 с увел  объемами 14 12 07 " xfId="1388"/>
    <cellStyle name="_БДР и ББЛ за 2004 год_DCF 3 с увел  объемами 14 12 07  2" xfId="3512"/>
    <cellStyle name="_БДР и ББЛ за 2004 год_DCF_Pavlodar_9" xfId="1389"/>
    <cellStyle name="_БДР и ББЛ за 2004 год_DCF_Pavlodar_9 2" xfId="3513"/>
    <cellStyle name="_БДР_2006 БРЗ" xfId="1390"/>
    <cellStyle name="_БДР_2006 БРЗ 2" xfId="3514"/>
    <cellStyle name="_БДР_2006 БРЗ_DCF" xfId="1391"/>
    <cellStyle name="_БДР_2006 БРЗ_DCF 2" xfId="3515"/>
    <cellStyle name="_БДР_2006 БРЗ_DCF 3 с увел  объемами 14 12 07 " xfId="1392"/>
    <cellStyle name="_БДР_2006 БРЗ_DCF 3 с увел  объемами 14 12 07  2" xfId="3516"/>
    <cellStyle name="_БДР_2006 БРЗ_DCF_Pavlodar_9" xfId="1393"/>
    <cellStyle name="_БДР_2006 БРЗ_DCF_Pavlodar_9 2" xfId="3517"/>
    <cellStyle name="_Бизнес-план на 2005 год (база) V1.2" xfId="1394"/>
    <cellStyle name="_Бизнес-план на 2005 год (база) V1.2 2" xfId="3518"/>
    <cellStyle name="_Бизнес-план на 2005 год (база) V1.2_DCF" xfId="1395"/>
    <cellStyle name="_Бизнес-план на 2005 год (база) V1.2_DCF 2" xfId="3519"/>
    <cellStyle name="_Бизнес-план на 2005 год (база) V1.2_DCF 3 с увел  объемами 14 12 07 " xfId="1396"/>
    <cellStyle name="_Бизнес-план на 2005 год (база) V1.2_DCF 3 с увел  объемами 14 12 07  2" xfId="3520"/>
    <cellStyle name="_Бизнес-план на 2005 год (база) V1.2_DCF_Pavlodar_9" xfId="1397"/>
    <cellStyle name="_Бизнес-план на 2005 год (база) V1.2_DCF_Pavlodar_9 2" xfId="3521"/>
    <cellStyle name="_БКХ" xfId="1398"/>
    <cellStyle name="_БКХ 2" xfId="3522"/>
    <cellStyle name="_БКХ_DCF" xfId="1399"/>
    <cellStyle name="_БКХ_DCF 2" xfId="3523"/>
    <cellStyle name="_БКХ_DCF 3 с увел  объемами 14 12 07 " xfId="1400"/>
    <cellStyle name="_БКХ_DCF 3 с увел  объемами 14 12 07  2" xfId="3524"/>
    <cellStyle name="_БКХ_DCF_Pavlodar_9" xfId="1401"/>
    <cellStyle name="_БКХ_DCF_Pavlodar_9 2" xfId="3525"/>
    <cellStyle name="_Данные по ЦБК" xfId="1402"/>
    <cellStyle name="_Данные по ЦБК 2" xfId="3526"/>
    <cellStyle name="_Данные по ЦБК_DCF" xfId="1403"/>
    <cellStyle name="_Данные по ЦБК_DCF 2" xfId="3527"/>
    <cellStyle name="_Данные по ЦБК_DCF 3 с увел  объемами 14 12 07 " xfId="1404"/>
    <cellStyle name="_Данные по ЦБК_DCF 3 с увел  объемами 14 12 07  2" xfId="3528"/>
    <cellStyle name="_Данные по ЦБК_DCF_Pavlodar_9" xfId="1405"/>
    <cellStyle name="_Данные по ЦБК_DCF_Pavlodar_9 2" xfId="3529"/>
    <cellStyle name="_Инвестиции СБП реал" xfId="1406"/>
    <cellStyle name="_Инвестиции СБП реал 2" xfId="3530"/>
    <cellStyle name="_Инвестиции СБП реал_DCF" xfId="1407"/>
    <cellStyle name="_Инвестиции СБП реал_DCF 2" xfId="3531"/>
    <cellStyle name="_Инвестиции СБП реал_DCF 3 с увел  объемами 14 12 07 " xfId="1408"/>
    <cellStyle name="_Инвестиции СБП реал_DCF 3 с увел  объемами 14 12 07  2" xfId="3532"/>
    <cellStyle name="_Инвестиции СБП реал_DCF_Pavlodar_9" xfId="1409"/>
    <cellStyle name="_Инвестиции СБП реал_DCF_Pavlodar_9 2" xfId="3533"/>
    <cellStyle name="_Инвестиционный план 2004" xfId="1410"/>
    <cellStyle name="_Информация о ЦБК" xfId="1411"/>
    <cellStyle name="_Информация о ЦБК 2" xfId="3534"/>
    <cellStyle name="_Информация о ЦБК_DCF" xfId="1412"/>
    <cellStyle name="_Информация о ЦБК_DCF 2" xfId="3535"/>
    <cellStyle name="_Информация о ЦБК_DCF 3 с увел  объемами 14 12 07 " xfId="1413"/>
    <cellStyle name="_Информация о ЦБК_DCF 3 с увел  объемами 14 12 07  2" xfId="3536"/>
    <cellStyle name="_Информация о ЦБК_DCF_Pavlodar_9" xfId="1414"/>
    <cellStyle name="_Информация о ЦБК_DCF_Pavlodar_9 2" xfId="3537"/>
    <cellStyle name="_Книга3" xfId="1415"/>
    <cellStyle name="_Книга3 2" xfId="3538"/>
    <cellStyle name="_Книга3_Capex-new" xfId="1416"/>
    <cellStyle name="_Книга3_Capex-new 2" xfId="3539"/>
    <cellStyle name="_Книга3_Capex-new_DCF" xfId="1417"/>
    <cellStyle name="_Книга3_Capex-new_DCF 2" xfId="3540"/>
    <cellStyle name="_Книга3_Capex-new_DCF 3 с увел  объемами 14 12 07 " xfId="1418"/>
    <cellStyle name="_Книга3_Capex-new_DCF 3 с увел  объемами 14 12 07  2" xfId="3541"/>
    <cellStyle name="_Книга3_Capex-new_DCF_Pavlodar_9" xfId="1419"/>
    <cellStyle name="_Книга3_Capex-new_DCF_Pavlodar_9 2" xfId="3542"/>
    <cellStyle name="_Книга3_DCF" xfId="1420"/>
    <cellStyle name="_Книга3_DCF 2" xfId="3543"/>
    <cellStyle name="_Книга3_DCF 3 с увел  объемами 14 12 07 " xfId="1421"/>
    <cellStyle name="_Книга3_DCF 3 с увел  объемами 14 12 07  2" xfId="3544"/>
    <cellStyle name="_Книга3_DCF_Pavlodar_9" xfId="1422"/>
    <cellStyle name="_Книга3_DCF_Pavlodar_9 2" xfId="3545"/>
    <cellStyle name="_Книга3_Financial Plan - final_2" xfId="1423"/>
    <cellStyle name="_Книга3_Financial Plan - final_2 2" xfId="3546"/>
    <cellStyle name="_Книга3_Financial Plan - final_2_DCF" xfId="1424"/>
    <cellStyle name="_Книга3_Financial Plan - final_2_DCF 2" xfId="3547"/>
    <cellStyle name="_Книга3_Financial Plan - final_2_DCF 3 с увел  объемами 14 12 07 " xfId="1425"/>
    <cellStyle name="_Книга3_Financial Plan - final_2_DCF 3 с увел  объемами 14 12 07  2" xfId="3548"/>
    <cellStyle name="_Книга3_Financial Plan - final_2_DCF_Pavlodar_9" xfId="1426"/>
    <cellStyle name="_Книга3_Financial Plan - final_2_DCF_Pavlodar_9 2" xfId="3549"/>
    <cellStyle name="_Книга3_Form 01(MB)" xfId="1427"/>
    <cellStyle name="_Книга3_Form 01(MB) 2" xfId="3550"/>
    <cellStyle name="_Книга3_Form 01(MB)_DCF" xfId="1428"/>
    <cellStyle name="_Книга3_Form 01(MB)_DCF 2" xfId="3551"/>
    <cellStyle name="_Книга3_Form 01(MB)_DCF 3 с увел  объемами 14 12 07 " xfId="1429"/>
    <cellStyle name="_Книга3_Form 01(MB)_DCF 3 с увел  объемами 14 12 07  2" xfId="3552"/>
    <cellStyle name="_Книга3_Form 01(MB)_DCF_Pavlodar_9" xfId="1430"/>
    <cellStyle name="_Книга3_Form 01(MB)_DCF_Pavlodar_9 2" xfId="3553"/>
    <cellStyle name="_Книга3_Links_NK" xfId="1431"/>
    <cellStyle name="_Книга3_Links_NK 2" xfId="3554"/>
    <cellStyle name="_Книга3_Links_NK_DCF" xfId="1432"/>
    <cellStyle name="_Книга3_Links_NK_DCF 2" xfId="3555"/>
    <cellStyle name="_Книга3_Links_NK_DCF 3 с увел  объемами 14 12 07 " xfId="1433"/>
    <cellStyle name="_Книга3_Links_NK_DCF 3 с увел  объемами 14 12 07  2" xfId="3556"/>
    <cellStyle name="_Книга3_Links_NK_DCF_Pavlodar_9" xfId="1434"/>
    <cellStyle name="_Книга3_Links_NK_DCF_Pavlodar_9 2" xfId="3557"/>
    <cellStyle name="_Книга3_N20_5" xfId="1435"/>
    <cellStyle name="_Книга3_N20_5 2" xfId="3558"/>
    <cellStyle name="_Книга3_N20_5_DCF" xfId="1436"/>
    <cellStyle name="_Книга3_N20_5_DCF 2" xfId="3559"/>
    <cellStyle name="_Книга3_N20_5_DCF 3 с увел  объемами 14 12 07 " xfId="1437"/>
    <cellStyle name="_Книга3_N20_5_DCF 3 с увел  объемами 14 12 07  2" xfId="3560"/>
    <cellStyle name="_Книга3_N20_5_DCF_Pavlodar_9" xfId="1438"/>
    <cellStyle name="_Книга3_N20_5_DCF_Pavlodar_9 2" xfId="3561"/>
    <cellStyle name="_Книга3_N20_6" xfId="1439"/>
    <cellStyle name="_Книга3_N20_6 2" xfId="3562"/>
    <cellStyle name="_Книга3_N20_6_DCF" xfId="1440"/>
    <cellStyle name="_Книга3_N20_6_DCF 2" xfId="3563"/>
    <cellStyle name="_Книга3_N20_6_DCF 3 с увел  объемами 14 12 07 " xfId="1441"/>
    <cellStyle name="_Книга3_N20_6_DCF 3 с увел  объемами 14 12 07  2" xfId="3564"/>
    <cellStyle name="_Книга3_N20_6_DCF_Pavlodar_9" xfId="1442"/>
    <cellStyle name="_Книга3_N20_6_DCF_Pavlodar_9 2" xfId="3565"/>
    <cellStyle name="_Книга3_New Form10_2" xfId="1443"/>
    <cellStyle name="_Книга3_New Form10_2 2" xfId="3566"/>
    <cellStyle name="_Книга3_New Form10_2_DCF" xfId="1444"/>
    <cellStyle name="_Книга3_New Form10_2_DCF 2" xfId="3567"/>
    <cellStyle name="_Книга3_New Form10_2_DCF 3 с увел  объемами 14 12 07 " xfId="1445"/>
    <cellStyle name="_Книга3_New Form10_2_DCF 3 с увел  объемами 14 12 07  2" xfId="3568"/>
    <cellStyle name="_Книга3_New Form10_2_DCF_Pavlodar_9" xfId="1446"/>
    <cellStyle name="_Книга3_New Form10_2_DCF_Pavlodar_9 2" xfId="3569"/>
    <cellStyle name="_Книга3_Nsi" xfId="1447"/>
    <cellStyle name="_Книга3_Nsi - last version" xfId="1448"/>
    <cellStyle name="_Книга3_Nsi - last version 2" xfId="3571"/>
    <cellStyle name="_Книга3_Nsi - last version for programming" xfId="1449"/>
    <cellStyle name="_Книга3_Nsi - last version for programming 2" xfId="3572"/>
    <cellStyle name="_Книга3_Nsi - last version for programming_DCF" xfId="1450"/>
    <cellStyle name="_Книга3_Nsi - last version for programming_DCF 2" xfId="3573"/>
    <cellStyle name="_Книга3_Nsi - last version for programming_DCF 3 с увел  объемами 14 12 07 " xfId="1451"/>
    <cellStyle name="_Книга3_Nsi - last version for programming_DCF 3 с увел  объемами 14 12 07  2" xfId="3574"/>
    <cellStyle name="_Книга3_Nsi - last version for programming_DCF_Pavlodar_9" xfId="1452"/>
    <cellStyle name="_Книга3_Nsi - last version for programming_DCF_Pavlodar_9 2" xfId="3575"/>
    <cellStyle name="_Книга3_Nsi - last version_DCF" xfId="1453"/>
    <cellStyle name="_Книга3_Nsi - last version_DCF 2" xfId="3576"/>
    <cellStyle name="_Книга3_Nsi - last version_DCF 3 с увел  объемами 14 12 07 " xfId="1454"/>
    <cellStyle name="_Книга3_Nsi - last version_DCF 3 с увел  объемами 14 12 07  2" xfId="3577"/>
    <cellStyle name="_Книга3_Nsi - last version_DCF_Pavlodar_9" xfId="1455"/>
    <cellStyle name="_Книга3_Nsi - last version_DCF_Pavlodar_9 2" xfId="3578"/>
    <cellStyle name="_Книга3_Nsi - next_last version" xfId="1456"/>
    <cellStyle name="_Книга3_Nsi - next_last version 2" xfId="3579"/>
    <cellStyle name="_Книга3_Nsi - next_last version_DCF" xfId="1457"/>
    <cellStyle name="_Книга3_Nsi - next_last version_DCF 2" xfId="3580"/>
    <cellStyle name="_Книга3_Nsi - next_last version_DCF 3 с увел  объемами 14 12 07 " xfId="1458"/>
    <cellStyle name="_Книга3_Nsi - next_last version_DCF 3 с увел  объемами 14 12 07  2" xfId="3581"/>
    <cellStyle name="_Книга3_Nsi - next_last version_DCF_Pavlodar_9" xfId="1459"/>
    <cellStyle name="_Книга3_Nsi - next_last version_DCF_Pavlodar_9 2" xfId="3582"/>
    <cellStyle name="_Книга3_Nsi - plan - final" xfId="1460"/>
    <cellStyle name="_Книга3_Nsi - plan - final 2" xfId="3583"/>
    <cellStyle name="_Книга3_Nsi - plan - final_DCF" xfId="1461"/>
    <cellStyle name="_Книга3_Nsi - plan - final_DCF 2" xfId="3584"/>
    <cellStyle name="_Книга3_Nsi - plan - final_DCF 3 с увел  объемами 14 12 07 " xfId="1462"/>
    <cellStyle name="_Книга3_Nsi - plan - final_DCF 3 с увел  объемами 14 12 07  2" xfId="3585"/>
    <cellStyle name="_Книга3_Nsi - plan - final_DCF_Pavlodar_9" xfId="1463"/>
    <cellStyle name="_Книга3_Nsi - plan - final_DCF_Pavlodar_9 2" xfId="3586"/>
    <cellStyle name="_Книга3_Nsi 2" xfId="3570"/>
    <cellStyle name="_Книга3_Nsi 3" xfId="4397"/>
    <cellStyle name="_Книга3_Nsi -super_ last version" xfId="1464"/>
    <cellStyle name="_Книга3_Nsi -super_ last version 2" xfId="3587"/>
    <cellStyle name="_Книга3_Nsi -super_ last version_DCF" xfId="1465"/>
    <cellStyle name="_Книга3_Nsi -super_ last version_DCF 2" xfId="3588"/>
    <cellStyle name="_Книга3_Nsi -super_ last version_DCF 3 с увел  объемами 14 12 07 " xfId="1466"/>
    <cellStyle name="_Книга3_Nsi -super_ last version_DCF 3 с увел  объемами 14 12 07  2" xfId="3589"/>
    <cellStyle name="_Книга3_Nsi -super_ last version_DCF_Pavlodar_9" xfId="1467"/>
    <cellStyle name="_Книга3_Nsi -super_ last version_DCF_Pavlodar_9 2" xfId="3590"/>
    <cellStyle name="_Книга3_Nsi(2)" xfId="1468"/>
    <cellStyle name="_Книга3_Nsi(2) 2" xfId="3591"/>
    <cellStyle name="_Книга3_Nsi(2)_DCF" xfId="1469"/>
    <cellStyle name="_Книга3_Nsi(2)_DCF 2" xfId="3592"/>
    <cellStyle name="_Книга3_Nsi(2)_DCF 3 с увел  объемами 14 12 07 " xfId="1470"/>
    <cellStyle name="_Книга3_Nsi(2)_DCF 3 с увел  объемами 14 12 07  2" xfId="3593"/>
    <cellStyle name="_Книга3_Nsi(2)_DCF_Pavlodar_9" xfId="1471"/>
    <cellStyle name="_Книга3_Nsi(2)_DCF_Pavlodar_9 2" xfId="3594"/>
    <cellStyle name="_Книга3_Nsi_1" xfId="1472"/>
    <cellStyle name="_Книга3_Nsi_1 2" xfId="3595"/>
    <cellStyle name="_Книга3_Nsi_1_DCF" xfId="1473"/>
    <cellStyle name="_Книга3_Nsi_1_DCF 2" xfId="3596"/>
    <cellStyle name="_Книга3_Nsi_1_DCF 3 с увел  объемами 14 12 07 " xfId="1474"/>
    <cellStyle name="_Книга3_Nsi_1_DCF 3 с увел  объемами 14 12 07  2" xfId="3597"/>
    <cellStyle name="_Книга3_Nsi_1_DCF_Pavlodar_9" xfId="1475"/>
    <cellStyle name="_Книга3_Nsi_1_DCF_Pavlodar_9 2" xfId="3598"/>
    <cellStyle name="_Книга3_Nsi_139" xfId="1476"/>
    <cellStyle name="_Книга3_Nsi_139 2" xfId="3599"/>
    <cellStyle name="_Книга3_Nsi_139_DCF" xfId="1477"/>
    <cellStyle name="_Книга3_Nsi_139_DCF 2" xfId="3600"/>
    <cellStyle name="_Книга3_Nsi_139_DCF 3 с увел  объемами 14 12 07 " xfId="1478"/>
    <cellStyle name="_Книга3_Nsi_139_DCF 3 с увел  объемами 14 12 07  2" xfId="3601"/>
    <cellStyle name="_Книга3_Nsi_139_DCF_Pavlodar_9" xfId="1479"/>
    <cellStyle name="_Книга3_Nsi_139_DCF_Pavlodar_9 2" xfId="3602"/>
    <cellStyle name="_Книга3_Nsi_140" xfId="1480"/>
    <cellStyle name="_Книга3_Nsi_140 2" xfId="3603"/>
    <cellStyle name="_Книга3_Nsi_140(Зах)" xfId="1481"/>
    <cellStyle name="_Книга3_Nsi_140(Зах) 2" xfId="3604"/>
    <cellStyle name="_Книга3_Nsi_140(Зах)_DCF" xfId="1482"/>
    <cellStyle name="_Книга3_Nsi_140(Зах)_DCF 2" xfId="3605"/>
    <cellStyle name="_Книга3_Nsi_140(Зах)_DCF 3 с увел  объемами 14 12 07 " xfId="1483"/>
    <cellStyle name="_Книга3_Nsi_140(Зах)_DCF 3 с увел  объемами 14 12 07  2" xfId="3606"/>
    <cellStyle name="_Книга3_Nsi_140(Зах)_DCF_Pavlodar_9" xfId="1484"/>
    <cellStyle name="_Книга3_Nsi_140(Зах)_DCF_Pavlodar_9 2" xfId="3607"/>
    <cellStyle name="_Книга3_Nsi_140_DCF" xfId="1485"/>
    <cellStyle name="_Книга3_Nsi_140_DCF 2" xfId="3608"/>
    <cellStyle name="_Книга3_Nsi_140_DCF 3 с увел  объемами 14 12 07 " xfId="1486"/>
    <cellStyle name="_Книга3_Nsi_140_DCF 3 с увел  объемами 14 12 07  2" xfId="3609"/>
    <cellStyle name="_Книга3_Nsi_140_DCF_Pavlodar_9" xfId="1487"/>
    <cellStyle name="_Книга3_Nsi_140_DCF_Pavlodar_9 2" xfId="3610"/>
    <cellStyle name="_Книга3_Nsi_140_mod" xfId="1488"/>
    <cellStyle name="_Книга3_Nsi_140_mod 2" xfId="3611"/>
    <cellStyle name="_Книга3_Nsi_140_mod_DCF" xfId="1489"/>
    <cellStyle name="_Книга3_Nsi_140_mod_DCF 2" xfId="3612"/>
    <cellStyle name="_Книга3_Nsi_140_mod_DCF 3 с увел  объемами 14 12 07 " xfId="1490"/>
    <cellStyle name="_Книга3_Nsi_140_mod_DCF 3 с увел  объемами 14 12 07  2" xfId="3613"/>
    <cellStyle name="_Книга3_Nsi_140_mod_DCF_Pavlodar_9" xfId="1491"/>
    <cellStyle name="_Книга3_Nsi_140_mod_DCF_Pavlodar_9 2" xfId="3614"/>
    <cellStyle name="_Книга3_Nsi_158" xfId="1492"/>
    <cellStyle name="_Книга3_Nsi_158 2" xfId="3615"/>
    <cellStyle name="_Книга3_Nsi_158_DCF" xfId="1493"/>
    <cellStyle name="_Книга3_Nsi_158_DCF 2" xfId="3616"/>
    <cellStyle name="_Книга3_Nsi_158_DCF 3 с увел  объемами 14 12 07 " xfId="1494"/>
    <cellStyle name="_Книга3_Nsi_158_DCF 3 с увел  объемами 14 12 07  2" xfId="3617"/>
    <cellStyle name="_Книга3_Nsi_158_DCF_Pavlodar_9" xfId="1495"/>
    <cellStyle name="_Книга3_Nsi_158_DCF_Pavlodar_9 2" xfId="3618"/>
    <cellStyle name="_Книга3_Nsi_DCF" xfId="1496"/>
    <cellStyle name="_Книга3_Nsi_DCF 2" xfId="3619"/>
    <cellStyle name="_Книга3_Nsi_DCF 3 с увел  объемами 14 12 07 " xfId="1497"/>
    <cellStyle name="_Книга3_Nsi_DCF 3 с увел  объемами 14 12 07  2" xfId="3620"/>
    <cellStyle name="_Книга3_Nsi_DCF_Pavlodar_9" xfId="1498"/>
    <cellStyle name="_Книга3_Nsi_DCF_Pavlodar_9 2" xfId="3621"/>
    <cellStyle name="_Книга3_Nsi_Express" xfId="1499"/>
    <cellStyle name="_Книга3_Nsi_Express 2" xfId="3622"/>
    <cellStyle name="_Книга3_Nsi_Express_DCF" xfId="1500"/>
    <cellStyle name="_Книга3_Nsi_Express_DCF 2" xfId="3623"/>
    <cellStyle name="_Книга3_Nsi_Express_DCF 3 с увел  объемами 14 12 07 " xfId="1501"/>
    <cellStyle name="_Книга3_Nsi_Express_DCF 3 с увел  объемами 14 12 07  2" xfId="3624"/>
    <cellStyle name="_Книга3_Nsi_Express_DCF_Pavlodar_9" xfId="1502"/>
    <cellStyle name="_Книга3_Nsi_Express_DCF_Pavlodar_9 2" xfId="3625"/>
    <cellStyle name="_Книга3_Nsi_Jan1" xfId="1503"/>
    <cellStyle name="_Книга3_Nsi_Jan1 2" xfId="3626"/>
    <cellStyle name="_Книга3_Nsi_Jan1_DCF" xfId="1504"/>
    <cellStyle name="_Книга3_Nsi_Jan1_DCF 2" xfId="3627"/>
    <cellStyle name="_Книга3_Nsi_Jan1_DCF 3 с увел  объемами 14 12 07 " xfId="1505"/>
    <cellStyle name="_Книга3_Nsi_Jan1_DCF 3 с увел  объемами 14 12 07  2" xfId="3628"/>
    <cellStyle name="_Книга3_Nsi_Jan1_DCF_Pavlodar_9" xfId="1506"/>
    <cellStyle name="_Книга3_Nsi_Jan1_DCF_Pavlodar_9 2" xfId="3629"/>
    <cellStyle name="_Книга3_Nsi_test" xfId="1507"/>
    <cellStyle name="_Книга3_Nsi_test 2" xfId="3630"/>
    <cellStyle name="_Книга3_Nsi_test_DCF" xfId="1508"/>
    <cellStyle name="_Книга3_Nsi_test_DCF 2" xfId="3631"/>
    <cellStyle name="_Книга3_Nsi_test_DCF 3 с увел  объемами 14 12 07 " xfId="1509"/>
    <cellStyle name="_Книга3_Nsi_test_DCF 3 с увел  объемами 14 12 07  2" xfId="3632"/>
    <cellStyle name="_Книга3_Nsi_test_DCF_Pavlodar_9" xfId="1510"/>
    <cellStyle name="_Книга3_Nsi_test_DCF_Pavlodar_9 2" xfId="3633"/>
    <cellStyle name="_Книга3_Nsi2" xfId="1511"/>
    <cellStyle name="_Книга3_Nsi2 2" xfId="3634"/>
    <cellStyle name="_Книга3_Nsi2_DCF" xfId="1512"/>
    <cellStyle name="_Книга3_Nsi2_DCF 2" xfId="3635"/>
    <cellStyle name="_Книга3_Nsi2_DCF 3 с увел  объемами 14 12 07 " xfId="1513"/>
    <cellStyle name="_Книга3_Nsi2_DCF 3 с увел  объемами 14 12 07  2" xfId="3636"/>
    <cellStyle name="_Книга3_Nsi2_DCF_Pavlodar_9" xfId="1514"/>
    <cellStyle name="_Книга3_Nsi2_DCF_Pavlodar_9 2" xfId="3637"/>
    <cellStyle name="_Книга3_Nsi-Services" xfId="1515"/>
    <cellStyle name="_Книга3_Nsi-Services 2" xfId="3638"/>
    <cellStyle name="_Книга3_Nsi-Services_DCF" xfId="1516"/>
    <cellStyle name="_Книга3_Nsi-Services_DCF 2" xfId="3639"/>
    <cellStyle name="_Книга3_Nsi-Services_DCF 3 с увел  объемами 14 12 07 " xfId="1517"/>
    <cellStyle name="_Книга3_Nsi-Services_DCF 3 с увел  объемами 14 12 07  2" xfId="3640"/>
    <cellStyle name="_Книга3_Nsi-Services_DCF_Pavlodar_9" xfId="1518"/>
    <cellStyle name="_Книга3_Nsi-Services_DCF_Pavlodar_9 2" xfId="3641"/>
    <cellStyle name="_Книга3_P&amp;L" xfId="1519"/>
    <cellStyle name="_Книга3_P&amp;L 2" xfId="3642"/>
    <cellStyle name="_Книга3_P&amp;L_DCF" xfId="1520"/>
    <cellStyle name="_Книга3_P&amp;L_DCF 2" xfId="3643"/>
    <cellStyle name="_Книга3_P&amp;L_DCF 3 с увел  объемами 14 12 07 " xfId="1521"/>
    <cellStyle name="_Книга3_P&amp;L_DCF 3 с увел  объемами 14 12 07  2" xfId="3644"/>
    <cellStyle name="_Книга3_P&amp;L_DCF_Pavlodar_9" xfId="1522"/>
    <cellStyle name="_Книга3_P&amp;L_DCF_Pavlodar_9 2" xfId="3645"/>
    <cellStyle name="_Книга3_S0400" xfId="1523"/>
    <cellStyle name="_Книга3_S0400 2" xfId="3646"/>
    <cellStyle name="_Книга3_S0400_DCF" xfId="1524"/>
    <cellStyle name="_Книга3_S0400_DCF 2" xfId="3647"/>
    <cellStyle name="_Книга3_S0400_DCF 3 с увел  объемами 14 12 07 " xfId="1525"/>
    <cellStyle name="_Книга3_S0400_DCF 3 с увел  объемами 14 12 07  2" xfId="3648"/>
    <cellStyle name="_Книга3_S0400_DCF_Pavlodar_9" xfId="1526"/>
    <cellStyle name="_Книга3_S0400_DCF_Pavlodar_9 2" xfId="3649"/>
    <cellStyle name="_Книга3_S13001" xfId="1527"/>
    <cellStyle name="_Книга3_S13001 2" xfId="3650"/>
    <cellStyle name="_Книга3_S13001_DCF" xfId="1528"/>
    <cellStyle name="_Книга3_S13001_DCF 2" xfId="3651"/>
    <cellStyle name="_Книга3_S13001_DCF 3 с увел  объемами 14 12 07 " xfId="1529"/>
    <cellStyle name="_Книга3_S13001_DCF 3 с увел  объемами 14 12 07  2" xfId="3652"/>
    <cellStyle name="_Книга3_S13001_DCF_Pavlodar_9" xfId="1530"/>
    <cellStyle name="_Книга3_S13001_DCF_Pavlodar_9 2" xfId="3653"/>
    <cellStyle name="_Книга3_Sheet1" xfId="1531"/>
    <cellStyle name="_Книга3_Sheet1 2" xfId="3654"/>
    <cellStyle name="_Книга3_Sheet1_DCF" xfId="1532"/>
    <cellStyle name="_Книга3_Sheet1_DCF 2" xfId="3655"/>
    <cellStyle name="_Книга3_Sheet1_DCF 3 с увел  объемами 14 12 07 " xfId="1533"/>
    <cellStyle name="_Книга3_Sheet1_DCF 3 с увел  объемами 14 12 07  2" xfId="3656"/>
    <cellStyle name="_Книга3_Sheet1_DCF_Pavlodar_9" xfId="1534"/>
    <cellStyle name="_Книга3_Sheet1_DCF_Pavlodar_9 2" xfId="3657"/>
    <cellStyle name="_Книга3_sofi - plan_AP270202ii" xfId="1535"/>
    <cellStyle name="_Книга3_sofi - plan_AP270202ii 2" xfId="3658"/>
    <cellStyle name="_Книга3_sofi - plan_AP270202ii_DCF" xfId="1536"/>
    <cellStyle name="_Книга3_sofi - plan_AP270202ii_DCF 2" xfId="3659"/>
    <cellStyle name="_Книга3_sofi - plan_AP270202ii_DCF 3 с увел  объемами 14 12 07 " xfId="1537"/>
    <cellStyle name="_Книга3_sofi - plan_AP270202ii_DCF 3 с увел  объемами 14 12 07  2" xfId="3660"/>
    <cellStyle name="_Книга3_sofi - plan_AP270202ii_DCF_Pavlodar_9" xfId="1538"/>
    <cellStyle name="_Книга3_sofi - plan_AP270202ii_DCF_Pavlodar_9 2" xfId="3661"/>
    <cellStyle name="_Книга3_sofi - plan_AP270202iii" xfId="1539"/>
    <cellStyle name="_Книга3_sofi - plan_AP270202iii 2" xfId="3662"/>
    <cellStyle name="_Книга3_sofi - plan_AP270202iii_DCF" xfId="1540"/>
    <cellStyle name="_Книга3_sofi - plan_AP270202iii_DCF 2" xfId="3663"/>
    <cellStyle name="_Книга3_sofi - plan_AP270202iii_DCF 3 с увел  объемами 14 12 07 " xfId="1541"/>
    <cellStyle name="_Книга3_sofi - plan_AP270202iii_DCF 3 с увел  объемами 14 12 07  2" xfId="3664"/>
    <cellStyle name="_Книга3_sofi - plan_AP270202iii_DCF_Pavlodar_9" xfId="1542"/>
    <cellStyle name="_Книга3_sofi - plan_AP270202iii_DCF_Pavlodar_9 2" xfId="3665"/>
    <cellStyle name="_Книга3_sofi - plan_AP270202iv" xfId="1543"/>
    <cellStyle name="_Книга3_sofi - plan_AP270202iv 2" xfId="3666"/>
    <cellStyle name="_Книга3_sofi - plan_AP270202iv_DCF" xfId="1544"/>
    <cellStyle name="_Книга3_sofi - plan_AP270202iv_DCF 2" xfId="3667"/>
    <cellStyle name="_Книга3_sofi - plan_AP270202iv_DCF 3 с увел  объемами 14 12 07 " xfId="1545"/>
    <cellStyle name="_Книга3_sofi - plan_AP270202iv_DCF 3 с увел  объемами 14 12 07  2" xfId="3668"/>
    <cellStyle name="_Книга3_sofi - plan_AP270202iv_DCF_Pavlodar_9" xfId="1546"/>
    <cellStyle name="_Книга3_sofi - plan_AP270202iv_DCF_Pavlodar_9 2" xfId="3669"/>
    <cellStyle name="_Книга3_Sofi vs Sobi" xfId="1547"/>
    <cellStyle name="_Книга3_Sofi vs Sobi 2" xfId="3670"/>
    <cellStyle name="_Книга3_Sofi vs Sobi_DCF" xfId="1548"/>
    <cellStyle name="_Книга3_Sofi vs Sobi_DCF 2" xfId="3671"/>
    <cellStyle name="_Книга3_Sofi vs Sobi_DCF 3 с увел  объемами 14 12 07 " xfId="1549"/>
    <cellStyle name="_Книга3_Sofi vs Sobi_DCF 3 с увел  объемами 14 12 07  2" xfId="3672"/>
    <cellStyle name="_Книга3_Sofi vs Sobi_DCF_Pavlodar_9" xfId="1550"/>
    <cellStyle name="_Книга3_Sofi vs Sobi_DCF_Pavlodar_9 2" xfId="3673"/>
    <cellStyle name="_Книга3_Sofi_PBD 27-11-01" xfId="1551"/>
    <cellStyle name="_Книга3_Sofi_PBD 27-11-01 2" xfId="3674"/>
    <cellStyle name="_Книга3_Sofi_PBD 27-11-01_DCF" xfId="1552"/>
    <cellStyle name="_Книга3_Sofi_PBD 27-11-01_DCF 2" xfId="3675"/>
    <cellStyle name="_Книга3_Sofi_PBD 27-11-01_DCF 3 с увел  объемами 14 12 07 " xfId="1553"/>
    <cellStyle name="_Книга3_Sofi_PBD 27-11-01_DCF 3 с увел  объемами 14 12 07  2" xfId="3676"/>
    <cellStyle name="_Книга3_Sofi_PBD 27-11-01_DCF_Pavlodar_9" xfId="1554"/>
    <cellStyle name="_Книга3_Sofi_PBD 27-11-01_DCF_Pavlodar_9 2" xfId="3677"/>
    <cellStyle name="_Книга3_SOFI_TEPs_AOK_130902" xfId="1555"/>
    <cellStyle name="_Книга3_SOFI_TEPs_AOK_130902 2" xfId="3678"/>
    <cellStyle name="_Книга3_SOFI_TEPs_AOK_130902_DCF" xfId="1556"/>
    <cellStyle name="_Книга3_SOFI_TEPs_AOK_130902_DCF 2" xfId="3679"/>
    <cellStyle name="_Книга3_SOFI_TEPs_AOK_130902_DCF 3 с увел  объемами 14 12 07 " xfId="1557"/>
    <cellStyle name="_Книга3_SOFI_TEPs_AOK_130902_DCF 3 с увел  объемами 14 12 07  2" xfId="3680"/>
    <cellStyle name="_Книга3_SOFI_TEPs_AOK_130902_DCF_Pavlodar_9" xfId="1558"/>
    <cellStyle name="_Книга3_SOFI_TEPs_AOK_130902_DCF_Pavlodar_9 2" xfId="3681"/>
    <cellStyle name="_Книга3_Sofi145a" xfId="1559"/>
    <cellStyle name="_Книга3_Sofi145a 2" xfId="3682"/>
    <cellStyle name="_Книга3_Sofi145a_DCF" xfId="1560"/>
    <cellStyle name="_Книга3_Sofi145a_DCF 2" xfId="3683"/>
    <cellStyle name="_Книга3_Sofi145a_DCF 3 с увел  объемами 14 12 07 " xfId="1561"/>
    <cellStyle name="_Книга3_Sofi145a_DCF 3 с увел  объемами 14 12 07  2" xfId="3684"/>
    <cellStyle name="_Книга3_Sofi145a_DCF_Pavlodar_9" xfId="1562"/>
    <cellStyle name="_Книга3_Sofi145a_DCF_Pavlodar_9 2" xfId="3685"/>
    <cellStyle name="_Книга3_Sofi153" xfId="1563"/>
    <cellStyle name="_Книга3_Sofi153 2" xfId="3686"/>
    <cellStyle name="_Книга3_Sofi153_DCF" xfId="1564"/>
    <cellStyle name="_Книга3_Sofi153_DCF 2" xfId="3687"/>
    <cellStyle name="_Книга3_Sofi153_DCF 3 с увел  объемами 14 12 07 " xfId="1565"/>
    <cellStyle name="_Книга3_Sofi153_DCF 3 с увел  объемами 14 12 07  2" xfId="3688"/>
    <cellStyle name="_Книга3_Sofi153_DCF_Pavlodar_9" xfId="1566"/>
    <cellStyle name="_Книга3_Sofi153_DCF_Pavlodar_9 2" xfId="3689"/>
    <cellStyle name="_Книга3_Summary" xfId="1567"/>
    <cellStyle name="_Книга3_Summary 2" xfId="3690"/>
    <cellStyle name="_Книга3_Summary_DCF" xfId="1568"/>
    <cellStyle name="_Книга3_Summary_DCF 2" xfId="3691"/>
    <cellStyle name="_Книга3_Summary_DCF 3 с увел  объемами 14 12 07 " xfId="1569"/>
    <cellStyle name="_Книга3_Summary_DCF 3 с увел  объемами 14 12 07  2" xfId="3692"/>
    <cellStyle name="_Книга3_Summary_DCF_Pavlodar_9" xfId="1570"/>
    <cellStyle name="_Книга3_Summary_DCF_Pavlodar_9 2" xfId="3693"/>
    <cellStyle name="_Книга3_SXXXX_Express_c Links" xfId="1571"/>
    <cellStyle name="_Книга3_SXXXX_Express_c Links 2" xfId="3694"/>
    <cellStyle name="_Книга3_SXXXX_Express_c Links_DCF" xfId="1572"/>
    <cellStyle name="_Книга3_SXXXX_Express_c Links_DCF 2" xfId="3695"/>
    <cellStyle name="_Книга3_SXXXX_Express_c Links_DCF 3 с увел  объемами 14 12 07 " xfId="1573"/>
    <cellStyle name="_Книга3_SXXXX_Express_c Links_DCF 3 с увел  объемами 14 12 07  2" xfId="3696"/>
    <cellStyle name="_Книга3_SXXXX_Express_c Links_DCF_Pavlodar_9" xfId="1574"/>
    <cellStyle name="_Книга3_SXXXX_Express_c Links_DCF_Pavlodar_9 2" xfId="3697"/>
    <cellStyle name="_Книга3_Tax_form_1кв_3" xfId="1575"/>
    <cellStyle name="_Книга3_Tax_form_1кв_3 2" xfId="3698"/>
    <cellStyle name="_Книга3_Tax_form_1кв_3_DCF" xfId="1576"/>
    <cellStyle name="_Книга3_Tax_form_1кв_3_DCF 2" xfId="3699"/>
    <cellStyle name="_Книга3_Tax_form_1кв_3_DCF 3 с увел  объемами 14 12 07 " xfId="1577"/>
    <cellStyle name="_Книга3_Tax_form_1кв_3_DCF 3 с увел  объемами 14 12 07  2" xfId="3700"/>
    <cellStyle name="_Книга3_Tax_form_1кв_3_DCF_Pavlodar_9" xfId="1578"/>
    <cellStyle name="_Книга3_Tax_form_1кв_3_DCF_Pavlodar_9 2" xfId="3701"/>
    <cellStyle name="_Книга3_test_11" xfId="1579"/>
    <cellStyle name="_Книга3_test_11 2" xfId="3702"/>
    <cellStyle name="_Книга3_test_11_DCF" xfId="1580"/>
    <cellStyle name="_Книга3_test_11_DCF 2" xfId="3703"/>
    <cellStyle name="_Книга3_test_11_DCF 3 с увел  объемами 14 12 07 " xfId="1581"/>
    <cellStyle name="_Книга3_test_11_DCF 3 с увел  объемами 14 12 07  2" xfId="3704"/>
    <cellStyle name="_Книга3_test_11_DCF_Pavlodar_9" xfId="1582"/>
    <cellStyle name="_Книга3_test_11_DCF_Pavlodar_9 2" xfId="3705"/>
    <cellStyle name="_Книга3_БКЭ" xfId="1583"/>
    <cellStyle name="_Книга3_БКЭ 2" xfId="3706"/>
    <cellStyle name="_Книга3_БКЭ_DCF" xfId="1584"/>
    <cellStyle name="_Книга3_БКЭ_DCF 2" xfId="3707"/>
    <cellStyle name="_Книга3_БКЭ_DCF 3 с увел  объемами 14 12 07 " xfId="1585"/>
    <cellStyle name="_Книга3_БКЭ_DCF 3 с увел  объемами 14 12 07  2" xfId="3708"/>
    <cellStyle name="_Книга3_БКЭ_DCF_Pavlodar_9" xfId="1586"/>
    <cellStyle name="_Книга3_БКЭ_DCF_Pavlodar_9 2" xfId="3709"/>
    <cellStyle name="_Книга3_для вставки в пакет за 2001" xfId="1587"/>
    <cellStyle name="_Книга3_для вставки в пакет за 2001 2" xfId="3710"/>
    <cellStyle name="_Книга3_для вставки в пакет за 2001_DCF" xfId="1588"/>
    <cellStyle name="_Книга3_для вставки в пакет за 2001_DCF 2" xfId="3711"/>
    <cellStyle name="_Книга3_для вставки в пакет за 2001_DCF 3 с увел  объемами 14 12 07 " xfId="1589"/>
    <cellStyle name="_Книга3_для вставки в пакет за 2001_DCF 3 с увел  объемами 14 12 07  2" xfId="3712"/>
    <cellStyle name="_Книга3_для вставки в пакет за 2001_DCF_Pavlodar_9" xfId="1590"/>
    <cellStyle name="_Книга3_для вставки в пакет за 2001_DCF_Pavlodar_9 2" xfId="3713"/>
    <cellStyle name="_Книга3_дляГалиныВ" xfId="1591"/>
    <cellStyle name="_Книга3_дляГалиныВ 2" xfId="3714"/>
    <cellStyle name="_Книга3_дляГалиныВ_DCF" xfId="1592"/>
    <cellStyle name="_Книга3_дляГалиныВ_DCF 2" xfId="3715"/>
    <cellStyle name="_Книга3_дляГалиныВ_DCF 3 с увел  объемами 14 12 07 " xfId="1593"/>
    <cellStyle name="_Книга3_дляГалиныВ_DCF 3 с увел  объемами 14 12 07  2" xfId="3716"/>
    <cellStyle name="_Книга3_дляГалиныВ_DCF_Pavlodar_9" xfId="1594"/>
    <cellStyle name="_Книга3_дляГалиныВ_DCF_Pavlodar_9 2" xfId="3717"/>
    <cellStyle name="_Книга3_Книга7" xfId="1595"/>
    <cellStyle name="_Книга3_Книга7 2" xfId="3718"/>
    <cellStyle name="_Книга3_Книга7_DCF" xfId="1596"/>
    <cellStyle name="_Книга3_Книга7_DCF 2" xfId="3719"/>
    <cellStyle name="_Книга3_Книга7_DCF 3 с увел  объемами 14 12 07 " xfId="1597"/>
    <cellStyle name="_Книга3_Книга7_DCF 3 с увел  объемами 14 12 07  2" xfId="3720"/>
    <cellStyle name="_Книга3_Книга7_DCF_Pavlodar_9" xfId="1598"/>
    <cellStyle name="_Книга3_Книга7_DCF_Pavlodar_9 2" xfId="3721"/>
    <cellStyle name="_Книга3_Лист1" xfId="1599"/>
    <cellStyle name="_Книга3_Лист1 2" xfId="3722"/>
    <cellStyle name="_Книга3_Лист1_DCF" xfId="1600"/>
    <cellStyle name="_Книга3_Лист1_DCF 2" xfId="3723"/>
    <cellStyle name="_Книга3_Лист1_DCF 3 с увел  объемами 14 12 07 " xfId="1601"/>
    <cellStyle name="_Книга3_Лист1_DCF 3 с увел  объемами 14 12 07  2" xfId="3724"/>
    <cellStyle name="_Книга3_Лист1_DCF_Pavlodar_9" xfId="1602"/>
    <cellStyle name="_Книга3_Лист1_DCF_Pavlodar_9 2" xfId="3725"/>
    <cellStyle name="_Книга3_ОСН. ДЕЯТ." xfId="1603"/>
    <cellStyle name="_Книга3_ОСН. ДЕЯТ. 2" xfId="3726"/>
    <cellStyle name="_Книга3_ОСН. ДЕЯТ._DCF" xfId="1604"/>
    <cellStyle name="_Книга3_ОСН. ДЕЯТ._DCF 2" xfId="3727"/>
    <cellStyle name="_Книга3_ОСН. ДЕЯТ._DCF 3 с увел  объемами 14 12 07 " xfId="1605"/>
    <cellStyle name="_Книга3_ОСН. ДЕЯТ._DCF 3 с увел  объемами 14 12 07  2" xfId="3728"/>
    <cellStyle name="_Книга3_ОСН. ДЕЯТ._DCF_Pavlodar_9" xfId="1606"/>
    <cellStyle name="_Книга3_ОСН. ДЕЯТ._DCF_Pavlodar_9 2" xfId="3729"/>
    <cellStyle name="_Книга3_Подразделения" xfId="1607"/>
    <cellStyle name="_Книга3_Подразделения 2" xfId="3730"/>
    <cellStyle name="_Книга3_Подразделения_DCF" xfId="1608"/>
    <cellStyle name="_Книга3_Подразделения_DCF 2" xfId="3731"/>
    <cellStyle name="_Книга3_Подразделения_DCF 3 с увел  объемами 14 12 07 " xfId="1609"/>
    <cellStyle name="_Книга3_Подразделения_DCF 3 с увел  объемами 14 12 07  2" xfId="3732"/>
    <cellStyle name="_Книга3_Подразделения_DCF_Pavlodar_9" xfId="1610"/>
    <cellStyle name="_Книга3_Подразделения_DCF_Pavlodar_9 2" xfId="3733"/>
    <cellStyle name="_Книга3_Список тиражирования" xfId="1611"/>
    <cellStyle name="_Книга3_Список тиражирования 2" xfId="3734"/>
    <cellStyle name="_Книга3_Список тиражирования_DCF" xfId="1612"/>
    <cellStyle name="_Книга3_Список тиражирования_DCF 2" xfId="3735"/>
    <cellStyle name="_Книга3_Список тиражирования_DCF 3 с увел  объемами 14 12 07 " xfId="1613"/>
    <cellStyle name="_Книга3_Список тиражирования_DCF 3 с увел  объемами 14 12 07  2" xfId="3736"/>
    <cellStyle name="_Книга3_Список тиражирования_DCF_Pavlodar_9" xfId="1614"/>
    <cellStyle name="_Книга3_Список тиражирования_DCF_Pavlodar_9 2" xfId="3737"/>
    <cellStyle name="_Книга3_Форма 12 last" xfId="1615"/>
    <cellStyle name="_Книга3_Форма 12 last 2" xfId="3738"/>
    <cellStyle name="_Книга3_Форма 12 last_DCF" xfId="1616"/>
    <cellStyle name="_Книга3_Форма 12 last_DCF 2" xfId="3739"/>
    <cellStyle name="_Книга3_Форма 12 last_DCF 3 с увел  объемами 14 12 07 " xfId="1617"/>
    <cellStyle name="_Книга3_Форма 12 last_DCF 3 с увел  объемами 14 12 07  2" xfId="3740"/>
    <cellStyle name="_Книга3_Форма 12 last_DCF_Pavlodar_9" xfId="1618"/>
    <cellStyle name="_Книга3_Форма 12 last_DCF_Pavlodar_9 2" xfId="3741"/>
    <cellStyle name="_Книга7" xfId="1619"/>
    <cellStyle name="_Книга7 2" xfId="3742"/>
    <cellStyle name="_Книга7_Capex-new" xfId="1620"/>
    <cellStyle name="_Книга7_Capex-new 2" xfId="3743"/>
    <cellStyle name="_Книга7_Capex-new_DCF" xfId="1621"/>
    <cellStyle name="_Книга7_Capex-new_DCF 2" xfId="3744"/>
    <cellStyle name="_Книга7_Capex-new_DCF 3 с увел  объемами 14 12 07 " xfId="1622"/>
    <cellStyle name="_Книга7_Capex-new_DCF 3 с увел  объемами 14 12 07  2" xfId="3745"/>
    <cellStyle name="_Книга7_Capex-new_DCF_Pavlodar_9" xfId="1623"/>
    <cellStyle name="_Книга7_Capex-new_DCF_Pavlodar_9 2" xfId="3746"/>
    <cellStyle name="_Книга7_DCF" xfId="1624"/>
    <cellStyle name="_Книга7_DCF 2" xfId="3747"/>
    <cellStyle name="_Книга7_DCF 3 с увел  объемами 14 12 07 " xfId="1625"/>
    <cellStyle name="_Книга7_DCF 3 с увел  объемами 14 12 07  2" xfId="3748"/>
    <cellStyle name="_Книга7_DCF_Pavlodar_9" xfId="1626"/>
    <cellStyle name="_Книга7_DCF_Pavlodar_9 2" xfId="3749"/>
    <cellStyle name="_Книга7_Financial Plan - final_2" xfId="1627"/>
    <cellStyle name="_Книга7_Financial Plan - final_2 2" xfId="3750"/>
    <cellStyle name="_Книга7_Financial Plan - final_2_DCF" xfId="1628"/>
    <cellStyle name="_Книга7_Financial Plan - final_2_DCF 2" xfId="3751"/>
    <cellStyle name="_Книга7_Financial Plan - final_2_DCF 3 с увел  объемами 14 12 07 " xfId="1629"/>
    <cellStyle name="_Книга7_Financial Plan - final_2_DCF 3 с увел  объемами 14 12 07  2" xfId="3752"/>
    <cellStyle name="_Книга7_Financial Plan - final_2_DCF_Pavlodar_9" xfId="1630"/>
    <cellStyle name="_Книга7_Financial Plan - final_2_DCF_Pavlodar_9 2" xfId="3753"/>
    <cellStyle name="_Книга7_Form 01(MB)" xfId="1631"/>
    <cellStyle name="_Книга7_Form 01(MB) 2" xfId="3754"/>
    <cellStyle name="_Книга7_Form 01(MB)_DCF" xfId="1632"/>
    <cellStyle name="_Книга7_Form 01(MB)_DCF 2" xfId="3755"/>
    <cellStyle name="_Книга7_Form 01(MB)_DCF 3 с увел  объемами 14 12 07 " xfId="1633"/>
    <cellStyle name="_Книга7_Form 01(MB)_DCF 3 с увел  объемами 14 12 07  2" xfId="3756"/>
    <cellStyle name="_Книга7_Form 01(MB)_DCF_Pavlodar_9" xfId="1634"/>
    <cellStyle name="_Книга7_Form 01(MB)_DCF_Pavlodar_9 2" xfId="3757"/>
    <cellStyle name="_Книга7_Links_NK" xfId="1635"/>
    <cellStyle name="_Книга7_Links_NK 2" xfId="3758"/>
    <cellStyle name="_Книга7_Links_NK_DCF" xfId="1636"/>
    <cellStyle name="_Книга7_Links_NK_DCF 2" xfId="3759"/>
    <cellStyle name="_Книга7_Links_NK_DCF 3 с увел  объемами 14 12 07 " xfId="1637"/>
    <cellStyle name="_Книга7_Links_NK_DCF 3 с увел  объемами 14 12 07  2" xfId="3760"/>
    <cellStyle name="_Книга7_Links_NK_DCF_Pavlodar_9" xfId="1638"/>
    <cellStyle name="_Книга7_Links_NK_DCF_Pavlodar_9 2" xfId="3761"/>
    <cellStyle name="_Книга7_N20_5" xfId="1639"/>
    <cellStyle name="_Книга7_N20_5 2" xfId="3762"/>
    <cellStyle name="_Книга7_N20_5_DCF" xfId="1640"/>
    <cellStyle name="_Книга7_N20_5_DCF 2" xfId="3763"/>
    <cellStyle name="_Книга7_N20_5_DCF 3 с увел  объемами 14 12 07 " xfId="1641"/>
    <cellStyle name="_Книга7_N20_5_DCF 3 с увел  объемами 14 12 07  2" xfId="3764"/>
    <cellStyle name="_Книга7_N20_5_DCF_Pavlodar_9" xfId="1642"/>
    <cellStyle name="_Книга7_N20_5_DCF_Pavlodar_9 2" xfId="3765"/>
    <cellStyle name="_Книга7_N20_6" xfId="1643"/>
    <cellStyle name="_Книга7_N20_6 2" xfId="3766"/>
    <cellStyle name="_Книга7_N20_6_DCF" xfId="1644"/>
    <cellStyle name="_Книга7_N20_6_DCF 2" xfId="3767"/>
    <cellStyle name="_Книга7_N20_6_DCF 3 с увел  объемами 14 12 07 " xfId="1645"/>
    <cellStyle name="_Книга7_N20_6_DCF 3 с увел  объемами 14 12 07  2" xfId="3768"/>
    <cellStyle name="_Книга7_N20_6_DCF_Pavlodar_9" xfId="1646"/>
    <cellStyle name="_Книга7_N20_6_DCF_Pavlodar_9 2" xfId="3769"/>
    <cellStyle name="_Книга7_New Form10_2" xfId="1647"/>
    <cellStyle name="_Книга7_New Form10_2 2" xfId="3770"/>
    <cellStyle name="_Книга7_New Form10_2_DCF" xfId="1648"/>
    <cellStyle name="_Книга7_New Form10_2_DCF 2" xfId="3771"/>
    <cellStyle name="_Книга7_New Form10_2_DCF 3 с увел  объемами 14 12 07 " xfId="1649"/>
    <cellStyle name="_Книга7_New Form10_2_DCF 3 с увел  объемами 14 12 07  2" xfId="3772"/>
    <cellStyle name="_Книга7_New Form10_2_DCF_Pavlodar_9" xfId="1650"/>
    <cellStyle name="_Книга7_New Form10_2_DCF_Pavlodar_9 2" xfId="3773"/>
    <cellStyle name="_Книга7_Nsi" xfId="1651"/>
    <cellStyle name="_Книга7_Nsi - last version" xfId="1652"/>
    <cellStyle name="_Книга7_Nsi - last version 2" xfId="3775"/>
    <cellStyle name="_Книга7_Nsi - last version for programming" xfId="1653"/>
    <cellStyle name="_Книга7_Nsi - last version for programming 2" xfId="3776"/>
    <cellStyle name="_Книга7_Nsi - last version for programming_DCF" xfId="1654"/>
    <cellStyle name="_Книга7_Nsi - last version for programming_DCF 2" xfId="3777"/>
    <cellStyle name="_Книга7_Nsi - last version for programming_DCF 3 с увел  объемами 14 12 07 " xfId="1655"/>
    <cellStyle name="_Книга7_Nsi - last version for programming_DCF 3 с увел  объемами 14 12 07  2" xfId="3778"/>
    <cellStyle name="_Книга7_Nsi - last version for programming_DCF_Pavlodar_9" xfId="1656"/>
    <cellStyle name="_Книга7_Nsi - last version for programming_DCF_Pavlodar_9 2" xfId="3779"/>
    <cellStyle name="_Книга7_Nsi - last version_DCF" xfId="1657"/>
    <cellStyle name="_Книга7_Nsi - last version_DCF 2" xfId="3780"/>
    <cellStyle name="_Книга7_Nsi - last version_DCF 3 с увел  объемами 14 12 07 " xfId="1658"/>
    <cellStyle name="_Книга7_Nsi - last version_DCF 3 с увел  объемами 14 12 07  2" xfId="3781"/>
    <cellStyle name="_Книга7_Nsi - last version_DCF_Pavlodar_9" xfId="1659"/>
    <cellStyle name="_Книга7_Nsi - last version_DCF_Pavlodar_9 2" xfId="3782"/>
    <cellStyle name="_Книга7_Nsi - next_last version" xfId="1660"/>
    <cellStyle name="_Книга7_Nsi - next_last version 2" xfId="3783"/>
    <cellStyle name="_Книга7_Nsi - next_last version_DCF" xfId="1661"/>
    <cellStyle name="_Книга7_Nsi - next_last version_DCF 2" xfId="3784"/>
    <cellStyle name="_Книга7_Nsi - next_last version_DCF 3 с увел  объемами 14 12 07 " xfId="1662"/>
    <cellStyle name="_Книга7_Nsi - next_last version_DCF 3 с увел  объемами 14 12 07  2" xfId="3785"/>
    <cellStyle name="_Книга7_Nsi - next_last version_DCF_Pavlodar_9" xfId="1663"/>
    <cellStyle name="_Книга7_Nsi - next_last version_DCF_Pavlodar_9 2" xfId="3786"/>
    <cellStyle name="_Книга7_Nsi - plan - final" xfId="1664"/>
    <cellStyle name="_Книга7_Nsi - plan - final 2" xfId="3787"/>
    <cellStyle name="_Книга7_Nsi - plan - final_DCF" xfId="1665"/>
    <cellStyle name="_Книга7_Nsi - plan - final_DCF 2" xfId="3788"/>
    <cellStyle name="_Книга7_Nsi - plan - final_DCF 3 с увел  объемами 14 12 07 " xfId="1666"/>
    <cellStyle name="_Книга7_Nsi - plan - final_DCF 3 с увел  объемами 14 12 07  2" xfId="3789"/>
    <cellStyle name="_Книга7_Nsi - plan - final_DCF_Pavlodar_9" xfId="1667"/>
    <cellStyle name="_Книга7_Nsi - plan - final_DCF_Pavlodar_9 2" xfId="3790"/>
    <cellStyle name="_Книга7_Nsi 2" xfId="3774"/>
    <cellStyle name="_Книга7_Nsi 3" xfId="4398"/>
    <cellStyle name="_Книга7_Nsi -super_ last version" xfId="1668"/>
    <cellStyle name="_Книга7_Nsi -super_ last version 2" xfId="3791"/>
    <cellStyle name="_Книга7_Nsi -super_ last version_DCF" xfId="1669"/>
    <cellStyle name="_Книга7_Nsi -super_ last version_DCF 2" xfId="3792"/>
    <cellStyle name="_Книга7_Nsi -super_ last version_DCF 3 с увел  объемами 14 12 07 " xfId="1670"/>
    <cellStyle name="_Книга7_Nsi -super_ last version_DCF 3 с увел  объемами 14 12 07  2" xfId="3793"/>
    <cellStyle name="_Книга7_Nsi -super_ last version_DCF_Pavlodar_9" xfId="1671"/>
    <cellStyle name="_Книга7_Nsi -super_ last version_DCF_Pavlodar_9 2" xfId="3794"/>
    <cellStyle name="_Книга7_Nsi(2)" xfId="1672"/>
    <cellStyle name="_Книга7_Nsi(2) 2" xfId="3795"/>
    <cellStyle name="_Книга7_Nsi(2)_DCF" xfId="1673"/>
    <cellStyle name="_Книга7_Nsi(2)_DCF 2" xfId="3796"/>
    <cellStyle name="_Книга7_Nsi(2)_DCF 3 с увел  объемами 14 12 07 " xfId="1674"/>
    <cellStyle name="_Книга7_Nsi(2)_DCF 3 с увел  объемами 14 12 07  2" xfId="3797"/>
    <cellStyle name="_Книга7_Nsi(2)_DCF_Pavlodar_9" xfId="1675"/>
    <cellStyle name="_Книга7_Nsi(2)_DCF_Pavlodar_9 2" xfId="3798"/>
    <cellStyle name="_Книга7_Nsi_1" xfId="1676"/>
    <cellStyle name="_Книга7_Nsi_1 2" xfId="3799"/>
    <cellStyle name="_Книга7_Nsi_1_DCF" xfId="1677"/>
    <cellStyle name="_Книга7_Nsi_1_DCF 2" xfId="3800"/>
    <cellStyle name="_Книга7_Nsi_1_DCF 3 с увел  объемами 14 12 07 " xfId="1678"/>
    <cellStyle name="_Книга7_Nsi_1_DCF 3 с увел  объемами 14 12 07  2" xfId="3801"/>
    <cellStyle name="_Книга7_Nsi_1_DCF_Pavlodar_9" xfId="1679"/>
    <cellStyle name="_Книга7_Nsi_1_DCF_Pavlodar_9 2" xfId="3802"/>
    <cellStyle name="_Книга7_Nsi_139" xfId="1680"/>
    <cellStyle name="_Книга7_Nsi_139 2" xfId="3803"/>
    <cellStyle name="_Книга7_Nsi_139_DCF" xfId="1681"/>
    <cellStyle name="_Книга7_Nsi_139_DCF 2" xfId="3804"/>
    <cellStyle name="_Книга7_Nsi_139_DCF 3 с увел  объемами 14 12 07 " xfId="1682"/>
    <cellStyle name="_Книга7_Nsi_139_DCF 3 с увел  объемами 14 12 07  2" xfId="3805"/>
    <cellStyle name="_Книга7_Nsi_139_DCF_Pavlodar_9" xfId="1683"/>
    <cellStyle name="_Книга7_Nsi_139_DCF_Pavlodar_9 2" xfId="3806"/>
    <cellStyle name="_Книга7_Nsi_140" xfId="1684"/>
    <cellStyle name="_Книга7_Nsi_140 2" xfId="3807"/>
    <cellStyle name="_Книга7_Nsi_140(Зах)" xfId="1685"/>
    <cellStyle name="_Книга7_Nsi_140(Зах) 2" xfId="3808"/>
    <cellStyle name="_Книга7_Nsi_140(Зах)_DCF" xfId="1686"/>
    <cellStyle name="_Книга7_Nsi_140(Зах)_DCF 2" xfId="3809"/>
    <cellStyle name="_Книга7_Nsi_140(Зах)_DCF 3 с увел  объемами 14 12 07 " xfId="1687"/>
    <cellStyle name="_Книга7_Nsi_140(Зах)_DCF 3 с увел  объемами 14 12 07  2" xfId="3810"/>
    <cellStyle name="_Книга7_Nsi_140(Зах)_DCF_Pavlodar_9" xfId="1688"/>
    <cellStyle name="_Книга7_Nsi_140(Зах)_DCF_Pavlodar_9 2" xfId="3811"/>
    <cellStyle name="_Книга7_Nsi_140_DCF" xfId="1689"/>
    <cellStyle name="_Книга7_Nsi_140_DCF 2" xfId="3812"/>
    <cellStyle name="_Книга7_Nsi_140_DCF 3 с увел  объемами 14 12 07 " xfId="1690"/>
    <cellStyle name="_Книга7_Nsi_140_DCF 3 с увел  объемами 14 12 07  2" xfId="3813"/>
    <cellStyle name="_Книга7_Nsi_140_DCF_Pavlodar_9" xfId="1691"/>
    <cellStyle name="_Книга7_Nsi_140_DCF_Pavlodar_9 2" xfId="3814"/>
    <cellStyle name="_Книга7_Nsi_140_mod" xfId="1692"/>
    <cellStyle name="_Книга7_Nsi_140_mod 2" xfId="3815"/>
    <cellStyle name="_Книга7_Nsi_140_mod_DCF" xfId="1693"/>
    <cellStyle name="_Книга7_Nsi_140_mod_DCF 2" xfId="3816"/>
    <cellStyle name="_Книга7_Nsi_140_mod_DCF 3 с увел  объемами 14 12 07 " xfId="1694"/>
    <cellStyle name="_Книга7_Nsi_140_mod_DCF 3 с увел  объемами 14 12 07  2" xfId="3817"/>
    <cellStyle name="_Книга7_Nsi_140_mod_DCF_Pavlodar_9" xfId="1695"/>
    <cellStyle name="_Книга7_Nsi_140_mod_DCF_Pavlodar_9 2" xfId="3818"/>
    <cellStyle name="_Книга7_Nsi_158" xfId="1696"/>
    <cellStyle name="_Книга7_Nsi_158 2" xfId="3819"/>
    <cellStyle name="_Книга7_Nsi_158_DCF" xfId="1697"/>
    <cellStyle name="_Книга7_Nsi_158_DCF 2" xfId="3820"/>
    <cellStyle name="_Книга7_Nsi_158_DCF 3 с увел  объемами 14 12 07 " xfId="1698"/>
    <cellStyle name="_Книга7_Nsi_158_DCF 3 с увел  объемами 14 12 07  2" xfId="3821"/>
    <cellStyle name="_Книга7_Nsi_158_DCF_Pavlodar_9" xfId="1699"/>
    <cellStyle name="_Книга7_Nsi_158_DCF_Pavlodar_9 2" xfId="3822"/>
    <cellStyle name="_Книга7_Nsi_DCF" xfId="1700"/>
    <cellStyle name="_Книга7_Nsi_DCF 2" xfId="3823"/>
    <cellStyle name="_Книга7_Nsi_DCF 3 с увел  объемами 14 12 07 " xfId="1701"/>
    <cellStyle name="_Книга7_Nsi_DCF 3 с увел  объемами 14 12 07  2" xfId="3824"/>
    <cellStyle name="_Книга7_Nsi_DCF_Pavlodar_9" xfId="1702"/>
    <cellStyle name="_Книга7_Nsi_DCF_Pavlodar_9 2" xfId="3825"/>
    <cellStyle name="_Книга7_Nsi_Express" xfId="1703"/>
    <cellStyle name="_Книга7_Nsi_Express 2" xfId="3826"/>
    <cellStyle name="_Книга7_Nsi_Express_DCF" xfId="1704"/>
    <cellStyle name="_Книга7_Nsi_Express_DCF 2" xfId="3827"/>
    <cellStyle name="_Книга7_Nsi_Express_DCF 3 с увел  объемами 14 12 07 " xfId="1705"/>
    <cellStyle name="_Книга7_Nsi_Express_DCF 3 с увел  объемами 14 12 07  2" xfId="3828"/>
    <cellStyle name="_Книга7_Nsi_Express_DCF_Pavlodar_9" xfId="1706"/>
    <cellStyle name="_Книга7_Nsi_Express_DCF_Pavlodar_9 2" xfId="3829"/>
    <cellStyle name="_Книга7_Nsi_Jan1" xfId="1707"/>
    <cellStyle name="_Книга7_Nsi_Jan1 2" xfId="3830"/>
    <cellStyle name="_Книга7_Nsi_Jan1_DCF" xfId="1708"/>
    <cellStyle name="_Книга7_Nsi_Jan1_DCF 2" xfId="3831"/>
    <cellStyle name="_Книга7_Nsi_Jan1_DCF 3 с увел  объемами 14 12 07 " xfId="1709"/>
    <cellStyle name="_Книга7_Nsi_Jan1_DCF 3 с увел  объемами 14 12 07  2" xfId="3832"/>
    <cellStyle name="_Книга7_Nsi_Jan1_DCF_Pavlodar_9" xfId="1710"/>
    <cellStyle name="_Книга7_Nsi_Jan1_DCF_Pavlodar_9 2" xfId="3833"/>
    <cellStyle name="_Книга7_Nsi_test" xfId="1711"/>
    <cellStyle name="_Книга7_Nsi_test 2" xfId="3834"/>
    <cellStyle name="_Книга7_Nsi_test_DCF" xfId="1712"/>
    <cellStyle name="_Книга7_Nsi_test_DCF 2" xfId="3835"/>
    <cellStyle name="_Книга7_Nsi_test_DCF 3 с увел  объемами 14 12 07 " xfId="1713"/>
    <cellStyle name="_Книга7_Nsi_test_DCF 3 с увел  объемами 14 12 07  2" xfId="3836"/>
    <cellStyle name="_Книга7_Nsi_test_DCF_Pavlodar_9" xfId="1714"/>
    <cellStyle name="_Книга7_Nsi_test_DCF_Pavlodar_9 2" xfId="3837"/>
    <cellStyle name="_Книга7_Nsi2" xfId="1715"/>
    <cellStyle name="_Книга7_Nsi2 2" xfId="3838"/>
    <cellStyle name="_Книга7_Nsi2_DCF" xfId="1716"/>
    <cellStyle name="_Книга7_Nsi2_DCF 2" xfId="3839"/>
    <cellStyle name="_Книга7_Nsi2_DCF 3 с увел  объемами 14 12 07 " xfId="1717"/>
    <cellStyle name="_Книга7_Nsi2_DCF 3 с увел  объемами 14 12 07  2" xfId="3840"/>
    <cellStyle name="_Книга7_Nsi2_DCF_Pavlodar_9" xfId="1718"/>
    <cellStyle name="_Книга7_Nsi2_DCF_Pavlodar_9 2" xfId="3841"/>
    <cellStyle name="_Книга7_Nsi-Services" xfId="1719"/>
    <cellStyle name="_Книга7_Nsi-Services 2" xfId="3842"/>
    <cellStyle name="_Книга7_Nsi-Services_DCF" xfId="1720"/>
    <cellStyle name="_Книга7_Nsi-Services_DCF 2" xfId="3843"/>
    <cellStyle name="_Книга7_Nsi-Services_DCF 3 с увел  объемами 14 12 07 " xfId="1721"/>
    <cellStyle name="_Книга7_Nsi-Services_DCF 3 с увел  объемами 14 12 07  2" xfId="3844"/>
    <cellStyle name="_Книга7_Nsi-Services_DCF_Pavlodar_9" xfId="1722"/>
    <cellStyle name="_Книга7_Nsi-Services_DCF_Pavlodar_9 2" xfId="3845"/>
    <cellStyle name="_Книга7_P&amp;L" xfId="1723"/>
    <cellStyle name="_Книга7_P&amp;L 2" xfId="3846"/>
    <cellStyle name="_Книга7_P&amp;L_DCF" xfId="1724"/>
    <cellStyle name="_Книга7_P&amp;L_DCF 2" xfId="3847"/>
    <cellStyle name="_Книга7_P&amp;L_DCF 3 с увел  объемами 14 12 07 " xfId="1725"/>
    <cellStyle name="_Книга7_P&amp;L_DCF 3 с увел  объемами 14 12 07  2" xfId="3848"/>
    <cellStyle name="_Книга7_P&amp;L_DCF_Pavlodar_9" xfId="1726"/>
    <cellStyle name="_Книга7_P&amp;L_DCF_Pavlodar_9 2" xfId="3849"/>
    <cellStyle name="_Книга7_S0400" xfId="1727"/>
    <cellStyle name="_Книга7_S0400 2" xfId="3850"/>
    <cellStyle name="_Книга7_S0400_DCF" xfId="1728"/>
    <cellStyle name="_Книга7_S0400_DCF 2" xfId="3851"/>
    <cellStyle name="_Книга7_S0400_DCF 3 с увел  объемами 14 12 07 " xfId="1729"/>
    <cellStyle name="_Книга7_S0400_DCF 3 с увел  объемами 14 12 07  2" xfId="3852"/>
    <cellStyle name="_Книга7_S0400_DCF_Pavlodar_9" xfId="1730"/>
    <cellStyle name="_Книга7_S0400_DCF_Pavlodar_9 2" xfId="3853"/>
    <cellStyle name="_Книга7_S13001" xfId="1731"/>
    <cellStyle name="_Книга7_S13001 2" xfId="3854"/>
    <cellStyle name="_Книга7_S13001_DCF" xfId="1732"/>
    <cellStyle name="_Книга7_S13001_DCF 2" xfId="3855"/>
    <cellStyle name="_Книга7_S13001_DCF 3 с увел  объемами 14 12 07 " xfId="1733"/>
    <cellStyle name="_Книга7_S13001_DCF 3 с увел  объемами 14 12 07  2" xfId="3856"/>
    <cellStyle name="_Книга7_S13001_DCF_Pavlodar_9" xfId="1734"/>
    <cellStyle name="_Книга7_S13001_DCF_Pavlodar_9 2" xfId="3857"/>
    <cellStyle name="_Книга7_Sheet1" xfId="1735"/>
    <cellStyle name="_Книга7_Sheet1 2" xfId="3858"/>
    <cellStyle name="_Книга7_Sheet1_DCF" xfId="1736"/>
    <cellStyle name="_Книга7_Sheet1_DCF 2" xfId="3859"/>
    <cellStyle name="_Книга7_Sheet1_DCF 3 с увел  объемами 14 12 07 " xfId="1737"/>
    <cellStyle name="_Книга7_Sheet1_DCF 3 с увел  объемами 14 12 07  2" xfId="3860"/>
    <cellStyle name="_Книга7_Sheet1_DCF_Pavlodar_9" xfId="1738"/>
    <cellStyle name="_Книга7_Sheet1_DCF_Pavlodar_9 2" xfId="3861"/>
    <cellStyle name="_Книга7_sofi - plan_AP270202ii" xfId="1739"/>
    <cellStyle name="_Книга7_sofi - plan_AP270202ii 2" xfId="3862"/>
    <cellStyle name="_Книга7_sofi - plan_AP270202ii_DCF" xfId="1740"/>
    <cellStyle name="_Книга7_sofi - plan_AP270202ii_DCF 2" xfId="3863"/>
    <cellStyle name="_Книга7_sofi - plan_AP270202ii_DCF 3 с увел  объемами 14 12 07 " xfId="1741"/>
    <cellStyle name="_Книга7_sofi - plan_AP270202ii_DCF 3 с увел  объемами 14 12 07  2" xfId="3864"/>
    <cellStyle name="_Книга7_sofi - plan_AP270202ii_DCF_Pavlodar_9" xfId="1742"/>
    <cellStyle name="_Книга7_sofi - plan_AP270202ii_DCF_Pavlodar_9 2" xfId="3865"/>
    <cellStyle name="_Книга7_sofi - plan_AP270202iii" xfId="1743"/>
    <cellStyle name="_Книга7_sofi - plan_AP270202iii 2" xfId="3866"/>
    <cellStyle name="_Книга7_sofi - plan_AP270202iii_DCF" xfId="1744"/>
    <cellStyle name="_Книга7_sofi - plan_AP270202iii_DCF 2" xfId="3867"/>
    <cellStyle name="_Книга7_sofi - plan_AP270202iii_DCF 3 с увел  объемами 14 12 07 " xfId="1745"/>
    <cellStyle name="_Книга7_sofi - plan_AP270202iii_DCF 3 с увел  объемами 14 12 07  2" xfId="3868"/>
    <cellStyle name="_Книга7_sofi - plan_AP270202iii_DCF_Pavlodar_9" xfId="1746"/>
    <cellStyle name="_Книга7_sofi - plan_AP270202iii_DCF_Pavlodar_9 2" xfId="3869"/>
    <cellStyle name="_Книга7_sofi - plan_AP270202iv" xfId="1747"/>
    <cellStyle name="_Книга7_sofi - plan_AP270202iv 2" xfId="3870"/>
    <cellStyle name="_Книга7_sofi - plan_AP270202iv_DCF" xfId="1748"/>
    <cellStyle name="_Книга7_sofi - plan_AP270202iv_DCF 2" xfId="3871"/>
    <cellStyle name="_Книга7_sofi - plan_AP270202iv_DCF 3 с увел  объемами 14 12 07 " xfId="1749"/>
    <cellStyle name="_Книга7_sofi - plan_AP270202iv_DCF 3 с увел  объемами 14 12 07  2" xfId="3872"/>
    <cellStyle name="_Книга7_sofi - plan_AP270202iv_DCF_Pavlodar_9" xfId="1750"/>
    <cellStyle name="_Книга7_sofi - plan_AP270202iv_DCF_Pavlodar_9 2" xfId="3873"/>
    <cellStyle name="_Книга7_Sofi vs Sobi" xfId="1751"/>
    <cellStyle name="_Книга7_Sofi vs Sobi 2" xfId="3874"/>
    <cellStyle name="_Книга7_Sofi vs Sobi_DCF" xfId="1752"/>
    <cellStyle name="_Книга7_Sofi vs Sobi_DCF 2" xfId="3875"/>
    <cellStyle name="_Книга7_Sofi vs Sobi_DCF 3 с увел  объемами 14 12 07 " xfId="1753"/>
    <cellStyle name="_Книга7_Sofi vs Sobi_DCF 3 с увел  объемами 14 12 07  2" xfId="3876"/>
    <cellStyle name="_Книга7_Sofi vs Sobi_DCF_Pavlodar_9" xfId="1754"/>
    <cellStyle name="_Книга7_Sofi vs Sobi_DCF_Pavlodar_9 2" xfId="3877"/>
    <cellStyle name="_Книга7_Sofi_PBD 27-11-01" xfId="1755"/>
    <cellStyle name="_Книга7_Sofi_PBD 27-11-01 2" xfId="3878"/>
    <cellStyle name="_Книга7_Sofi_PBD 27-11-01_DCF" xfId="1756"/>
    <cellStyle name="_Книга7_Sofi_PBD 27-11-01_DCF 2" xfId="3879"/>
    <cellStyle name="_Книга7_Sofi_PBD 27-11-01_DCF 3 с увел  объемами 14 12 07 " xfId="1757"/>
    <cellStyle name="_Книга7_Sofi_PBD 27-11-01_DCF 3 с увел  объемами 14 12 07  2" xfId="3880"/>
    <cellStyle name="_Книга7_Sofi_PBD 27-11-01_DCF_Pavlodar_9" xfId="1758"/>
    <cellStyle name="_Книга7_Sofi_PBD 27-11-01_DCF_Pavlodar_9 2" xfId="3881"/>
    <cellStyle name="_Книга7_SOFI_TEPs_AOK_130902" xfId="1759"/>
    <cellStyle name="_Книга7_SOFI_TEPs_AOK_130902 2" xfId="3882"/>
    <cellStyle name="_Книга7_SOFI_TEPs_AOK_130902_DCF" xfId="1760"/>
    <cellStyle name="_Книга7_SOFI_TEPs_AOK_130902_DCF 2" xfId="3883"/>
    <cellStyle name="_Книга7_SOFI_TEPs_AOK_130902_DCF 3 с увел  объемами 14 12 07 " xfId="1761"/>
    <cellStyle name="_Книга7_SOFI_TEPs_AOK_130902_DCF 3 с увел  объемами 14 12 07  2" xfId="3884"/>
    <cellStyle name="_Книга7_SOFI_TEPs_AOK_130902_DCF_Pavlodar_9" xfId="1762"/>
    <cellStyle name="_Книга7_SOFI_TEPs_AOK_130902_DCF_Pavlodar_9 2" xfId="3885"/>
    <cellStyle name="_Книга7_Sofi145a" xfId="1763"/>
    <cellStyle name="_Книга7_Sofi145a 2" xfId="3886"/>
    <cellStyle name="_Книга7_Sofi145a_DCF" xfId="1764"/>
    <cellStyle name="_Книга7_Sofi145a_DCF 2" xfId="3887"/>
    <cellStyle name="_Книга7_Sofi145a_DCF 3 с увел  объемами 14 12 07 " xfId="1765"/>
    <cellStyle name="_Книга7_Sofi145a_DCF 3 с увел  объемами 14 12 07  2" xfId="3888"/>
    <cellStyle name="_Книга7_Sofi145a_DCF_Pavlodar_9" xfId="1766"/>
    <cellStyle name="_Книга7_Sofi145a_DCF_Pavlodar_9 2" xfId="3889"/>
    <cellStyle name="_Книга7_Sofi153" xfId="1767"/>
    <cellStyle name="_Книга7_Sofi153 2" xfId="3890"/>
    <cellStyle name="_Книга7_Sofi153_DCF" xfId="1768"/>
    <cellStyle name="_Книга7_Sofi153_DCF 2" xfId="3891"/>
    <cellStyle name="_Книга7_Sofi153_DCF 3 с увел  объемами 14 12 07 " xfId="1769"/>
    <cellStyle name="_Книга7_Sofi153_DCF 3 с увел  объемами 14 12 07  2" xfId="3892"/>
    <cellStyle name="_Книга7_Sofi153_DCF_Pavlodar_9" xfId="1770"/>
    <cellStyle name="_Книга7_Sofi153_DCF_Pavlodar_9 2" xfId="3893"/>
    <cellStyle name="_Книга7_Summary" xfId="1771"/>
    <cellStyle name="_Книга7_Summary 2" xfId="3894"/>
    <cellStyle name="_Книга7_Summary_DCF" xfId="1772"/>
    <cellStyle name="_Книга7_Summary_DCF 2" xfId="3895"/>
    <cellStyle name="_Книга7_Summary_DCF 3 с увел  объемами 14 12 07 " xfId="1773"/>
    <cellStyle name="_Книга7_Summary_DCF 3 с увел  объемами 14 12 07  2" xfId="3896"/>
    <cellStyle name="_Книга7_Summary_DCF_Pavlodar_9" xfId="1774"/>
    <cellStyle name="_Книга7_Summary_DCF_Pavlodar_9 2" xfId="3897"/>
    <cellStyle name="_Книга7_SXXXX_Express_c Links" xfId="1775"/>
    <cellStyle name="_Книга7_SXXXX_Express_c Links 2" xfId="3898"/>
    <cellStyle name="_Книга7_SXXXX_Express_c Links_DCF" xfId="1776"/>
    <cellStyle name="_Книга7_SXXXX_Express_c Links_DCF 2" xfId="3899"/>
    <cellStyle name="_Книга7_SXXXX_Express_c Links_DCF 3 с увел  объемами 14 12 07 " xfId="1777"/>
    <cellStyle name="_Книга7_SXXXX_Express_c Links_DCF 3 с увел  объемами 14 12 07  2" xfId="3900"/>
    <cellStyle name="_Книга7_SXXXX_Express_c Links_DCF_Pavlodar_9" xfId="1778"/>
    <cellStyle name="_Книга7_SXXXX_Express_c Links_DCF_Pavlodar_9 2" xfId="3901"/>
    <cellStyle name="_Книга7_Tax_form_1кв_3" xfId="1779"/>
    <cellStyle name="_Книга7_Tax_form_1кв_3 2" xfId="3902"/>
    <cellStyle name="_Книга7_Tax_form_1кв_3_DCF" xfId="1780"/>
    <cellStyle name="_Книга7_Tax_form_1кв_3_DCF 2" xfId="3903"/>
    <cellStyle name="_Книга7_Tax_form_1кв_3_DCF 3 с увел  объемами 14 12 07 " xfId="1781"/>
    <cellStyle name="_Книга7_Tax_form_1кв_3_DCF 3 с увел  объемами 14 12 07  2" xfId="3904"/>
    <cellStyle name="_Книга7_Tax_form_1кв_3_DCF_Pavlodar_9" xfId="1782"/>
    <cellStyle name="_Книга7_Tax_form_1кв_3_DCF_Pavlodar_9 2" xfId="3905"/>
    <cellStyle name="_Книга7_test_11" xfId="1783"/>
    <cellStyle name="_Книга7_test_11 2" xfId="3906"/>
    <cellStyle name="_Книга7_test_11_DCF" xfId="1784"/>
    <cellStyle name="_Книга7_test_11_DCF 2" xfId="3907"/>
    <cellStyle name="_Книга7_test_11_DCF 3 с увел  объемами 14 12 07 " xfId="1785"/>
    <cellStyle name="_Книга7_test_11_DCF 3 с увел  объемами 14 12 07  2" xfId="3908"/>
    <cellStyle name="_Книга7_test_11_DCF_Pavlodar_9" xfId="1786"/>
    <cellStyle name="_Книга7_test_11_DCF_Pavlodar_9 2" xfId="3909"/>
    <cellStyle name="_Книга7_БКЭ" xfId="1787"/>
    <cellStyle name="_Книга7_БКЭ 2" xfId="3910"/>
    <cellStyle name="_Книга7_БКЭ_DCF" xfId="1788"/>
    <cellStyle name="_Книга7_БКЭ_DCF 2" xfId="3911"/>
    <cellStyle name="_Книга7_БКЭ_DCF 3 с увел  объемами 14 12 07 " xfId="1789"/>
    <cellStyle name="_Книга7_БКЭ_DCF 3 с увел  объемами 14 12 07  2" xfId="3912"/>
    <cellStyle name="_Книга7_БКЭ_DCF_Pavlodar_9" xfId="1790"/>
    <cellStyle name="_Книга7_БКЭ_DCF_Pavlodar_9 2" xfId="3913"/>
    <cellStyle name="_Книга7_для вставки в пакет за 2001" xfId="1791"/>
    <cellStyle name="_Книга7_для вставки в пакет за 2001 2" xfId="3914"/>
    <cellStyle name="_Книга7_для вставки в пакет за 2001_DCF" xfId="1792"/>
    <cellStyle name="_Книга7_для вставки в пакет за 2001_DCF 2" xfId="3915"/>
    <cellStyle name="_Книга7_для вставки в пакет за 2001_DCF 3 с увел  объемами 14 12 07 " xfId="1793"/>
    <cellStyle name="_Книга7_для вставки в пакет за 2001_DCF 3 с увел  объемами 14 12 07  2" xfId="3916"/>
    <cellStyle name="_Книга7_для вставки в пакет за 2001_DCF_Pavlodar_9" xfId="1794"/>
    <cellStyle name="_Книга7_для вставки в пакет за 2001_DCF_Pavlodar_9 2" xfId="3917"/>
    <cellStyle name="_Книга7_дляГалиныВ" xfId="1795"/>
    <cellStyle name="_Книга7_дляГалиныВ 2" xfId="3918"/>
    <cellStyle name="_Книга7_дляГалиныВ_DCF" xfId="1796"/>
    <cellStyle name="_Книга7_дляГалиныВ_DCF 2" xfId="3919"/>
    <cellStyle name="_Книга7_дляГалиныВ_DCF 3 с увел  объемами 14 12 07 " xfId="1797"/>
    <cellStyle name="_Книга7_дляГалиныВ_DCF 3 с увел  объемами 14 12 07  2" xfId="3920"/>
    <cellStyle name="_Книга7_дляГалиныВ_DCF_Pavlodar_9" xfId="1798"/>
    <cellStyle name="_Книга7_дляГалиныВ_DCF_Pavlodar_9 2" xfId="3921"/>
    <cellStyle name="_Книга7_Книга7" xfId="1799"/>
    <cellStyle name="_Книга7_Книга7 2" xfId="3922"/>
    <cellStyle name="_Книга7_Книга7_DCF" xfId="1800"/>
    <cellStyle name="_Книга7_Книга7_DCF 2" xfId="3923"/>
    <cellStyle name="_Книга7_Книга7_DCF 3 с увел  объемами 14 12 07 " xfId="1801"/>
    <cellStyle name="_Книга7_Книга7_DCF 3 с увел  объемами 14 12 07  2" xfId="3924"/>
    <cellStyle name="_Книга7_Книга7_DCF_Pavlodar_9" xfId="1802"/>
    <cellStyle name="_Книга7_Книга7_DCF_Pavlodar_9 2" xfId="3925"/>
    <cellStyle name="_Книга7_Лист1" xfId="1803"/>
    <cellStyle name="_Книга7_Лист1 2" xfId="3926"/>
    <cellStyle name="_Книга7_Лист1_DCF" xfId="1804"/>
    <cellStyle name="_Книга7_Лист1_DCF 2" xfId="3927"/>
    <cellStyle name="_Книга7_Лист1_DCF 3 с увел  объемами 14 12 07 " xfId="1805"/>
    <cellStyle name="_Книга7_Лист1_DCF 3 с увел  объемами 14 12 07  2" xfId="3928"/>
    <cellStyle name="_Книга7_Лист1_DCF_Pavlodar_9" xfId="1806"/>
    <cellStyle name="_Книга7_Лист1_DCF_Pavlodar_9 2" xfId="3929"/>
    <cellStyle name="_Книга7_ОСН. ДЕЯТ." xfId="1807"/>
    <cellStyle name="_Книга7_ОСН. ДЕЯТ. 2" xfId="3930"/>
    <cellStyle name="_Книга7_ОСН. ДЕЯТ._DCF" xfId="1808"/>
    <cellStyle name="_Книга7_ОСН. ДЕЯТ._DCF 2" xfId="3931"/>
    <cellStyle name="_Книга7_ОСН. ДЕЯТ._DCF 3 с увел  объемами 14 12 07 " xfId="1809"/>
    <cellStyle name="_Книга7_ОСН. ДЕЯТ._DCF 3 с увел  объемами 14 12 07  2" xfId="3932"/>
    <cellStyle name="_Книга7_ОСН. ДЕЯТ._DCF_Pavlodar_9" xfId="1810"/>
    <cellStyle name="_Книга7_ОСН. ДЕЯТ._DCF_Pavlodar_9 2" xfId="3933"/>
    <cellStyle name="_Книга7_Подразделения" xfId="1811"/>
    <cellStyle name="_Книга7_Подразделения 2" xfId="3934"/>
    <cellStyle name="_Книга7_Подразделения_DCF" xfId="1812"/>
    <cellStyle name="_Книга7_Подразделения_DCF 2" xfId="3935"/>
    <cellStyle name="_Книга7_Подразделения_DCF 3 с увел  объемами 14 12 07 " xfId="1813"/>
    <cellStyle name="_Книга7_Подразделения_DCF 3 с увел  объемами 14 12 07  2" xfId="3936"/>
    <cellStyle name="_Книга7_Подразделения_DCF_Pavlodar_9" xfId="1814"/>
    <cellStyle name="_Книга7_Подразделения_DCF_Pavlodar_9 2" xfId="3937"/>
    <cellStyle name="_Книга7_Список тиражирования" xfId="1815"/>
    <cellStyle name="_Книга7_Список тиражирования 2" xfId="3938"/>
    <cellStyle name="_Книга7_Список тиражирования_DCF" xfId="1816"/>
    <cellStyle name="_Книга7_Список тиражирования_DCF 2" xfId="3939"/>
    <cellStyle name="_Книга7_Список тиражирования_DCF 3 с увел  объемами 14 12 07 " xfId="1817"/>
    <cellStyle name="_Книга7_Список тиражирования_DCF 3 с увел  объемами 14 12 07  2" xfId="3940"/>
    <cellStyle name="_Книга7_Список тиражирования_DCF_Pavlodar_9" xfId="1818"/>
    <cellStyle name="_Книга7_Список тиражирования_DCF_Pavlodar_9 2" xfId="3941"/>
    <cellStyle name="_Книга7_Форма 12 last" xfId="1819"/>
    <cellStyle name="_Книга7_Форма 12 last 2" xfId="3942"/>
    <cellStyle name="_Книга7_Форма 12 last_DCF" xfId="1820"/>
    <cellStyle name="_Книга7_Форма 12 last_DCF 2" xfId="3943"/>
    <cellStyle name="_Книга7_Форма 12 last_DCF 3 с увел  объемами 14 12 07 " xfId="1821"/>
    <cellStyle name="_Книга7_Форма 12 last_DCF 3 с увел  объемами 14 12 07  2" xfId="3944"/>
    <cellStyle name="_Книга7_Форма 12 last_DCF_Pavlodar_9" xfId="1822"/>
    <cellStyle name="_Книга7_Форма 12 last_DCF_Pavlodar_9 2" xfId="3945"/>
    <cellStyle name="_Конгломерат" xfId="1823"/>
    <cellStyle name="_Конгломерат (2)" xfId="1824"/>
    <cellStyle name="_Конгломерат (2) 2" xfId="3947"/>
    <cellStyle name="_Конгломерат 2" xfId="3946"/>
    <cellStyle name="_Конгломерат 3" xfId="4399"/>
    <cellStyle name="_Лист1" xfId="1825"/>
    <cellStyle name="_Лист1 2" xfId="3948"/>
    <cellStyle name="_Лист1_DCF" xfId="1826"/>
    <cellStyle name="_Лист1_DCF 2" xfId="3949"/>
    <cellStyle name="_Лист1_DCF 3 с увел  объемами 14 12 07 " xfId="1827"/>
    <cellStyle name="_Лист1_DCF 3 с увел  объемами 14 12 07  2" xfId="3950"/>
    <cellStyle name="_Лист1_DCF_Pavlodar_9" xfId="1828"/>
    <cellStyle name="_Лист1_DCF_Pavlodar_9 2" xfId="3951"/>
    <cellStyle name="_ПРВ_нал_ СБП 2006-2015" xfId="1829"/>
    <cellStyle name="_ПРВ_нал_ СБП 2006-2015 2" xfId="3952"/>
    <cellStyle name="_ПРВ_нал_ СБП 2006-2015_DCF" xfId="1830"/>
    <cellStyle name="_ПРВ_нал_ СБП 2006-2015_DCF 2" xfId="3953"/>
    <cellStyle name="_ПРВ_нал_ СБП 2006-2015_DCF 3 с увел  объемами 14 12 07 " xfId="1831"/>
    <cellStyle name="_ПРВ_нал_ СБП 2006-2015_DCF 3 с увел  объемами 14 12 07  2" xfId="3954"/>
    <cellStyle name="_ПРВ_нал_ СБП 2006-2015_DCF_Pavlodar_9" xfId="1832"/>
    <cellStyle name="_ПРВ_нал_ СБП 2006-2015_DCF_Pavlodar_9 2" xfId="3955"/>
    <cellStyle name="_Прекращенные операции" xfId="1833"/>
    <cellStyle name="_Прекращенные операции 2" xfId="3956"/>
    <cellStyle name="_Приложение №2 конгломерату" xfId="1834"/>
    <cellStyle name="_Приложение №2 конгломерату 2" xfId="3957"/>
    <cellStyle name="_ПРОГНОЗ для Эмдина" xfId="1835"/>
    <cellStyle name="_ПРОГНОЗ для Эмдина 2" xfId="3958"/>
    <cellStyle name="_ПРОГНОЗ для Эмдина_DCF" xfId="1836"/>
    <cellStyle name="_ПРОГНОЗ для Эмдина_DCF 2" xfId="3959"/>
    <cellStyle name="_ПРОГНОЗ для Эмдина_DCF 3 с увел  объемами 14 12 07 " xfId="1837"/>
    <cellStyle name="_ПРОГНОЗ для Эмдина_DCF 3 с увел  объемами 14 12 07  2" xfId="3960"/>
    <cellStyle name="_ПРОГНОЗ для Эмдина_DCF_Pavlodar_9" xfId="1838"/>
    <cellStyle name="_ПРОГНОЗ для Эмдина_DCF_Pavlodar_9 2" xfId="3961"/>
    <cellStyle name="_Прогноз на 2005-2008 г." xfId="1839"/>
    <cellStyle name="_Прогноз на 2005-2008 г. 2" xfId="3962"/>
    <cellStyle name="_Прогноз на 2005-2008 г._DCF" xfId="1840"/>
    <cellStyle name="_Прогноз на 2005-2008 г._DCF 2" xfId="3963"/>
    <cellStyle name="_Прогноз на 2005-2008 г._DCF 3 с увел  объемами 14 12 07 " xfId="1841"/>
    <cellStyle name="_Прогноз на 2005-2008 г._DCF 3 с увел  объемами 14 12 07  2" xfId="3964"/>
    <cellStyle name="_Прогноз на 2005-2008 г._DCF_Pavlodar_9" xfId="1842"/>
    <cellStyle name="_Прогноз на 2005-2008 г._DCF_Pavlodar_9 2" xfId="3965"/>
    <cellStyle name="_Прогноз на 2005-2008 г._Komet_DCF_25" xfId="1843"/>
    <cellStyle name="_Прогноз на 2005-2008 г._Komet_DCF_25 2" xfId="3966"/>
    <cellStyle name="_Прогноз на 2005-2008 г._Komet_DCF_25_DCF" xfId="1844"/>
    <cellStyle name="_Прогноз на 2005-2008 г._Komet_DCF_25_DCF 2" xfId="3967"/>
    <cellStyle name="_Прогноз на 2005-2008 г._Komet_DCF_25_DCF 3 с увел  объемами 14 12 07 " xfId="1845"/>
    <cellStyle name="_Прогноз на 2005-2008 г._Komet_DCF_25_DCF 3 с увел  объемами 14 12 07  2" xfId="3968"/>
    <cellStyle name="_Прогноз на 2005-2008 г._Komet_DCF_25_DCF_Pavlodar_9" xfId="1846"/>
    <cellStyle name="_Прогноз на 2005-2008 г._Komet_DCF_25_DCF_Pavlodar_9 2" xfId="3969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 2" xfId="3970"/>
    <cellStyle name="_Прогноз на 2005-2008 г._Komet_DCF_26_DCF" xfId="1850"/>
    <cellStyle name="_Прогноз на 2005-2008 г._Komet_DCF_26_DCF 2" xfId="3971"/>
    <cellStyle name="_Прогноз на 2005-2008 г._Komet_DCF_26_DCF 3 с увел  объемами 14 12 07 " xfId="1851"/>
    <cellStyle name="_Прогноз на 2005-2008 г._Komet_DCF_26_DCF 3 с увел  объемами 14 12 07  2" xfId="3972"/>
    <cellStyle name="_Прогноз на 2005-2008 г._Komet_DCF_26_DCF_Pavlodar_9" xfId="1852"/>
    <cellStyle name="_Прогноз на 2005-2008 г._Komet_DCF_26_DCF_Pavlodar_9 2" xfId="3973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 2" xfId="3974"/>
    <cellStyle name="_производство 2004_DCF" xfId="1856"/>
    <cellStyle name="_производство 2004_DCF 2" xfId="3975"/>
    <cellStyle name="_производство 2004_DCF 3 с увел  объемами 14 12 07 " xfId="1857"/>
    <cellStyle name="_производство 2004_DCF 3 с увел  объемами 14 12 07  2" xfId="3976"/>
    <cellStyle name="_производство 2004_DCF_Pavlodar_9" xfId="1858"/>
    <cellStyle name="_производство 2004_DCF_Pavlodar_9 2" xfId="3977"/>
    <cellStyle name="_производство 2005" xfId="1859"/>
    <cellStyle name="_производство 2005 2" xfId="3978"/>
    <cellStyle name="_производство 2005_DCF" xfId="1860"/>
    <cellStyle name="_производство 2005_DCF 2" xfId="3979"/>
    <cellStyle name="_производство 2005_DCF 3 с увел  объемами 14 12 07 " xfId="1861"/>
    <cellStyle name="_производство 2005_DCF 3 с увел  объемами 14 12 07  2" xfId="3980"/>
    <cellStyle name="_производство 2005_DCF_Pavlodar_9" xfId="1862"/>
    <cellStyle name="_производство 2005_DCF_Pavlodar_9 2" xfId="3981"/>
    <cellStyle name="_Сведения о расходах на 2004г" xfId="1863"/>
    <cellStyle name="_Сведения о расходах на 2004г 2" xfId="3982"/>
    <cellStyle name="_Сведения о расходах на 2004г_DCF" xfId="1864"/>
    <cellStyle name="_Сведения о расходах на 2004г_DCF 2" xfId="3983"/>
    <cellStyle name="_Сведения о расходах на 2004г_DCF 3 с увел  объемами 14 12 07 " xfId="1865"/>
    <cellStyle name="_Сведения о расходах на 2004г_DCF 3 с увел  объемами 14 12 07  2" xfId="3984"/>
    <cellStyle name="_Сведения о расходах на 2004г_DCF_Pavlodar_9" xfId="1866"/>
    <cellStyle name="_Сведения о расходах на 2004г_DCF_Pavlodar_9 2" xfId="3985"/>
    <cellStyle name="_СводФ2_CAFEC_Консолид_ 2008" xfId="1867"/>
    <cellStyle name="_СводФ2_CAFEC_Консолид_ 2008 2" xfId="3986"/>
    <cellStyle name="_СводФ3_ЦАТЭК_Консолид_4 кв 2008" xfId="1868"/>
    <cellStyle name="_СводФ3_ЦАТЭК_Консолид_4 кв 2008 2" xfId="3987"/>
    <cellStyle name="_Таблицы - продажи 2003 г. - прогноз до 2008 г. 24.021" xfId="1869"/>
    <cellStyle name="_Таблицы - продажи 2003 г. - прогноз до 2008 г. 24.021 2" xfId="3988"/>
    <cellStyle name="_Таблицы - продажи 2003 г. - прогноз до 2008 г. 24.021_DCF" xfId="1870"/>
    <cellStyle name="_Таблицы - продажи 2003 г. - прогноз до 2008 г. 24.021_DCF 2" xfId="3989"/>
    <cellStyle name="_Таблицы - продажи 2003 г. - прогноз до 2008 г. 24.021_DCF 3 с увел  объемами 14 12 07 " xfId="1871"/>
    <cellStyle name="_Таблицы - продажи 2003 г. - прогноз до 2008 г. 24.021_DCF 3 с увел  объемами 14 12 07  2" xfId="3990"/>
    <cellStyle name="_Таблицы - продажи 2003 г. - прогноз до 2008 г. 24.021_DCF_Pavlodar_9" xfId="1872"/>
    <cellStyle name="_Таблицы - продажи 2003 г. - прогноз до 2008 г. 24.021_DCF_Pavlodar_9 2" xfId="3991"/>
    <cellStyle name="_Таблицы - продажи 2003 г. - прогноз до 2008 г. 24.021_Komet_DCF_25" xfId="1873"/>
    <cellStyle name="_Таблицы - продажи 2003 г. - прогноз до 2008 г. 24.021_Komet_DCF_25 2" xfId="3992"/>
    <cellStyle name="_Таблицы - продажи 2003 г. - прогноз до 2008 г. 24.021_Komet_DCF_25_DCF" xfId="1874"/>
    <cellStyle name="_Таблицы - продажи 2003 г. - прогноз до 2008 г. 24.021_Komet_DCF_25_DCF 2" xfId="3993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 3 с увел  объемами 14 12 07  2" xfId="3994"/>
    <cellStyle name="_Таблицы - продажи 2003 г. - прогноз до 2008 г. 24.021_Komet_DCF_25_DCF_Pavlodar_9" xfId="1876"/>
    <cellStyle name="_Таблицы - продажи 2003 г. - прогноз до 2008 г. 24.021_Komet_DCF_25_DCF_Pavlodar_9 2" xfId="3995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 2" xfId="3996"/>
    <cellStyle name="_Таблицы - продажи 2003 г. - прогноз до 2008 г. 24.021_Komet_DCF_26_DCF" xfId="1880"/>
    <cellStyle name="_Таблицы - продажи 2003 г. - прогноз до 2008 г. 24.021_Komet_DCF_26_DCF 2" xfId="3997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 3 с увел  объемами 14 12 07  2" xfId="3998"/>
    <cellStyle name="_Таблицы - продажи 2003 г. - прогноз до 2008 г. 24.021_Komet_DCF_26_DCF_Pavlodar_9" xfId="1882"/>
    <cellStyle name="_Таблицы - продажи 2003 г. - прогноз до 2008 г. 24.021_Komet_DCF_26_DCF_Pavlodar_9 2" xfId="3999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 2" xfId="4000"/>
    <cellStyle name="_ФАЙЛ ПЕРЕКАЧКИ ДАННЫХ ПО ОСТАТКАМ ГП_DCF" xfId="1886"/>
    <cellStyle name="_ФАЙЛ ПЕРЕКАЧКИ ДАННЫХ ПО ОСТАТКАМ ГП_DCF 2" xfId="4001"/>
    <cellStyle name="_ФАЙЛ ПЕРЕКАЧКИ ДАННЫХ ПО ОСТАТКАМ ГП_DCF 3 с увел  объемами 14 12 07 " xfId="1887"/>
    <cellStyle name="_ФАЙЛ ПЕРЕКАЧКИ ДАННЫХ ПО ОСТАТКАМ ГП_DCF 3 с увел  объемами 14 12 07  2" xfId="4002"/>
    <cellStyle name="_ФАЙЛ ПЕРЕКАЧКИ ДАННЫХ ПО ОСТАТКАМ ГП_DCF_Pavlodar_9" xfId="1888"/>
    <cellStyle name="_ФАЙЛ ПЕРЕКАЧКИ ДАННЫХ ПО ОСТАТКАМ ГП_DCF_Pavlodar_9 2" xfId="4003"/>
    <cellStyle name="_ФО_СКЭ_2010_расшифровки_ЦАТЭК_31.03.2010" xfId="4004"/>
    <cellStyle name="_ФО_ЦАТЭК_1 полуг 2008" xfId="1889"/>
    <cellStyle name="_ФО_ЦАТЭК_1 полуг 2008 2" xfId="4005"/>
    <cellStyle name="_ФО_ЦАТЭК_2008 формы для аудиторов_280609" xfId="1890"/>
    <cellStyle name="_ФО_ЦАТЭК_2008 формы для аудиторов_280609 2" xfId="4006"/>
    <cellStyle name="_Формат целевых программ на 2003 год окончат1" xfId="1891"/>
    <cellStyle name="_Формат целевых программ на 2003 год окончат1 2" xfId="4007"/>
    <cellStyle name="_Формы ПЛАН месяц Зд" xfId="1892"/>
    <cellStyle name="_Формы ПЛАН месяц Зд 2" xfId="4008"/>
    <cellStyle name="_Формы ПЛАН месяц Зд_DCF" xfId="1893"/>
    <cellStyle name="_Формы ПЛАН месяц Зд_DCF 2" xfId="4009"/>
    <cellStyle name="_Формы ПЛАН месяц Зд_DCF 3 с увел  объемами 14 12 07 " xfId="1894"/>
    <cellStyle name="_Формы ПЛАН месяц Зд_DCF 3 с увел  объемами 14 12 07  2" xfId="4010"/>
    <cellStyle name="_Формы ПЛАН месяц Зд_DCF_Pavlodar_9" xfId="1895"/>
    <cellStyle name="_Формы ПЛАН месяц Зд_DCF_Pavlodar_9 2" xfId="4011"/>
    <cellStyle name="_ЦАТЭК_КОНС Баланс_2008 год АУДИРОВ1" xfId="1896"/>
    <cellStyle name="_ЦАТЭК_КОНС Баланс_2008 год АУДИРОВ1 2" xfId="4012"/>
    <cellStyle name="_Цены ВУ" xfId="1897"/>
    <cellStyle name="_Цены ВУ 2" xfId="4013"/>
    <cellStyle name="_Цены ВУ_DCF" xfId="1898"/>
    <cellStyle name="_Цены ВУ_DCF 2" xfId="4014"/>
    <cellStyle name="_Цены ВУ_DCF 3 с увел  объемами 14 12 07 " xfId="1899"/>
    <cellStyle name="_Цены ВУ_DCF 3 с увел  объемами 14 12 07  2" xfId="4015"/>
    <cellStyle name="_Цены ВУ_DCF_Pavlodar_9" xfId="1900"/>
    <cellStyle name="_Цены ВУ_DCF_Pavlodar_9 2" xfId="4016"/>
    <cellStyle name="_ЦРНО-отчёт за 4 месяца  прогноз" xfId="1901"/>
    <cellStyle name="_ЦРНО-отчёт за 4 месяца  прогноз 2" xfId="4017"/>
    <cellStyle name="_ЦРНО-отчёт за 4 месяца  прогноз_DCF" xfId="1902"/>
    <cellStyle name="_ЦРНО-отчёт за 4 месяца  прогноз_DCF 2" xfId="4018"/>
    <cellStyle name="_ЦРНО-отчёт за 4 месяца  прогноз_DCF 3 с увел  объемами 14 12 07 " xfId="1903"/>
    <cellStyle name="_ЦРНО-отчёт за 4 месяца  прогноз_DCF 3 с увел  объемами 14 12 07  2" xfId="4019"/>
    <cellStyle name="_ЦРНО-отчёт за 4 месяца  прогноз_DCF_Pavlodar_9" xfId="1904"/>
    <cellStyle name="_ЦРНО-отчёт за 4 месяца  прогноз_DCF_Pavlodar_9 2" xfId="4020"/>
    <cellStyle name="_Эксимбанк -2008-ФО- аудит" xfId="1905"/>
    <cellStyle name="_Эксимбанк -2008-ФО- аудит 2" xfId="4021"/>
    <cellStyle name="_Эксимбанк -2008-ФО- аудит100609" xfId="1906"/>
    <cellStyle name="_Эксимбанк -2008-ФО- аудит100609 2" xfId="4022"/>
    <cellStyle name="’E‰Y [0.00]_laroux" xfId="1907"/>
    <cellStyle name="’E‰Y_laroux" xfId="1908"/>
    <cellStyle name="”€ЌЂЌ‘Ћ‚›‰" xfId="1909"/>
    <cellStyle name="”€ЌЂЌ‘Ћ‚›‰ 2" xfId="4024"/>
    <cellStyle name="”€ЌЂЌ‘Ћ‚›‰ 3" xfId="4023"/>
    <cellStyle name="”€Љ‘€ђЋ‚ЂЌЌ›‰" xfId="1910"/>
    <cellStyle name="”€Љ‘€ђЋ‚ЂЌЌ›‰ 2" xfId="4026"/>
    <cellStyle name="”€Љ‘€ђЋ‚ЂЌЌ›‰ 3" xfId="4025"/>
    <cellStyle name="”ќђќ‘ћ‚›‰" xfId="1911"/>
    <cellStyle name="”ќђќ‘ћ‚›‰ 2" xfId="4027"/>
    <cellStyle name="”љ‘ђћ‚ђќќ›‰" xfId="1912"/>
    <cellStyle name="”љ‘ђћ‚ђќќ›‰ 2" xfId="4028"/>
    <cellStyle name="„…Ќ…†Ќ›‰" xfId="1913"/>
    <cellStyle name="„…Ќ…†Ќ›‰ 2" xfId="4030"/>
    <cellStyle name="„…Ќ…†Ќ›‰ 3" xfId="4029"/>
    <cellStyle name="„Ђ’Ђ" xfId="1914"/>
    <cellStyle name="„Ђ’Ђ 2" xfId="4032"/>
    <cellStyle name="„Ђ’Ђ 3" xfId="4031"/>
    <cellStyle name="€’ЋѓЋ‚›‰" xfId="1915"/>
    <cellStyle name="€’ЋѓЋ‚›‰ 2" xfId="4034"/>
    <cellStyle name="€’ЋѓЋ‚›‰ 3" xfId="4033"/>
    <cellStyle name="=D:\WINNT\SYSTEM32\COMMAND.COM" xfId="1916"/>
    <cellStyle name="=D:\WINNT\SYSTEM32\COMMAND.COM 2" xfId="4035"/>
    <cellStyle name="=D:\WINNT\SYSTEM32\COMMAND.COM?ASYNC1=LANDRVR?BAT=1?COMPUTERNAME=RE" xfId="1917"/>
    <cellStyle name="=D:\WINNT\SYSTEM32\COMMAND.COM?ASYNC1=LANDRVR?BAT=1?COMPUTERNAME=RE 2" xfId="4036"/>
    <cellStyle name="‡ЂѓЋ‹Ћ‚ЋЉ1" xfId="1918"/>
    <cellStyle name="‡ЂѓЋ‹Ћ‚ЋЉ1 2" xfId="4037"/>
    <cellStyle name="‡ЂѓЋ‹Ћ‚ЋЉ2" xfId="1919"/>
    <cellStyle name="‡ЂѓЋ‹Ћ‚ЋЉ2 2" xfId="4038"/>
    <cellStyle name="•WЏЂ_laroux" xfId="1920"/>
    <cellStyle name="’ћѓћ‚›‰" xfId="1921"/>
    <cellStyle name="’ћѓћ‚›‰ 2" xfId="4039"/>
    <cellStyle name="" xfId="1922"/>
    <cellStyle name=" 2" xfId="4040"/>
    <cellStyle name="" xfId="1923"/>
    <cellStyle name="" xfId="1924"/>
    <cellStyle name=" 2" xfId="4041"/>
    <cellStyle name=" 2" xfId="4042"/>
    <cellStyle name=" 3" xfId="4400"/>
    <cellStyle name=" 3" xfId="4401"/>
    <cellStyle name="_DCF" xfId="1925"/>
    <cellStyle name="_DCF" xfId="1926"/>
    <cellStyle name="_DCF 2" xfId="4043"/>
    <cellStyle name="_DCF 2" xfId="4044"/>
    <cellStyle name="_DCF 3" xfId="4402"/>
    <cellStyle name="_DCF 3" xfId="4403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 2" xfId="4045"/>
    <cellStyle name="_DCF 3 с увел  объемами 14 12 07  2" xfId="4046"/>
    <cellStyle name="_DCF 3 с увел  объемами 14 12 07  3" xfId="4404"/>
    <cellStyle name="_DCF 3 с увел  объемами 14 12 07  3" xfId="4405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 2" xfId="4047"/>
    <cellStyle name="_DCF 3 с увел. объемами 14.12.07.с корр. окончат. 2" xfId="4048"/>
    <cellStyle name="_DCF 3 с увел. объемами 14.12.07.с корр. окончат. 3" xfId="4406"/>
    <cellStyle name="_DCF 3 с увел. объемами 14.12.07.с корр. окончат. 3" xfId="4407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 2" xfId="4049"/>
    <cellStyle name="_DCF_Pavlodar_9 2" xfId="4050"/>
    <cellStyle name="_DCF_Pavlodar_9 3" xfId="4408"/>
    <cellStyle name="_DCF_Pavlodar_9 3" xfId="4409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 2" xfId="4051"/>
    <cellStyle name="_Ф-1И2 2" xfId="4052"/>
    <cellStyle name="_Ф-1И2 3" xfId="4410"/>
    <cellStyle name="_Ф-1И2 3" xfId="4411"/>
    <cellStyle name="_Ф-1И2_DCF" xfId="1945"/>
    <cellStyle name="_Ф-1И2_DCF" xfId="1946"/>
    <cellStyle name="_Ф-1И2_DCF 2" xfId="4053"/>
    <cellStyle name="_Ф-1И2_DCF 2" xfId="4054"/>
    <cellStyle name="_Ф-1И2_DCF 3" xfId="4412"/>
    <cellStyle name="_Ф-1И2_DCF 3" xfId="4413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 2" xfId="4055"/>
    <cellStyle name="_Ф-1И2_DCF 3 с увел  объемами 14 12 07  2" xfId="4056"/>
    <cellStyle name="_Ф-1И2_DCF 3 с увел  объемами 14 12 07  3" xfId="4414"/>
    <cellStyle name="_Ф-1И2_DCF 3 с увел  объемами 14 12 07  3" xfId="4415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 2" xfId="4057"/>
    <cellStyle name="_Ф-1И2_DCF_Pavlodar_9 2" xfId="4058"/>
    <cellStyle name="_Ф-1И2_DCF_Pavlodar_9 3" xfId="4416"/>
    <cellStyle name="_Ф-1И2_DCF_Pavlodar_9 3" xfId="4417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 2" xfId="4059"/>
    <cellStyle name=" 2" xfId="4060"/>
    <cellStyle name=" 3" xfId="4418"/>
    <cellStyle name=" 3" xfId="4419"/>
    <cellStyle name="_DCF" xfId="1961"/>
    <cellStyle name="_DCF" xfId="1962"/>
    <cellStyle name="_DCF 2" xfId="4061"/>
    <cellStyle name="_DCF 2" xfId="4062"/>
    <cellStyle name="_DCF 3" xfId="4420"/>
    <cellStyle name="_DCF 3" xfId="4421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 2" xfId="4063"/>
    <cellStyle name="_DCF 3 с увел  объемами 14 12 07  2" xfId="4064"/>
    <cellStyle name="_DCF 3 с увел  объемами 14 12 07  3" xfId="4422"/>
    <cellStyle name="_DCF 3 с увел  объемами 14 12 07  3" xfId="4423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 2" xfId="4065"/>
    <cellStyle name="_DCF 3 с увел. объемами 14.12.07.с корр. окончат. 2" xfId="4066"/>
    <cellStyle name="_DCF 3 с увел. объемами 14.12.07.с корр. окончат. 3" xfId="4424"/>
    <cellStyle name="_DCF 3 с увел. объемами 14.12.07.с корр. окончат. 3" xfId="4425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 2" xfId="4067"/>
    <cellStyle name="_DCF_Pavlodar_9 2" xfId="4068"/>
    <cellStyle name="_DCF_Pavlodar_9 3" xfId="4426"/>
    <cellStyle name="_DCF_Pavlodar_9 3" xfId="4427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 2" xfId="4069"/>
    <cellStyle name="_Ф-1И2 2" xfId="4070"/>
    <cellStyle name="_Ф-1И2 3" xfId="4428"/>
    <cellStyle name="_Ф-1И2 3" xfId="4429"/>
    <cellStyle name="_Ф-1И2_DCF" xfId="1981"/>
    <cellStyle name="_Ф-1И2_DCF" xfId="1982"/>
    <cellStyle name="_Ф-1И2_DCF 2" xfId="4071"/>
    <cellStyle name="_Ф-1И2_DCF 2" xfId="4072"/>
    <cellStyle name="_Ф-1И2_DCF 3" xfId="4430"/>
    <cellStyle name="_Ф-1И2_DCF 3" xfId="4431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 2" xfId="4073"/>
    <cellStyle name="_Ф-1И2_DCF 3 с увел  объемами 14 12 07  2" xfId="4074"/>
    <cellStyle name="_Ф-1И2_DCF 3 с увел  объемами 14 12 07  3" xfId="4432"/>
    <cellStyle name="_Ф-1И2_DCF 3 с увел  объемами 14 12 07  3" xfId="4433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 2" xfId="4075"/>
    <cellStyle name="_Ф-1И2_DCF_Pavlodar_9 2" xfId="4076"/>
    <cellStyle name="_Ф-1И2_DCF_Pavlodar_9 3" xfId="4434"/>
    <cellStyle name="_Ф-1И2_DCF_Pavlodar_9 3" xfId="4435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 2" xfId="4077"/>
    <cellStyle name="1" xfId="1996"/>
    <cellStyle name="1 2" xfId="4079"/>
    <cellStyle name="1 3" xfId="4078"/>
    <cellStyle name="2" xfId="1997"/>
    <cellStyle name="2 2" xfId="4081"/>
    <cellStyle name="2 3" xfId="4080"/>
    <cellStyle name="0" xfId="1998"/>
    <cellStyle name="0 2" xfId="4082"/>
    <cellStyle name="0%" xfId="1999"/>
    <cellStyle name="0% 2" xfId="4083"/>
    <cellStyle name="0,0" xfId="2000"/>
    <cellStyle name="0,0 2" xfId="4084"/>
    <cellStyle name="0,0%" xfId="2001"/>
    <cellStyle name="0,0% 2" xfId="4085"/>
    <cellStyle name="0,0?" xfId="2002"/>
    <cellStyle name="0,0? 2" xfId="4086"/>
    <cellStyle name="0,0_DCF" xfId="2003"/>
    <cellStyle name="0,00" xfId="2004"/>
    <cellStyle name="0,00 2" xfId="4087"/>
    <cellStyle name="0,00%" xfId="2005"/>
    <cellStyle name="0,00% 2" xfId="4088"/>
    <cellStyle name="0,00;0;" xfId="2006"/>
    <cellStyle name="0,00;0; 2" xfId="4090"/>
    <cellStyle name="0,00;0; 3" xfId="4089"/>
    <cellStyle name="0,00?" xfId="2007"/>
    <cellStyle name="0,00? 2" xfId="4091"/>
    <cellStyle name="0,00_DCF" xfId="2008"/>
    <cellStyle name="0,000" xfId="2009"/>
    <cellStyle name="0,000 2" xfId="4092"/>
    <cellStyle name="0;+0" xfId="2010"/>
    <cellStyle name="0;+0 2" xfId="4093"/>
    <cellStyle name="0?" xfId="2011"/>
    <cellStyle name="0? 2" xfId="4094"/>
    <cellStyle name="0_DCF" xfId="2012"/>
    <cellStyle name="0_DCF 3 предприятия" xfId="2013"/>
    <cellStyle name="0_DCF 3 с увел  объемами 14 12 07 " xfId="2014"/>
    <cellStyle name="0_DCF_Pavlodar_9" xfId="2015"/>
    <cellStyle name="0_DCF_Pavlodar_9 2" xfId="4095"/>
    <cellStyle name="0_Komet_DCF_25" xfId="2016"/>
    <cellStyle name="0_Komet_DCF_25 2" xfId="409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DCF_Pavlodar_9 2" xfId="4097"/>
    <cellStyle name="0_Komet_DCF_25_информация по затратам и тарифам на  произ теплоэ" xfId="2021"/>
    <cellStyle name="0_Komet_DCF_26" xfId="2022"/>
    <cellStyle name="0_Komet_DCF_26 2" xfId="4098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DCF_Pavlodar_9 2" xfId="4099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1Normal 2" xfId="4100"/>
    <cellStyle name="20% - Accent1" xfId="2031"/>
    <cellStyle name="20% - Accent1 2" xfId="4101"/>
    <cellStyle name="20% - Accent2" xfId="2032"/>
    <cellStyle name="20% - Accent2 2" xfId="4102"/>
    <cellStyle name="20% - Accent3" xfId="2033"/>
    <cellStyle name="20% - Accent3 2" xfId="4103"/>
    <cellStyle name="20% - Accent4" xfId="2034"/>
    <cellStyle name="20% - Accent4 2" xfId="4104"/>
    <cellStyle name="20% - Accent5" xfId="2035"/>
    <cellStyle name="20% - Accent5 2" xfId="4105"/>
    <cellStyle name="20% - Accent6" xfId="2036"/>
    <cellStyle name="20% - Accent6 2" xfId="4106"/>
    <cellStyle name="40% - Accent1" xfId="2037"/>
    <cellStyle name="40% - Accent1 2" xfId="4107"/>
    <cellStyle name="40% - Accent2" xfId="2038"/>
    <cellStyle name="40% - Accent2 2" xfId="4108"/>
    <cellStyle name="40% - Accent3" xfId="2039"/>
    <cellStyle name="40% - Accent3 2" xfId="4109"/>
    <cellStyle name="40% - Accent4" xfId="2040"/>
    <cellStyle name="40% - Accent4 2" xfId="4110"/>
    <cellStyle name="40% - Accent5" xfId="2041"/>
    <cellStyle name="40% - Accent5 2" xfId="4111"/>
    <cellStyle name="40% - Accent6" xfId="2042"/>
    <cellStyle name="40% - Accent6 2" xfId="4112"/>
    <cellStyle name="60% - Accent1" xfId="2043"/>
    <cellStyle name="60% - Accent1 2" xfId="4113"/>
    <cellStyle name="60% - Accent2" xfId="2044"/>
    <cellStyle name="60% - Accent2 2" xfId="4114"/>
    <cellStyle name="60% - Accent3" xfId="2045"/>
    <cellStyle name="60% - Accent3 2" xfId="4115"/>
    <cellStyle name="60% - Accent4" xfId="2046"/>
    <cellStyle name="60% - Accent4 2" xfId="4116"/>
    <cellStyle name="60% - Accent5" xfId="2047"/>
    <cellStyle name="60% - Accent5 2" xfId="4117"/>
    <cellStyle name="60% - Accent6" xfId="2048"/>
    <cellStyle name="60% - Accent6 2" xfId="4118"/>
    <cellStyle name="94,5" xfId="2049"/>
    <cellStyle name="94,5 2" xfId="4119"/>
    <cellStyle name="A modif Blanc" xfId="2050"/>
    <cellStyle name="A modif Blanc 2" xfId="4120"/>
    <cellStyle name="A modifier" xfId="2051"/>
    <cellStyle name="A modifier 2" xfId="4121"/>
    <cellStyle name="Accent1" xfId="2052"/>
    <cellStyle name="Accent1 2" xfId="4122"/>
    <cellStyle name="Accent2" xfId="2053"/>
    <cellStyle name="Accent2 2" xfId="4123"/>
    <cellStyle name="Accent3" xfId="2054"/>
    <cellStyle name="Accent3 2" xfId="4124"/>
    <cellStyle name="Accent4" xfId="2055"/>
    <cellStyle name="Accent4 2" xfId="4125"/>
    <cellStyle name="Accent5" xfId="2056"/>
    <cellStyle name="Accent5 2" xfId="4126"/>
    <cellStyle name="Accent6" xfId="2057"/>
    <cellStyle name="Accent6 2" xfId="4127"/>
    <cellStyle name="Aeia?nnueea" xfId="2058"/>
    <cellStyle name="Aeia?nnueea 2" xfId="4128"/>
    <cellStyle name="Alilciue [0]_ deri-oren ctiu aia" xfId="2059"/>
    <cellStyle name="Alilciue_ deri-oren ctiu aia" xfId="2060"/>
    <cellStyle name="b" xfId="2061"/>
    <cellStyle name="b 2" xfId="4129"/>
    <cellStyle name="Bad" xfId="2062"/>
    <cellStyle name="Bad 2" xfId="4130"/>
    <cellStyle name="Big" xfId="2063"/>
    <cellStyle name="Big 2" xfId="4131"/>
    <cellStyle name="blank" xfId="2064"/>
    <cellStyle name="blank 2" xfId="4132"/>
    <cellStyle name="Blue Heading" xfId="2065"/>
    <cellStyle name="Blue Heading 2" xfId="4133"/>
    <cellStyle name="Calc Currency (0)" xfId="2066"/>
    <cellStyle name="Calc Currency (0) 2" xfId="4134"/>
    <cellStyle name="Calc Currency (2)" xfId="2067"/>
    <cellStyle name="Calc Currency (2) 2" xfId="4135"/>
    <cellStyle name="Calc Percent (0)" xfId="2068"/>
    <cellStyle name="Calc Percent (0) 2" xfId="4136"/>
    <cellStyle name="Calc Percent (1)" xfId="2069"/>
    <cellStyle name="Calc Percent (1) 2" xfId="4137"/>
    <cellStyle name="Calc Percent (2)" xfId="2070"/>
    <cellStyle name="Calc Percent (2) 2" xfId="4138"/>
    <cellStyle name="Calc Units (0)" xfId="2071"/>
    <cellStyle name="Calc Units (0) 2" xfId="4139"/>
    <cellStyle name="Calc Units (1)" xfId="2072"/>
    <cellStyle name="Calc Units (1) 2" xfId="4140"/>
    <cellStyle name="Calc Units (2)" xfId="2073"/>
    <cellStyle name="Calc Units (2) 2" xfId="4141"/>
    <cellStyle name="Calculation" xfId="2074"/>
    <cellStyle name="Calculation 2" xfId="4142"/>
    <cellStyle name="Check" xfId="2075"/>
    <cellStyle name="Check 2" xfId="4144"/>
    <cellStyle name="Check 3" xfId="4143"/>
    <cellStyle name="Check Cell" xfId="2076"/>
    <cellStyle name="Check Cell 2" xfId="4145"/>
    <cellStyle name="Column_Title" xfId="2077"/>
    <cellStyle name="Comma [0] 2" xfId="2078"/>
    <cellStyle name="Comma [0] 2 2" xfId="2079"/>
    <cellStyle name="Comma [0] 2 2 2" xfId="4148"/>
    <cellStyle name="Comma [0] 2 2 3" xfId="4147"/>
    <cellStyle name="Comma [0] 2 3" xfId="4149"/>
    <cellStyle name="Comma [0] 2 4" xfId="4146"/>
    <cellStyle name="Comma [0]_#6 Temps &amp; Contractors" xfId="2080"/>
    <cellStyle name="Comma [00]" xfId="2081"/>
    <cellStyle name="Comma [00] 2" xfId="4150"/>
    <cellStyle name="Comma [1]" xfId="2082"/>
    <cellStyle name="Comma [1] 2" xfId="4151"/>
    <cellStyle name="Comma [2]" xfId="2083"/>
    <cellStyle name="Comma [2] 2" xfId="4152"/>
    <cellStyle name="Comma 2" xfId="2084"/>
    <cellStyle name="Comma 2 2" xfId="4154"/>
    <cellStyle name="Comma 2 3" xfId="4153"/>
    <cellStyle name="Comma 3" xfId="2085"/>
    <cellStyle name="Comma 3 2" xfId="4155"/>
    <cellStyle name="Comma_#6 Temps &amp; Contractors" xfId="2086"/>
    <cellStyle name="Comma0" xfId="2087"/>
    <cellStyle name="Comma0 2" xfId="4156"/>
    <cellStyle name="Coname" xfId="2088"/>
    <cellStyle name="Coname 2" xfId="4157"/>
    <cellStyle name="Conor 1" xfId="2089"/>
    <cellStyle name="Conor 1 2" xfId="4158"/>
    <cellStyle name="Conor1" xfId="2090"/>
    <cellStyle name="Conor1 2" xfId="4159"/>
    <cellStyle name="Conor2" xfId="2091"/>
    <cellStyle name="Conor2 2" xfId="4160"/>
    <cellStyle name="Curr" xfId="2092"/>
    <cellStyle name="Curr 2" xfId="4161"/>
    <cellStyle name="Currency [0]_#6 Temps &amp; Contractors" xfId="2093"/>
    <cellStyle name="Currency [00]" xfId="2094"/>
    <cellStyle name="Currency [00] 2" xfId="4162"/>
    <cellStyle name="Currency_#6 Temps &amp; Contractors" xfId="2095"/>
    <cellStyle name="Currency0" xfId="2096"/>
    <cellStyle name="Currency0 2" xfId="4163"/>
    <cellStyle name="Custom - Style8" xfId="2097"/>
    <cellStyle name="Custom - Style8 2" xfId="4164"/>
    <cellStyle name="Data   - Style2" xfId="2098"/>
    <cellStyle name="Data   - Style2 2" xfId="4165"/>
    <cellStyle name="Date" xfId="2099"/>
    <cellStyle name="Date 2" xfId="4167"/>
    <cellStyle name="Date 3" xfId="4166"/>
    <cellStyle name="Date Short" xfId="2100"/>
    <cellStyle name="Date Short 2" xfId="4168"/>
    <cellStyle name="date_Book1" xfId="2101"/>
    <cellStyle name="DELTA" xfId="2102"/>
    <cellStyle name="DELTA 2" xfId="4170"/>
    <cellStyle name="DELTA 3" xfId="4169"/>
    <cellStyle name="Deviant" xfId="2103"/>
    <cellStyle name="Deviant 2" xfId="4171"/>
    <cellStyle name="E&amp;Y House" xfId="2104"/>
    <cellStyle name="E&amp;Y House 2" xfId="4172"/>
    <cellStyle name="Ecart0" xfId="2105"/>
    <cellStyle name="Ecart0 2" xfId="4173"/>
    <cellStyle name="Ecart0,0" xfId="2106"/>
    <cellStyle name="Ecart0,0 2" xfId="4174"/>
    <cellStyle name="Ecart0,00" xfId="2107"/>
    <cellStyle name="Ecart0,00 2" xfId="4175"/>
    <cellStyle name="Ecart0_DCF" xfId="2108"/>
    <cellStyle name="Enter Currency (0)" xfId="2109"/>
    <cellStyle name="Enter Currency (0) 2" xfId="4176"/>
    <cellStyle name="Enter Currency (2)" xfId="2110"/>
    <cellStyle name="Enter Currency (2) 2" xfId="4177"/>
    <cellStyle name="Enter Units (0)" xfId="2111"/>
    <cellStyle name="Enter Units (0) 2" xfId="4178"/>
    <cellStyle name="Enter Units (1)" xfId="2112"/>
    <cellStyle name="Enter Units (1) 2" xfId="4179"/>
    <cellStyle name="Enter Units (2)" xfId="2113"/>
    <cellStyle name="Enter Units (2) 2" xfId="4180"/>
    <cellStyle name="Euro" xfId="2114"/>
    <cellStyle name="Euro 2" xfId="4182"/>
    <cellStyle name="Euro 3" xfId="4181"/>
    <cellStyle name="Explanatory Text" xfId="2115"/>
    <cellStyle name="Explanatory Text 2" xfId="4183"/>
    <cellStyle name="Ezres_CCTV consolidation_1203" xfId="2116"/>
    <cellStyle name="F2" xfId="2117"/>
    <cellStyle name="F2 2" xfId="4184"/>
    <cellStyle name="F3" xfId="2118"/>
    <cellStyle name="F3 2" xfId="4185"/>
    <cellStyle name="F4" xfId="2119"/>
    <cellStyle name="F4 2" xfId="4186"/>
    <cellStyle name="F5" xfId="2120"/>
    <cellStyle name="F5 2" xfId="4187"/>
    <cellStyle name="F6" xfId="2121"/>
    <cellStyle name="F6 2" xfId="4188"/>
    <cellStyle name="F7" xfId="2122"/>
    <cellStyle name="F7 2" xfId="4189"/>
    <cellStyle name="F8" xfId="2123"/>
    <cellStyle name="F8 2" xfId="4190"/>
    <cellStyle name="Factor" xfId="2124"/>
    <cellStyle name="Factor 2" xfId="4192"/>
    <cellStyle name="Factor 3" xfId="4191"/>
    <cellStyle name="Fixed" xfId="2125"/>
    <cellStyle name="Fixed 2" xfId="4193"/>
    <cellStyle name="Flag" xfId="2126"/>
    <cellStyle name="Followed Hyperlink_для ЦАТЭК_1кв07.xls" xfId="2127"/>
    <cellStyle name="Formula % clear" xfId="2128"/>
    <cellStyle name="Formula % clear 2" xfId="4194"/>
    <cellStyle name="Formula % green" xfId="2129"/>
    <cellStyle name="Formula % green 2" xfId="4195"/>
    <cellStyle name="Formula clear" xfId="2130"/>
    <cellStyle name="Formula clear 2" xfId="4197"/>
    <cellStyle name="Formula clear 3" xfId="4196"/>
    <cellStyle name="Formula green" xfId="2131"/>
    <cellStyle name="Formula green 2" xfId="4199"/>
    <cellStyle name="Formula green 3" xfId="4198"/>
    <cellStyle name="From" xfId="2132"/>
    <cellStyle name="From 2" xfId="4200"/>
    <cellStyle name="Good" xfId="2133"/>
    <cellStyle name="Good 2" xfId="4201"/>
    <cellStyle name="Grey" xfId="2134"/>
    <cellStyle name="Grey 2" xfId="4202"/>
    <cellStyle name="Group1" xfId="2135"/>
    <cellStyle name="Group1 2" xfId="4203"/>
    <cellStyle name="hard no. % clear" xfId="2136"/>
    <cellStyle name="hard no. % clear 2" xfId="4204"/>
    <cellStyle name="hard no. % green" xfId="2137"/>
    <cellStyle name="hard no. % green 2" xfId="4205"/>
    <cellStyle name="hard no. clear" xfId="2138"/>
    <cellStyle name="hard no. clear 2" xfId="4207"/>
    <cellStyle name="hard no. clear 3" xfId="4206"/>
    <cellStyle name="hard no. green" xfId="2139"/>
    <cellStyle name="hard no. green 2" xfId="4209"/>
    <cellStyle name="hard no. green 3" xfId="4208"/>
    <cellStyle name="Head1_BP back" xfId="2140"/>
    <cellStyle name="Header1" xfId="2141"/>
    <cellStyle name="Header1 2" xfId="4210"/>
    <cellStyle name="Header2" xfId="2142"/>
    <cellStyle name="Header2 2" xfId="4211"/>
    <cellStyle name="Heading" xfId="2143"/>
    <cellStyle name="Heading 1" xfId="2144"/>
    <cellStyle name="Heading 1 2" xfId="4213"/>
    <cellStyle name="Heading 2" xfId="2145"/>
    <cellStyle name="Heading 2 2" xfId="4214"/>
    <cellStyle name="Heading 3" xfId="2146"/>
    <cellStyle name="Heading 3 2" xfId="4215"/>
    <cellStyle name="Heading 4" xfId="2147"/>
    <cellStyle name="Heading 4 2" xfId="4216"/>
    <cellStyle name="Heading 5" xfId="4212"/>
    <cellStyle name="Heading1" xfId="2148"/>
    <cellStyle name="Heading1 1" xfId="2149"/>
    <cellStyle name="Heading1 1 2" xfId="4218"/>
    <cellStyle name="Heading1 2" xfId="4217"/>
    <cellStyle name="Heading1_Worksheet in 2230 Consolidated SevKazEnergy JSC IFRS 2009" xfId="2150"/>
    <cellStyle name="Heading2" xfId="2151"/>
    <cellStyle name="Heading2 2" xfId="4219"/>
    <cellStyle name="Heading3" xfId="2152"/>
    <cellStyle name="Heading3 2" xfId="4220"/>
    <cellStyle name="Heading4" xfId="2153"/>
    <cellStyle name="Heading4 2" xfId="4221"/>
    <cellStyle name="Heading5" xfId="2154"/>
    <cellStyle name="Heading5 2" xfId="4223"/>
    <cellStyle name="Heading5 3" xfId="4222"/>
    <cellStyle name="Heading6" xfId="2155"/>
    <cellStyle name="Heading6 2" xfId="4224"/>
    <cellStyle name="Headline I" xfId="2156"/>
    <cellStyle name="Headline I 2" xfId="4225"/>
    <cellStyle name="Headline II" xfId="2157"/>
    <cellStyle name="Headline II 2" xfId="4226"/>
    <cellStyle name="Headline III" xfId="2158"/>
    <cellStyle name="Headline III 2" xfId="4227"/>
    <cellStyle name="highlight" xfId="2159"/>
    <cellStyle name="highlight 2" xfId="4228"/>
    <cellStyle name="Horizontal" xfId="2160"/>
    <cellStyle name="Horizontal 2" xfId="4229"/>
    <cellStyle name="Hyperlink_RESULTS" xfId="2161"/>
    <cellStyle name="Iau?iue_ deri-oren ctiu aia" xfId="2162"/>
    <cellStyle name="Index" xfId="2163"/>
    <cellStyle name="Index 2" xfId="4230"/>
    <cellStyle name="Input" xfId="2164"/>
    <cellStyle name="Input %" xfId="2165"/>
    <cellStyle name="Input % 2" xfId="4232"/>
    <cellStyle name="Input [yellow]" xfId="2166"/>
    <cellStyle name="Input [yellow] 2" xfId="4233"/>
    <cellStyle name="Input 2" xfId="4234"/>
    <cellStyle name="Input 3" xfId="4235"/>
    <cellStyle name="Input 4" xfId="4236"/>
    <cellStyle name="Input 5" xfId="4231"/>
    <cellStyle name="Input 6" xfId="4436"/>
    <cellStyle name="Input_20" xfId="2167"/>
    <cellStyle name="Ioe?uaaaoayny aeia?nnueea" xfId="2168"/>
    <cellStyle name="Ioe?uaaaoayny aeia?nnueea 2" xfId="4237"/>
    <cellStyle name="ISO" xfId="2169"/>
    <cellStyle name="ISO 2" xfId="4238"/>
    <cellStyle name="Ivedimas" xfId="2170"/>
    <cellStyle name="Ivedimas 2" xfId="4239"/>
    <cellStyle name="Ivedimo1" xfId="2171"/>
    <cellStyle name="Ivedimo1 2" xfId="4240"/>
    <cellStyle name="Ivedimo2" xfId="2172"/>
    <cellStyle name="Ivedimo2 2" xfId="4241"/>
    <cellStyle name="Ivedimo5" xfId="2173"/>
    <cellStyle name="Ivedimo5 2" xfId="4242"/>
    <cellStyle name="Kilo" xfId="2174"/>
    <cellStyle name="Kilo 2" xfId="4244"/>
    <cellStyle name="Kilo 3" xfId="4243"/>
    <cellStyle name="kt" xfId="2175"/>
    <cellStyle name="kt 2" xfId="4245"/>
    <cellStyle name="Labels - Style3" xfId="2176"/>
    <cellStyle name="Labels - Style3 2" xfId="4246"/>
    <cellStyle name="Licence" xfId="2177"/>
    <cellStyle name="Licence 2" xfId="4247"/>
    <cellStyle name="Line Number" xfId="2178"/>
    <cellStyle name="Line Number 2" xfId="4248"/>
    <cellStyle name="Link Currency (0)" xfId="2179"/>
    <cellStyle name="Link Currency (0) 2" xfId="4249"/>
    <cellStyle name="Link Currency (2)" xfId="2180"/>
    <cellStyle name="Link Currency (2) 2" xfId="4250"/>
    <cellStyle name="Link Units (0)" xfId="2181"/>
    <cellStyle name="Link Units (0) 2" xfId="4251"/>
    <cellStyle name="Link Units (1)" xfId="2182"/>
    <cellStyle name="Link Units (1) 2" xfId="4252"/>
    <cellStyle name="Link Units (2)" xfId="2183"/>
    <cellStyle name="Link Units (2) 2" xfId="4253"/>
    <cellStyle name="Linked Cell" xfId="2184"/>
    <cellStyle name="Linked Cell 2" xfId="4254"/>
    <cellStyle name="Locked" xfId="2185"/>
    <cellStyle name="Locked 2" xfId="4255"/>
    <cellStyle name="Matrix" xfId="2186"/>
    <cellStyle name="Matrix 2" xfId="425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illions 2" xfId="4257"/>
    <cellStyle name="mnb" xfId="2193"/>
    <cellStyle name="mnb 2" xfId="4258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ultiple 2" xfId="4259"/>
    <cellStyle name="mмny_laroux" xfId="2201"/>
    <cellStyle name="Neutral" xfId="2202"/>
    <cellStyle name="Neutral 2" xfId="4260"/>
    <cellStyle name="Niezdef." xfId="2203"/>
    <cellStyle name="Niezdef. 2" xfId="4262"/>
    <cellStyle name="Niezdef. 3" xfId="4261"/>
    <cellStyle name="Non_definito" xfId="2204"/>
    <cellStyle name="Norma11l" xfId="2205"/>
    <cellStyle name="Norma11l 2" xfId="4263"/>
    <cellStyle name="Normal - Style1" xfId="2206"/>
    <cellStyle name="Normal - Style1 2" xfId="4265"/>
    <cellStyle name="Normal - Style1 3" xfId="4264"/>
    <cellStyle name="Normal 2" xfId="2207"/>
    <cellStyle name="Normal 2 2" xfId="4266"/>
    <cellStyle name="Normal 3" xfId="2208"/>
    <cellStyle name="Normal 3 2" xfId="4268"/>
    <cellStyle name="Normal 3 3" xfId="4267"/>
    <cellStyle name="Normal." xfId="2209"/>
    <cellStyle name="Normal. 2" xfId="426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alPercent 2" xfId="4270"/>
    <cellStyle name="normбlnм_laroux" xfId="2221"/>
    <cellStyle name="normбlnн_laroux" xfId="2222"/>
    <cellStyle name="nornPercent" xfId="2223"/>
    <cellStyle name="nornPercent 2" xfId="4271"/>
    <cellStyle name="Note" xfId="2224"/>
    <cellStyle name="Notes" xfId="2225"/>
    <cellStyle name="Notes 2" xfId="4272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ptionHeading 2" xfId="4273"/>
    <cellStyle name="OSW_ColumnLabels" xfId="2233"/>
    <cellStyle name="Output" xfId="2234"/>
    <cellStyle name="Output 2" xfId="4274"/>
    <cellStyle name="Paaotsikko" xfId="2235"/>
    <cellStyle name="Paaotsikko 2" xfId="4275"/>
    <cellStyle name="PageSubtitle" xfId="2236"/>
    <cellStyle name="PageSubtitle 2" xfId="4276"/>
    <cellStyle name="paint" xfId="2237"/>
    <cellStyle name="paint 2" xfId="4277"/>
    <cellStyle name="Pénznem_CCTV consolidation_1203" xfId="2238"/>
    <cellStyle name="Percent (0)" xfId="2239"/>
    <cellStyle name="Percent (0) 2" xfId="4278"/>
    <cellStyle name="Percent [0]" xfId="2240"/>
    <cellStyle name="Percent [0] 2" xfId="4279"/>
    <cellStyle name="Percent [00]" xfId="2241"/>
    <cellStyle name="Percent [00] 2" xfId="4280"/>
    <cellStyle name="Percent [2]" xfId="2242"/>
    <cellStyle name="Percent [2] 2" xfId="4281"/>
    <cellStyle name="Percent 2" xfId="2243"/>
    <cellStyle name="Percent 2 2" xfId="4282"/>
    <cellStyle name="Percent_#6 Temps &amp; Contractors" xfId="2244"/>
    <cellStyle name="Pourcentage_PASSB98" xfId="2245"/>
    <cellStyle name="PrePop Currency (0)" xfId="2246"/>
    <cellStyle name="PrePop Currency (0) 2" xfId="4283"/>
    <cellStyle name="PrePop Currency (2)" xfId="2247"/>
    <cellStyle name="PrePop Currency (2) 2" xfId="4284"/>
    <cellStyle name="PrePop Units (0)" xfId="2248"/>
    <cellStyle name="PrePop Units (0) 2" xfId="4285"/>
    <cellStyle name="PrePop Units (1)" xfId="2249"/>
    <cellStyle name="PrePop Units (1) 2" xfId="4286"/>
    <cellStyle name="PrePop Units (2)" xfId="2250"/>
    <cellStyle name="PrePop Units (2) 2" xfId="4287"/>
    <cellStyle name="Price" xfId="2251"/>
    <cellStyle name="prochrek" xfId="2252"/>
    <cellStyle name="prochrek 2" xfId="4288"/>
    <cellStyle name="Product" xfId="2253"/>
    <cellStyle name="Product 2" xfId="4289"/>
    <cellStyle name="Prosent_DS" xfId="2254"/>
    <cellStyle name="Puslapis1" xfId="2255"/>
    <cellStyle name="Puslapis1 2" xfId="4290"/>
    <cellStyle name="Puslapis2" xfId="2256"/>
    <cellStyle name="Puslapis2 2" xfId="4291"/>
    <cellStyle name="Pддotsikko" xfId="2257"/>
    <cellStyle name="Pддotsikko 2" xfId="4292"/>
    <cellStyle name="Reset  - Style7" xfId="2258"/>
    <cellStyle name="Reset  - Style7 2" xfId="4293"/>
    <cellStyle name="RMG - PB01.93" xfId="2259"/>
    <cellStyle name="RMG - PB01.93 2" xfId="4294"/>
    <cellStyle name="s]_x000d__x000a_load=_x000d__x000a_run=_x000d__x000a_NullPort=None_x000d__x000a_device=HP LaserJet 5P/5MP (HP),HPPCL5G,\\Accountdept\finanalyst_x000d__x000a_Spooler=yes_x000d__x000a_Dosprint=" xfId="2260"/>
    <cellStyle name="s]_x000d__x000a_load=_x000d__x000a_run=_x000d__x000a_NullPort=None_x000d__x000a_device=HP LaserJet 5P/5MP (HP),HPPCL5G,\\Accountdept\finanalyst_x000d__x000a_Spooler=yes_x000d__x000a_Dosprint= 2" xfId="4295"/>
    <cellStyle name="S4" xfId="2261"/>
    <cellStyle name="S4 2" xfId="4296"/>
    <cellStyle name="S5" xfId="2262"/>
    <cellStyle name="S5 2" xfId="4297"/>
    <cellStyle name="S6" xfId="2263"/>
    <cellStyle name="S6 2" xfId="4298"/>
    <cellStyle name="Standard" xfId="2264"/>
    <cellStyle name="Standard 2" xfId="4299"/>
    <cellStyle name="Straipsnis1" xfId="2265"/>
    <cellStyle name="Straipsnis1 2" xfId="4300"/>
    <cellStyle name="Straipsnis4" xfId="2266"/>
    <cellStyle name="Straipsnis4 2" xfId="4301"/>
    <cellStyle name="Style 1" xfId="2267"/>
    <cellStyle name="Style 1 2" xfId="2268"/>
    <cellStyle name="Style 1 2 2" xfId="4303"/>
    <cellStyle name="Style 1 3" xfId="4302"/>
    <cellStyle name="SubHead" xfId="2269"/>
    <cellStyle name="SubHead 2" xfId="4304"/>
    <cellStyle name="Table  - Style6" xfId="2270"/>
    <cellStyle name="Table  - Style6 2" xfId="4305"/>
    <cellStyle name="Table Title" xfId="2271"/>
    <cellStyle name="Table Title 2" xfId="4306"/>
    <cellStyle name="Table Units" xfId="2272"/>
    <cellStyle name="Table Units 2" xfId="4307"/>
    <cellStyle name="Text" xfId="2273"/>
    <cellStyle name="Text 2" xfId="4308"/>
    <cellStyle name="Text Indent A" xfId="2274"/>
    <cellStyle name="Text Indent A 2" xfId="4309"/>
    <cellStyle name="Text Indent B" xfId="2275"/>
    <cellStyle name="Text Indent B 2" xfId="4310"/>
    <cellStyle name="Text Indent C" xfId="2276"/>
    <cellStyle name="Text Indent C 2" xfId="4311"/>
    <cellStyle name="Text_DCF" xfId="2277"/>
    <cellStyle name="Tickmark" xfId="2278"/>
    <cellStyle name="Tickmark 2" xfId="4312"/>
    <cellStyle name="times" xfId="2279"/>
    <cellStyle name="times 2" xfId="4313"/>
    <cellStyle name="Title" xfId="2280"/>
    <cellStyle name="Title  - Style1" xfId="2281"/>
    <cellStyle name="Title  - Style1 2" xfId="4315"/>
    <cellStyle name="Title 2" xfId="4314"/>
    <cellStyle name="Title 3" xfId="4437"/>
    <cellStyle name="Title_20" xfId="2282"/>
    <cellStyle name="To" xfId="2283"/>
    <cellStyle name="To 2" xfId="4316"/>
    <cellStyle name="Total" xfId="2284"/>
    <cellStyle name="Total 2" xfId="4317"/>
    <cellStyle name="TotCol - Style5" xfId="2285"/>
    <cellStyle name="TotCol - Style5 2" xfId="4318"/>
    <cellStyle name="TotRow - Style4" xfId="2286"/>
    <cellStyle name="TotRow - Style4 2" xfId="4319"/>
    <cellStyle name="Tusenskille [0]_DS" xfId="2287"/>
    <cellStyle name="Tusenskille_DS" xfId="2288"/>
    <cellStyle name="Unit" xfId="2289"/>
    <cellStyle name="Valiotsikko" xfId="2290"/>
    <cellStyle name="Valiotsikko 2" xfId="4321"/>
    <cellStyle name="Valiotsikko 3" xfId="4320"/>
    <cellStyle name="Valuta [0]_DS" xfId="2291"/>
    <cellStyle name="Valuta_DS" xfId="2292"/>
    <cellStyle name="Vertical" xfId="2293"/>
    <cellStyle name="Vertical 2" xfId="4322"/>
    <cellStyle name="Vдliotsikko" xfId="2294"/>
    <cellStyle name="Vдliotsikko 2" xfId="4324"/>
    <cellStyle name="Vдliotsikko 3" xfId="4323"/>
    <cellStyle name="Warning Text" xfId="2295"/>
    <cellStyle name="Warning Text 2" xfId="4325"/>
    <cellStyle name="WIP" xfId="2296"/>
    <cellStyle name="WIP 2" xfId="4327"/>
    <cellStyle name="WIP 3" xfId="4326"/>
    <cellStyle name="Wдhrung_Compiling Utility Macros" xfId="2297"/>
    <cellStyle name="Zero" xfId="2298"/>
    <cellStyle name="Zero 2" xfId="4329"/>
    <cellStyle name="Zero 3" xfId="4328"/>
    <cellStyle name="Акцент1 2" xfId="4330"/>
    <cellStyle name="Акцент2 2" xfId="4331"/>
    <cellStyle name="Акцент3 2" xfId="4332"/>
    <cellStyle name="Акцент4 2" xfId="4333"/>
    <cellStyle name="Акцент5 2" xfId="4334"/>
    <cellStyle name="Акцент6 2" xfId="4335"/>
    <cellStyle name="Ввод  2" xfId="4336"/>
    <cellStyle name="Ввод данных" xfId="2299"/>
    <cellStyle name="Ввод данных 2" xfId="4338"/>
    <cellStyle name="Ввод данных 3" xfId="4337"/>
    <cellStyle name="Вывод 2" xfId="4339"/>
    <cellStyle name="Вычисление 2" xfId="4340"/>
    <cellStyle name="ѓенежный [0]_balance_y" xfId="2300"/>
    <cellStyle name="ѓенежный_balance_y" xfId="2301"/>
    <cellStyle name="Данные" xfId="2302"/>
    <cellStyle name="Данные 2" xfId="4342"/>
    <cellStyle name="Данные 3" xfId="4341"/>
    <cellStyle name="Заголовок 1 2" xfId="4343"/>
    <cellStyle name="Заголовок 2 2" xfId="4344"/>
    <cellStyle name="Заголовок 3 2" xfId="4345"/>
    <cellStyle name="Заголовок 4 2" xfId="4346"/>
    <cellStyle name="ЅинЎнсоЏый [0]_balance_y" xfId="2303"/>
    <cellStyle name="ЅинЎнсоЏый_balance_y" xfId="2304"/>
    <cellStyle name="ибrky [0]_laroux" xfId="2305"/>
    <cellStyle name="ибrky_laroux" xfId="2306"/>
    <cellStyle name="Итог 2" xfId="4347"/>
    <cellStyle name="їўычный_balance_y" xfId="2307"/>
    <cellStyle name="КАНДАГАЧ тел3-33-96" xfId="2308"/>
    <cellStyle name="КАНДАГАЧ тел3-33-96 2" xfId="4348"/>
    <cellStyle name="Контрольная ячейка 2" xfId="4349"/>
    <cellStyle name="Название 2" xfId="4350"/>
    <cellStyle name="Нейтральный 2" xfId="4351"/>
    <cellStyle name="Обычный" xfId="0" builtinId="0"/>
    <cellStyle name="Обычный 2" xfId="2329"/>
    <cellStyle name="Плохой 2" xfId="4352"/>
    <cellStyle name="Пояснение 2" xfId="4353"/>
    <cellStyle name="Примечание 2" xfId="4354"/>
    <cellStyle name="Процент_ГСМ (з)" xfId="2309"/>
    <cellStyle name="Расчетный" xfId="2310"/>
    <cellStyle name="Расчетный 2" xfId="4356"/>
    <cellStyle name="Расчетный 3" xfId="4355"/>
    <cellStyle name="Связанная ячейка 2" xfId="4357"/>
    <cellStyle name="Стиль 1" xfId="2311"/>
    <cellStyle name="Стиль 1 2" xfId="4358"/>
    <cellStyle name="Стиль_названий" xfId="2312"/>
    <cellStyle name="Текст предупреждения 2" xfId="4359"/>
    <cellStyle name="тонны" xfId="2313"/>
    <cellStyle name="тонны 2" xfId="4361"/>
    <cellStyle name="тонны 3" xfId="4360"/>
    <cellStyle name="Тысячи [0]_ план-факт июнь гов" xfId="2314"/>
    <cellStyle name="Тысячи [а]" xfId="2315"/>
    <cellStyle name="Тысячи [а] 2" xfId="4362"/>
    <cellStyle name="Тысячи_ план-факт июнь гов" xfId="2316"/>
    <cellStyle name="Финан" xfId="2317"/>
    <cellStyle name="Финан 2" xfId="4363"/>
    <cellStyle name="ФинАнсовый {0]_Лист!" xfId="2318"/>
    <cellStyle name="Финансовый 10" xfId="4365"/>
    <cellStyle name="Финансовый 11" xfId="4364"/>
    <cellStyle name="Финансовый 12" xfId="4438"/>
    <cellStyle name="Финансовый 2" xfId="4366"/>
    <cellStyle name="Финансовый 3" xfId="4367"/>
    <cellStyle name="Финансовый 4" xfId="4368"/>
    <cellStyle name="Финансовый 5" xfId="4369"/>
    <cellStyle name="Финансовый 6" xfId="4370"/>
    <cellStyle name="Финансовый 7" xfId="4371"/>
    <cellStyle name="Финансовый 8" xfId="4372"/>
    <cellStyle name="Финансовый 9" xfId="4373"/>
    <cellStyle name="ФинАнсовый K0]_гов.ьай_пл.фшнинс." xfId="2319"/>
    <cellStyle name="ФинансоТ" xfId="2320"/>
    <cellStyle name="ФинансоТ 2" xfId="4375"/>
    <cellStyle name="ФинансоТ 3" xfId="4376"/>
    <cellStyle name="ФинансоТ 4" xfId="4374"/>
    <cellStyle name="ФинансоТый" xfId="2321"/>
    <cellStyle name="ФинансоТый [0]_Гов.май_Н-к" xfId="2322"/>
    <cellStyle name="ФинансоТый 10" xfId="4378"/>
    <cellStyle name="ФинансоТый 11" xfId="4377"/>
    <cellStyle name="ФинансоТый 12" xfId="4439"/>
    <cellStyle name="ФинансоТый 2" xfId="4379"/>
    <cellStyle name="ФинансоТый 3" xfId="4380"/>
    <cellStyle name="ФинансоТый 4" xfId="4381"/>
    <cellStyle name="ФинансоТый 5" xfId="4382"/>
    <cellStyle name="ФинансоТый 6" xfId="4383"/>
    <cellStyle name="ФинансоТый 7" xfId="4384"/>
    <cellStyle name="ФинансоТый 8" xfId="4385"/>
    <cellStyle name="ФинансоТый 9" xfId="4386"/>
    <cellStyle name="ФинансоТый_DCF" xfId="2323"/>
    <cellStyle name="ФинРнсовый [0]_ПДР Январь" xfId="2324"/>
    <cellStyle name="ФинРнсовый K0]_гов.май_фин.ЧМПЗ" xfId="2325"/>
    <cellStyle name="Хороший 2" xfId="4387"/>
    <cellStyle name="Ценовой" xfId="2326"/>
    <cellStyle name="Ценовой 2" xfId="4389"/>
    <cellStyle name="Ценовой 3" xfId="4388"/>
    <cellStyle name="ЏђЋ–…Ќ’Ќ›‰" xfId="2327"/>
    <cellStyle name="ЏђЋ–…Ќ’Ќ›‰ 2" xfId="4391"/>
    <cellStyle name="ЏђЋ–…Ќ’Ќ›‰ 3" xfId="4390"/>
    <cellStyle name="Шапка" xfId="2328"/>
    <cellStyle name="Шапка 2" xfId="4393"/>
    <cellStyle name="Шапка 3" xfId="43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0%20&#1075;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Profit and loss"/>
      <sheetName val="12 разд. все"/>
      <sheetName val="HideSheet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2"/>
  <sheetViews>
    <sheetView tabSelected="1" topLeftCell="A44" zoomScale="75" zoomScaleNormal="75" zoomScaleSheetLayoutView="100" workbookViewId="0">
      <selection activeCell="J82" sqref="J82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6.140625" style="5" hidden="1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209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2" customFormat="1" ht="16.5" thickBot="1">
      <c r="A7" s="19" t="s">
        <v>3</v>
      </c>
      <c r="B7" s="20" t="s">
        <v>4</v>
      </c>
      <c r="C7" s="21">
        <v>44651</v>
      </c>
      <c r="D7" s="21">
        <v>44561</v>
      </c>
    </row>
    <row r="8" spans="1:4">
      <c r="A8" s="23" t="s">
        <v>5</v>
      </c>
      <c r="B8" s="24"/>
      <c r="C8" s="25"/>
      <c r="D8" s="26"/>
    </row>
    <row r="9" spans="1:4">
      <c r="A9" s="27" t="s">
        <v>6</v>
      </c>
      <c r="B9" s="28">
        <v>1</v>
      </c>
      <c r="C9" s="29">
        <v>98729309</v>
      </c>
      <c r="D9" s="29">
        <v>99687232</v>
      </c>
    </row>
    <row r="10" spans="1:4" hidden="1" outlineLevel="1">
      <c r="A10" s="27" t="s">
        <v>7</v>
      </c>
      <c r="B10" s="28"/>
      <c r="C10" s="29"/>
      <c r="D10" s="29"/>
    </row>
    <row r="11" spans="1:4" collapsed="1">
      <c r="A11" s="27" t="s">
        <v>8</v>
      </c>
      <c r="B11" s="28">
        <v>2</v>
      </c>
      <c r="C11" s="29">
        <v>257879</v>
      </c>
      <c r="D11" s="29">
        <v>265258</v>
      </c>
    </row>
    <row r="12" spans="1:4" outlineLevel="1">
      <c r="A12" s="217" t="s">
        <v>176</v>
      </c>
      <c r="B12" s="28"/>
      <c r="C12" s="29">
        <v>19432</v>
      </c>
      <c r="D12" s="29">
        <v>19432</v>
      </c>
    </row>
    <row r="13" spans="1:4">
      <c r="A13" s="27" t="s">
        <v>168</v>
      </c>
      <c r="B13" s="28"/>
      <c r="C13" s="29">
        <v>681380</v>
      </c>
      <c r="D13" s="29">
        <v>674531</v>
      </c>
    </row>
    <row r="14" spans="1:4">
      <c r="A14" s="27" t="s">
        <v>202</v>
      </c>
      <c r="B14" s="28">
        <v>3</v>
      </c>
      <c r="C14" s="29">
        <v>77019</v>
      </c>
      <c r="D14" s="29">
        <v>77019</v>
      </c>
    </row>
    <row r="15" spans="1:4" ht="16.5" hidden="1" customHeight="1" outlineLevel="1">
      <c r="A15" s="27" t="s">
        <v>10</v>
      </c>
      <c r="B15" s="30"/>
      <c r="C15" s="29">
        <v>0</v>
      </c>
      <c r="D15" s="29">
        <v>0</v>
      </c>
    </row>
    <row r="16" spans="1:4" ht="14.25" customHeight="1" collapsed="1">
      <c r="A16" s="27" t="s">
        <v>177</v>
      </c>
      <c r="B16" s="28"/>
      <c r="C16" s="29">
        <v>2466208</v>
      </c>
      <c r="D16" s="29">
        <v>2382300</v>
      </c>
    </row>
    <row r="17" spans="1:7" ht="15.75" hidden="1" customHeight="1" outlineLevel="1">
      <c r="A17" s="27" t="s">
        <v>12</v>
      </c>
      <c r="B17" s="28"/>
      <c r="C17" s="29"/>
      <c r="D17" s="29"/>
    </row>
    <row r="18" spans="1:7" s="34" customFormat="1" collapsed="1">
      <c r="A18" s="31" t="s">
        <v>13</v>
      </c>
      <c r="B18" s="32"/>
      <c r="C18" s="33">
        <f>SUM(C9:C17)</f>
        <v>102231227</v>
      </c>
      <c r="D18" s="33">
        <f>SUM(D9:D17)</f>
        <v>103105772</v>
      </c>
    </row>
    <row r="19" spans="1:7">
      <c r="A19" s="35" t="s">
        <v>14</v>
      </c>
      <c r="B19" s="32"/>
      <c r="C19" s="29"/>
      <c r="D19" s="29"/>
    </row>
    <row r="20" spans="1:7">
      <c r="A20" s="27" t="s">
        <v>15</v>
      </c>
      <c r="B20" s="28">
        <v>4</v>
      </c>
      <c r="C20" s="256">
        <v>3793022</v>
      </c>
      <c r="D20" s="256">
        <v>3968652</v>
      </c>
      <c r="G20" s="5">
        <f>D20-C20</f>
        <v>175630</v>
      </c>
    </row>
    <row r="21" spans="1:7" outlineLevel="1">
      <c r="A21" s="27" t="s">
        <v>177</v>
      </c>
      <c r="B21" s="28"/>
      <c r="C21" s="256">
        <v>6103644</v>
      </c>
      <c r="D21" s="256">
        <v>5917901</v>
      </c>
      <c r="G21" s="5">
        <f t="shared" ref="G21:G27" si="0">D21-C21</f>
        <v>-185743</v>
      </c>
    </row>
    <row r="22" spans="1:7">
      <c r="A22" s="27" t="s">
        <v>16</v>
      </c>
      <c r="B22" s="28">
        <v>5</v>
      </c>
      <c r="C22" s="256">
        <v>4864517</v>
      </c>
      <c r="D22" s="256">
        <v>4686322</v>
      </c>
      <c r="G22" s="5">
        <f t="shared" si="0"/>
        <v>-178195</v>
      </c>
    </row>
    <row r="23" spans="1:7">
      <c r="A23" s="27" t="s">
        <v>17</v>
      </c>
      <c r="B23" s="28">
        <v>6</v>
      </c>
      <c r="C23" s="256">
        <v>3315970</v>
      </c>
      <c r="D23" s="256">
        <v>2081754</v>
      </c>
      <c r="G23" s="5">
        <f t="shared" si="0"/>
        <v>-1234216</v>
      </c>
    </row>
    <row r="24" spans="1:7" ht="16.5" customHeight="1">
      <c r="A24" s="27" t="s">
        <v>18</v>
      </c>
      <c r="B24" s="28">
        <v>7</v>
      </c>
      <c r="C24" s="256">
        <v>289908</v>
      </c>
      <c r="D24" s="256">
        <v>60564</v>
      </c>
      <c r="G24" s="5">
        <f t="shared" si="0"/>
        <v>-229344</v>
      </c>
    </row>
    <row r="25" spans="1:7">
      <c r="A25" s="27" t="s">
        <v>167</v>
      </c>
      <c r="B25" s="28">
        <v>8</v>
      </c>
      <c r="C25" s="256">
        <v>371911</v>
      </c>
      <c r="D25" s="256">
        <v>590210</v>
      </c>
      <c r="G25" s="5">
        <f t="shared" si="0"/>
        <v>218299</v>
      </c>
    </row>
    <row r="26" spans="1:7" hidden="1" outlineLevel="1">
      <c r="A26" s="27" t="s">
        <v>9</v>
      </c>
      <c r="B26" s="28"/>
      <c r="C26" s="256"/>
      <c r="D26" s="256"/>
      <c r="G26" s="5">
        <f t="shared" si="0"/>
        <v>0</v>
      </c>
    </row>
    <row r="27" spans="1:7" collapsed="1">
      <c r="A27" s="27" t="s">
        <v>11</v>
      </c>
      <c r="B27" s="30"/>
      <c r="C27" s="256">
        <v>31971</v>
      </c>
      <c r="D27" s="256">
        <v>38069</v>
      </c>
      <c r="G27" s="5">
        <f t="shared" si="0"/>
        <v>6098</v>
      </c>
    </row>
    <row r="28" spans="1:7">
      <c r="A28" s="27" t="s">
        <v>19</v>
      </c>
      <c r="B28" s="28">
        <v>10</v>
      </c>
      <c r="C28" s="256">
        <v>1752721</v>
      </c>
      <c r="D28" s="256">
        <v>291377</v>
      </c>
    </row>
    <row r="29" spans="1:7" s="34" customFormat="1" ht="16.5" thickBot="1">
      <c r="A29" s="31" t="s">
        <v>20</v>
      </c>
      <c r="B29" s="32"/>
      <c r="C29" s="257">
        <f>SUM(C20:C28)</f>
        <v>20523664</v>
      </c>
      <c r="D29" s="33">
        <f>SUM(D20:D28)</f>
        <v>17634849</v>
      </c>
    </row>
    <row r="30" spans="1:7" ht="18" hidden="1" customHeight="1" outlineLevel="1">
      <c r="A30" s="36" t="s">
        <v>21</v>
      </c>
      <c r="B30" s="37"/>
      <c r="C30" s="38"/>
      <c r="D30" s="38"/>
    </row>
    <row r="31" spans="1:7" s="34" customFormat="1" ht="16.5" collapsed="1" thickBot="1">
      <c r="A31" s="39" t="s">
        <v>22</v>
      </c>
      <c r="B31" s="40"/>
      <c r="C31" s="211">
        <f>C18+C29+C30</f>
        <v>122754891</v>
      </c>
      <c r="D31" s="211">
        <f>D18+D29+D30</f>
        <v>120740621</v>
      </c>
    </row>
    <row r="32" spans="1:7" ht="15.75" customHeight="1" thickBot="1">
      <c r="A32" s="41"/>
      <c r="B32" s="42"/>
      <c r="C32" s="43"/>
      <c r="D32" s="43"/>
    </row>
    <row r="33" spans="1:4" ht="16.5" thickBot="1">
      <c r="A33" s="213" t="s">
        <v>23</v>
      </c>
      <c r="B33" s="214"/>
      <c r="C33" s="215">
        <f>C7</f>
        <v>44651</v>
      </c>
      <c r="D33" s="215">
        <f>D7</f>
        <v>44561</v>
      </c>
    </row>
    <row r="34" spans="1:4">
      <c r="A34" s="216" t="s">
        <v>24</v>
      </c>
      <c r="B34" s="44"/>
      <c r="C34" s="25"/>
      <c r="D34" s="25"/>
    </row>
    <row r="35" spans="1:4">
      <c r="A35" s="217" t="s">
        <v>25</v>
      </c>
      <c r="B35" s="28">
        <v>11</v>
      </c>
      <c r="C35" s="29">
        <v>16291512</v>
      </c>
      <c r="D35" s="29">
        <v>16291512</v>
      </c>
    </row>
    <row r="36" spans="1:4" hidden="1" outlineLevel="1">
      <c r="A36" s="217" t="s">
        <v>26</v>
      </c>
      <c r="B36" s="28"/>
      <c r="C36" s="29"/>
      <c r="D36" s="29"/>
    </row>
    <row r="37" spans="1:4" collapsed="1">
      <c r="A37" s="217" t="s">
        <v>27</v>
      </c>
      <c r="B37" s="28">
        <v>11</v>
      </c>
      <c r="C37" s="29">
        <v>277168</v>
      </c>
      <c r="D37" s="29">
        <v>277168</v>
      </c>
    </row>
    <row r="38" spans="1:4">
      <c r="A38" s="217" t="s">
        <v>28</v>
      </c>
      <c r="B38" s="28">
        <v>11</v>
      </c>
      <c r="C38" s="29">
        <v>16342598</v>
      </c>
      <c r="D38" s="29">
        <v>16550496</v>
      </c>
    </row>
    <row r="39" spans="1:4" ht="15.75" hidden="1" customHeight="1" outlineLevel="1">
      <c r="A39" s="217" t="s">
        <v>29</v>
      </c>
      <c r="B39" s="28"/>
      <c r="C39" s="29"/>
      <c r="D39" s="29"/>
    </row>
    <row r="40" spans="1:4" hidden="1" outlineLevel="1">
      <c r="A40" s="217" t="s">
        <v>30</v>
      </c>
      <c r="B40" s="28"/>
      <c r="C40" s="29"/>
      <c r="D40" s="29"/>
    </row>
    <row r="41" spans="1:4" collapsed="1">
      <c r="A41" s="218" t="s">
        <v>31</v>
      </c>
      <c r="B41" s="28">
        <v>11</v>
      </c>
      <c r="C41" s="29">
        <f>6091114+21463451</f>
        <v>27554565</v>
      </c>
      <c r="D41" s="29">
        <f>3052894+21622928</f>
        <v>24675822</v>
      </c>
    </row>
    <row r="42" spans="1:4" ht="31.5">
      <c r="A42" s="219" t="s">
        <v>32</v>
      </c>
      <c r="B42" s="28"/>
      <c r="C42" s="33">
        <f>SUM(C35:C41)</f>
        <v>60465843</v>
      </c>
      <c r="D42" s="33">
        <f>SUM(D35:D41)</f>
        <v>57794998</v>
      </c>
    </row>
    <row r="43" spans="1:4">
      <c r="A43" s="217" t="s">
        <v>33</v>
      </c>
      <c r="B43" s="28"/>
      <c r="C43" s="29"/>
      <c r="D43" s="29"/>
    </row>
    <row r="44" spans="1:4" s="34" customFormat="1" ht="18" customHeight="1">
      <c r="A44" s="220" t="s">
        <v>34</v>
      </c>
      <c r="B44" s="28"/>
      <c r="C44" s="33">
        <f>C42+C43</f>
        <v>60465843</v>
      </c>
      <c r="D44" s="33">
        <f>D42+D43</f>
        <v>57794998</v>
      </c>
    </row>
    <row r="45" spans="1:4">
      <c r="A45" s="221" t="s">
        <v>35</v>
      </c>
      <c r="B45" s="28"/>
      <c r="C45" s="29"/>
      <c r="D45" s="29"/>
    </row>
    <row r="46" spans="1:4">
      <c r="A46" s="217" t="s">
        <v>36</v>
      </c>
      <c r="B46" s="28">
        <v>12</v>
      </c>
      <c r="C46" s="29">
        <v>3500000</v>
      </c>
      <c r="D46" s="29">
        <v>4000000</v>
      </c>
    </row>
    <row r="47" spans="1:4">
      <c r="A47" s="217" t="s">
        <v>37</v>
      </c>
      <c r="B47" s="28">
        <v>13</v>
      </c>
      <c r="C47" s="29">
        <v>12559823</v>
      </c>
      <c r="D47" s="29">
        <v>14096184</v>
      </c>
    </row>
    <row r="48" spans="1:4" outlineLevel="1">
      <c r="A48" s="217" t="s">
        <v>38</v>
      </c>
      <c r="B48" s="28"/>
      <c r="C48" s="29">
        <v>0</v>
      </c>
      <c r="D48" s="29">
        <v>0</v>
      </c>
    </row>
    <row r="49" spans="1:7">
      <c r="A49" s="217" t="s">
        <v>39</v>
      </c>
      <c r="B49" s="28">
        <v>16</v>
      </c>
      <c r="C49" s="29">
        <v>15339223</v>
      </c>
      <c r="D49" s="29">
        <v>15339223</v>
      </c>
    </row>
    <row r="50" spans="1:7" hidden="1" outlineLevel="1">
      <c r="A50" s="217" t="s">
        <v>195</v>
      </c>
      <c r="B50" s="28"/>
      <c r="C50" s="29">
        <v>0</v>
      </c>
      <c r="D50" s="29">
        <v>0</v>
      </c>
    </row>
    <row r="51" spans="1:7" hidden="1" outlineLevel="1">
      <c r="A51" s="217" t="s">
        <v>196</v>
      </c>
      <c r="B51" s="28"/>
      <c r="C51" s="29">
        <v>0</v>
      </c>
      <c r="D51" s="29">
        <v>0</v>
      </c>
    </row>
    <row r="52" spans="1:7" collapsed="1">
      <c r="A52" s="217" t="s">
        <v>40</v>
      </c>
      <c r="B52" s="28">
        <v>14</v>
      </c>
      <c r="C52" s="29">
        <v>317793</v>
      </c>
      <c r="D52" s="29">
        <v>317793</v>
      </c>
    </row>
    <row r="53" spans="1:7">
      <c r="A53" s="217" t="s">
        <v>41</v>
      </c>
      <c r="B53" s="28">
        <v>18</v>
      </c>
      <c r="C53" s="29">
        <v>53301</v>
      </c>
      <c r="D53" s="29">
        <v>53301</v>
      </c>
    </row>
    <row r="54" spans="1:7" hidden="1">
      <c r="A54" s="217" t="s">
        <v>204</v>
      </c>
      <c r="B54" s="28">
        <v>15</v>
      </c>
      <c r="C54" s="29"/>
      <c r="D54" s="29"/>
    </row>
    <row r="55" spans="1:7">
      <c r="A55" s="217" t="s">
        <v>42</v>
      </c>
      <c r="B55" s="28">
        <v>17</v>
      </c>
      <c r="C55" s="29">
        <v>2441922</v>
      </c>
      <c r="D55" s="29">
        <v>2441922</v>
      </c>
    </row>
    <row r="56" spans="1:7" s="34" customFormat="1">
      <c r="A56" s="220" t="s">
        <v>43</v>
      </c>
      <c r="B56" s="28"/>
      <c r="C56" s="33">
        <f>SUM(C46:C55)</f>
        <v>34212062</v>
      </c>
      <c r="D56" s="257">
        <f>SUM(D46:D55)</f>
        <v>36248423</v>
      </c>
    </row>
    <row r="57" spans="1:7">
      <c r="A57" s="221" t="s">
        <v>44</v>
      </c>
      <c r="B57" s="28"/>
      <c r="C57" s="29"/>
      <c r="D57" s="256"/>
    </row>
    <row r="58" spans="1:7">
      <c r="A58" s="217" t="s">
        <v>45</v>
      </c>
      <c r="B58" s="28">
        <v>19</v>
      </c>
      <c r="C58" s="256">
        <v>605417</v>
      </c>
      <c r="D58" s="256">
        <v>773281</v>
      </c>
    </row>
    <row r="59" spans="1:7">
      <c r="A59" s="217" t="s">
        <v>46</v>
      </c>
      <c r="B59" s="28">
        <v>20</v>
      </c>
      <c r="C59" s="256">
        <v>4959244</v>
      </c>
      <c r="D59" s="256">
        <v>5314596</v>
      </c>
      <c r="G59" s="5">
        <f>C59-D59</f>
        <v>-355352</v>
      </c>
    </row>
    <row r="60" spans="1:7" outlineLevel="1">
      <c r="A60" s="217" t="s">
        <v>186</v>
      </c>
      <c r="B60" s="28"/>
      <c r="C60" s="256">
        <v>1151266</v>
      </c>
      <c r="D60" s="256">
        <v>1151266</v>
      </c>
      <c r="G60" s="5">
        <f t="shared" ref="G60:G67" si="1">C60-D60</f>
        <v>0</v>
      </c>
    </row>
    <row r="61" spans="1:7">
      <c r="A61" s="217" t="s">
        <v>47</v>
      </c>
      <c r="B61" s="28">
        <v>21</v>
      </c>
      <c r="C61" s="256">
        <v>17350738</v>
      </c>
      <c r="D61" s="256">
        <v>15748481</v>
      </c>
      <c r="G61" s="5">
        <f t="shared" si="1"/>
        <v>1602257</v>
      </c>
    </row>
    <row r="62" spans="1:7" hidden="1">
      <c r="A62" s="217" t="s">
        <v>48</v>
      </c>
      <c r="B62" s="28">
        <v>24</v>
      </c>
      <c r="C62" s="256" t="s">
        <v>187</v>
      </c>
      <c r="D62" s="256" t="s">
        <v>187</v>
      </c>
      <c r="G62" s="5" t="e">
        <f t="shared" si="1"/>
        <v>#VALUE!</v>
      </c>
    </row>
    <row r="63" spans="1:7">
      <c r="A63" s="217" t="s">
        <v>49</v>
      </c>
      <c r="B63" s="28">
        <v>25</v>
      </c>
      <c r="C63" s="256">
        <v>6535</v>
      </c>
      <c r="D63" s="256">
        <v>6535</v>
      </c>
      <c r="G63" s="5">
        <f t="shared" si="1"/>
        <v>0</v>
      </c>
    </row>
    <row r="64" spans="1:7">
      <c r="A64" s="217" t="s">
        <v>50</v>
      </c>
      <c r="B64" s="28">
        <v>22</v>
      </c>
      <c r="C64" s="256">
        <v>555902</v>
      </c>
      <c r="D64" s="256">
        <v>613212</v>
      </c>
      <c r="G64" s="5">
        <f t="shared" si="1"/>
        <v>-57310</v>
      </c>
    </row>
    <row r="65" spans="1:7" hidden="1">
      <c r="A65" s="217" t="s">
        <v>51</v>
      </c>
      <c r="B65" s="28">
        <v>23</v>
      </c>
      <c r="C65" s="256">
        <v>0</v>
      </c>
      <c r="D65" s="256">
        <v>0</v>
      </c>
      <c r="G65" s="5">
        <f t="shared" si="1"/>
        <v>0</v>
      </c>
    </row>
    <row r="66" spans="1:7" outlineLevel="1">
      <c r="A66" s="217" t="s">
        <v>52</v>
      </c>
      <c r="B66" s="28"/>
      <c r="C66" s="256">
        <v>19874</v>
      </c>
      <c r="D66" s="256">
        <v>32804</v>
      </c>
      <c r="G66" s="5">
        <f t="shared" si="1"/>
        <v>-12930</v>
      </c>
    </row>
    <row r="67" spans="1:7">
      <c r="A67" s="217" t="s">
        <v>53</v>
      </c>
      <c r="B67" s="28">
        <v>26</v>
      </c>
      <c r="C67" s="256">
        <v>3291226</v>
      </c>
      <c r="D67" s="256">
        <v>2920241</v>
      </c>
      <c r="G67" s="5">
        <f t="shared" si="1"/>
        <v>370985</v>
      </c>
    </row>
    <row r="68" spans="1:7" outlineLevel="1">
      <c r="A68" s="217" t="s">
        <v>42</v>
      </c>
      <c r="B68" s="45"/>
      <c r="C68" s="256">
        <v>136784</v>
      </c>
      <c r="D68" s="256">
        <v>136784</v>
      </c>
    </row>
    <row r="69" spans="1:7" s="34" customFormat="1" ht="16.5" thickBot="1">
      <c r="A69" s="220" t="s">
        <v>54</v>
      </c>
      <c r="B69" s="46"/>
      <c r="C69" s="33">
        <f>SUM(C58:C68)</f>
        <v>28076986</v>
      </c>
      <c r="D69" s="222">
        <f>SUM(D58:D68)</f>
        <v>26697200</v>
      </c>
    </row>
    <row r="70" spans="1:7" s="34" customFormat="1" ht="32.25" hidden="1" outlineLevel="1" thickBot="1">
      <c r="A70" s="223" t="s">
        <v>55</v>
      </c>
      <c r="B70" s="47"/>
      <c r="C70" s="48"/>
      <c r="D70" s="224"/>
    </row>
    <row r="71" spans="1:7" s="34" customFormat="1" ht="26.25" customHeight="1" collapsed="1" thickBot="1">
      <c r="A71" s="225" t="s">
        <v>56</v>
      </c>
      <c r="B71" s="226"/>
      <c r="C71" s="227">
        <f>C44+C56+C69+C70</f>
        <v>122754891</v>
      </c>
      <c r="D71" s="228">
        <f>D44+D56+D69+D70</f>
        <v>120740621</v>
      </c>
    </row>
    <row r="72" spans="1:7" ht="16.5" thickBot="1">
      <c r="G72" s="212"/>
    </row>
    <row r="73" spans="1:7" s="254" customFormat="1" hidden="1">
      <c r="A73" s="250" t="s">
        <v>200</v>
      </c>
      <c r="B73" s="251"/>
      <c r="C73" s="252"/>
      <c r="D73" s="253"/>
    </row>
    <row r="74" spans="1:7" s="254" customFormat="1" hidden="1">
      <c r="A74" s="250" t="s">
        <v>198</v>
      </c>
      <c r="B74" s="251"/>
      <c r="C74" s="252"/>
      <c r="D74" s="253"/>
    </row>
    <row r="75" spans="1:7">
      <c r="A75" s="270"/>
      <c r="B75" s="270"/>
      <c r="C75" s="270"/>
      <c r="D75" s="270"/>
    </row>
    <row r="76" spans="1:7" s="22" customFormat="1">
      <c r="A76" s="50"/>
      <c r="B76" s="51"/>
      <c r="C76" s="52"/>
      <c r="D76" s="53"/>
    </row>
    <row r="77" spans="1:7" s="22" customFormat="1" ht="33">
      <c r="A77" s="54" t="s">
        <v>216</v>
      </c>
      <c r="B77" s="55"/>
      <c r="C77" s="56"/>
      <c r="D77" s="57" t="s">
        <v>217</v>
      </c>
    </row>
    <row r="78" spans="1:7" ht="16.5" customHeight="1">
      <c r="A78" s="271"/>
      <c r="B78" s="271"/>
      <c r="C78" s="271"/>
      <c r="D78" s="58"/>
    </row>
    <row r="79" spans="1:7" ht="19.5" customHeight="1">
      <c r="A79" s="54" t="s">
        <v>57</v>
      </c>
      <c r="B79" s="55"/>
      <c r="C79" s="56"/>
      <c r="D79" s="57" t="s">
        <v>58</v>
      </c>
    </row>
    <row r="80" spans="1:7" ht="15.75" customHeight="1">
      <c r="A80" s="272"/>
      <c r="B80" s="272"/>
      <c r="C80" s="272"/>
      <c r="D80" s="59"/>
    </row>
    <row r="81" spans="1:4">
      <c r="A81" s="60" t="s">
        <v>59</v>
      </c>
      <c r="B81" s="61"/>
      <c r="C81" s="60"/>
      <c r="D81" s="62"/>
    </row>
    <row r="82" spans="1:4">
      <c r="C82" s="52">
        <f>C31-C71</f>
        <v>0</v>
      </c>
      <c r="D82" s="53">
        <f>D31-D71</f>
        <v>0</v>
      </c>
    </row>
    <row r="84" spans="1:4">
      <c r="C84" s="63"/>
      <c r="D84" s="63"/>
    </row>
    <row r="86" spans="1:4" hidden="1">
      <c r="A86" s="248" t="s">
        <v>178</v>
      </c>
      <c r="B86" s="138"/>
      <c r="C86" s="138">
        <v>143863799</v>
      </c>
      <c r="D86" s="138">
        <v>143863799</v>
      </c>
    </row>
    <row r="87" spans="1:4" hidden="1">
      <c r="A87" s="248" t="s">
        <v>179</v>
      </c>
      <c r="B87" s="49"/>
      <c r="C87" s="5">
        <f>C31</f>
        <v>122754891</v>
      </c>
      <c r="D87" s="5">
        <f>D31</f>
        <v>120740621</v>
      </c>
    </row>
    <row r="88" spans="1:4" hidden="1">
      <c r="A88" s="249" t="s">
        <v>180</v>
      </c>
      <c r="C88" s="3">
        <f>C11</f>
        <v>257879</v>
      </c>
      <c r="D88" s="3">
        <f>D11</f>
        <v>265258</v>
      </c>
    </row>
    <row r="89" spans="1:4" hidden="1">
      <c r="A89" s="249" t="s">
        <v>181</v>
      </c>
      <c r="C89" s="3">
        <f>C56</f>
        <v>34212062</v>
      </c>
      <c r="D89" s="3">
        <f>D56</f>
        <v>36248423</v>
      </c>
    </row>
    <row r="90" spans="1:4" hidden="1">
      <c r="A90" s="249" t="s">
        <v>182</v>
      </c>
      <c r="C90" s="3">
        <f>C69</f>
        <v>28076986</v>
      </c>
      <c r="D90" s="3">
        <f>D69</f>
        <v>26697200</v>
      </c>
    </row>
    <row r="91" spans="1:4" hidden="1">
      <c r="A91" s="249" t="s">
        <v>183</v>
      </c>
      <c r="C91" s="3">
        <f>C87-C88-C89-C90</f>
        <v>60207964</v>
      </c>
      <c r="D91" s="3">
        <f>D87-D88-D89-D90</f>
        <v>57529740</v>
      </c>
    </row>
    <row r="92" spans="1:4" hidden="1">
      <c r="A92" s="249" t="s">
        <v>184</v>
      </c>
      <c r="C92" s="3">
        <f>C91*1000/C86</f>
        <v>418.50670160600998</v>
      </c>
      <c r="D92" s="3">
        <f>D91*1000/D86</f>
        <v>399.89031570061627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7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0"/>
  <sheetViews>
    <sheetView zoomScale="89" zoomScaleNormal="89" zoomScaleSheetLayoutView="95" workbookViewId="0">
      <pane xSplit="3" ySplit="7" topLeftCell="D29" activePane="bottomRight" state="frozen"/>
      <selection pane="topRight" activeCell="D1" sqref="D1"/>
      <selection pane="bottomLeft" activeCell="A8" sqref="A8"/>
      <selection pane="bottomRight" activeCell="E23" sqref="E23"/>
    </sheetView>
  </sheetViews>
  <sheetFormatPr defaultRowHeight="15.75" outlineLevelRow="1" outlineLevelCol="1"/>
  <cols>
    <col min="1" max="1" width="6" style="64" customWidth="1"/>
    <col min="2" max="2" width="8.140625" style="64" customWidth="1"/>
    <col min="3" max="3" width="44.7109375" style="65" customWidth="1"/>
    <col min="4" max="4" width="7.7109375" style="65" customWidth="1"/>
    <col min="5" max="5" width="20.85546875" style="65" customWidth="1"/>
    <col min="6" max="6" width="15.7109375" style="65" hidden="1" customWidth="1" outlineLevel="1"/>
    <col min="7" max="7" width="22.7109375" style="65" customWidth="1" collapsed="1"/>
    <col min="8" max="8" width="15.7109375" style="65" hidden="1" customWidth="1" outlineLevel="1"/>
    <col min="9" max="9" width="8.42578125" style="66" customWidth="1" collapsed="1"/>
    <col min="10" max="10" width="13.140625" style="67" customWidth="1"/>
    <col min="11" max="11" width="17.85546875" style="67" customWidth="1"/>
    <col min="12" max="13" width="13.140625" style="67" customWidth="1"/>
    <col min="14" max="14" width="17.85546875" style="67" customWidth="1"/>
    <col min="15" max="17" width="13.140625" style="67" customWidth="1"/>
    <col min="18" max="18" width="23.28515625" style="67" customWidth="1"/>
    <col min="19" max="19" width="24" style="66" customWidth="1"/>
    <col min="20" max="16384" width="9.140625" style="64"/>
  </cols>
  <sheetData>
    <row r="1" spans="1:19" s="5" customFormat="1">
      <c r="A1" s="68" t="str">
        <f>Ф1!A1</f>
        <v xml:space="preserve">АКЦИОНЕРНОЕ ОБЩЕСТВО "СЕВКАЗЭНЕРГО" </v>
      </c>
      <c r="B1" s="68"/>
      <c r="C1" s="68"/>
      <c r="D1" s="69"/>
      <c r="E1" s="68"/>
      <c r="F1" s="68"/>
      <c r="G1" s="68"/>
      <c r="H1" s="68"/>
    </row>
    <row r="2" spans="1:19" s="5" customFormat="1">
      <c r="A2" s="70"/>
      <c r="D2" s="71"/>
    </row>
    <row r="3" spans="1:19" s="5" customFormat="1" ht="20.25" customHeight="1">
      <c r="A3" s="72" t="s">
        <v>60</v>
      </c>
      <c r="B3" s="64"/>
      <c r="C3" s="64"/>
      <c r="D3" s="65"/>
      <c r="E3" s="64"/>
      <c r="F3" s="64"/>
      <c r="G3" s="64"/>
      <c r="H3" s="64"/>
    </row>
    <row r="4" spans="1:19" s="5" customFormat="1" ht="16.5" customHeight="1">
      <c r="A4" s="72" t="s">
        <v>212</v>
      </c>
      <c r="B4" s="64"/>
      <c r="C4" s="64"/>
      <c r="D4" s="65"/>
      <c r="E4" s="73"/>
      <c r="F4" s="73"/>
      <c r="G4" s="73"/>
      <c r="H4" s="73"/>
    </row>
    <row r="5" spans="1:19" s="5" customFormat="1">
      <c r="A5" s="74" t="s">
        <v>2</v>
      </c>
      <c r="B5" s="75"/>
      <c r="C5" s="75"/>
      <c r="D5" s="76"/>
      <c r="E5" s="75"/>
      <c r="F5" s="75"/>
      <c r="G5" s="75"/>
      <c r="H5" s="75"/>
    </row>
    <row r="6" spans="1:19" s="5" customFormat="1">
      <c r="A6" s="73"/>
      <c r="B6" s="77"/>
      <c r="C6" s="77"/>
      <c r="D6" s="78"/>
      <c r="E6" s="77"/>
      <c r="F6" s="77"/>
      <c r="G6" s="77"/>
      <c r="H6" s="77"/>
    </row>
    <row r="7" spans="1:19" s="82" customFormat="1" ht="44.25" customHeight="1">
      <c r="A7" s="287" t="s">
        <v>61</v>
      </c>
      <c r="B7" s="287"/>
      <c r="C7" s="287"/>
      <c r="D7" s="79" t="s">
        <v>4</v>
      </c>
      <c r="E7" s="80" t="s">
        <v>211</v>
      </c>
      <c r="F7" s="80" t="s">
        <v>171</v>
      </c>
      <c r="G7" s="80" t="s">
        <v>210</v>
      </c>
      <c r="H7" s="80" t="s">
        <v>172</v>
      </c>
      <c r="I7" s="81"/>
    </row>
    <row r="8" spans="1:19" s="72" customFormat="1">
      <c r="A8" s="288" t="s">
        <v>62</v>
      </c>
      <c r="B8" s="288"/>
      <c r="C8" s="288"/>
      <c r="D8" s="83"/>
      <c r="E8" s="84"/>
      <c r="F8" s="84"/>
      <c r="G8" s="84"/>
      <c r="H8" s="85"/>
    </row>
    <row r="9" spans="1:19" ht="21.95" customHeight="1">
      <c r="A9" s="282" t="s">
        <v>63</v>
      </c>
      <c r="B9" s="282"/>
      <c r="C9" s="282"/>
      <c r="D9" s="86">
        <v>27</v>
      </c>
      <c r="E9" s="256">
        <v>11925573</v>
      </c>
      <c r="F9" s="87"/>
      <c r="G9" s="87">
        <v>12956386</v>
      </c>
      <c r="H9" s="88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ht="15.75" hidden="1" customHeight="1" outlineLevel="1">
      <c r="A10" s="282" t="s">
        <v>64</v>
      </c>
      <c r="B10" s="282"/>
      <c r="C10" s="282"/>
      <c r="D10" s="86"/>
      <c r="E10" s="87"/>
      <c r="F10" s="87"/>
      <c r="G10" s="87"/>
      <c r="H10" s="88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s="72" customFormat="1" collapsed="1">
      <c r="A11" s="89" t="s">
        <v>65</v>
      </c>
      <c r="B11" s="90"/>
      <c r="C11" s="91"/>
      <c r="D11" s="86"/>
      <c r="E11" s="92"/>
      <c r="F11" s="87"/>
      <c r="G11" s="92"/>
      <c r="H11" s="88"/>
    </row>
    <row r="12" spans="1:19" s="93" customFormat="1" ht="15.75" customHeight="1">
      <c r="A12" s="282" t="s">
        <v>63</v>
      </c>
      <c r="B12" s="282"/>
      <c r="C12" s="282"/>
      <c r="D12" s="86">
        <v>28</v>
      </c>
      <c r="E12" s="256">
        <f>-8336280</f>
        <v>-8336280</v>
      </c>
      <c r="F12" s="87"/>
      <c r="G12" s="87">
        <v>-8410867</v>
      </c>
      <c r="H12" s="88"/>
    </row>
    <row r="13" spans="1:19" ht="15.75" hidden="1" customHeight="1" outlineLevel="1">
      <c r="A13" s="282" t="s">
        <v>64</v>
      </c>
      <c r="B13" s="282"/>
      <c r="C13" s="282"/>
      <c r="D13" s="86"/>
      <c r="E13" s="87"/>
      <c r="F13" s="87"/>
      <c r="G13" s="87"/>
      <c r="H13" s="88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19" collapsed="1">
      <c r="A14" s="89" t="s">
        <v>66</v>
      </c>
      <c r="B14" s="90"/>
      <c r="C14" s="91"/>
      <c r="D14" s="94"/>
      <c r="E14" s="92">
        <f>SUM(E8:E13)</f>
        <v>3589293</v>
      </c>
      <c r="F14" s="92">
        <f>SUM(F8:F13)</f>
        <v>0</v>
      </c>
      <c r="G14" s="92">
        <f>SUM(G8:G13)</f>
        <v>4545519</v>
      </c>
      <c r="H14" s="95">
        <f>SUM(H8:H13)</f>
        <v>0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15.75" customHeight="1">
      <c r="A15" s="282" t="s">
        <v>67</v>
      </c>
      <c r="B15" s="282"/>
      <c r="C15" s="282"/>
      <c r="D15" s="86">
        <v>29</v>
      </c>
      <c r="E15" s="87">
        <f>-515031</f>
        <v>-515031</v>
      </c>
      <c r="F15" s="87"/>
      <c r="G15" s="87">
        <v>-623046</v>
      </c>
      <c r="H15" s="88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19" ht="15.75" customHeight="1">
      <c r="A16" s="282" t="s">
        <v>68</v>
      </c>
      <c r="B16" s="282"/>
      <c r="C16" s="282"/>
      <c r="D16" s="86">
        <v>30</v>
      </c>
      <c r="E16" s="87">
        <f>-97898</f>
        <v>-97898</v>
      </c>
      <c r="F16" s="87"/>
      <c r="G16" s="87">
        <v>-95256</v>
      </c>
      <c r="H16" s="88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ht="31.5" hidden="1" customHeight="1" outlineLevel="1">
      <c r="A17" s="282" t="s">
        <v>69</v>
      </c>
      <c r="B17" s="282"/>
      <c r="C17" s="282"/>
      <c r="D17" s="86"/>
      <c r="E17" s="87"/>
      <c r="F17" s="87"/>
      <c r="G17" s="87"/>
      <c r="H17" s="88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s="96" customFormat="1" ht="15.75" hidden="1" customHeight="1" outlineLevel="1">
      <c r="A18" s="282" t="s">
        <v>70</v>
      </c>
      <c r="B18" s="282"/>
      <c r="C18" s="282"/>
      <c r="D18" s="86"/>
      <c r="E18" s="87"/>
      <c r="F18" s="87"/>
      <c r="G18" s="87"/>
      <c r="H18" s="88"/>
    </row>
    <row r="19" spans="1:19" s="96" customFormat="1" ht="31.5" customHeight="1" collapsed="1">
      <c r="A19" s="286" t="s">
        <v>71</v>
      </c>
      <c r="B19" s="286"/>
      <c r="C19" s="286"/>
      <c r="D19" s="94"/>
      <c r="E19" s="97">
        <f>SUM(E14:E18)</f>
        <v>2976364</v>
      </c>
      <c r="F19" s="97">
        <f>SUM(F14:F18)</f>
        <v>0</v>
      </c>
      <c r="G19" s="97">
        <f>SUM(G14:G18)</f>
        <v>3827217</v>
      </c>
      <c r="H19" s="98">
        <f>SUM(H14:H18)</f>
        <v>0</v>
      </c>
    </row>
    <row r="20" spans="1:19" s="96" customFormat="1" ht="30.75" hidden="1" customHeight="1" outlineLevel="1">
      <c r="A20" s="282" t="s">
        <v>72</v>
      </c>
      <c r="B20" s="282"/>
      <c r="C20" s="282"/>
      <c r="D20" s="86"/>
      <c r="E20" s="87"/>
      <c r="F20" s="87"/>
      <c r="G20" s="87"/>
      <c r="H20" s="88"/>
    </row>
    <row r="21" spans="1:19" ht="15.75" customHeight="1" collapsed="1">
      <c r="A21" s="282" t="s">
        <v>73</v>
      </c>
      <c r="B21" s="282"/>
      <c r="C21" s="282"/>
      <c r="D21" s="283" t="s">
        <v>74</v>
      </c>
      <c r="E21" s="87">
        <f>205010-81169+155966</f>
        <v>279807</v>
      </c>
      <c r="F21" s="87"/>
      <c r="G21" s="87">
        <f>104427-195145</f>
        <v>-90718</v>
      </c>
      <c r="H21" s="88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ht="15.75" hidden="1" customHeight="1" outlineLevel="1">
      <c r="A22" s="282" t="s">
        <v>75</v>
      </c>
      <c r="B22" s="282"/>
      <c r="C22" s="282"/>
      <c r="D22" s="283"/>
      <c r="E22" s="87"/>
      <c r="F22" s="87"/>
      <c r="G22" s="87"/>
      <c r="H22" s="88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 ht="15.75" customHeight="1" collapsed="1">
      <c r="A23" s="282" t="s">
        <v>76</v>
      </c>
      <c r="B23" s="282"/>
      <c r="C23" s="282"/>
      <c r="D23" s="283"/>
      <c r="E23" s="87">
        <v>130760</v>
      </c>
      <c r="F23" s="87"/>
      <c r="G23" s="87">
        <v>-13948</v>
      </c>
      <c r="H23" s="88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1:19" ht="17.25" customHeight="1">
      <c r="A24" s="284" t="s">
        <v>77</v>
      </c>
      <c r="B24" s="284"/>
      <c r="C24" s="284"/>
      <c r="D24" s="99">
        <v>32</v>
      </c>
      <c r="E24" s="256">
        <v>311492</v>
      </c>
      <c r="F24" s="87"/>
      <c r="G24" s="87">
        <v>252039</v>
      </c>
      <c r="H24" s="88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s="96" customFormat="1" ht="15.75" customHeight="1">
      <c r="A25" s="282" t="s">
        <v>78</v>
      </c>
      <c r="B25" s="282"/>
      <c r="C25" s="282"/>
      <c r="D25" s="86">
        <v>31</v>
      </c>
      <c r="E25" s="87">
        <v>-1027580</v>
      </c>
      <c r="F25" s="87"/>
      <c r="G25" s="87">
        <v>-1032887</v>
      </c>
      <c r="H25" s="88"/>
    </row>
    <row r="26" spans="1:19" s="96" customFormat="1" ht="48" hidden="1" customHeight="1" outlineLevel="1">
      <c r="A26" s="282" t="s">
        <v>79</v>
      </c>
      <c r="B26" s="282"/>
      <c r="C26" s="282"/>
      <c r="D26" s="86"/>
      <c r="E26" s="87"/>
      <c r="F26" s="87"/>
      <c r="G26" s="87"/>
      <c r="H26" s="88"/>
    </row>
    <row r="27" spans="1:19" s="96" customFormat="1" ht="13.5" hidden="1" customHeight="1" outlineLevel="1">
      <c r="A27" s="282" t="s">
        <v>80</v>
      </c>
      <c r="B27" s="282"/>
      <c r="C27" s="282"/>
      <c r="D27" s="86"/>
      <c r="E27" s="87"/>
      <c r="F27" s="87"/>
      <c r="G27" s="87"/>
      <c r="H27" s="88"/>
    </row>
    <row r="28" spans="1:19" s="93" customFormat="1" ht="15.75" hidden="1" customHeight="1" outlineLevel="1">
      <c r="A28" s="282" t="s">
        <v>81</v>
      </c>
      <c r="B28" s="282"/>
      <c r="C28" s="282"/>
      <c r="D28" s="86"/>
      <c r="E28" s="87"/>
      <c r="F28" s="87"/>
      <c r="G28" s="87"/>
      <c r="H28" s="88"/>
    </row>
    <row r="29" spans="1:19" s="72" customFormat="1" collapsed="1">
      <c r="A29" s="100" t="s">
        <v>82</v>
      </c>
      <c r="B29" s="101"/>
      <c r="C29" s="101"/>
      <c r="D29" s="102"/>
      <c r="E29" s="103">
        <f>SUM(E19:E28)</f>
        <v>2670843</v>
      </c>
      <c r="F29" s="103">
        <f>SUM(F19:F28)</f>
        <v>0</v>
      </c>
      <c r="G29" s="103">
        <f>SUM(G19:G28)</f>
        <v>2941703</v>
      </c>
      <c r="H29" s="104">
        <f>SUM(H19:H28)</f>
        <v>0</v>
      </c>
    </row>
    <row r="30" spans="1:19" ht="15.75" customHeight="1">
      <c r="A30" s="285" t="s">
        <v>83</v>
      </c>
      <c r="B30" s="285"/>
      <c r="C30" s="285"/>
      <c r="D30" s="105">
        <v>35</v>
      </c>
      <c r="E30" s="87"/>
      <c r="F30" s="87"/>
      <c r="G30" s="87"/>
      <c r="H30" s="88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.75" customHeight="1">
      <c r="A31" s="286" t="s">
        <v>84</v>
      </c>
      <c r="B31" s="286"/>
      <c r="C31" s="286"/>
      <c r="D31" s="94"/>
      <c r="E31" s="106">
        <f>SUM(E29:E30)</f>
        <v>2670843</v>
      </c>
      <c r="F31" s="106">
        <f>SUM(F29:F30)</f>
        <v>0</v>
      </c>
      <c r="G31" s="106">
        <f>SUM(G29:G30)</f>
        <v>2941703</v>
      </c>
      <c r="H31" s="107">
        <f>SUM(H29:H30)</f>
        <v>0</v>
      </c>
      <c r="I31" s="64"/>
      <c r="N31" s="64"/>
      <c r="O31" s="64"/>
      <c r="P31" s="64"/>
      <c r="Q31" s="64"/>
      <c r="R31" s="64"/>
      <c r="S31" s="64"/>
    </row>
    <row r="32" spans="1:19" ht="15.75" customHeight="1">
      <c r="A32" s="281" t="s">
        <v>85</v>
      </c>
      <c r="B32" s="281"/>
      <c r="C32" s="281"/>
      <c r="D32" s="94"/>
      <c r="E32" s="87"/>
      <c r="F32" s="87"/>
      <c r="G32" s="87"/>
      <c r="H32" s="88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ht="15.75" customHeight="1">
      <c r="A33" s="274" t="s">
        <v>86</v>
      </c>
      <c r="B33" s="274"/>
      <c r="C33" s="274"/>
      <c r="D33" s="86"/>
      <c r="E33" s="87">
        <v>0</v>
      </c>
      <c r="F33" s="87"/>
      <c r="G33" s="87">
        <v>0</v>
      </c>
      <c r="H33" s="88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.75" customHeight="1">
      <c r="A34" s="274" t="s">
        <v>87</v>
      </c>
      <c r="B34" s="274"/>
      <c r="C34" s="274"/>
      <c r="D34" s="86"/>
      <c r="E34" s="87">
        <v>0</v>
      </c>
      <c r="F34" s="87"/>
      <c r="G34" s="87">
        <v>0</v>
      </c>
      <c r="H34" s="88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18" customHeight="1">
      <c r="A35" s="108" t="s">
        <v>166</v>
      </c>
      <c r="B35" s="109"/>
      <c r="C35" s="110"/>
      <c r="D35" s="111"/>
      <c r="E35" s="112">
        <f>E31+E34</f>
        <v>2670843</v>
      </c>
      <c r="F35" s="112">
        <f>F31+F34</f>
        <v>0</v>
      </c>
      <c r="G35" s="112">
        <f>G31+G34</f>
        <v>2941703</v>
      </c>
      <c r="H35" s="113">
        <f>H31+H34</f>
        <v>0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s="93" customFormat="1" ht="18.75" hidden="1" customHeight="1">
      <c r="A36" s="275" t="s">
        <v>88</v>
      </c>
      <c r="B36" s="275"/>
      <c r="C36" s="275"/>
      <c r="D36" s="114"/>
      <c r="E36" s="115"/>
      <c r="F36" s="115"/>
      <c r="G36" s="116"/>
      <c r="H36" s="117"/>
    </row>
    <row r="37" spans="1:19" s="96" customFormat="1" ht="16.5" hidden="1" customHeight="1">
      <c r="A37" s="274" t="s">
        <v>89</v>
      </c>
      <c r="B37" s="274"/>
      <c r="C37" s="274"/>
      <c r="D37" s="86"/>
      <c r="E37" s="87"/>
      <c r="F37" s="87"/>
      <c r="G37" s="88"/>
      <c r="H37" s="118"/>
    </row>
    <row r="38" spans="1:19" s="96" customFormat="1" ht="17.25" hidden="1" customHeight="1">
      <c r="A38" s="276" t="s">
        <v>33</v>
      </c>
      <c r="B38" s="276"/>
      <c r="C38" s="276"/>
      <c r="D38" s="119"/>
      <c r="E38" s="120"/>
      <c r="F38" s="120"/>
      <c r="G38" s="121"/>
      <c r="H38" s="118"/>
    </row>
    <row r="39" spans="1:19" s="96" customFormat="1">
      <c r="A39" s="22"/>
      <c r="B39" s="122"/>
      <c r="C39" s="122"/>
      <c r="D39" s="123"/>
      <c r="E39" s="124"/>
      <c r="F39" s="124"/>
      <c r="G39" s="124"/>
      <c r="H39" s="124"/>
    </row>
    <row r="40" spans="1:19" s="266" customFormat="1" ht="15.75" hidden="1" customHeight="1">
      <c r="A40" s="277" t="s">
        <v>201</v>
      </c>
      <c r="B40" s="277"/>
      <c r="C40" s="277"/>
      <c r="D40" s="277"/>
      <c r="E40" s="277"/>
      <c r="F40" s="277"/>
      <c r="G40" s="277"/>
      <c r="H40" s="277"/>
      <c r="I40" s="265"/>
    </row>
    <row r="41" spans="1:19" s="267" customFormat="1" ht="2.1" hidden="1" customHeight="1">
      <c r="A41" s="277"/>
      <c r="B41" s="277"/>
      <c r="C41" s="277"/>
      <c r="D41" s="277"/>
      <c r="E41" s="277"/>
      <c r="F41" s="277"/>
      <c r="G41" s="277"/>
      <c r="H41" s="277"/>
      <c r="I41" s="277"/>
    </row>
    <row r="42" spans="1:19" s="267" customFormat="1" ht="15.75" hidden="1" customHeight="1">
      <c r="A42" s="277" t="s">
        <v>199</v>
      </c>
      <c r="B42" s="277"/>
      <c r="C42" s="277"/>
      <c r="D42" s="277"/>
      <c r="E42" s="277"/>
      <c r="F42" s="277"/>
      <c r="G42" s="277"/>
      <c r="H42" s="277"/>
      <c r="I42" s="265"/>
    </row>
    <row r="43" spans="1:19" ht="15.75" customHeight="1">
      <c r="A43" s="71"/>
      <c r="B43" s="71"/>
      <c r="C43" s="71"/>
      <c r="D43" s="71"/>
      <c r="E43" s="71"/>
      <c r="F43" s="71"/>
      <c r="G43" s="71"/>
      <c r="H43" s="71"/>
      <c r="I43" s="125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ht="31.5" customHeight="1">
      <c r="A44" s="278" t="str">
        <f>Ф1!A77</f>
        <v xml:space="preserve">Заместитель генерального директора по экономике и финансам </v>
      </c>
      <c r="B44" s="278"/>
      <c r="C44" s="278"/>
      <c r="D44" s="127"/>
      <c r="E44" s="128"/>
      <c r="F44" s="129"/>
      <c r="G44" s="130" t="str">
        <f>Ф1!D77</f>
        <v>Бурдин А.А.</v>
      </c>
      <c r="H44" s="128"/>
      <c r="K44" s="131"/>
      <c r="Q44" s="66"/>
      <c r="R44" s="64"/>
      <c r="S44" s="64"/>
    </row>
    <row r="45" spans="1:19" ht="15.75" customHeight="1">
      <c r="A45" s="126"/>
      <c r="B45" s="126"/>
      <c r="C45" s="126"/>
      <c r="D45" s="127"/>
      <c r="E45" s="128"/>
      <c r="F45" s="132"/>
      <c r="G45" s="69"/>
      <c r="H45" s="128"/>
      <c r="Q45" s="66"/>
      <c r="R45" s="64"/>
      <c r="S45" s="64"/>
    </row>
    <row r="46" spans="1:19">
      <c r="A46" s="130"/>
      <c r="B46" s="130"/>
      <c r="C46" s="133"/>
      <c r="D46" s="133"/>
      <c r="E46" s="69"/>
      <c r="F46" s="69"/>
      <c r="G46" s="69"/>
      <c r="H46" s="69"/>
      <c r="K46" s="131"/>
    </row>
    <row r="47" spans="1:19" ht="15.75" customHeight="1">
      <c r="A47" s="279" t="s">
        <v>57</v>
      </c>
      <c r="B47" s="279"/>
      <c r="C47" s="279"/>
      <c r="D47" s="127"/>
      <c r="E47" s="134"/>
      <c r="F47" s="135"/>
      <c r="G47" s="136" t="s">
        <v>58</v>
      </c>
      <c r="H47" s="134"/>
    </row>
    <row r="48" spans="1:19" ht="15.75" customHeight="1">
      <c r="A48" s="280"/>
      <c r="B48" s="280"/>
      <c r="C48" s="280"/>
      <c r="D48" s="137"/>
      <c r="E48" s="124"/>
      <c r="F48" s="61"/>
      <c r="H48" s="124"/>
    </row>
    <row r="49" spans="1:10" ht="15.75" customHeight="1">
      <c r="A49" s="273" t="s">
        <v>59</v>
      </c>
      <c r="B49" s="273"/>
      <c r="C49" s="273"/>
      <c r="D49" s="61"/>
    </row>
    <row r="50" spans="1:10">
      <c r="E50" s="71">
        <f>E35-Ф4!H29</f>
        <v>0</v>
      </c>
      <c r="G50" s="71"/>
    </row>
    <row r="52" spans="1:10">
      <c r="E52" s="200"/>
      <c r="F52" s="200"/>
      <c r="G52" s="200"/>
    </row>
    <row r="53" spans="1:10" hidden="1">
      <c r="C53" s="248" t="s">
        <v>178</v>
      </c>
      <c r="D53" s="138"/>
      <c r="E53" s="138">
        <v>143863799</v>
      </c>
      <c r="F53" s="138">
        <v>143863799</v>
      </c>
      <c r="G53" s="138">
        <v>143863799</v>
      </c>
    </row>
    <row r="54" spans="1:10" hidden="1">
      <c r="E54" s="200">
        <f>E31*1000/E53</f>
        <v>18.565080434168152</v>
      </c>
      <c r="G54" s="200">
        <f>G31*1000/G53</f>
        <v>20.447833440016414</v>
      </c>
    </row>
    <row r="60" spans="1:10">
      <c r="J60" s="199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9"/>
  <sheetViews>
    <sheetView zoomScale="75" zoomScaleNormal="75" workbookViewId="0">
      <pane xSplit="1" ySplit="7" topLeftCell="B52" activePane="bottomRight" state="frozen"/>
      <selection pane="topRight" activeCell="B1" sqref="B1"/>
      <selection pane="bottomLeft" activeCell="A22" sqref="A22"/>
      <selection pane="bottomRight" activeCell="B47" sqref="B47"/>
    </sheetView>
  </sheetViews>
  <sheetFormatPr defaultRowHeight="15.75" outlineLevelRow="1"/>
  <cols>
    <col min="1" max="1" width="74.42578125" style="64" customWidth="1"/>
    <col min="2" max="2" width="19" style="138" customWidth="1"/>
    <col min="3" max="3" width="20.7109375" style="64" customWidth="1"/>
    <col min="4" max="4" width="9.140625" style="64"/>
    <col min="5" max="5" width="10.28515625" style="64" customWidth="1"/>
    <col min="6" max="6" width="15.140625" style="64" customWidth="1"/>
    <col min="7" max="16384" width="9.140625" style="64"/>
  </cols>
  <sheetData>
    <row r="1" spans="1:6">
      <c r="A1" s="72" t="str">
        <f>Ф1!A1</f>
        <v xml:space="preserve">АКЦИОНЕРНОЕ ОБЩЕСТВО "СЕВКАЗЭНЕРГО" </v>
      </c>
    </row>
    <row r="2" spans="1:6">
      <c r="A2" s="72"/>
    </row>
    <row r="3" spans="1:6">
      <c r="A3" s="72" t="s">
        <v>90</v>
      </c>
    </row>
    <row r="4" spans="1:6">
      <c r="A4" s="72" t="str">
        <f>Ф2!A4</f>
        <v>за период, заканчивающийся 31 марта 2022 года</v>
      </c>
    </row>
    <row r="5" spans="1:6">
      <c r="A5" s="139" t="str">
        <f>Ф2!A5</f>
        <v>(в тыс. тенге)</v>
      </c>
      <c r="B5" s="140"/>
      <c r="C5" s="74"/>
    </row>
    <row r="6" spans="1:6" ht="16.5" thickBot="1"/>
    <row r="7" spans="1:6" ht="16.5" thickBot="1">
      <c r="A7" s="238" t="s">
        <v>61</v>
      </c>
      <c r="B7" s="239" t="str">
        <f>Ф2!E7</f>
        <v>1 квартал 2022 г.</v>
      </c>
      <c r="C7" s="240" t="str">
        <f>Ф2!G7</f>
        <v>1 квартал 2021 г.</v>
      </c>
    </row>
    <row r="8" spans="1:6" ht="31.5">
      <c r="A8" s="231" t="s">
        <v>91</v>
      </c>
      <c r="B8" s="241"/>
      <c r="C8" s="242"/>
    </row>
    <row r="9" spans="1:6">
      <c r="A9" s="235" t="s">
        <v>92</v>
      </c>
      <c r="B9" s="264">
        <f>Ф2!E29</f>
        <v>2670843</v>
      </c>
      <c r="C9" s="243">
        <f>Ф2!G29</f>
        <v>2941703</v>
      </c>
    </row>
    <row r="10" spans="1:6">
      <c r="A10" s="235" t="s">
        <v>93</v>
      </c>
      <c r="B10" s="264"/>
      <c r="C10" s="243"/>
    </row>
    <row r="11" spans="1:6">
      <c r="A11" s="233" t="s">
        <v>94</v>
      </c>
      <c r="B11" s="259">
        <v>1457502</v>
      </c>
      <c r="C11" s="259">
        <v>1383564</v>
      </c>
    </row>
    <row r="12" spans="1:6">
      <c r="A12" s="233" t="s">
        <v>78</v>
      </c>
      <c r="B12" s="259">
        <f>-Ф2!E25</f>
        <v>1027580</v>
      </c>
      <c r="C12" s="259">
        <f>-Ф2!G25</f>
        <v>1032887</v>
      </c>
    </row>
    <row r="13" spans="1:6" ht="18" customHeight="1">
      <c r="A13" s="233" t="s">
        <v>197</v>
      </c>
      <c r="B13" s="259">
        <f>-155966</f>
        <v>-155966</v>
      </c>
      <c r="C13" s="259">
        <f>195145</f>
        <v>195145</v>
      </c>
      <c r="E13" s="5"/>
      <c r="F13" s="5"/>
    </row>
    <row r="14" spans="1:6" ht="18.75" hidden="1" customHeight="1">
      <c r="A14" s="233" t="s">
        <v>95</v>
      </c>
      <c r="B14" s="259"/>
      <c r="C14" s="259"/>
    </row>
    <row r="15" spans="1:6">
      <c r="A15" s="233" t="s">
        <v>96</v>
      </c>
      <c r="B15" s="259">
        <v>199</v>
      </c>
      <c r="C15" s="259">
        <v>18596</v>
      </c>
    </row>
    <row r="16" spans="1:6" ht="15.75" hidden="1" customHeight="1">
      <c r="A16" s="233" t="s">
        <v>97</v>
      </c>
      <c r="B16" s="259"/>
      <c r="C16" s="259"/>
    </row>
    <row r="17" spans="1:6" ht="14.25" hidden="1" customHeight="1">
      <c r="A17" s="233" t="s">
        <v>98</v>
      </c>
      <c r="B17" s="259"/>
      <c r="C17" s="259"/>
    </row>
    <row r="18" spans="1:6" ht="15" customHeight="1">
      <c r="A18" s="233" t="s">
        <v>205</v>
      </c>
      <c r="B18" s="259"/>
      <c r="C18" s="259"/>
    </row>
    <row r="19" spans="1:6">
      <c r="A19" s="233" t="s">
        <v>99</v>
      </c>
      <c r="B19" s="259">
        <f>-Ф2!E23</f>
        <v>-130760</v>
      </c>
      <c r="C19" s="259">
        <f>-Ф2!G23</f>
        <v>13948</v>
      </c>
    </row>
    <row r="20" spans="1:6">
      <c r="A20" s="233" t="s">
        <v>206</v>
      </c>
      <c r="B20" s="259"/>
      <c r="C20" s="259"/>
    </row>
    <row r="21" spans="1:6">
      <c r="A21" s="233" t="s">
        <v>215</v>
      </c>
      <c r="B21" s="259">
        <v>-48641</v>
      </c>
      <c r="C21" s="259"/>
    </row>
    <row r="22" spans="1:6">
      <c r="A22" s="233" t="s">
        <v>100</v>
      </c>
      <c r="B22" s="259">
        <f>1018</f>
        <v>1018</v>
      </c>
      <c r="C22" s="259">
        <v>5184</v>
      </c>
      <c r="E22" s="5"/>
      <c r="F22" s="5"/>
    </row>
    <row r="23" spans="1:6">
      <c r="A23" s="233" t="s">
        <v>77</v>
      </c>
      <c r="B23" s="259">
        <f>-Ф2!E24</f>
        <v>-311492</v>
      </c>
      <c r="C23" s="259">
        <f>-Ф2!G24</f>
        <v>-252039</v>
      </c>
    </row>
    <row r="24" spans="1:6">
      <c r="A24" s="235" t="s">
        <v>101</v>
      </c>
      <c r="B24" s="144">
        <f>SUM(B9:B23)</f>
        <v>4510283</v>
      </c>
      <c r="C24" s="144">
        <f>SUM(C9:C23)</f>
        <v>5338988</v>
      </c>
    </row>
    <row r="25" spans="1:6">
      <c r="A25" s="235" t="s">
        <v>102</v>
      </c>
      <c r="B25" s="144"/>
      <c r="C25" s="144"/>
    </row>
    <row r="26" spans="1:6">
      <c r="A26" s="233" t="s">
        <v>103</v>
      </c>
      <c r="B26" s="143">
        <v>212373</v>
      </c>
      <c r="C26" s="268">
        <v>119491</v>
      </c>
    </row>
    <row r="27" spans="1:6">
      <c r="A27" s="233" t="s">
        <v>104</v>
      </c>
      <c r="B27" s="143">
        <v>-19259</v>
      </c>
      <c r="C27" s="268">
        <v>-560934</v>
      </c>
    </row>
    <row r="28" spans="1:6" ht="15.75" customHeight="1">
      <c r="A28" s="233" t="s">
        <v>105</v>
      </c>
      <c r="B28" s="143">
        <v>-1234216</v>
      </c>
      <c r="C28" s="268">
        <v>-315998</v>
      </c>
    </row>
    <row r="29" spans="1:6" ht="15.75" customHeight="1">
      <c r="A29" s="233" t="s">
        <v>173</v>
      </c>
      <c r="B29" s="143"/>
      <c r="C29" s="268">
        <v>16628</v>
      </c>
    </row>
    <row r="30" spans="1:6">
      <c r="A30" s="233" t="s">
        <v>106</v>
      </c>
      <c r="B30" s="143">
        <f>221058+1782</f>
        <v>222840</v>
      </c>
      <c r="C30" s="268">
        <v>3246525</v>
      </c>
    </row>
    <row r="31" spans="1:6">
      <c r="A31" s="233" t="s">
        <v>107</v>
      </c>
      <c r="B31" s="143">
        <v>-357211</v>
      </c>
      <c r="C31" s="268">
        <v>-670429</v>
      </c>
    </row>
    <row r="32" spans="1:6">
      <c r="A32" s="233" t="s">
        <v>108</v>
      </c>
      <c r="B32" s="143">
        <v>-57310</v>
      </c>
      <c r="C32" s="268">
        <v>-288265</v>
      </c>
    </row>
    <row r="33" spans="1:8">
      <c r="A33" s="233" t="s">
        <v>174</v>
      </c>
      <c r="B33" s="143"/>
      <c r="C33" s="268">
        <v>121043</v>
      </c>
    </row>
    <row r="34" spans="1:8" ht="17.25" customHeight="1">
      <c r="A34" s="233" t="s">
        <v>109</v>
      </c>
      <c r="B34" s="143">
        <v>356291</v>
      </c>
      <c r="C34" s="268">
        <v>-2417096</v>
      </c>
    </row>
    <row r="35" spans="1:8" hidden="1" outlineLevel="1">
      <c r="A35" s="233" t="s">
        <v>110</v>
      </c>
      <c r="B35" s="143"/>
      <c r="C35" s="268"/>
    </row>
    <row r="36" spans="1:8" ht="31.5" hidden="1" outlineLevel="1">
      <c r="A36" s="233" t="s">
        <v>111</v>
      </c>
      <c r="B36" s="143">
        <v>0</v>
      </c>
      <c r="C36" s="268"/>
    </row>
    <row r="37" spans="1:8" collapsed="1">
      <c r="A37" s="235" t="s">
        <v>112</v>
      </c>
      <c r="B37" s="142">
        <f>SUM(B24:B36)</f>
        <v>3633791</v>
      </c>
      <c r="C37" s="142">
        <f>SUM(C24:C36)</f>
        <v>4589953</v>
      </c>
    </row>
    <row r="38" spans="1:8">
      <c r="A38" s="233" t="s">
        <v>113</v>
      </c>
      <c r="B38" s="143">
        <v>-227343</v>
      </c>
      <c r="C38" s="268">
        <v>-205309</v>
      </c>
    </row>
    <row r="39" spans="1:8">
      <c r="A39" s="233" t="s">
        <v>114</v>
      </c>
      <c r="B39" s="143">
        <v>-985126</v>
      </c>
      <c r="C39" s="268">
        <v>-1126013</v>
      </c>
    </row>
    <row r="40" spans="1:8" ht="32.25" thickBot="1">
      <c r="A40" s="244" t="s">
        <v>115</v>
      </c>
      <c r="B40" s="145">
        <f>SUM(B37:B39)</f>
        <v>2421322</v>
      </c>
      <c r="C40" s="145">
        <f>SUM(C37:C39)</f>
        <v>3258631</v>
      </c>
    </row>
    <row r="41" spans="1:8" ht="31.5">
      <c r="A41" s="245" t="s">
        <v>116</v>
      </c>
      <c r="B41" s="141"/>
      <c r="C41" s="141"/>
    </row>
    <row r="42" spans="1:8">
      <c r="A42" s="233" t="s">
        <v>117</v>
      </c>
      <c r="B42" s="143">
        <v>-478624</v>
      </c>
      <c r="C42" s="268">
        <v>-40738</v>
      </c>
    </row>
    <row r="43" spans="1:8">
      <c r="A43" s="233" t="s">
        <v>207</v>
      </c>
      <c r="B43" s="143">
        <v>0</v>
      </c>
      <c r="C43" s="268">
        <v>-595462</v>
      </c>
    </row>
    <row r="44" spans="1:8">
      <c r="A44" s="233" t="s">
        <v>118</v>
      </c>
      <c r="B44" s="143">
        <v>-1877</v>
      </c>
      <c r="C44" s="268">
        <v>-101185</v>
      </c>
    </row>
    <row r="45" spans="1:8">
      <c r="A45" s="233" t="s">
        <v>119</v>
      </c>
      <c r="B45" s="146"/>
      <c r="C45" s="269">
        <v>-8452123</v>
      </c>
    </row>
    <row r="46" spans="1:8">
      <c r="A46" s="233" t="s">
        <v>120</v>
      </c>
      <c r="B46" s="146">
        <v>17100</v>
      </c>
      <c r="C46" s="269">
        <v>6278</v>
      </c>
    </row>
    <row r="47" spans="1:8">
      <c r="A47" s="233" t="s">
        <v>121</v>
      </c>
      <c r="B47" s="143">
        <v>5117</v>
      </c>
      <c r="C47" s="268">
        <v>8665000</v>
      </c>
      <c r="H47" s="64" t="s">
        <v>122</v>
      </c>
    </row>
    <row r="48" spans="1:8">
      <c r="A48" s="234" t="s">
        <v>188</v>
      </c>
      <c r="B48" s="143"/>
      <c r="C48" s="268">
        <v>-2430000</v>
      </c>
    </row>
    <row r="49" spans="1:3">
      <c r="A49" s="233" t="s">
        <v>214</v>
      </c>
      <c r="B49" s="143"/>
      <c r="C49" s="268">
        <v>3269341</v>
      </c>
    </row>
    <row r="50" spans="1:3">
      <c r="A50" s="233" t="s">
        <v>208</v>
      </c>
      <c r="B50" s="143">
        <v>13849</v>
      </c>
      <c r="C50" s="258"/>
    </row>
    <row r="51" spans="1:3" hidden="1">
      <c r="A51" s="233" t="s">
        <v>123</v>
      </c>
      <c r="B51" s="143"/>
      <c r="C51" s="143"/>
    </row>
    <row r="52" spans="1:3" ht="15.75" customHeight="1" thickBot="1">
      <c r="A52" s="246" t="s">
        <v>124</v>
      </c>
      <c r="B52" s="247">
        <f>SUM(B42:B51)</f>
        <v>-444435</v>
      </c>
      <c r="C52" s="247">
        <f>SUM(C42:C51)</f>
        <v>321111</v>
      </c>
    </row>
    <row r="53" spans="1:3" ht="31.5">
      <c r="A53" s="231" t="s">
        <v>125</v>
      </c>
      <c r="B53" s="232"/>
      <c r="C53" s="232"/>
    </row>
    <row r="54" spans="1:3">
      <c r="A54" s="233" t="s">
        <v>126</v>
      </c>
      <c r="B54" s="146"/>
      <c r="C54" s="269">
        <v>5286781</v>
      </c>
    </row>
    <row r="55" spans="1:3" hidden="1">
      <c r="A55" s="233" t="s">
        <v>127</v>
      </c>
      <c r="B55" s="146"/>
      <c r="C55" s="269"/>
    </row>
    <row r="56" spans="1:3">
      <c r="A56" s="233" t="s">
        <v>128</v>
      </c>
      <c r="B56" s="146"/>
      <c r="C56" s="269">
        <v>-8381012</v>
      </c>
    </row>
    <row r="57" spans="1:3">
      <c r="A57" s="233" t="s">
        <v>129</v>
      </c>
      <c r="B57" s="146">
        <v>-500000</v>
      </c>
      <c r="C57" s="269">
        <v>-500000</v>
      </c>
    </row>
    <row r="58" spans="1:3" hidden="1">
      <c r="A58" s="233" t="s">
        <v>130</v>
      </c>
      <c r="B58" s="146"/>
      <c r="C58" s="269"/>
    </row>
    <row r="59" spans="1:3" hidden="1">
      <c r="A59" s="233" t="s">
        <v>131</v>
      </c>
      <c r="B59" s="146"/>
      <c r="C59" s="269"/>
    </row>
    <row r="60" spans="1:3" hidden="1">
      <c r="A60" s="233" t="s">
        <v>169</v>
      </c>
      <c r="B60" s="146"/>
      <c r="C60" s="269"/>
    </row>
    <row r="61" spans="1:3">
      <c r="A61" s="233" t="s">
        <v>189</v>
      </c>
      <c r="B61" s="146">
        <v>-12837</v>
      </c>
      <c r="C61" s="269">
        <v>-17756</v>
      </c>
    </row>
    <row r="62" spans="1:3" ht="16.5" hidden="1" customHeight="1">
      <c r="A62" s="234" t="s">
        <v>170</v>
      </c>
      <c r="B62" s="146"/>
      <c r="C62" s="146"/>
    </row>
    <row r="63" spans="1:3" hidden="1">
      <c r="A63" s="233" t="s">
        <v>175</v>
      </c>
      <c r="B63" s="146"/>
      <c r="C63" s="146"/>
    </row>
    <row r="64" spans="1:3" ht="31.5">
      <c r="A64" s="235" t="s">
        <v>132</v>
      </c>
      <c r="B64" s="147">
        <f>SUM(B54:B63)</f>
        <v>-512837</v>
      </c>
      <c r="C64" s="147">
        <f>SUM(C54:C63)</f>
        <v>-3611987</v>
      </c>
    </row>
    <row r="65" spans="1:3" s="72" customFormat="1" ht="16.5" thickBot="1">
      <c r="A65" s="236" t="s">
        <v>133</v>
      </c>
      <c r="B65" s="237">
        <f>SUM(B64,B52,B40)</f>
        <v>1464050</v>
      </c>
      <c r="C65" s="237">
        <f>SUM(C64,C52,C40)</f>
        <v>-32245</v>
      </c>
    </row>
    <row r="66" spans="1:3" s="72" customFormat="1" ht="16.5" thickBot="1">
      <c r="A66" s="229" t="s">
        <v>134</v>
      </c>
      <c r="B66" s="230">
        <v>291377</v>
      </c>
      <c r="C66" s="230">
        <v>50177</v>
      </c>
    </row>
    <row r="67" spans="1:3" ht="16.5" thickBot="1">
      <c r="A67" s="150" t="s">
        <v>135</v>
      </c>
      <c r="B67" s="151">
        <f>-2971+265</f>
        <v>-2706</v>
      </c>
      <c r="C67" s="151"/>
    </row>
    <row r="68" spans="1:3" s="72" customFormat="1">
      <c r="A68" s="148" t="s">
        <v>136</v>
      </c>
      <c r="B68" s="149">
        <f>SUM(B65:B67)</f>
        <v>1752721</v>
      </c>
      <c r="C68" s="149">
        <f>SUM(C65:C67)</f>
        <v>17932</v>
      </c>
    </row>
    <row r="69" spans="1:3">
      <c r="B69" s="49"/>
      <c r="C69" s="5"/>
    </row>
    <row r="70" spans="1:3">
      <c r="B70" s="49"/>
      <c r="C70" s="5"/>
    </row>
    <row r="71" spans="1:3">
      <c r="A71" s="126" t="str">
        <f>Ф2!A44</f>
        <v xml:space="preserve">Заместитель генерального директора по экономике и финансам </v>
      </c>
      <c r="B71" s="152"/>
      <c r="C71" s="132" t="str">
        <f>Ф2!G44</f>
        <v>Бурдин А.А.</v>
      </c>
    </row>
    <row r="72" spans="1:3" ht="12" customHeight="1">
      <c r="A72" s="130"/>
      <c r="C72" s="132"/>
    </row>
    <row r="73" spans="1:3" ht="9.75" customHeight="1">
      <c r="A73" s="130"/>
      <c r="C73" s="132"/>
    </row>
    <row r="74" spans="1:3" ht="18.75" customHeight="1">
      <c r="A74" s="126" t="s">
        <v>57</v>
      </c>
      <c r="B74" s="152"/>
      <c r="C74" s="132" t="str">
        <f>Ф1!D79</f>
        <v>Алексеевене Т.В.</v>
      </c>
    </row>
    <row r="75" spans="1:3">
      <c r="A75" s="153"/>
      <c r="B75" s="153"/>
      <c r="C75" s="154"/>
    </row>
    <row r="76" spans="1:3">
      <c r="A76" s="60" t="s">
        <v>59</v>
      </c>
      <c r="B76" s="60"/>
      <c r="C76" s="60"/>
    </row>
    <row r="77" spans="1:3">
      <c r="B77" s="49"/>
      <c r="C77" s="5"/>
    </row>
    <row r="78" spans="1:3">
      <c r="B78" s="49">
        <f>B66-Ф1!D28</f>
        <v>0</v>
      </c>
      <c r="C78" s="5"/>
    </row>
    <row r="79" spans="1:3">
      <c r="B79" s="49">
        <f>B68-Ф1!C28</f>
        <v>0</v>
      </c>
      <c r="C79" s="5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54" sqref="H54"/>
    </sheetView>
  </sheetViews>
  <sheetFormatPr defaultRowHeight="12.75" outlineLevelRow="2" outlineLevelCol="1"/>
  <cols>
    <col min="1" max="1" width="51.5703125" style="155" customWidth="1"/>
    <col min="2" max="2" width="13.5703125" style="155" customWidth="1"/>
    <col min="3" max="3" width="0" style="155" hidden="1" customWidth="1" outlineLevel="1"/>
    <col min="4" max="4" width="13.140625" style="155" customWidth="1" collapsed="1"/>
    <col min="5" max="5" width="13.140625" style="155" customWidth="1"/>
    <col min="6" max="7" width="0" style="155" hidden="1" customWidth="1" outlineLevel="1"/>
    <col min="8" max="8" width="14" style="155" customWidth="1" collapsed="1"/>
    <col min="9" max="9" width="14.42578125" style="155" customWidth="1"/>
    <col min="10" max="10" width="15.7109375" style="155" customWidth="1"/>
    <col min="11" max="11" width="17.5703125" style="155" customWidth="1"/>
    <col min="12" max="12" width="6" style="155" customWidth="1"/>
    <col min="13" max="13" width="16.85546875" style="156" customWidth="1"/>
    <col min="14" max="16384" width="9.140625" style="157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1" customFormat="1" ht="15.75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</row>
    <row r="3" spans="1:13" s="161" customFormat="1" ht="15.75">
      <c r="A3" s="162" t="s">
        <v>137</v>
      </c>
      <c r="B3" s="163"/>
      <c r="C3" s="163"/>
      <c r="D3" s="163"/>
      <c r="E3" s="163"/>
      <c r="F3" s="159"/>
      <c r="G3" s="159"/>
      <c r="H3" s="159"/>
      <c r="I3" s="159"/>
      <c r="J3" s="159"/>
      <c r="K3" s="159"/>
      <c r="L3" s="159"/>
      <c r="M3" s="160"/>
    </row>
    <row r="4" spans="1:13" s="161" customFormat="1" ht="15.75">
      <c r="A4" s="162" t="str">
        <f>Ф2!A4</f>
        <v>за период, заканчивающийся 31 марта 2022 года</v>
      </c>
      <c r="B4" s="163"/>
      <c r="C4" s="163"/>
      <c r="D4" s="163"/>
      <c r="E4" s="164"/>
      <c r="F4" s="160"/>
      <c r="G4" s="160"/>
      <c r="H4" s="160"/>
      <c r="I4" s="160"/>
      <c r="J4" s="160"/>
      <c r="K4" s="160"/>
      <c r="L4" s="160"/>
      <c r="M4" s="160"/>
    </row>
    <row r="5" spans="1:13" s="161" customFormat="1" ht="15.75">
      <c r="A5" s="165" t="s">
        <v>2</v>
      </c>
      <c r="B5" s="166"/>
      <c r="C5" s="166"/>
      <c r="D5" s="166"/>
      <c r="E5" s="166"/>
      <c r="F5" s="167"/>
      <c r="G5" s="167"/>
      <c r="H5" s="167"/>
      <c r="I5" s="167"/>
      <c r="J5" s="167"/>
      <c r="K5" s="167"/>
      <c r="L5" s="160"/>
      <c r="M5" s="160"/>
    </row>
    <row r="6" spans="1:13" s="161" customFormat="1" ht="16.5" thickBot="1">
      <c r="A6" s="164"/>
      <c r="B6" s="164"/>
      <c r="C6" s="164"/>
      <c r="D6" s="164"/>
      <c r="E6" s="164"/>
      <c r="F6" s="160"/>
      <c r="G6" s="160"/>
      <c r="H6" s="160"/>
      <c r="I6" s="160"/>
      <c r="J6" s="160"/>
      <c r="K6" s="160"/>
      <c r="L6" s="160"/>
      <c r="M6" s="160"/>
    </row>
    <row r="7" spans="1:13" s="169" customFormat="1" ht="15.75" customHeight="1" thickBot="1">
      <c r="A7" s="289" t="s">
        <v>61</v>
      </c>
      <c r="B7" s="291" t="s">
        <v>138</v>
      </c>
      <c r="C7" s="291"/>
      <c r="D7" s="291"/>
      <c r="E7" s="291"/>
      <c r="F7" s="291"/>
      <c r="G7" s="291"/>
      <c r="H7" s="291"/>
      <c r="I7" s="291"/>
      <c r="J7" s="292" t="s">
        <v>33</v>
      </c>
      <c r="K7" s="294" t="s">
        <v>34</v>
      </c>
      <c r="L7" s="168"/>
      <c r="M7" s="50"/>
    </row>
    <row r="8" spans="1:13" s="169" customFormat="1" ht="99" customHeight="1" thickBot="1">
      <c r="A8" s="290"/>
      <c r="B8" s="170" t="s">
        <v>25</v>
      </c>
      <c r="C8" s="170" t="s">
        <v>26</v>
      </c>
      <c r="D8" s="170" t="s">
        <v>27</v>
      </c>
      <c r="E8" s="170" t="s">
        <v>28</v>
      </c>
      <c r="F8" s="170" t="s">
        <v>30</v>
      </c>
      <c r="G8" s="170" t="s">
        <v>139</v>
      </c>
      <c r="H8" s="171" t="s">
        <v>140</v>
      </c>
      <c r="I8" s="172" t="s">
        <v>141</v>
      </c>
      <c r="J8" s="293"/>
      <c r="K8" s="295"/>
      <c r="L8" s="168"/>
      <c r="M8" s="50"/>
    </row>
    <row r="9" spans="1:13" s="169" customFormat="1" ht="15.75">
      <c r="A9" s="201" t="str">
        <f>A54</f>
        <v>Сальдо на 31.12.21 г.</v>
      </c>
      <c r="B9" s="173">
        <v>16291512</v>
      </c>
      <c r="C9" s="173"/>
      <c r="D9" s="173">
        <v>277168</v>
      </c>
      <c r="E9" s="173">
        <f>E54</f>
        <v>16550496</v>
      </c>
      <c r="F9" s="173">
        <f t="shared" ref="F9:G9" si="0">F54</f>
        <v>0</v>
      </c>
      <c r="G9" s="173">
        <f t="shared" si="0"/>
        <v>0</v>
      </c>
      <c r="H9" s="173">
        <f>H54</f>
        <v>24675824</v>
      </c>
      <c r="I9" s="174">
        <f>SUM(B9:H9)-2</f>
        <v>57794998</v>
      </c>
      <c r="J9" s="173"/>
      <c r="K9" s="202">
        <f t="shared" ref="K9:K30" si="1">I9+J9</f>
        <v>57794998</v>
      </c>
      <c r="L9" s="168"/>
      <c r="M9" s="50">
        <f>K9-Ф1!D44</f>
        <v>0</v>
      </c>
    </row>
    <row r="10" spans="1:13" s="169" customFormat="1" ht="15.75" hidden="1">
      <c r="A10" s="203" t="s">
        <v>142</v>
      </c>
      <c r="B10" s="175"/>
      <c r="C10" s="175"/>
      <c r="D10" s="175"/>
      <c r="E10" s="175"/>
      <c r="F10" s="175"/>
      <c r="G10" s="175"/>
      <c r="H10" s="175"/>
      <c r="I10" s="176">
        <f t="shared" ref="I10:I30" si="2">SUM(B10:H10)</f>
        <v>0</v>
      </c>
      <c r="J10" s="175"/>
      <c r="K10" s="204">
        <f t="shared" si="1"/>
        <v>0</v>
      </c>
      <c r="L10" s="168"/>
      <c r="M10" s="50"/>
    </row>
    <row r="11" spans="1:13" s="169" customFormat="1" ht="15.75" hidden="1">
      <c r="A11" s="203" t="s">
        <v>143</v>
      </c>
      <c r="B11" s="175"/>
      <c r="C11" s="175"/>
      <c r="D11" s="175"/>
      <c r="E11" s="175"/>
      <c r="F11" s="175"/>
      <c r="G11" s="175"/>
      <c r="H11" s="175"/>
      <c r="I11" s="176">
        <f t="shared" si="2"/>
        <v>0</v>
      </c>
      <c r="J11" s="175"/>
      <c r="K11" s="204">
        <f t="shared" si="1"/>
        <v>0</v>
      </c>
      <c r="L11" s="168"/>
      <c r="M11" s="50"/>
    </row>
    <row r="12" spans="1:13" s="169" customFormat="1" ht="15.75" hidden="1" outlineLevel="1">
      <c r="A12" s="203" t="s">
        <v>144</v>
      </c>
      <c r="B12" s="175"/>
      <c r="C12" s="175"/>
      <c r="D12" s="175"/>
      <c r="E12" s="175"/>
      <c r="F12" s="175"/>
      <c r="G12" s="175"/>
      <c r="H12" s="175"/>
      <c r="I12" s="176">
        <f t="shared" si="2"/>
        <v>0</v>
      </c>
      <c r="J12" s="175"/>
      <c r="K12" s="204">
        <f t="shared" si="1"/>
        <v>0</v>
      </c>
      <c r="L12" s="168"/>
      <c r="M12" s="50"/>
    </row>
    <row r="13" spans="1:13" s="169" customFormat="1" ht="15.75" hidden="1" outlineLevel="2">
      <c r="A13" s="203" t="s">
        <v>145</v>
      </c>
      <c r="B13" s="175"/>
      <c r="C13" s="175"/>
      <c r="D13" s="175"/>
      <c r="E13" s="175"/>
      <c r="F13" s="175"/>
      <c r="G13" s="175"/>
      <c r="H13" s="175"/>
      <c r="I13" s="176">
        <f t="shared" si="2"/>
        <v>0</v>
      </c>
      <c r="J13" s="175"/>
      <c r="K13" s="204">
        <f t="shared" si="1"/>
        <v>0</v>
      </c>
      <c r="L13" s="168"/>
      <c r="M13" s="50"/>
    </row>
    <row r="14" spans="1:13" s="169" customFormat="1" ht="31.5" hidden="1" outlineLevel="1">
      <c r="A14" s="203" t="s">
        <v>146</v>
      </c>
      <c r="B14" s="175"/>
      <c r="C14" s="175"/>
      <c r="D14" s="175"/>
      <c r="E14" s="175"/>
      <c r="F14" s="175"/>
      <c r="G14" s="175"/>
      <c r="H14" s="175"/>
      <c r="I14" s="176">
        <f t="shared" si="2"/>
        <v>0</v>
      </c>
      <c r="J14" s="175"/>
      <c r="K14" s="204">
        <f t="shared" si="1"/>
        <v>0</v>
      </c>
      <c r="L14" s="168"/>
      <c r="M14" s="50"/>
    </row>
    <row r="15" spans="1:13" s="169" customFormat="1" ht="15.75" hidden="1" outlineLevel="1">
      <c r="A15" s="203" t="s">
        <v>147</v>
      </c>
      <c r="B15" s="175"/>
      <c r="C15" s="175"/>
      <c r="D15" s="175"/>
      <c r="E15" s="175"/>
      <c r="F15" s="175"/>
      <c r="G15" s="175"/>
      <c r="H15" s="175"/>
      <c r="I15" s="176">
        <f t="shared" si="2"/>
        <v>0</v>
      </c>
      <c r="J15" s="175"/>
      <c r="K15" s="204">
        <f t="shared" si="1"/>
        <v>0</v>
      </c>
      <c r="L15" s="168"/>
      <c r="M15" s="50"/>
    </row>
    <row r="16" spans="1:13" s="169" customFormat="1" ht="15.75" hidden="1" outlineLevel="1">
      <c r="A16" s="203" t="s">
        <v>148</v>
      </c>
      <c r="B16" s="175"/>
      <c r="C16" s="175"/>
      <c r="D16" s="175"/>
      <c r="E16" s="175"/>
      <c r="F16" s="175"/>
      <c r="G16" s="175"/>
      <c r="H16" s="175"/>
      <c r="I16" s="176">
        <f t="shared" si="2"/>
        <v>0</v>
      </c>
      <c r="J16" s="175"/>
      <c r="K16" s="204">
        <f t="shared" si="1"/>
        <v>0</v>
      </c>
      <c r="L16" s="168"/>
      <c r="M16" s="50"/>
    </row>
    <row r="17" spans="1:13" s="169" customFormat="1" ht="15.75" hidden="1" outlineLevel="1">
      <c r="A17" s="203" t="s">
        <v>149</v>
      </c>
      <c r="B17" s="175"/>
      <c r="C17" s="175"/>
      <c r="D17" s="175"/>
      <c r="E17" s="175"/>
      <c r="F17" s="175"/>
      <c r="G17" s="175"/>
      <c r="H17" s="175"/>
      <c r="I17" s="176">
        <f t="shared" si="2"/>
        <v>0</v>
      </c>
      <c r="J17" s="175"/>
      <c r="K17" s="204">
        <f t="shared" si="1"/>
        <v>0</v>
      </c>
      <c r="L17" s="168"/>
      <c r="M17" s="50"/>
    </row>
    <row r="18" spans="1:13" s="169" customFormat="1" ht="15.75" hidden="1">
      <c r="A18" s="203" t="s">
        <v>150</v>
      </c>
      <c r="B18" s="175"/>
      <c r="C18" s="175"/>
      <c r="D18" s="175"/>
      <c r="E18" s="175"/>
      <c r="F18" s="175"/>
      <c r="G18" s="175"/>
      <c r="H18" s="175"/>
      <c r="I18" s="176">
        <f t="shared" si="2"/>
        <v>0</v>
      </c>
      <c r="J18" s="175"/>
      <c r="K18" s="204">
        <f t="shared" si="1"/>
        <v>0</v>
      </c>
      <c r="L18" s="168"/>
      <c r="M18" s="50"/>
    </row>
    <row r="19" spans="1:13" s="169" customFormat="1" ht="31.5">
      <c r="A19" s="203" t="s">
        <v>151</v>
      </c>
      <c r="B19" s="175"/>
      <c r="C19" s="175"/>
      <c r="D19" s="175"/>
      <c r="E19" s="175">
        <v>-207898</v>
      </c>
      <c r="F19" s="175"/>
      <c r="G19" s="175"/>
      <c r="H19" s="260">
        <f>E19*-1</f>
        <v>207898</v>
      </c>
      <c r="I19" s="176">
        <f t="shared" si="2"/>
        <v>0</v>
      </c>
      <c r="J19" s="175"/>
      <c r="K19" s="204">
        <f t="shared" si="1"/>
        <v>0</v>
      </c>
      <c r="L19" s="168"/>
      <c r="M19" s="50"/>
    </row>
    <row r="20" spans="1:13" s="169" customFormat="1" ht="32.25" customHeight="1" outlineLevel="1">
      <c r="A20" s="203" t="s">
        <v>191</v>
      </c>
      <c r="B20" s="175"/>
      <c r="C20" s="175"/>
      <c r="D20" s="175"/>
      <c r="E20" s="175"/>
      <c r="F20" s="175"/>
      <c r="G20" s="175"/>
      <c r="H20" s="260"/>
      <c r="I20" s="176">
        <f t="shared" si="2"/>
        <v>0</v>
      </c>
      <c r="J20" s="175"/>
      <c r="K20" s="204">
        <f t="shared" si="1"/>
        <v>0</v>
      </c>
      <c r="L20" s="168"/>
      <c r="M20" s="50"/>
    </row>
    <row r="21" spans="1:13" s="169" customFormat="1" ht="15.75" outlineLevel="1">
      <c r="A21" s="203" t="s">
        <v>193</v>
      </c>
      <c r="B21" s="175"/>
      <c r="C21" s="175"/>
      <c r="D21" s="175"/>
      <c r="E21" s="175"/>
      <c r="F21" s="175"/>
      <c r="G21" s="175"/>
      <c r="H21" s="260"/>
      <c r="I21" s="176">
        <f t="shared" si="2"/>
        <v>0</v>
      </c>
      <c r="J21" s="175"/>
      <c r="K21" s="204">
        <f t="shared" si="1"/>
        <v>0</v>
      </c>
      <c r="L21" s="168"/>
      <c r="M21" s="50"/>
    </row>
    <row r="22" spans="1:13" s="169" customFormat="1" ht="15.75" hidden="1" customHeight="1" outlineLevel="1">
      <c r="A22" s="203" t="s">
        <v>152</v>
      </c>
      <c r="B22" s="175"/>
      <c r="C22" s="175"/>
      <c r="D22" s="175"/>
      <c r="E22" s="175"/>
      <c r="F22" s="175"/>
      <c r="G22" s="175"/>
      <c r="H22" s="260"/>
      <c r="I22" s="176">
        <f t="shared" si="2"/>
        <v>0</v>
      </c>
      <c r="J22" s="175"/>
      <c r="K22" s="204">
        <f t="shared" si="1"/>
        <v>0</v>
      </c>
      <c r="L22" s="168"/>
      <c r="M22" s="50"/>
    </row>
    <row r="23" spans="1:13" s="169" customFormat="1" ht="15.75" hidden="1" outlineLevel="1">
      <c r="A23" s="203" t="s">
        <v>153</v>
      </c>
      <c r="B23" s="175"/>
      <c r="C23" s="175"/>
      <c r="D23" s="175"/>
      <c r="E23" s="175"/>
      <c r="F23" s="175"/>
      <c r="G23" s="175"/>
      <c r="H23" s="260"/>
      <c r="I23" s="176">
        <f t="shared" si="2"/>
        <v>0</v>
      </c>
      <c r="J23" s="175"/>
      <c r="K23" s="204">
        <f t="shared" si="1"/>
        <v>0</v>
      </c>
      <c r="L23" s="168"/>
      <c r="M23" s="50"/>
    </row>
    <row r="24" spans="1:13" s="169" customFormat="1" ht="15.75" hidden="1">
      <c r="A24" s="203" t="s">
        <v>154</v>
      </c>
      <c r="B24" s="175"/>
      <c r="C24" s="175"/>
      <c r="D24" s="175"/>
      <c r="E24" s="175"/>
      <c r="F24" s="175"/>
      <c r="G24" s="175"/>
      <c r="H24" s="260"/>
      <c r="I24" s="176">
        <f t="shared" si="2"/>
        <v>0</v>
      </c>
      <c r="J24" s="175"/>
      <c r="K24" s="204">
        <f t="shared" si="1"/>
        <v>0</v>
      </c>
      <c r="L24" s="168"/>
      <c r="M24" s="50"/>
    </row>
    <row r="25" spans="1:13" s="169" customFormat="1" ht="16.5" hidden="1" customHeight="1" outlineLevel="1">
      <c r="A25" s="203" t="s">
        <v>155</v>
      </c>
      <c r="B25" s="175"/>
      <c r="C25" s="175"/>
      <c r="D25" s="175"/>
      <c r="E25" s="175"/>
      <c r="F25" s="175"/>
      <c r="G25" s="175"/>
      <c r="H25" s="260"/>
      <c r="I25" s="176">
        <f t="shared" si="2"/>
        <v>0</v>
      </c>
      <c r="J25" s="175"/>
      <c r="K25" s="204">
        <f t="shared" si="1"/>
        <v>0</v>
      </c>
      <c r="L25" s="168"/>
      <c r="M25" s="50"/>
    </row>
    <row r="26" spans="1:13" s="169" customFormat="1" ht="15.75" hidden="1" customHeight="1" outlineLevel="1">
      <c r="A26" s="203" t="s">
        <v>156</v>
      </c>
      <c r="B26" s="175"/>
      <c r="C26" s="175"/>
      <c r="D26" s="175"/>
      <c r="E26" s="175"/>
      <c r="F26" s="175"/>
      <c r="G26" s="175"/>
      <c r="H26" s="260"/>
      <c r="I26" s="176">
        <f t="shared" si="2"/>
        <v>0</v>
      </c>
      <c r="J26" s="175"/>
      <c r="K26" s="204">
        <f t="shared" si="1"/>
        <v>0</v>
      </c>
      <c r="L26" s="168"/>
      <c r="M26" s="50"/>
    </row>
    <row r="27" spans="1:13" s="169" customFormat="1" ht="15.75" collapsed="1">
      <c r="A27" s="203" t="s">
        <v>157</v>
      </c>
      <c r="B27" s="175"/>
      <c r="C27" s="175"/>
      <c r="D27" s="175"/>
      <c r="E27" s="175"/>
      <c r="F27" s="175"/>
      <c r="G27" s="175"/>
      <c r="H27" s="260"/>
      <c r="I27" s="176">
        <f t="shared" si="2"/>
        <v>0</v>
      </c>
      <c r="J27" s="175"/>
      <c r="K27" s="204">
        <f t="shared" si="1"/>
        <v>0</v>
      </c>
      <c r="L27" s="168"/>
      <c r="M27" s="50"/>
    </row>
    <row r="28" spans="1:13" s="169" customFormat="1" ht="15.75" outlineLevel="1">
      <c r="A28" s="203" t="s">
        <v>192</v>
      </c>
      <c r="B28" s="175"/>
      <c r="C28" s="175"/>
      <c r="D28" s="175"/>
      <c r="E28" s="175"/>
      <c r="F28" s="175"/>
      <c r="G28" s="175"/>
      <c r="H28" s="260"/>
      <c r="I28" s="176">
        <f t="shared" si="2"/>
        <v>0</v>
      </c>
      <c r="J28" s="175"/>
      <c r="K28" s="204">
        <f t="shared" si="1"/>
        <v>0</v>
      </c>
      <c r="L28" s="168"/>
      <c r="M28" s="50"/>
    </row>
    <row r="29" spans="1:13" s="169" customFormat="1" ht="15.75">
      <c r="A29" s="203" t="s">
        <v>158</v>
      </c>
      <c r="B29" s="175"/>
      <c r="C29" s="175"/>
      <c r="D29" s="175"/>
      <c r="E29" s="175"/>
      <c r="F29" s="175"/>
      <c r="G29" s="175"/>
      <c r="H29" s="260">
        <f>Ф2!E35</f>
        <v>2670843</v>
      </c>
      <c r="I29" s="176">
        <f t="shared" si="2"/>
        <v>2670843</v>
      </c>
      <c r="J29" s="175"/>
      <c r="K29" s="204">
        <f t="shared" si="1"/>
        <v>2670843</v>
      </c>
      <c r="L29" s="168"/>
      <c r="M29" s="50"/>
    </row>
    <row r="30" spans="1:13" s="169" customFormat="1" ht="15.75" hidden="1">
      <c r="A30" s="203" t="s">
        <v>159</v>
      </c>
      <c r="B30" s="175"/>
      <c r="C30" s="175"/>
      <c r="D30" s="175"/>
      <c r="E30" s="175"/>
      <c r="F30" s="175"/>
      <c r="G30" s="175"/>
      <c r="H30" s="260"/>
      <c r="I30" s="176">
        <f t="shared" si="2"/>
        <v>0</v>
      </c>
      <c r="J30" s="175"/>
      <c r="K30" s="204">
        <f t="shared" si="1"/>
        <v>0</v>
      </c>
      <c r="L30" s="168"/>
      <c r="M30" s="50"/>
    </row>
    <row r="31" spans="1:13" s="169" customFormat="1" ht="16.5" thickBot="1">
      <c r="A31" s="255" t="s">
        <v>213</v>
      </c>
      <c r="B31" s="177">
        <f>SUM(B9:B30)</f>
        <v>16291512</v>
      </c>
      <c r="C31" s="177">
        <f>SUM(C9:C30)</f>
        <v>0</v>
      </c>
      <c r="D31" s="177">
        <f t="shared" ref="D31:J31" si="3">SUM(D9:D30)</f>
        <v>277168</v>
      </c>
      <c r="E31" s="177">
        <f t="shared" si="3"/>
        <v>16342598</v>
      </c>
      <c r="F31" s="177">
        <f t="shared" si="3"/>
        <v>0</v>
      </c>
      <c r="G31" s="177">
        <f t="shared" si="3"/>
        <v>0</v>
      </c>
      <c r="H31" s="261">
        <f t="shared" si="3"/>
        <v>27554565</v>
      </c>
      <c r="I31" s="178">
        <f>SUM(I9:I30)+2</f>
        <v>60465843</v>
      </c>
      <c r="J31" s="178">
        <f t="shared" si="3"/>
        <v>0</v>
      </c>
      <c r="K31" s="205">
        <f>SUM(K9:K30)+2</f>
        <v>60465843</v>
      </c>
      <c r="L31" s="179"/>
      <c r="M31" s="50">
        <f>K31-Ф1!C44</f>
        <v>0</v>
      </c>
    </row>
    <row r="32" spans="1:13" s="169" customFormat="1" ht="15.75">
      <c r="A32" s="201" t="s">
        <v>194</v>
      </c>
      <c r="B32" s="173">
        <v>16291512</v>
      </c>
      <c r="C32" s="173"/>
      <c r="D32" s="173">
        <v>277168</v>
      </c>
      <c r="E32" s="173">
        <v>17396583</v>
      </c>
      <c r="F32" s="173">
        <v>0</v>
      </c>
      <c r="G32" s="173">
        <v>0</v>
      </c>
      <c r="H32" s="262">
        <v>21621815</v>
      </c>
      <c r="I32" s="180">
        <v>55587078</v>
      </c>
      <c r="J32" s="181"/>
      <c r="K32" s="206">
        <f t="shared" ref="K32:K53" si="4">I32+J32</f>
        <v>55587078</v>
      </c>
      <c r="L32" s="168"/>
      <c r="M32" s="50"/>
    </row>
    <row r="33" spans="1:13" s="169" customFormat="1" ht="15.75">
      <c r="A33" s="203" t="s">
        <v>142</v>
      </c>
      <c r="B33" s="175"/>
      <c r="C33" s="175"/>
      <c r="D33" s="175"/>
      <c r="E33" s="175"/>
      <c r="F33" s="175"/>
      <c r="G33" s="175"/>
      <c r="H33" s="263"/>
      <c r="I33" s="176">
        <f t="shared" ref="I33:I53" si="5">SUM(B33:H33)</f>
        <v>0</v>
      </c>
      <c r="J33" s="175"/>
      <c r="K33" s="204">
        <f t="shared" si="4"/>
        <v>0</v>
      </c>
      <c r="L33" s="179"/>
      <c r="M33" s="50"/>
    </row>
    <row r="34" spans="1:13" s="169" customFormat="1" ht="31.5" hidden="1">
      <c r="A34" s="203" t="s">
        <v>160</v>
      </c>
      <c r="B34" s="175"/>
      <c r="C34" s="175"/>
      <c r="D34" s="175"/>
      <c r="E34" s="175"/>
      <c r="F34" s="175"/>
      <c r="G34" s="175"/>
      <c r="H34" s="260"/>
      <c r="I34" s="176">
        <f t="shared" si="5"/>
        <v>0</v>
      </c>
      <c r="J34" s="175"/>
      <c r="K34" s="204">
        <f t="shared" si="4"/>
        <v>0</v>
      </c>
      <c r="L34" s="168"/>
      <c r="M34" s="50"/>
    </row>
    <row r="35" spans="1:13" s="169" customFormat="1" ht="15.75" hidden="1">
      <c r="A35" s="203" t="s">
        <v>145</v>
      </c>
      <c r="B35" s="175"/>
      <c r="C35" s="175"/>
      <c r="D35" s="175"/>
      <c r="E35" s="175"/>
      <c r="F35" s="175"/>
      <c r="G35" s="175"/>
      <c r="H35" s="260"/>
      <c r="I35" s="176">
        <f t="shared" si="5"/>
        <v>0</v>
      </c>
      <c r="J35" s="175"/>
      <c r="K35" s="204">
        <f t="shared" si="4"/>
        <v>0</v>
      </c>
      <c r="L35" s="168"/>
      <c r="M35" s="50"/>
    </row>
    <row r="36" spans="1:13" s="169" customFormat="1" ht="15.75" hidden="1" customHeight="1">
      <c r="A36" s="203" t="s">
        <v>147</v>
      </c>
      <c r="B36" s="175"/>
      <c r="C36" s="175"/>
      <c r="D36" s="175"/>
      <c r="E36" s="175"/>
      <c r="F36" s="175"/>
      <c r="G36" s="175"/>
      <c r="H36" s="260"/>
      <c r="I36" s="176">
        <f t="shared" si="5"/>
        <v>0</v>
      </c>
      <c r="J36" s="175"/>
      <c r="K36" s="204">
        <f t="shared" si="4"/>
        <v>0</v>
      </c>
      <c r="L36" s="168"/>
      <c r="M36" s="50"/>
    </row>
    <row r="37" spans="1:13" s="169" customFormat="1" ht="15.75" hidden="1" customHeight="1">
      <c r="A37" s="203" t="s">
        <v>148</v>
      </c>
      <c r="B37" s="175"/>
      <c r="C37" s="175"/>
      <c r="D37" s="175"/>
      <c r="E37" s="175"/>
      <c r="F37" s="175"/>
      <c r="G37" s="175"/>
      <c r="H37" s="260"/>
      <c r="I37" s="176">
        <f t="shared" si="5"/>
        <v>0</v>
      </c>
      <c r="J37" s="175"/>
      <c r="K37" s="204">
        <f t="shared" si="4"/>
        <v>0</v>
      </c>
      <c r="L37" s="168"/>
      <c r="M37" s="50"/>
    </row>
    <row r="38" spans="1:13" s="169" customFormat="1" ht="15.75" hidden="1" customHeight="1">
      <c r="A38" s="203" t="s">
        <v>149</v>
      </c>
      <c r="B38" s="175"/>
      <c r="C38" s="175"/>
      <c r="D38" s="175"/>
      <c r="E38" s="175"/>
      <c r="F38" s="175"/>
      <c r="G38" s="175"/>
      <c r="H38" s="260"/>
      <c r="I38" s="176">
        <f t="shared" si="5"/>
        <v>0</v>
      </c>
      <c r="J38" s="175"/>
      <c r="K38" s="204">
        <f t="shared" si="4"/>
        <v>0</v>
      </c>
      <c r="L38" s="168"/>
      <c r="M38" s="50"/>
    </row>
    <row r="39" spans="1:13" s="169" customFormat="1" ht="33" hidden="1" customHeight="1">
      <c r="A39" s="203" t="s">
        <v>146</v>
      </c>
      <c r="B39" s="175"/>
      <c r="C39" s="175"/>
      <c r="D39" s="175"/>
      <c r="E39" s="175"/>
      <c r="F39" s="175"/>
      <c r="G39" s="175"/>
      <c r="H39" s="260"/>
      <c r="I39" s="176">
        <f t="shared" si="5"/>
        <v>0</v>
      </c>
      <c r="J39" s="175"/>
      <c r="K39" s="204">
        <f t="shared" si="4"/>
        <v>0</v>
      </c>
      <c r="L39" s="168"/>
      <c r="M39" s="50"/>
    </row>
    <row r="40" spans="1:13" s="169" customFormat="1" ht="33.75" customHeight="1">
      <c r="A40" s="203" t="s">
        <v>151</v>
      </c>
      <c r="B40" s="175"/>
      <c r="C40" s="175"/>
      <c r="D40" s="175"/>
      <c r="E40" s="175">
        <f>-845975-3</f>
        <v>-845978</v>
      </c>
      <c r="F40" s="175"/>
      <c r="G40" s="175"/>
      <c r="H40" s="260">
        <f>E40*-1</f>
        <v>845978</v>
      </c>
      <c r="I40" s="176">
        <f t="shared" si="5"/>
        <v>0</v>
      </c>
      <c r="J40" s="175"/>
      <c r="K40" s="204">
        <f t="shared" si="4"/>
        <v>0</v>
      </c>
      <c r="L40" s="168"/>
      <c r="M40" s="50"/>
    </row>
    <row r="41" spans="1:13" s="169" customFormat="1" ht="15.75" hidden="1" customHeight="1">
      <c r="A41" s="203" t="s">
        <v>161</v>
      </c>
      <c r="B41" s="175"/>
      <c r="C41" s="175"/>
      <c r="D41" s="175"/>
      <c r="E41" s="175"/>
      <c r="F41" s="175"/>
      <c r="G41" s="175"/>
      <c r="H41" s="260"/>
      <c r="I41" s="176">
        <f t="shared" si="5"/>
        <v>0</v>
      </c>
      <c r="J41" s="175"/>
      <c r="K41" s="204">
        <f t="shared" si="4"/>
        <v>0</v>
      </c>
      <c r="L41" s="168"/>
      <c r="M41" s="50"/>
    </row>
    <row r="42" spans="1:13" s="169" customFormat="1" ht="31.5">
      <c r="A42" s="203" t="s">
        <v>190</v>
      </c>
      <c r="B42" s="175"/>
      <c r="C42" s="175"/>
      <c r="D42" s="175"/>
      <c r="E42" s="175"/>
      <c r="F42" s="175"/>
      <c r="G42" s="175"/>
      <c r="H42" s="260">
        <f>-1424224-32979-2</f>
        <v>-1457205</v>
      </c>
      <c r="I42" s="176">
        <f t="shared" si="5"/>
        <v>-1457205</v>
      </c>
      <c r="J42" s="175"/>
      <c r="K42" s="204">
        <f t="shared" si="4"/>
        <v>-1457205</v>
      </c>
      <c r="L42" s="168"/>
      <c r="M42" s="50"/>
    </row>
    <row r="43" spans="1:13" s="169" customFormat="1" ht="31.5" hidden="1">
      <c r="A43" s="203" t="s">
        <v>162</v>
      </c>
      <c r="B43" s="175"/>
      <c r="C43" s="175"/>
      <c r="D43" s="175"/>
      <c r="E43" s="175"/>
      <c r="F43" s="175"/>
      <c r="G43" s="175"/>
      <c r="H43" s="260"/>
      <c r="I43" s="176">
        <f t="shared" si="5"/>
        <v>0</v>
      </c>
      <c r="J43" s="175"/>
      <c r="K43" s="204">
        <f t="shared" si="4"/>
        <v>0</v>
      </c>
      <c r="L43" s="168"/>
      <c r="M43" s="50"/>
    </row>
    <row r="44" spans="1:13" s="169" customFormat="1" ht="15.75" hidden="1" customHeight="1">
      <c r="A44" s="203" t="s">
        <v>152</v>
      </c>
      <c r="B44" s="175"/>
      <c r="C44" s="175"/>
      <c r="D44" s="175"/>
      <c r="E44" s="175"/>
      <c r="F44" s="175"/>
      <c r="G44" s="175"/>
      <c r="H44" s="260"/>
      <c r="I44" s="176">
        <f t="shared" si="5"/>
        <v>0</v>
      </c>
      <c r="J44" s="175"/>
      <c r="K44" s="204">
        <f t="shared" si="4"/>
        <v>0</v>
      </c>
      <c r="L44" s="168"/>
      <c r="M44" s="50"/>
    </row>
    <row r="45" spans="1:13" s="169" customFormat="1" ht="15.75" hidden="1">
      <c r="A45" s="203" t="s">
        <v>153</v>
      </c>
      <c r="B45" s="175"/>
      <c r="C45" s="175"/>
      <c r="D45" s="175"/>
      <c r="E45" s="175"/>
      <c r="F45" s="175"/>
      <c r="G45" s="175"/>
      <c r="H45" s="260"/>
      <c r="I45" s="176">
        <f t="shared" si="5"/>
        <v>0</v>
      </c>
      <c r="J45" s="175"/>
      <c r="K45" s="204">
        <f t="shared" si="4"/>
        <v>0</v>
      </c>
      <c r="L45" s="168"/>
      <c r="M45" s="50"/>
    </row>
    <row r="46" spans="1:13" s="169" customFormat="1" ht="15.75" hidden="1">
      <c r="A46" s="203" t="s">
        <v>154</v>
      </c>
      <c r="B46" s="175"/>
      <c r="C46" s="175"/>
      <c r="D46" s="175"/>
      <c r="E46" s="175"/>
      <c r="F46" s="175"/>
      <c r="G46" s="175"/>
      <c r="H46" s="260"/>
      <c r="I46" s="176">
        <f t="shared" si="5"/>
        <v>0</v>
      </c>
      <c r="J46" s="175"/>
      <c r="K46" s="204">
        <f t="shared" si="4"/>
        <v>0</v>
      </c>
      <c r="L46" s="168"/>
      <c r="M46" s="50"/>
    </row>
    <row r="47" spans="1:13" s="169" customFormat="1" ht="15.75" hidden="1" customHeight="1">
      <c r="A47" s="207" t="s">
        <v>163</v>
      </c>
      <c r="B47" s="175"/>
      <c r="C47" s="175"/>
      <c r="D47" s="175"/>
      <c r="E47" s="175"/>
      <c r="F47" s="175"/>
      <c r="G47" s="175"/>
      <c r="H47" s="260"/>
      <c r="I47" s="176">
        <f t="shared" si="5"/>
        <v>0</v>
      </c>
      <c r="J47" s="175"/>
      <c r="K47" s="204">
        <f t="shared" si="4"/>
        <v>0</v>
      </c>
      <c r="L47" s="168"/>
      <c r="M47" s="50"/>
    </row>
    <row r="48" spans="1:13" s="169" customFormat="1" ht="15.75" hidden="1">
      <c r="A48" s="203" t="s">
        <v>164</v>
      </c>
      <c r="B48" s="175"/>
      <c r="C48" s="175"/>
      <c r="D48" s="175"/>
      <c r="E48" s="175"/>
      <c r="F48" s="175"/>
      <c r="G48" s="175"/>
      <c r="H48" s="260"/>
      <c r="I48" s="176">
        <f t="shared" si="5"/>
        <v>0</v>
      </c>
      <c r="J48" s="175"/>
      <c r="K48" s="204">
        <f t="shared" si="4"/>
        <v>0</v>
      </c>
      <c r="L48" s="168"/>
      <c r="M48" s="50"/>
    </row>
    <row r="49" spans="1:13" s="169" customFormat="1" ht="31.5" hidden="1">
      <c r="A49" s="203" t="s">
        <v>185</v>
      </c>
      <c r="B49" s="175"/>
      <c r="C49" s="175"/>
      <c r="D49" s="175"/>
      <c r="E49" s="175"/>
      <c r="F49" s="175"/>
      <c r="G49" s="175"/>
      <c r="H49" s="260"/>
      <c r="I49" s="176">
        <f t="shared" si="5"/>
        <v>0</v>
      </c>
      <c r="J49" s="175"/>
      <c r="K49" s="204">
        <f t="shared" si="4"/>
        <v>0</v>
      </c>
      <c r="L49" s="168"/>
      <c r="M49" s="50"/>
    </row>
    <row r="50" spans="1:13" s="169" customFormat="1" ht="15.75">
      <c r="A50" s="203" t="s">
        <v>157</v>
      </c>
      <c r="B50" s="175"/>
      <c r="C50" s="175"/>
      <c r="D50" s="175"/>
      <c r="E50" s="175"/>
      <c r="F50" s="175"/>
      <c r="G50" s="175"/>
      <c r="H50" s="260">
        <v>-42407</v>
      </c>
      <c r="I50" s="176">
        <f t="shared" si="5"/>
        <v>-42407</v>
      </c>
      <c r="J50" s="175"/>
      <c r="K50" s="204">
        <f t="shared" si="4"/>
        <v>-42407</v>
      </c>
      <c r="L50" s="168"/>
      <c r="M50" s="50"/>
    </row>
    <row r="51" spans="1:13" s="169" customFormat="1" ht="15.75">
      <c r="A51" s="203" t="s">
        <v>193</v>
      </c>
      <c r="B51" s="175"/>
      <c r="C51" s="175"/>
      <c r="D51" s="175"/>
      <c r="E51" s="175"/>
      <c r="F51" s="175"/>
      <c r="G51" s="175"/>
      <c r="H51" s="260"/>
      <c r="I51" s="176">
        <f t="shared" si="5"/>
        <v>0</v>
      </c>
      <c r="J51" s="175"/>
      <c r="K51" s="204">
        <f t="shared" si="4"/>
        <v>0</v>
      </c>
      <c r="L51" s="168"/>
      <c r="M51" s="50"/>
    </row>
    <row r="52" spans="1:13" s="169" customFormat="1" ht="15.75">
      <c r="A52" s="203" t="str">
        <f>A29</f>
        <v>Прибыль (убыток) за период</v>
      </c>
      <c r="B52" s="175"/>
      <c r="C52" s="175"/>
      <c r="D52" s="175"/>
      <c r="E52" s="175"/>
      <c r="F52" s="175"/>
      <c r="G52" s="175"/>
      <c r="H52" s="260">
        <f>3707644-3</f>
        <v>3707641</v>
      </c>
      <c r="I52" s="176">
        <f t="shared" si="5"/>
        <v>3707641</v>
      </c>
      <c r="J52" s="175"/>
      <c r="K52" s="204">
        <f t="shared" si="4"/>
        <v>3707641</v>
      </c>
      <c r="L52" s="168"/>
      <c r="M52" s="50"/>
    </row>
    <row r="53" spans="1:13" s="169" customFormat="1" ht="15.75">
      <c r="A53" s="203" t="s">
        <v>192</v>
      </c>
      <c r="B53" s="175"/>
      <c r="C53" s="175"/>
      <c r="D53" s="175"/>
      <c r="E53" s="175">
        <f>-109</f>
        <v>-109</v>
      </c>
      <c r="F53" s="175"/>
      <c r="G53" s="175"/>
      <c r="H53" s="175"/>
      <c r="I53" s="176">
        <f t="shared" si="5"/>
        <v>-109</v>
      </c>
      <c r="J53" s="175"/>
      <c r="K53" s="204">
        <f t="shared" si="4"/>
        <v>-109</v>
      </c>
      <c r="L53" s="168"/>
      <c r="M53" s="50"/>
    </row>
    <row r="54" spans="1:13" s="184" customFormat="1" ht="16.5" thickBot="1">
      <c r="A54" s="208" t="s">
        <v>203</v>
      </c>
      <c r="B54" s="209">
        <f>SUM(B32:B53)</f>
        <v>16291512</v>
      </c>
      <c r="C54" s="209"/>
      <c r="D54" s="209">
        <f t="shared" ref="D54:K54" si="6">SUM(D32:D53)</f>
        <v>277168</v>
      </c>
      <c r="E54" s="209">
        <f t="shared" si="6"/>
        <v>16550496</v>
      </c>
      <c r="F54" s="209">
        <f t="shared" si="6"/>
        <v>0</v>
      </c>
      <c r="G54" s="209">
        <f t="shared" si="6"/>
        <v>0</v>
      </c>
      <c r="H54" s="209">
        <f>SUM(H32:H53)+2</f>
        <v>24675824</v>
      </c>
      <c r="I54" s="209">
        <f t="shared" si="6"/>
        <v>57794998</v>
      </c>
      <c r="J54" s="209">
        <f t="shared" si="6"/>
        <v>0</v>
      </c>
      <c r="K54" s="210">
        <f t="shared" si="6"/>
        <v>57794998</v>
      </c>
      <c r="L54" s="182"/>
      <c r="M54" s="183"/>
    </row>
    <row r="55" spans="1:13" s="184" customFormat="1" ht="15.75" hidden="1">
      <c r="A55" s="185"/>
      <c r="B55" s="186">
        <f t="shared" ref="B55:K55" si="7">B54-B9</f>
        <v>0</v>
      </c>
      <c r="C55" s="186">
        <f t="shared" si="7"/>
        <v>0</v>
      </c>
      <c r="D55" s="186">
        <f t="shared" si="7"/>
        <v>0</v>
      </c>
      <c r="E55" s="186">
        <f t="shared" si="7"/>
        <v>0</v>
      </c>
      <c r="F55" s="186">
        <f t="shared" si="7"/>
        <v>0</v>
      </c>
      <c r="G55" s="186">
        <f t="shared" si="7"/>
        <v>0</v>
      </c>
      <c r="H55" s="186">
        <f t="shared" si="7"/>
        <v>0</v>
      </c>
      <c r="I55" s="186">
        <f t="shared" si="7"/>
        <v>0</v>
      </c>
      <c r="J55" s="186">
        <f t="shared" si="7"/>
        <v>0</v>
      </c>
      <c r="K55" s="186">
        <f t="shared" si="7"/>
        <v>0</v>
      </c>
      <c r="L55" s="182"/>
      <c r="M55" s="183"/>
    </row>
    <row r="56" spans="1:13" s="184" customFormat="1" ht="15.75">
      <c r="A56" s="185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2"/>
      <c r="M56" s="183"/>
    </row>
    <row r="57" spans="1:13" s="184" customFormat="1" ht="15.75" hidden="1">
      <c r="A57" s="153"/>
      <c r="B57" s="153"/>
      <c r="D57" s="187"/>
      <c r="E57" s="162"/>
      <c r="F57" s="188"/>
      <c r="G57" s="188"/>
      <c r="H57" s="189"/>
      <c r="I57" s="190"/>
      <c r="J57" s="191"/>
      <c r="K57" s="192"/>
      <c r="L57" s="168"/>
      <c r="M57" s="183"/>
    </row>
    <row r="58" spans="1:13" s="184" customFormat="1" ht="15.75" customHeight="1">
      <c r="A58" s="279" t="str">
        <f>Ф3!A71</f>
        <v xml:space="preserve">Заместитель генерального директора по экономике и финансам </v>
      </c>
      <c r="B58" s="279"/>
      <c r="C58" s="279"/>
      <c r="D58" s="279"/>
      <c r="E58" s="7"/>
      <c r="F58" s="10"/>
      <c r="G58" s="10"/>
      <c r="H58" s="193" t="s">
        <v>165</v>
      </c>
      <c r="I58" s="10" t="str">
        <f>Ф3!C71</f>
        <v>Бурдин А.А.</v>
      </c>
      <c r="J58" s="189"/>
      <c r="K58" s="168"/>
      <c r="L58" s="182"/>
      <c r="M58" s="183"/>
    </row>
    <row r="59" spans="1:13" s="184" customFormat="1" ht="15.75">
      <c r="A59" s="126"/>
      <c r="B59" s="126"/>
      <c r="C59" s="126"/>
      <c r="D59" s="194"/>
      <c r="E59" s="162"/>
      <c r="F59" s="193"/>
      <c r="G59" s="193"/>
      <c r="H59" s="193"/>
      <c r="I59" s="193"/>
      <c r="J59" s="195"/>
      <c r="K59" s="195"/>
      <c r="L59" s="182"/>
      <c r="M59" s="183"/>
    </row>
    <row r="60" spans="1:13" s="184" customFormat="1" ht="15.75">
      <c r="A60" s="130"/>
      <c r="B60" s="130"/>
      <c r="C60" s="133"/>
      <c r="D60" s="194"/>
      <c r="E60" s="193"/>
      <c r="F60" s="193"/>
      <c r="G60" s="193"/>
      <c r="H60" s="193"/>
      <c r="I60" s="193"/>
      <c r="J60" s="196"/>
      <c r="K60" s="195"/>
      <c r="L60" s="182"/>
      <c r="M60" s="183"/>
    </row>
    <row r="61" spans="1:13" ht="15.75" customHeight="1">
      <c r="A61" s="279" t="s">
        <v>57</v>
      </c>
      <c r="B61" s="279"/>
      <c r="C61" s="279"/>
      <c r="D61" s="197"/>
      <c r="E61" s="10"/>
      <c r="F61" s="10"/>
      <c r="G61" s="10"/>
      <c r="H61" s="10" t="s">
        <v>165</v>
      </c>
      <c r="I61" s="10" t="s">
        <v>58</v>
      </c>
    </row>
    <row r="62" spans="1:13" ht="15.75">
      <c r="A62" s="130"/>
      <c r="B62" s="130"/>
      <c r="C62" s="130"/>
      <c r="D62" s="198"/>
    </row>
    <row r="63" spans="1:13">
      <c r="A63" s="60" t="s">
        <v>59</v>
      </c>
      <c r="B63" s="60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2022-04-22T08:29:22Z</cp:lastPrinted>
  <dcterms:created xsi:type="dcterms:W3CDTF">2015-11-19T03:34:18Z</dcterms:created>
  <dcterms:modified xsi:type="dcterms:W3CDTF">2022-05-16T08:28:56Z</dcterms:modified>
</cp:coreProperties>
</file>