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Суннатов А.Д\ДФО\КАСЕ\Отправка\"/>
    </mc:Choice>
  </mc:AlternateContent>
  <bookViews>
    <workbookView xWindow="0" yWindow="0" windowWidth="28725" windowHeight="10860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1" i="4" l="1"/>
  <c r="D13" i="4" l="1"/>
  <c r="D11" i="4"/>
  <c r="E8" i="4" l="1"/>
  <c r="D32" i="2"/>
  <c r="D44" i="4" s="1"/>
  <c r="D23" i="3" s="1"/>
  <c r="D10" i="2" l="1"/>
  <c r="D7" i="2"/>
  <c r="D8" i="4" s="1"/>
  <c r="B40" i="2"/>
  <c r="B52" i="4" s="1"/>
  <c r="B31" i="3" s="1"/>
  <c r="E34" i="4" l="1"/>
  <c r="E29" i="4"/>
  <c r="E17" i="4" l="1"/>
  <c r="E35" i="4" s="1"/>
  <c r="E39" i="4" s="1"/>
  <c r="E40" i="4" s="1"/>
  <c r="D34" i="4" l="1"/>
  <c r="D29" i="4"/>
  <c r="D17" i="4"/>
  <c r="D35" i="4" l="1"/>
  <c r="D39" i="4" s="1"/>
  <c r="D40" i="4" s="1"/>
  <c r="F17" i="3"/>
  <c r="D16" i="3"/>
  <c r="F15" i="3"/>
  <c r="D13" i="3"/>
  <c r="D18" i="3" s="1"/>
  <c r="F12" i="3"/>
  <c r="E11" i="3"/>
  <c r="E13" i="3" s="1"/>
  <c r="D11" i="3"/>
  <c r="F11" i="3" s="1"/>
  <c r="F13" i="3" l="1"/>
  <c r="F9" i="3"/>
  <c r="F8" i="3"/>
  <c r="E11" i="2"/>
  <c r="E18" i="2" s="1"/>
  <c r="E21" i="2" s="1"/>
  <c r="E24" i="2" s="1"/>
  <c r="E27" i="2" s="1"/>
  <c r="E49" i="1" l="1"/>
  <c r="E40" i="1"/>
  <c r="E33" i="1"/>
  <c r="E26" i="1"/>
  <c r="E18" i="1"/>
  <c r="E27" i="1" l="1"/>
  <c r="E50" i="1"/>
  <c r="D11" i="2"/>
  <c r="D18" i="2" s="1"/>
  <c r="D21" i="2" s="1"/>
  <c r="D24" i="2" s="1"/>
  <c r="D27" i="2" s="1"/>
  <c r="D49" i="1"/>
  <c r="D40" i="1"/>
  <c r="D33" i="1"/>
  <c r="D26" i="1"/>
  <c r="D18" i="1"/>
  <c r="E51" i="1" l="1"/>
  <c r="E14" i="3"/>
  <c r="D50" i="1"/>
  <c r="D27" i="1"/>
  <c r="E52" i="1" l="1"/>
  <c r="D51" i="1"/>
  <c r="F14" i="3"/>
  <c r="E16" i="3"/>
  <c r="D52" i="1" l="1"/>
  <c r="E18" i="3"/>
  <c r="F16" i="3"/>
  <c r="E19" i="3" l="1"/>
  <c r="F18" i="3"/>
  <c r="F19" i="3" s="1"/>
</calcChain>
</file>

<file path=xl/sharedStrings.xml><?xml version="1.0" encoding="utf-8"?>
<sst xmlns="http://schemas.openxmlformats.org/spreadsheetml/2006/main" count="140" uniqueCount="108">
  <si>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</si>
  <si>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</si>
  <si>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</si>
  <si>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</si>
  <si>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</si>
  <si>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</si>
  <si>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</si>
  <si>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</si>
  <si>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</si>
  <si>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</si>
  <si>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</si>
  <si>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</si>
  <si>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</si>
  <si>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</si>
  <si>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</si>
  <si>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Краткосрочные банковские вклады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</si>
  <si>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</si>
  <si>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</si>
  <si>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</si>
  <si>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</si>
  <si>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</si>
  <si>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</si>
  <si>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</si>
  <si>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</si>
  <si>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</si>
  <si>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</si>
  <si>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</si>
  <si>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</si>
  <si>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</si>
  <si>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</si>
  <si>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Корпоративный подоходный налог к уплате</t>
  </si>
  <si>
    <t>Контрактные обязательства</t>
  </si>
  <si>
    <t>Авансы полученные от акционера за акции Компании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</si>
  <si>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</si>
  <si>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</si>
  <si>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</si>
  <si>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</si>
  <si>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</si>
  <si>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</si>
  <si>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</si>
  <si>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</si>
  <si>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</si>
  <si>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</si>
  <si>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</si>
  <si>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</si>
  <si>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</si>
  <si>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</si>
  <si>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</si>
  <si>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</si>
  <si>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Резерв на обесценение налога на добавленную стоимость к возмещению</t>
  </si>
  <si>
    <t>(Обесценение)/восстановление финансовых активов</t>
  </si>
  <si>
    <t>Чистый доход/(убыток) от курсовой разницы</t>
  </si>
  <si>
    <t>Убыток до налогообложения</t>
  </si>
  <si>
    <t>Расходы по корпоративному подоходному налогу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</si>
  <si>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</si>
  <si>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</si>
  <si>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</si>
  <si>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</si>
  <si>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</si>
  <si>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</si>
  <si>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</si>
  <si>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</si>
  <si>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</si>
  <si>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</si>
  <si>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</si>
  <si>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</si>
  <si>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</si>
  <si>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</si>
  <si>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</si>
  <si>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</si>
  <si>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</si>
  <si>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</si>
  <si>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</si>
  <si>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</si>
  <si>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</si>
  <si>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</si>
  <si>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Реализация прочих внеоборотных финансовых активов</t>
  </si>
  <si>
    <t>Поступления от продажи основных средств</t>
  </si>
  <si>
    <t>Увеличение денежных средств, ограниченных в использовании</t>
  </si>
  <si>
    <t>Погашение займа, выданного связанной стороне</t>
  </si>
  <si>
    <t>Предоставление займа связанной стороне</t>
  </si>
  <si>
    <t>Размещение банковских вкладов</t>
  </si>
  <si>
    <t>Закрытие банковских вкладов</t>
  </si>
  <si>
    <t>Прочие выплаты по инвестиционной деятельности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</si>
  <si>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</si>
  <si>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</si>
  <si>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Размещение собственных акций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</si>
  <si>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</si>
  <si>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</si>
  <si>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изменения обменного курса на денежные средства и их эквиваленты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</si>
  <si>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</si>
  <si>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</si>
  <si>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</si>
  <si>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>31 декабря 2021 года</t>
  </si>
  <si>
    <t>31 марта 2022 года</t>
  </si>
  <si>
    <t xml:space="preserve">Долгосрочные займы полученные </t>
  </si>
  <si>
    <t>Бейсембаев О.Р.</t>
  </si>
  <si>
    <t xml:space="preserve">12 апреля 2022 года </t>
  </si>
  <si>
    <t>31 марта 2021 года</t>
  </si>
  <si>
    <t>На 1 января 2021 года</t>
  </si>
  <si>
    <t xml:space="preserve">На 31 декабря 2021 года </t>
  </si>
  <si>
    <t>На 31 марта 2022 года</t>
  </si>
  <si>
    <t>Краткосрочные вознаграждения к выплате</t>
  </si>
  <si>
    <t>Прочие краткосрочные обязательства</t>
  </si>
  <si>
    <t>Главный бухгалтер</t>
  </si>
  <si>
    <t>ПО СОСТОЯНИЮ НА 31 МАРТА 2022 ГОДА</t>
  </si>
  <si>
    <t>ЗА 3 МЕСЯЦЕВ, ЗАКОНЧИВШИХСЯ 31 МАРТА 2022 ГОДА</t>
  </si>
  <si>
    <t>17 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</si>
</sst>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  <numFmt numFmtId="167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2" fillId="0" borderId="0" xfId="1" applyNumberFormat="1" applyFont="1" applyFill="1"/>
    <xf numFmtId="165" fontId="2" fillId="0" borderId="4" xfId="1" applyNumberFormat="1" applyFont="1" applyFill="1" applyBorder="1"/>
    <xf numFmtId="0" fontId="2" fillId="0" borderId="3" xfId="0" applyFont="1" applyFill="1" applyBorder="1"/>
    <xf numFmtId="165" fontId="3" fillId="0" borderId="3" xfId="1" applyNumberFormat="1" applyFont="1" applyFill="1" applyBorder="1"/>
    <xf numFmtId="0" fontId="2" fillId="0" borderId="0" xfId="0" applyFont="1" applyFill="1"/>
    <xf numFmtId="0" fontId="2" fillId="0" borderId="4" xfId="0" applyFont="1" applyFill="1" applyBorder="1"/>
    <xf numFmtId="165" fontId="10" fillId="0" borderId="0" xfId="1" applyNumberFormat="1" applyFont="1" applyFill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166" fontId="2" fillId="0" borderId="0" xfId="1" applyNumberFormat="1" applyFont="1"/>
    <xf numFmtId="167" fontId="10" fillId="0" borderId="0" xfId="4" applyNumberFormat="1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2" fillId="0" borderId="0" xfId="0" applyNumberFormat="1" applyFont="1" applyFill="1"/>
  </cellXfs>
  <cellStyles count="5">
    <cellStyle name="Comma 3" xfId="2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70"/>
  <sheetViews>
    <sheetView tabSelected="1" zoomScale="70" zoomScaleNormal="70" workbookViewId="0">
      <selection activeCell="E28" sqref="E28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1.85546875" style="1" customWidth="1"/>
    <col min="4" max="5" width="21.7109375" style="1" customWidth="1"/>
    <col min="6" max="16384" width="8.85546875" style="1"/>
  </cols>
  <sheetData>
    <row r="2" spans="2:5" x14ac:dyDescent="0.2">
      <c r="B2" s="10" t="s">
        <v>37</v>
      </c>
    </row>
    <row r="3" spans="2:5" x14ac:dyDescent="0.2">
      <c r="B3" s="10"/>
    </row>
    <row r="4" spans="2:5" x14ac:dyDescent="0.2">
      <c r="B4" s="10" t="s">
        <v>38</v>
      </c>
    </row>
    <row r="5" spans="2:5" x14ac:dyDescent="0.2">
      <c r="B5" s="10" t="s">
        <v>105</v>
      </c>
    </row>
    <row r="6" spans="2:5" x14ac:dyDescent="0.2">
      <c r="B6" s="10"/>
    </row>
    <row r="7" spans="2:5" ht="13.5" thickBot="1" x14ac:dyDescent="0.25">
      <c r="B7" s="13"/>
      <c r="C7" s="6"/>
      <c r="D7" s="6"/>
      <c r="E7" s="6"/>
    </row>
    <row r="8" spans="2:5" ht="27.6" customHeight="1" thickBot="1" x14ac:dyDescent="0.25">
      <c r="B8" s="30" t="s">
        <v>0</v>
      </c>
      <c r="C8" s="28" t="s">
        <v>1</v>
      </c>
      <c r="D8" s="21" t="s">
        <v>94</v>
      </c>
      <c r="E8" s="21" t="s">
        <v>93</v>
      </c>
    </row>
    <row r="9" spans="2:5" x14ac:dyDescent="0.2">
      <c r="B9" s="10" t="s">
        <v>2</v>
      </c>
      <c r="C9" s="2"/>
      <c r="D9" s="2"/>
      <c r="E9" s="2"/>
    </row>
    <row r="10" spans="2:5" x14ac:dyDescent="0.2">
      <c r="B10" s="10" t="s">
        <v>3</v>
      </c>
    </row>
    <row r="11" spans="2:5" x14ac:dyDescent="0.2">
      <c r="B11" s="11" t="s">
        <v>4</v>
      </c>
      <c r="C11" s="4"/>
      <c r="D11" s="85">
        <v>49146296</v>
      </c>
      <c r="E11" s="85">
        <v>48465067</v>
      </c>
    </row>
    <row r="12" spans="2:5" x14ac:dyDescent="0.2">
      <c r="B12" s="11" t="s">
        <v>5</v>
      </c>
      <c r="C12" s="74"/>
      <c r="D12" s="85">
        <v>83054</v>
      </c>
      <c r="E12" s="85">
        <v>88301</v>
      </c>
    </row>
    <row r="13" spans="2:5" x14ac:dyDescent="0.2">
      <c r="B13" s="11" t="s">
        <v>6</v>
      </c>
      <c r="C13" s="74"/>
      <c r="D13" s="85">
        <v>8050785.8506199997</v>
      </c>
      <c r="E13" s="85">
        <v>7982357</v>
      </c>
    </row>
    <row r="14" spans="2:5" x14ac:dyDescent="0.2">
      <c r="B14" s="11" t="s">
        <v>7</v>
      </c>
      <c r="C14" s="74">
        <v>11</v>
      </c>
      <c r="D14" s="85">
        <f>4347613+462022</f>
        <v>4809635</v>
      </c>
      <c r="E14" s="85">
        <v>4733360</v>
      </c>
    </row>
    <row r="15" spans="2:5" x14ac:dyDescent="0.2">
      <c r="B15" s="11" t="s">
        <v>8</v>
      </c>
      <c r="C15" s="74">
        <v>9</v>
      </c>
      <c r="D15" s="85">
        <v>3567902</v>
      </c>
      <c r="E15" s="85">
        <v>3567469</v>
      </c>
    </row>
    <row r="16" spans="2:5" x14ac:dyDescent="0.2">
      <c r="B16" s="11" t="s">
        <v>9</v>
      </c>
      <c r="C16" s="74">
        <v>8</v>
      </c>
      <c r="D16" s="85">
        <v>997676.79316</v>
      </c>
      <c r="E16" s="85">
        <v>952235</v>
      </c>
    </row>
    <row r="17" spans="2:5" ht="13.5" thickBot="1" x14ac:dyDescent="0.25">
      <c r="B17" s="11" t="s">
        <v>10</v>
      </c>
      <c r="C17" s="74">
        <v>10</v>
      </c>
      <c r="D17" s="86">
        <v>2624465</v>
      </c>
      <c r="E17" s="85">
        <v>2935040</v>
      </c>
    </row>
    <row r="18" spans="2:5" ht="13.5" thickBot="1" x14ac:dyDescent="0.25">
      <c r="B18" s="12" t="s">
        <v>11</v>
      </c>
      <c r="C18" s="87"/>
      <c r="D18" s="88">
        <f>SUM(D11:D17)</f>
        <v>69279814.643779993</v>
      </c>
      <c r="E18" s="88">
        <f>SUM(E11:E17)</f>
        <v>68723829</v>
      </c>
    </row>
    <row r="19" spans="2:5" x14ac:dyDescent="0.2">
      <c r="B19" s="5"/>
      <c r="C19" s="89"/>
      <c r="D19" s="85"/>
      <c r="E19" s="85"/>
    </row>
    <row r="20" spans="2:5" x14ac:dyDescent="0.2">
      <c r="B20" s="10" t="s">
        <v>12</v>
      </c>
      <c r="C20" s="89"/>
      <c r="D20" s="85"/>
      <c r="E20" s="85"/>
    </row>
    <row r="21" spans="2:5" x14ac:dyDescent="0.2">
      <c r="B21" s="11" t="s">
        <v>6</v>
      </c>
      <c r="C21" s="74">
        <v>7</v>
      </c>
      <c r="D21" s="85">
        <v>161029</v>
      </c>
      <c r="E21" s="85">
        <v>168311</v>
      </c>
    </row>
    <row r="22" spans="2:5" x14ac:dyDescent="0.2">
      <c r="B22" s="11" t="s">
        <v>13</v>
      </c>
      <c r="C22" s="74"/>
      <c r="D22" s="85">
        <v>105835</v>
      </c>
      <c r="E22" s="85">
        <v>131477</v>
      </c>
    </row>
    <row r="23" spans="2:5" x14ac:dyDescent="0.2">
      <c r="B23" s="11" t="s">
        <v>14</v>
      </c>
      <c r="C23" s="74"/>
      <c r="D23" s="85">
        <v>40805</v>
      </c>
      <c r="E23" s="85">
        <v>17408</v>
      </c>
    </row>
    <row r="24" spans="2:5" x14ac:dyDescent="0.2">
      <c r="B24" s="11" t="s">
        <v>15</v>
      </c>
      <c r="C24" s="74"/>
      <c r="D24" s="85"/>
      <c r="E24" s="85"/>
    </row>
    <row r="25" spans="2:5" ht="13.5" thickBot="1" x14ac:dyDescent="0.25">
      <c r="B25" s="11" t="s">
        <v>16</v>
      </c>
      <c r="C25" s="74">
        <v>6</v>
      </c>
      <c r="D25" s="86">
        <v>2260</v>
      </c>
      <c r="E25" s="86">
        <v>26557</v>
      </c>
    </row>
    <row r="26" spans="2:5" ht="13.5" thickBot="1" x14ac:dyDescent="0.25">
      <c r="B26" s="12" t="s">
        <v>17</v>
      </c>
      <c r="C26" s="87"/>
      <c r="D26" s="88">
        <f>SUM(D21:D25)</f>
        <v>309929</v>
      </c>
      <c r="E26" s="88">
        <f>SUM(E21:E25)</f>
        <v>343753</v>
      </c>
    </row>
    <row r="27" spans="2:5" ht="13.5" thickBot="1" x14ac:dyDescent="0.25">
      <c r="B27" s="13" t="s">
        <v>18</v>
      </c>
      <c r="C27" s="90"/>
      <c r="D27" s="88">
        <f>D18+D26</f>
        <v>69589743.643779993</v>
      </c>
      <c r="E27" s="88">
        <f>E18+E26</f>
        <v>69067582</v>
      </c>
    </row>
    <row r="28" spans="2:5" x14ac:dyDescent="0.2">
      <c r="B28" s="5"/>
      <c r="C28" s="89"/>
      <c r="D28" s="85"/>
      <c r="E28" s="85"/>
    </row>
    <row r="29" spans="2:5" x14ac:dyDescent="0.2">
      <c r="B29" s="10" t="s">
        <v>19</v>
      </c>
      <c r="C29" s="74"/>
      <c r="D29" s="85"/>
      <c r="E29" s="85"/>
    </row>
    <row r="30" spans="2:5" x14ac:dyDescent="0.2">
      <c r="B30" s="10" t="s">
        <v>20</v>
      </c>
      <c r="C30" s="82"/>
      <c r="D30" s="85"/>
      <c r="E30" s="85"/>
    </row>
    <row r="31" spans="2:5" x14ac:dyDescent="0.2">
      <c r="B31" s="11" t="s">
        <v>21</v>
      </c>
      <c r="C31" s="74">
        <v>12</v>
      </c>
      <c r="D31" s="85">
        <v>63267894</v>
      </c>
      <c r="E31" s="85">
        <v>62465300</v>
      </c>
    </row>
    <row r="32" spans="2:5" ht="13.5" thickBot="1" x14ac:dyDescent="0.25">
      <c r="B32" s="14" t="s">
        <v>22</v>
      </c>
      <c r="C32" s="80"/>
      <c r="D32" s="86">
        <v>-3607672.1724200002</v>
      </c>
      <c r="E32" s="86">
        <v>-2810830.80088</v>
      </c>
    </row>
    <row r="33" spans="2:6" ht="13.5" thickBot="1" x14ac:dyDescent="0.25">
      <c r="B33" s="13" t="s">
        <v>23</v>
      </c>
      <c r="C33" s="81"/>
      <c r="D33" s="88">
        <f>SUM(D31:D32)</f>
        <v>59660221.827579997</v>
      </c>
      <c r="E33" s="88">
        <f>SUM(E31:E32)</f>
        <v>59654469.19912</v>
      </c>
    </row>
    <row r="34" spans="2:6" x14ac:dyDescent="0.2">
      <c r="B34" s="3"/>
      <c r="C34" s="74"/>
      <c r="D34" s="85"/>
      <c r="E34" s="85"/>
    </row>
    <row r="35" spans="2:6" x14ac:dyDescent="0.2">
      <c r="B35" s="10" t="s">
        <v>24</v>
      </c>
      <c r="C35" s="82"/>
      <c r="D35" s="85"/>
      <c r="E35" s="85"/>
    </row>
    <row r="36" spans="2:6" x14ac:dyDescent="0.2">
      <c r="B36" s="11" t="s">
        <v>25</v>
      </c>
      <c r="C36" s="74">
        <v>14</v>
      </c>
      <c r="D36" s="85">
        <v>328495</v>
      </c>
      <c r="E36" s="91">
        <v>416392</v>
      </c>
    </row>
    <row r="37" spans="2:6" x14ac:dyDescent="0.2">
      <c r="B37" s="11" t="s">
        <v>26</v>
      </c>
      <c r="C37" s="74">
        <v>13</v>
      </c>
      <c r="D37" s="85">
        <v>271835</v>
      </c>
      <c r="E37" s="85">
        <v>271835</v>
      </c>
    </row>
    <row r="38" spans="2:6" x14ac:dyDescent="0.2">
      <c r="B38" s="96" t="s">
        <v>95</v>
      </c>
      <c r="C38" s="74">
        <v>15</v>
      </c>
      <c r="D38" s="85">
        <v>8119289</v>
      </c>
      <c r="E38" s="85">
        <v>7620379</v>
      </c>
    </row>
    <row r="39" spans="2:6" ht="13.5" thickBot="1" x14ac:dyDescent="0.25">
      <c r="B39" s="14" t="s">
        <v>27</v>
      </c>
      <c r="C39" s="80"/>
      <c r="D39" s="86">
        <v>431227</v>
      </c>
      <c r="E39" s="86">
        <v>431227</v>
      </c>
      <c r="F39" s="95"/>
    </row>
    <row r="40" spans="2:6" ht="13.5" thickBot="1" x14ac:dyDescent="0.25">
      <c r="B40" s="13" t="s">
        <v>28</v>
      </c>
      <c r="C40" s="81"/>
      <c r="D40" s="88">
        <f>SUM(D36:D39)</f>
        <v>9150846</v>
      </c>
      <c r="E40" s="88">
        <f>SUM(E36:E39)</f>
        <v>8739833</v>
      </c>
      <c r="F40" s="95"/>
    </row>
    <row r="41" spans="2:6" x14ac:dyDescent="0.2">
      <c r="B41" s="10"/>
      <c r="C41" s="92"/>
      <c r="D41" s="93"/>
      <c r="E41" s="93"/>
      <c r="F41" s="95"/>
    </row>
    <row r="42" spans="2:6" x14ac:dyDescent="0.2">
      <c r="B42" s="10" t="s">
        <v>29</v>
      </c>
      <c r="C42" s="94"/>
      <c r="D42" s="93"/>
      <c r="E42" s="93"/>
      <c r="F42" s="95"/>
    </row>
    <row r="43" spans="2:6" x14ac:dyDescent="0.2">
      <c r="B43" s="11" t="s">
        <v>30</v>
      </c>
      <c r="C43" s="74"/>
      <c r="D43" s="85">
        <v>0</v>
      </c>
      <c r="E43" s="85">
        <v>0</v>
      </c>
      <c r="F43" s="95"/>
    </row>
    <row r="44" spans="2:6" x14ac:dyDescent="0.2">
      <c r="B44" s="11" t="s">
        <v>102</v>
      </c>
      <c r="C44" s="74">
        <v>15</v>
      </c>
      <c r="D44" s="85">
        <v>63459</v>
      </c>
      <c r="E44" s="85">
        <v>7060</v>
      </c>
      <c r="F44" s="95"/>
    </row>
    <row r="45" spans="2:6" x14ac:dyDescent="0.2">
      <c r="B45" s="11" t="s">
        <v>25</v>
      </c>
      <c r="C45" s="74">
        <v>14</v>
      </c>
      <c r="D45" s="85">
        <v>665165</v>
      </c>
      <c r="E45" s="91">
        <v>600036</v>
      </c>
    </row>
    <row r="46" spans="2:6" x14ac:dyDescent="0.2">
      <c r="B46" s="11" t="s">
        <v>31</v>
      </c>
      <c r="C46" s="82"/>
      <c r="D46" s="85">
        <v>142</v>
      </c>
      <c r="E46" s="85">
        <v>133</v>
      </c>
    </row>
    <row r="47" spans="2:6" x14ac:dyDescent="0.2">
      <c r="B47" s="11" t="s">
        <v>103</v>
      </c>
      <c r="C47" s="74"/>
      <c r="D47" s="85">
        <v>22721</v>
      </c>
      <c r="E47" s="85">
        <v>32828</v>
      </c>
    </row>
    <row r="48" spans="2:6" ht="13.5" thickBot="1" x14ac:dyDescent="0.25">
      <c r="B48" s="11" t="s">
        <v>33</v>
      </c>
      <c r="C48" s="74"/>
      <c r="D48" s="85">
        <v>27189</v>
      </c>
      <c r="E48" s="85">
        <v>33223</v>
      </c>
    </row>
    <row r="49" spans="2:5" ht="13.5" thickBot="1" x14ac:dyDescent="0.25">
      <c r="B49" s="12" t="s">
        <v>34</v>
      </c>
      <c r="C49" s="101"/>
      <c r="D49" s="102">
        <f>SUM(D43:D48)</f>
        <v>778676</v>
      </c>
      <c r="E49" s="102">
        <f>SUM(E43:E48)</f>
        <v>673280</v>
      </c>
    </row>
    <row r="50" spans="2:5" ht="13.5" thickBot="1" x14ac:dyDescent="0.25">
      <c r="B50" s="13" t="s">
        <v>35</v>
      </c>
      <c r="C50" s="81"/>
      <c r="D50" s="103">
        <f>D40+D49</f>
        <v>9929522</v>
      </c>
      <c r="E50" s="103">
        <f>E40+E49</f>
        <v>9413113</v>
      </c>
    </row>
    <row r="51" spans="2:5" ht="13.5" thickBot="1" x14ac:dyDescent="0.25">
      <c r="B51" s="15" t="s">
        <v>36</v>
      </c>
      <c r="C51" s="104"/>
      <c r="D51" s="105">
        <f>D50+D33</f>
        <v>69589743.827580005</v>
      </c>
      <c r="E51" s="105">
        <f>E50+E33</f>
        <v>69067582.19912</v>
      </c>
    </row>
    <row r="52" spans="2:5" ht="13.5" thickTop="1" x14ac:dyDescent="0.2">
      <c r="C52" s="89"/>
      <c r="D52" s="106">
        <f>D51-D27</f>
        <v>0.18380001187324524</v>
      </c>
      <c r="E52" s="106">
        <f>E51-E27</f>
        <v>0.19912000000476837</v>
      </c>
    </row>
    <row r="55" spans="2:5" ht="14.45" customHeight="1" x14ac:dyDescent="0.2">
      <c r="B55" s="1" t="s">
        <v>39</v>
      </c>
      <c r="D55" s="99"/>
      <c r="E55" s="99"/>
    </row>
    <row r="56" spans="2:5" x14ac:dyDescent="0.2">
      <c r="D56" s="100" t="s">
        <v>96</v>
      </c>
      <c r="E56" s="100"/>
    </row>
    <row r="57" spans="2:5" x14ac:dyDescent="0.2">
      <c r="D57" s="16"/>
      <c r="E57" s="16"/>
    </row>
    <row r="60" spans="2:5" x14ac:dyDescent="0.2">
      <c r="B60" s="1" t="s">
        <v>104</v>
      </c>
      <c r="D60" s="99"/>
      <c r="E60" s="99"/>
    </row>
    <row r="61" spans="2:5" ht="14.45" customHeight="1" x14ac:dyDescent="0.2">
      <c r="D61" s="100" t="s">
        <v>40</v>
      </c>
      <c r="E61" s="100"/>
    </row>
    <row r="64" spans="2:5" x14ac:dyDescent="0.2">
      <c r="B64" s="2" t="s">
        <v>97</v>
      </c>
    </row>
    <row r="65" spans="2:4" x14ac:dyDescent="0.2">
      <c r="B65" s="1" t="s">
        <v>41</v>
      </c>
    </row>
    <row r="67" spans="2:4" x14ac:dyDescent="0.2">
      <c r="D67" s="41"/>
    </row>
    <row r="69" spans="2:4" x14ac:dyDescent="0.2">
      <c r="D69" s="41"/>
    </row>
    <row r="70" spans="2:4" x14ac:dyDescent="0.2">
      <c r="D70" s="73"/>
    </row>
  </sheetData>
  <mergeCells count="4">
    <mergeCell ref="D60:E60"/>
    <mergeCell ref="D61:E61"/>
    <mergeCell ref="D55:E55"/>
    <mergeCell ref="D56:E5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41"/>
  <sheetViews>
    <sheetView zoomScale="85" zoomScaleNormal="85" workbookViewId="0">
      <selection activeCell="L7" sqref="L7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5.7109375" style="1" customWidth="1"/>
    <col min="4" max="5" width="20.7109375" style="1" customWidth="1"/>
    <col min="6" max="16384" width="8.85546875" style="1"/>
  </cols>
  <sheetData>
    <row r="2" spans="2:6" x14ac:dyDescent="0.2">
      <c r="B2" s="10" t="s">
        <v>37</v>
      </c>
    </row>
    <row r="3" spans="2:6" x14ac:dyDescent="0.2">
      <c r="B3" s="10"/>
    </row>
    <row r="4" spans="2:6" x14ac:dyDescent="0.2">
      <c r="B4" s="10" t="s">
        <v>42</v>
      </c>
    </row>
    <row r="5" spans="2:6" x14ac:dyDescent="0.2">
      <c r="B5" s="10" t="s">
        <v>106</v>
      </c>
    </row>
    <row r="6" spans="2:6" ht="13.5" thickBot="1" x14ac:dyDescent="0.25">
      <c r="B6" s="10"/>
    </row>
    <row r="7" spans="2:6" ht="14.25" thickTop="1" thickBot="1" x14ac:dyDescent="0.25">
      <c r="B7" s="31" t="s">
        <v>0</v>
      </c>
      <c r="C7" s="17" t="s">
        <v>1</v>
      </c>
      <c r="D7" s="42" t="str">
        <f>'1'!D8</f>
        <v>31 марта 2022 года</v>
      </c>
      <c r="E7" s="42" t="s">
        <v>98</v>
      </c>
    </row>
    <row r="8" spans="2:6" ht="13.5" thickTop="1" x14ac:dyDescent="0.2">
      <c r="B8" s="11" t="s">
        <v>43</v>
      </c>
      <c r="C8" s="74">
        <v>16</v>
      </c>
      <c r="D8" s="69">
        <v>-122531</v>
      </c>
      <c r="E8" s="69">
        <v>-120035</v>
      </c>
    </row>
    <row r="9" spans="2:6" x14ac:dyDescent="0.2">
      <c r="B9" s="11" t="s">
        <v>44</v>
      </c>
      <c r="C9" s="74">
        <v>17</v>
      </c>
      <c r="D9" s="75">
        <v>138558</v>
      </c>
      <c r="E9" s="75">
        <v>8424</v>
      </c>
      <c r="F9" s="98"/>
    </row>
    <row r="10" spans="2:6" ht="13.5" thickBot="1" x14ac:dyDescent="0.25">
      <c r="B10" s="11" t="s">
        <v>45</v>
      </c>
      <c r="C10" s="74">
        <v>18</v>
      </c>
      <c r="D10" s="69">
        <f>-16062-125</f>
        <v>-16187</v>
      </c>
      <c r="E10" s="69">
        <v>-18436</v>
      </c>
      <c r="F10" s="98"/>
    </row>
    <row r="11" spans="2:6" ht="13.5" thickBot="1" x14ac:dyDescent="0.25">
      <c r="B11" s="12" t="s">
        <v>46</v>
      </c>
      <c r="C11" s="76"/>
      <c r="D11" s="70">
        <f>SUM(D8:D10)</f>
        <v>-160</v>
      </c>
      <c r="E11" s="70">
        <f>SUM(E8:E10)</f>
        <v>-130047</v>
      </c>
      <c r="F11" s="98"/>
    </row>
    <row r="12" spans="2:6" x14ac:dyDescent="0.2">
      <c r="B12" s="5"/>
      <c r="C12" s="74"/>
      <c r="D12" s="69"/>
      <c r="E12" s="69"/>
      <c r="F12" s="98"/>
    </row>
    <row r="13" spans="2:6" x14ac:dyDescent="0.2">
      <c r="B13" s="11" t="s">
        <v>47</v>
      </c>
      <c r="C13" s="74"/>
      <c r="D13" s="69">
        <v>5011</v>
      </c>
      <c r="E13" s="69">
        <v>8029</v>
      </c>
      <c r="F13" s="98"/>
    </row>
    <row r="14" spans="2:6" x14ac:dyDescent="0.2">
      <c r="B14" s="11" t="s">
        <v>48</v>
      </c>
      <c r="C14" s="74"/>
      <c r="D14" s="69"/>
      <c r="E14" s="69"/>
      <c r="F14" s="98"/>
    </row>
    <row r="15" spans="2:6" x14ac:dyDescent="0.2">
      <c r="B15" s="11" t="s">
        <v>49</v>
      </c>
      <c r="C15" s="77">
        <v>18</v>
      </c>
      <c r="D15" s="75">
        <v>-341838</v>
      </c>
      <c r="E15" s="75">
        <v>0</v>
      </c>
      <c r="F15" s="98"/>
    </row>
    <row r="16" spans="2:6" x14ac:dyDescent="0.2">
      <c r="B16" s="11" t="s">
        <v>50</v>
      </c>
      <c r="C16" s="77" t="s">
        <v>107</v>
      </c>
      <c r="D16" s="75">
        <v>243</v>
      </c>
      <c r="E16" s="75">
        <v>-156</v>
      </c>
      <c r="F16" s="98"/>
    </row>
    <row r="17" spans="2:6" ht="13.5" thickBot="1" x14ac:dyDescent="0.25">
      <c r="B17" s="14" t="s">
        <v>51</v>
      </c>
      <c r="C17" s="78">
        <v>18</v>
      </c>
      <c r="D17" s="79">
        <v>-460097</v>
      </c>
      <c r="E17" s="79">
        <v>-1735</v>
      </c>
      <c r="F17" s="98"/>
    </row>
    <row r="18" spans="2:6" ht="13.5" thickBot="1" x14ac:dyDescent="0.25">
      <c r="B18" s="13" t="s">
        <v>52</v>
      </c>
      <c r="C18" s="80"/>
      <c r="D18" s="71">
        <f>SUM(D11:D17)</f>
        <v>-796841</v>
      </c>
      <c r="E18" s="71">
        <f>SUM(E11:E17)</f>
        <v>-123909</v>
      </c>
    </row>
    <row r="19" spans="2:6" ht="13.5" thickBot="1" x14ac:dyDescent="0.25">
      <c r="B19" s="10"/>
      <c r="C19" s="74"/>
      <c r="D19" s="69"/>
      <c r="E19" s="69"/>
    </row>
    <row r="20" spans="2:6" ht="13.5" thickBot="1" x14ac:dyDescent="0.25">
      <c r="B20" s="32" t="s">
        <v>53</v>
      </c>
      <c r="C20" s="76"/>
      <c r="D20" s="70">
        <v>0</v>
      </c>
      <c r="E20" s="70">
        <v>0</v>
      </c>
    </row>
    <row r="21" spans="2:6" ht="13.5" thickBot="1" x14ac:dyDescent="0.25">
      <c r="B21" s="13" t="s">
        <v>54</v>
      </c>
      <c r="C21" s="81"/>
      <c r="D21" s="71">
        <f>SUM(D18:D20)</f>
        <v>-796841</v>
      </c>
      <c r="E21" s="71">
        <f>SUM(E18:E20)</f>
        <v>-123909</v>
      </c>
    </row>
    <row r="22" spans="2:6" x14ac:dyDescent="0.2">
      <c r="B22" s="11"/>
      <c r="C22" s="74"/>
      <c r="D22" s="69"/>
      <c r="E22" s="69"/>
    </row>
    <row r="23" spans="2:6" ht="13.5" thickBot="1" x14ac:dyDescent="0.25">
      <c r="B23" s="14" t="s">
        <v>55</v>
      </c>
      <c r="C23" s="80"/>
      <c r="D23" s="71">
        <v>0</v>
      </c>
      <c r="E23" s="71">
        <v>0</v>
      </c>
    </row>
    <row r="24" spans="2:6" ht="13.5" thickBot="1" x14ac:dyDescent="0.25">
      <c r="B24" s="13" t="s">
        <v>56</v>
      </c>
      <c r="C24" s="80"/>
      <c r="D24" s="71">
        <f>D21</f>
        <v>-796841</v>
      </c>
      <c r="E24" s="71">
        <f>E21</f>
        <v>-123909</v>
      </c>
    </row>
    <row r="25" spans="2:6" x14ac:dyDescent="0.2">
      <c r="B25" s="10"/>
      <c r="C25" s="82"/>
      <c r="D25" s="69"/>
      <c r="E25" s="69"/>
    </row>
    <row r="26" spans="2:6" x14ac:dyDescent="0.2">
      <c r="B26" s="10" t="s">
        <v>57</v>
      </c>
      <c r="C26" s="82"/>
      <c r="D26" s="69"/>
      <c r="E26" s="69"/>
    </row>
    <row r="27" spans="2:6" ht="13.5" thickBot="1" x14ac:dyDescent="0.25">
      <c r="B27" s="33" t="s">
        <v>58</v>
      </c>
      <c r="C27" s="83">
        <v>12</v>
      </c>
      <c r="D27" s="72">
        <f>D24/804417238*1000</f>
        <v>-0.99058170605737306</v>
      </c>
      <c r="E27" s="72">
        <f>E24/798418347*1000</f>
        <v>-0.15519307699475998</v>
      </c>
    </row>
    <row r="28" spans="2:6" ht="13.15" customHeight="1" thickTop="1" x14ac:dyDescent="0.2"/>
    <row r="29" spans="2:6" ht="13.15" customHeight="1" x14ac:dyDescent="0.2"/>
    <row r="31" spans="2:6" ht="14.45" customHeight="1" x14ac:dyDescent="0.2">
      <c r="B31" s="1" t="s">
        <v>39</v>
      </c>
      <c r="D31" s="99"/>
      <c r="E31" s="99"/>
    </row>
    <row r="32" spans="2:6" x14ac:dyDescent="0.2">
      <c r="D32" s="100" t="str">
        <f>'1'!D56:E56</f>
        <v>Бейсембаев О.Р.</v>
      </c>
      <c r="E32" s="100"/>
    </row>
    <row r="33" spans="2:5" x14ac:dyDescent="0.2">
      <c r="D33" s="16"/>
      <c r="E33" s="16"/>
    </row>
    <row r="36" spans="2:5" x14ac:dyDescent="0.2">
      <c r="B36" s="1" t="s">
        <v>104</v>
      </c>
      <c r="D36" s="99"/>
      <c r="E36" s="99"/>
    </row>
    <row r="37" spans="2:5" ht="14.45" customHeight="1" x14ac:dyDescent="0.2">
      <c r="D37" s="100" t="s">
        <v>40</v>
      </c>
      <c r="E37" s="100"/>
    </row>
    <row r="40" spans="2:5" x14ac:dyDescent="0.2">
      <c r="B40" s="2" t="str">
        <f>'1'!B64</f>
        <v xml:space="preserve">12 апреля 2022 года </v>
      </c>
    </row>
    <row r="41" spans="2:5" x14ac:dyDescent="0.2">
      <c r="B41" s="1" t="s">
        <v>41</v>
      </c>
    </row>
  </sheetData>
  <mergeCells count="4">
    <mergeCell ref="D31:E31"/>
    <mergeCell ref="D32:E32"/>
    <mergeCell ref="D36:E36"/>
    <mergeCell ref="D37:E3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53"/>
  <sheetViews>
    <sheetView zoomScale="70" zoomScaleNormal="70" workbookViewId="0">
      <selection activeCell="B57" sqref="B57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5.7109375" style="1" customWidth="1"/>
    <col min="4" max="5" width="20.7109375" style="1" customWidth="1"/>
    <col min="6" max="6" width="24.28515625" style="1" customWidth="1"/>
    <col min="7" max="16384" width="8.85546875" style="1"/>
  </cols>
  <sheetData>
    <row r="2" spans="2:5" x14ac:dyDescent="0.2">
      <c r="B2" s="10" t="s">
        <v>37</v>
      </c>
    </row>
    <row r="3" spans="2:5" x14ac:dyDescent="0.2">
      <c r="B3" s="10"/>
    </row>
    <row r="4" spans="2:5" x14ac:dyDescent="0.2">
      <c r="B4" s="10" t="s">
        <v>64</v>
      </c>
    </row>
    <row r="5" spans="2:5" x14ac:dyDescent="0.2">
      <c r="B5" s="10" t="s">
        <v>106</v>
      </c>
    </row>
    <row r="6" spans="2:5" x14ac:dyDescent="0.2">
      <c r="B6" s="10"/>
    </row>
    <row r="7" spans="2:5" ht="13.5" thickBot="1" x14ac:dyDescent="0.25">
      <c r="B7" s="10"/>
    </row>
    <row r="8" spans="2:5" ht="14.25" thickTop="1" thickBot="1" x14ac:dyDescent="0.25">
      <c r="B8" s="31" t="s">
        <v>0</v>
      </c>
      <c r="C8" s="17" t="s">
        <v>1</v>
      </c>
      <c r="D8" s="97" t="str">
        <f>'2'!D7</f>
        <v>31 марта 2022 года</v>
      </c>
      <c r="E8" s="97" t="str">
        <f>'2'!E7</f>
        <v>31 марта 2021 года</v>
      </c>
    </row>
    <row r="9" spans="2:5" ht="26.25" thickTop="1" x14ac:dyDescent="0.2">
      <c r="B9" s="60" t="s">
        <v>65</v>
      </c>
      <c r="C9" s="24"/>
      <c r="D9" s="67"/>
      <c r="E9" s="67"/>
    </row>
    <row r="10" spans="2:5" x14ac:dyDescent="0.2">
      <c r="B10" s="61" t="s">
        <v>66</v>
      </c>
      <c r="C10" s="24"/>
      <c r="D10" s="67">
        <v>22710</v>
      </c>
      <c r="E10" s="67">
        <v>5639</v>
      </c>
    </row>
    <row r="11" spans="2:5" x14ac:dyDescent="0.2">
      <c r="B11" s="61" t="s">
        <v>67</v>
      </c>
      <c r="C11" s="24"/>
      <c r="D11" s="67">
        <f>6480+2244</f>
        <v>8724</v>
      </c>
      <c r="E11" s="67">
        <f>7733+187</f>
        <v>7920</v>
      </c>
    </row>
    <row r="12" spans="2:5" x14ac:dyDescent="0.2">
      <c r="B12" s="61" t="s">
        <v>68</v>
      </c>
      <c r="C12" s="24"/>
      <c r="D12" s="67"/>
      <c r="E12" s="67">
        <v>2589</v>
      </c>
    </row>
    <row r="13" spans="2:5" x14ac:dyDescent="0.2">
      <c r="B13" s="61" t="s">
        <v>69</v>
      </c>
      <c r="C13" s="24"/>
      <c r="D13" s="67">
        <f>-15843-58</f>
        <v>-15901</v>
      </c>
      <c r="E13" s="67">
        <v>-91870</v>
      </c>
    </row>
    <row r="14" spans="2:5" x14ac:dyDescent="0.2">
      <c r="B14" s="61" t="s">
        <v>70</v>
      </c>
      <c r="C14" s="24"/>
      <c r="D14" s="67">
        <v>-47046</v>
      </c>
      <c r="E14" s="67">
        <v>-58660</v>
      </c>
    </row>
    <row r="15" spans="2:5" x14ac:dyDescent="0.2">
      <c r="B15" s="61" t="s">
        <v>71</v>
      </c>
      <c r="C15" s="24"/>
      <c r="D15" s="67">
        <v>-28376</v>
      </c>
      <c r="E15" s="67">
        <v>-50681</v>
      </c>
    </row>
    <row r="16" spans="2:5" ht="13.5" thickBot="1" x14ac:dyDescent="0.25">
      <c r="B16" s="61" t="s">
        <v>72</v>
      </c>
      <c r="C16" s="22"/>
      <c r="D16" s="67">
        <v>-20689</v>
      </c>
      <c r="E16" s="67">
        <v>-26730</v>
      </c>
    </row>
    <row r="17" spans="2:5" ht="26.25" thickBot="1" x14ac:dyDescent="0.25">
      <c r="B17" s="62" t="s">
        <v>73</v>
      </c>
      <c r="C17" s="25"/>
      <c r="D17" s="37">
        <f>SUM(D10:D16)</f>
        <v>-80578</v>
      </c>
      <c r="E17" s="37">
        <f>SUM(E10:E16)</f>
        <v>-211793</v>
      </c>
    </row>
    <row r="18" spans="2:5" x14ac:dyDescent="0.2">
      <c r="B18" s="60"/>
      <c r="C18" s="22"/>
      <c r="D18" s="67"/>
      <c r="E18" s="67"/>
    </row>
    <row r="19" spans="2:5" ht="25.5" x14ac:dyDescent="0.2">
      <c r="B19" s="60" t="s">
        <v>74</v>
      </c>
      <c r="C19" s="22"/>
      <c r="D19" s="67"/>
      <c r="E19" s="67"/>
    </row>
    <row r="20" spans="2:5" ht="25.5" x14ac:dyDescent="0.2">
      <c r="B20" s="61" t="s">
        <v>75</v>
      </c>
      <c r="C20" s="22"/>
      <c r="D20" s="67">
        <v>-746323</v>
      </c>
      <c r="E20" s="67">
        <v>-1086702</v>
      </c>
    </row>
    <row r="21" spans="2:5" x14ac:dyDescent="0.2">
      <c r="B21" s="61" t="s">
        <v>76</v>
      </c>
      <c r="C21" s="22"/>
      <c r="D21" s="38">
        <v>0</v>
      </c>
      <c r="E21" s="67"/>
    </row>
    <row r="22" spans="2:5" x14ac:dyDescent="0.2">
      <c r="B22" s="61" t="s">
        <v>77</v>
      </c>
      <c r="C22" s="24"/>
      <c r="D22" s="38">
        <v>0</v>
      </c>
      <c r="E22" s="67"/>
    </row>
    <row r="23" spans="2:5" ht="25.5" x14ac:dyDescent="0.2">
      <c r="B23" s="61" t="s">
        <v>78</v>
      </c>
      <c r="C23" s="24"/>
      <c r="D23" s="38"/>
      <c r="E23" s="67"/>
    </row>
    <row r="24" spans="2:5" x14ac:dyDescent="0.2">
      <c r="B24" s="61" t="s">
        <v>79</v>
      </c>
      <c r="C24" s="24"/>
      <c r="D24" s="38">
        <v>0</v>
      </c>
      <c r="E24" s="67"/>
    </row>
    <row r="25" spans="2:5" x14ac:dyDescent="0.2">
      <c r="B25" s="61" t="s">
        <v>80</v>
      </c>
      <c r="C25" s="24"/>
      <c r="D25" s="38">
        <v>0</v>
      </c>
      <c r="E25" s="67"/>
    </row>
    <row r="26" spans="2:5" x14ac:dyDescent="0.2">
      <c r="B26" s="61" t="s">
        <v>81</v>
      </c>
      <c r="C26" s="24"/>
      <c r="D26" s="38">
        <v>0</v>
      </c>
      <c r="E26" s="67">
        <v>-630</v>
      </c>
    </row>
    <row r="27" spans="2:5" x14ac:dyDescent="0.2">
      <c r="B27" s="61" t="s">
        <v>82</v>
      </c>
      <c r="C27" s="24"/>
      <c r="D27" s="67">
        <v>0</v>
      </c>
      <c r="E27" s="67"/>
    </row>
    <row r="28" spans="2:5" ht="13.5" thickBot="1" x14ac:dyDescent="0.25">
      <c r="B28" s="63" t="s">
        <v>83</v>
      </c>
      <c r="C28" s="26"/>
      <c r="D28" s="48">
        <v>0</v>
      </c>
      <c r="E28" s="68"/>
    </row>
    <row r="29" spans="2:5" ht="26.25" thickBot="1" x14ac:dyDescent="0.25">
      <c r="B29" s="64" t="s">
        <v>84</v>
      </c>
      <c r="C29" s="27"/>
      <c r="D29" s="39">
        <f>SUM(D20:D28)</f>
        <v>-746323</v>
      </c>
      <c r="E29" s="39">
        <f>SUM(E20:E28)</f>
        <v>-1087332</v>
      </c>
    </row>
    <row r="30" spans="2:5" x14ac:dyDescent="0.2">
      <c r="B30" s="61"/>
      <c r="C30" s="24"/>
      <c r="D30" s="67"/>
      <c r="E30" s="36"/>
    </row>
    <row r="31" spans="2:5" ht="25.5" x14ac:dyDescent="0.2">
      <c r="B31" s="60" t="s">
        <v>85</v>
      </c>
      <c r="C31" s="24"/>
      <c r="D31" s="67"/>
      <c r="E31" s="36"/>
    </row>
    <row r="32" spans="2:5" x14ac:dyDescent="0.2">
      <c r="B32" s="61" t="s">
        <v>32</v>
      </c>
      <c r="C32" s="24"/>
      <c r="D32" s="67"/>
      <c r="E32" s="67"/>
    </row>
    <row r="33" spans="2:5" ht="13.5" thickBot="1" x14ac:dyDescent="0.25">
      <c r="B33" s="61" t="s">
        <v>86</v>
      </c>
      <c r="C33" s="24"/>
      <c r="D33" s="38">
        <v>802594</v>
      </c>
      <c r="E33" s="67">
        <v>1518297</v>
      </c>
    </row>
    <row r="34" spans="2:5" ht="26.25" thickBot="1" x14ac:dyDescent="0.25">
      <c r="B34" s="62" t="s">
        <v>87</v>
      </c>
      <c r="C34" s="25"/>
      <c r="D34" s="37">
        <f>SUM(D32:D33)</f>
        <v>802594</v>
      </c>
      <c r="E34" s="37">
        <f>SUM(E32:E33)</f>
        <v>1518297</v>
      </c>
    </row>
    <row r="35" spans="2:5" ht="25.5" x14ac:dyDescent="0.2">
      <c r="B35" s="60" t="s">
        <v>88</v>
      </c>
      <c r="C35" s="24"/>
      <c r="D35" s="36">
        <f>D34+D17+D29</f>
        <v>-24307</v>
      </c>
      <c r="E35" s="36">
        <f>E34+E17+E29</f>
        <v>219172</v>
      </c>
    </row>
    <row r="36" spans="2:5" ht="25.5" x14ac:dyDescent="0.2">
      <c r="B36" s="61" t="s">
        <v>89</v>
      </c>
      <c r="C36" s="24"/>
      <c r="D36" s="67">
        <v>1</v>
      </c>
      <c r="E36" s="67">
        <v>15</v>
      </c>
    </row>
    <row r="37" spans="2:5" ht="26.25" thickBot="1" x14ac:dyDescent="0.25">
      <c r="B37" s="61" t="s">
        <v>90</v>
      </c>
      <c r="C37" s="24"/>
      <c r="D37" s="67">
        <v>9</v>
      </c>
      <c r="E37" s="67">
        <v>-15</v>
      </c>
    </row>
    <row r="38" spans="2:5" ht="13.5" thickBot="1" x14ac:dyDescent="0.25">
      <c r="B38" s="62" t="s">
        <v>91</v>
      </c>
      <c r="C38" s="28"/>
      <c r="D38" s="37">
        <v>26557</v>
      </c>
      <c r="E38" s="37">
        <v>36179</v>
      </c>
    </row>
    <row r="39" spans="2:5" ht="13.5" thickBot="1" x14ac:dyDescent="0.25">
      <c r="B39" s="65" t="s">
        <v>92</v>
      </c>
      <c r="C39" s="29">
        <v>6</v>
      </c>
      <c r="D39" s="40">
        <f>D38+D35+D36+D37</f>
        <v>2260</v>
      </c>
      <c r="E39" s="40">
        <f>E38+E35+E36+E37</f>
        <v>255351</v>
      </c>
    </row>
    <row r="40" spans="2:5" ht="13.5" thickTop="1" x14ac:dyDescent="0.2">
      <c r="B40" s="66"/>
      <c r="D40" s="41">
        <f>D39-'1'!D25</f>
        <v>0</v>
      </c>
      <c r="E40" s="41">
        <f>255351-E39</f>
        <v>0</v>
      </c>
    </row>
    <row r="43" spans="2:5" ht="14.45" customHeight="1" x14ac:dyDescent="0.2">
      <c r="B43" s="1" t="s">
        <v>39</v>
      </c>
      <c r="D43" s="99"/>
      <c r="E43" s="99"/>
    </row>
    <row r="44" spans="2:5" x14ac:dyDescent="0.2">
      <c r="D44" s="100" t="str">
        <f>'2'!D32:E32</f>
        <v>Бейсембаев О.Р.</v>
      </c>
      <c r="E44" s="100"/>
    </row>
    <row r="45" spans="2:5" x14ac:dyDescent="0.2">
      <c r="D45" s="16"/>
      <c r="E45" s="16"/>
    </row>
    <row r="48" spans="2:5" x14ac:dyDescent="0.2">
      <c r="B48" s="1" t="s">
        <v>104</v>
      </c>
      <c r="D48" s="99"/>
      <c r="E48" s="99"/>
    </row>
    <row r="49" spans="2:5" ht="14.45" customHeight="1" x14ac:dyDescent="0.2">
      <c r="D49" s="100" t="s">
        <v>40</v>
      </c>
      <c r="E49" s="100"/>
    </row>
    <row r="52" spans="2:5" x14ac:dyDescent="0.2">
      <c r="B52" s="2" t="str">
        <f>'2'!B40</f>
        <v xml:space="preserve">12 апреля 2022 года </v>
      </c>
    </row>
    <row r="53" spans="2:5" x14ac:dyDescent="0.2">
      <c r="B53" s="1" t="s">
        <v>41</v>
      </c>
    </row>
  </sheetData>
  <mergeCells count="4">
    <mergeCell ref="D43:E43"/>
    <mergeCell ref="D44:E44"/>
    <mergeCell ref="D48:E48"/>
    <mergeCell ref="D49:E49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32"/>
  <sheetViews>
    <sheetView zoomScale="70" zoomScaleNormal="70" workbookViewId="0">
      <selection activeCell="B27" sqref="B27"/>
    </sheetView>
  </sheetViews>
  <sheetFormatPr defaultColWidth="8.85546875" defaultRowHeight="12.75" x14ac:dyDescent="0.2"/>
  <cols>
    <col min="1" max="1" width="8.85546875" style="1"/>
    <col min="2" max="2" width="55.7109375" style="1" customWidth="1"/>
    <col min="3" max="3" width="15.7109375" style="1" customWidth="1"/>
    <col min="4" max="6" width="20.7109375" style="1" customWidth="1"/>
    <col min="7" max="16384" width="8.85546875" style="1"/>
  </cols>
  <sheetData>
    <row r="2" spans="2:6" x14ac:dyDescent="0.2">
      <c r="B2" s="10" t="s">
        <v>37</v>
      </c>
    </row>
    <row r="3" spans="2:6" x14ac:dyDescent="0.2">
      <c r="B3" s="10"/>
    </row>
    <row r="4" spans="2:6" x14ac:dyDescent="0.2">
      <c r="B4" s="10" t="s">
        <v>59</v>
      </c>
    </row>
    <row r="5" spans="2:6" x14ac:dyDescent="0.2">
      <c r="B5" s="10" t="s">
        <v>106</v>
      </c>
    </row>
    <row r="6" spans="2:6" ht="13.5" thickBot="1" x14ac:dyDescent="0.25">
      <c r="B6" s="10"/>
    </row>
    <row r="7" spans="2:6" ht="14.25" thickTop="1" thickBot="1" x14ac:dyDescent="0.25">
      <c r="B7" s="31" t="s">
        <v>0</v>
      </c>
      <c r="C7" s="17" t="s">
        <v>1</v>
      </c>
      <c r="D7" s="18" t="s">
        <v>21</v>
      </c>
      <c r="E7" s="18" t="s">
        <v>60</v>
      </c>
      <c r="F7" s="19" t="s">
        <v>61</v>
      </c>
    </row>
    <row r="8" spans="2:6" ht="14.25" thickTop="1" thickBot="1" x14ac:dyDescent="0.25">
      <c r="B8" s="13" t="s">
        <v>99</v>
      </c>
      <c r="C8" s="8"/>
      <c r="D8" s="43">
        <v>56427603</v>
      </c>
      <c r="E8" s="34">
        <v>-2070880</v>
      </c>
      <c r="F8" s="39">
        <f>SUM(D8:E8)</f>
        <v>54356723</v>
      </c>
    </row>
    <row r="9" spans="2:6" x14ac:dyDescent="0.2">
      <c r="B9" s="56" t="s">
        <v>54</v>
      </c>
      <c r="C9" s="7"/>
      <c r="D9" s="44">
        <v>0</v>
      </c>
      <c r="E9" s="45">
        <v>-739951</v>
      </c>
      <c r="F9" s="46">
        <f>SUM(D9:E9)</f>
        <v>-739951</v>
      </c>
    </row>
    <row r="10" spans="2:6" ht="13.5" thickBot="1" x14ac:dyDescent="0.25">
      <c r="B10" s="57" t="s">
        <v>55</v>
      </c>
      <c r="C10" s="9"/>
      <c r="D10" s="47">
        <v>0</v>
      </c>
      <c r="E10" s="47">
        <v>0</v>
      </c>
      <c r="F10" s="48">
        <v>0</v>
      </c>
    </row>
    <row r="11" spans="2:6" ht="13.5" thickBot="1" x14ac:dyDescent="0.25">
      <c r="B11" s="14" t="s">
        <v>62</v>
      </c>
      <c r="C11" s="20"/>
      <c r="D11" s="43">
        <f>SUM(D9:D10)</f>
        <v>0</v>
      </c>
      <c r="E11" s="43">
        <f>SUM(E9:E10)</f>
        <v>-739951</v>
      </c>
      <c r="F11" s="43">
        <f t="shared" ref="F11:F18" si="0">SUM(D11:E11)</f>
        <v>-739951</v>
      </c>
    </row>
    <row r="12" spans="2:6" ht="13.5" thickBot="1" x14ac:dyDescent="0.25">
      <c r="B12" s="11" t="s">
        <v>63</v>
      </c>
      <c r="C12" s="74">
        <v>12</v>
      </c>
      <c r="D12" s="49">
        <v>6037697</v>
      </c>
      <c r="E12" s="35">
        <v>0</v>
      </c>
      <c r="F12" s="36">
        <f t="shared" si="0"/>
        <v>6037697</v>
      </c>
    </row>
    <row r="13" spans="2:6" ht="13.5" thickBot="1" x14ac:dyDescent="0.25">
      <c r="B13" s="12" t="s">
        <v>100</v>
      </c>
      <c r="C13" s="76"/>
      <c r="D13" s="50">
        <f>D8+D12</f>
        <v>62465300</v>
      </c>
      <c r="E13" s="50">
        <f>E8+E11</f>
        <v>-2810831</v>
      </c>
      <c r="F13" s="50">
        <f t="shared" si="0"/>
        <v>59654469</v>
      </c>
    </row>
    <row r="14" spans="2:6" x14ac:dyDescent="0.2">
      <c r="B14" s="56" t="s">
        <v>54</v>
      </c>
      <c r="C14" s="74"/>
      <c r="D14" s="49">
        <v>0</v>
      </c>
      <c r="E14" s="45">
        <f>'2'!D24</f>
        <v>-796841</v>
      </c>
      <c r="F14" s="46">
        <f t="shared" si="0"/>
        <v>-796841</v>
      </c>
    </row>
    <row r="15" spans="2:6" ht="13.5" thickBot="1" x14ac:dyDescent="0.25">
      <c r="B15" s="56" t="s">
        <v>55</v>
      </c>
      <c r="C15" s="74"/>
      <c r="D15" s="49">
        <v>0</v>
      </c>
      <c r="E15" s="49">
        <v>0</v>
      </c>
      <c r="F15" s="38">
        <f t="shared" si="0"/>
        <v>0</v>
      </c>
    </row>
    <row r="16" spans="2:6" x14ac:dyDescent="0.2">
      <c r="B16" s="58" t="s">
        <v>62</v>
      </c>
      <c r="C16" s="84"/>
      <c r="D16" s="51">
        <f>SUM(D14:D15)</f>
        <v>0</v>
      </c>
      <c r="E16" s="51">
        <f>SUM(E14:E15)</f>
        <v>-796841</v>
      </c>
      <c r="F16" s="52">
        <f t="shared" si="0"/>
        <v>-796841</v>
      </c>
    </row>
    <row r="17" spans="2:6" ht="13.5" thickBot="1" x14ac:dyDescent="0.25">
      <c r="B17" s="11" t="s">
        <v>63</v>
      </c>
      <c r="C17" s="74">
        <v>12</v>
      </c>
      <c r="D17" s="35">
        <v>802594</v>
      </c>
      <c r="E17" s="49">
        <v>0</v>
      </c>
      <c r="F17" s="36">
        <f t="shared" si="0"/>
        <v>802594</v>
      </c>
    </row>
    <row r="18" spans="2:6" ht="13.5" thickBot="1" x14ac:dyDescent="0.25">
      <c r="B18" s="59" t="s">
        <v>101</v>
      </c>
      <c r="C18" s="23"/>
      <c r="D18" s="53">
        <f>D13+D17</f>
        <v>63267894</v>
      </c>
      <c r="E18" s="54">
        <f>E13+E16</f>
        <v>-3607672</v>
      </c>
      <c r="F18" s="55">
        <f t="shared" si="0"/>
        <v>59660222</v>
      </c>
    </row>
    <row r="19" spans="2:6" ht="13.5" thickTop="1" x14ac:dyDescent="0.2">
      <c r="E19" s="41">
        <f>E18-'1'!D32</f>
        <v>0.17242000019177794</v>
      </c>
      <c r="F19" s="41">
        <f>F18-'1'!D33</f>
        <v>0.17242000252008438</v>
      </c>
    </row>
    <row r="22" spans="2:6" ht="14.45" customHeight="1" x14ac:dyDescent="0.2">
      <c r="B22" s="1" t="s">
        <v>39</v>
      </c>
      <c r="D22" s="99"/>
      <c r="E22" s="99"/>
    </row>
    <row r="23" spans="2:6" x14ac:dyDescent="0.2">
      <c r="D23" s="100" t="str">
        <f>'3'!D44:E44</f>
        <v>Бейсембаев О.Р.</v>
      </c>
      <c r="E23" s="100"/>
    </row>
    <row r="24" spans="2:6" x14ac:dyDescent="0.2">
      <c r="D24" s="16"/>
      <c r="E24" s="16"/>
    </row>
    <row r="27" spans="2:6" x14ac:dyDescent="0.2">
      <c r="B27" s="1" t="s">
        <v>104</v>
      </c>
      <c r="D27" s="99"/>
      <c r="E27" s="99"/>
    </row>
    <row r="28" spans="2:6" ht="14.45" customHeight="1" x14ac:dyDescent="0.2">
      <c r="D28" s="100" t="s">
        <v>40</v>
      </c>
      <c r="E28" s="100"/>
    </row>
    <row r="31" spans="2:6" x14ac:dyDescent="0.2">
      <c r="B31" s="2" t="str">
        <f>'3'!B52</f>
        <v xml:space="preserve">12 апреля 2022 года </v>
      </c>
    </row>
    <row r="32" spans="2:6" x14ac:dyDescent="0.2">
      <c r="B32" s="1" t="s">
        <v>41</v>
      </c>
    </row>
  </sheetData>
  <mergeCells count="4">
    <mergeCell ref="D22:E22"/>
    <mergeCell ref="D23:E23"/>
    <mergeCell ref="D27:E27"/>
    <mergeCell ref="D28:E28"/>
  </mergeCells>
  <pageMargins left="0.70866141732283472" right="0.11811023622047245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2021-08-20T03:57:12Z</cp:lastPrinted>
  <dcterms:created xsi:type="dcterms:W3CDTF">2021-08-19T17:35:33Z</dcterms:created>
  <dcterms:modified xsi:type="dcterms:W3CDTF">2022-05-17T08:54:32Z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12d2a8b1-0e56-4b5d-af8c-76ba416d5a59</vt:lpwstr>
  </property>
</Properties>
</file>