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30" windowWidth="15195" windowHeight="7560" tabRatio="710"/>
  </bookViews>
  <sheets>
    <sheet name="Бух.баланс" sheetId="1" r:id="rId1"/>
    <sheet name="Отчет оПрибылиУбытках" sheetId="6" r:id="rId2"/>
    <sheet name="ОтчетДвиженияДенежСредств (пря)" sheetId="5" r:id="rId3"/>
    <sheet name="Отчет об изменКапитале" sheetId="7" r:id="rId4"/>
  </sheets>
  <calcPr calcId="145621"/>
</workbook>
</file>

<file path=xl/calcChain.xml><?xml version="1.0" encoding="utf-8"?>
<calcChain xmlns="http://schemas.openxmlformats.org/spreadsheetml/2006/main">
  <c r="G44" i="1" l="1"/>
  <c r="J36" i="7"/>
  <c r="F21" i="5" l="1"/>
  <c r="F16" i="5"/>
  <c r="F13" i="5"/>
  <c r="F40" i="5" l="1"/>
  <c r="G36" i="6"/>
  <c r="G35" i="6"/>
  <c r="G30" i="6"/>
  <c r="G12" i="6"/>
  <c r="G17" i="6" s="1"/>
  <c r="G23" i="6" s="1"/>
  <c r="G25" i="6" s="1"/>
  <c r="G27" i="6" s="1"/>
  <c r="G33" i="6" l="1"/>
  <c r="F12" i="6" l="1"/>
  <c r="F17" i="6" s="1"/>
  <c r="F23" i="6" s="1"/>
  <c r="F25" i="6" s="1"/>
  <c r="F28" i="6" l="1"/>
  <c r="F35" i="6" s="1"/>
  <c r="F27" i="6"/>
  <c r="F33" i="6" s="1"/>
  <c r="G67" i="1"/>
  <c r="G74" i="1"/>
  <c r="G76" i="1" s="1"/>
  <c r="G57" i="1" l="1"/>
  <c r="H45" i="1"/>
  <c r="H28" i="1"/>
  <c r="G45" i="1"/>
  <c r="G46" i="1" s="1"/>
  <c r="G28" i="1"/>
  <c r="H80" i="1" l="1"/>
  <c r="H44" i="1" l="1"/>
  <c r="I27" i="7" l="1"/>
  <c r="G27" i="7"/>
  <c r="G62" i="5" l="1"/>
  <c r="G9" i="5"/>
  <c r="G17" i="5"/>
  <c r="H79" i="1" l="1"/>
  <c r="G79" i="1"/>
  <c r="G80" i="1" s="1"/>
  <c r="H51" i="1" l="1"/>
  <c r="H49" i="1"/>
  <c r="G56" i="5" l="1"/>
  <c r="F56" i="5"/>
  <c r="F62" i="5"/>
  <c r="G41" i="5"/>
  <c r="G28" i="5"/>
  <c r="G69" i="5" l="1"/>
  <c r="G54" i="5"/>
  <c r="G26" i="5"/>
  <c r="G72" i="5" s="1"/>
  <c r="F69" i="5"/>
  <c r="G29" i="7"/>
  <c r="D23" i="7"/>
  <c r="H8" i="7"/>
  <c r="J8" i="7" s="1"/>
  <c r="G74" i="5" l="1"/>
  <c r="E29" i="7"/>
  <c r="F29" i="7"/>
  <c r="I29" i="7"/>
  <c r="D29" i="7"/>
  <c r="E14" i="7"/>
  <c r="F14" i="7"/>
  <c r="G14" i="7"/>
  <c r="I14" i="7"/>
  <c r="D14" i="7"/>
  <c r="H34" i="7" l="1"/>
  <c r="H33" i="7"/>
  <c r="H32" i="7"/>
  <c r="H31" i="7"/>
  <c r="H30" i="7"/>
  <c r="H17" i="7" l="1"/>
  <c r="F10" i="7"/>
  <c r="F11" i="7"/>
  <c r="I12" i="7"/>
  <c r="I11" i="7" s="1"/>
  <c r="G12" i="7"/>
  <c r="G11" i="7" s="1"/>
  <c r="F22" i="7" l="1"/>
  <c r="F41" i="5"/>
  <c r="H28" i="7" l="1"/>
  <c r="F26" i="7"/>
  <c r="F23" i="7"/>
  <c r="F25" i="7" s="1"/>
  <c r="E23" i="7"/>
  <c r="H21" i="7"/>
  <c r="J21" i="7" s="1"/>
  <c r="I26" i="7" l="1"/>
  <c r="J28" i="7"/>
  <c r="G26" i="7"/>
  <c r="H27" i="7"/>
  <c r="J27" i="7" s="1"/>
  <c r="F36" i="7"/>
  <c r="F37" i="7" s="1"/>
  <c r="H35" i="7"/>
  <c r="H23" i="7"/>
  <c r="J23" i="7" s="1"/>
  <c r="J35" i="7" l="1"/>
  <c r="H29" i="7"/>
  <c r="H26" i="7"/>
  <c r="J26" i="7" s="1"/>
  <c r="J17" i="7"/>
  <c r="H12" i="7"/>
  <c r="I10" i="7"/>
  <c r="I22" i="7" s="1"/>
  <c r="G10" i="7"/>
  <c r="G22" i="7" s="1"/>
  <c r="E10" i="7"/>
  <c r="E22" i="7" s="1"/>
  <c r="D10" i="7"/>
  <c r="D22" i="7" s="1"/>
  <c r="H10" i="7" l="1"/>
  <c r="J12" i="7"/>
  <c r="F74" i="5"/>
  <c r="F73" i="5"/>
  <c r="J10" i="7" l="1"/>
  <c r="G25" i="7"/>
  <c r="E25" i="7"/>
  <c r="D25" i="7"/>
  <c r="D36" i="7" s="1"/>
  <c r="H9" i="7"/>
  <c r="H13" i="7"/>
  <c r="H15" i="7"/>
  <c r="H16" i="7"/>
  <c r="H18" i="7"/>
  <c r="J18" i="7" s="1"/>
  <c r="J14" i="7" s="1"/>
  <c r="H19" i="7"/>
  <c r="H20" i="7"/>
  <c r="H24" i="7"/>
  <c r="J30" i="7"/>
  <c r="J31" i="7"/>
  <c r="J32" i="7"/>
  <c r="J33" i="7"/>
  <c r="J34" i="7"/>
  <c r="G36" i="7" l="1"/>
  <c r="G37" i="7" s="1"/>
  <c r="D37" i="7"/>
  <c r="E36" i="7"/>
  <c r="H36" i="7" s="1"/>
  <c r="H14" i="7"/>
  <c r="J29" i="7"/>
  <c r="J13" i="7"/>
  <c r="H11" i="7"/>
  <c r="I36" i="7"/>
  <c r="H25" i="7"/>
  <c r="F28" i="5"/>
  <c r="F9" i="5"/>
  <c r="E37" i="7" l="1"/>
  <c r="J11" i="7"/>
  <c r="J22" i="7" s="1"/>
  <c r="H22" i="7"/>
  <c r="J25" i="7"/>
  <c r="F54" i="5"/>
  <c r="H37" i="7" l="1"/>
  <c r="J37" i="7"/>
  <c r="G76" i="5" l="1"/>
  <c r="F17" i="5"/>
  <c r="F26" i="5" s="1"/>
  <c r="F72" i="5" l="1"/>
  <c r="F76" i="5" s="1"/>
</calcChain>
</file>

<file path=xl/sharedStrings.xml><?xml version="1.0" encoding="utf-8"?>
<sst xmlns="http://schemas.openxmlformats.org/spreadsheetml/2006/main" count="383" uniqueCount="293">
  <si>
    <t xml:space="preserve">Наименование организации </t>
  </si>
  <si>
    <t>Вид деятельности организации</t>
  </si>
  <si>
    <t>Организационно-правовая форма</t>
  </si>
  <si>
    <t>Активы</t>
  </si>
  <si>
    <t>Код стр.</t>
  </si>
  <si>
    <t>010</t>
  </si>
  <si>
    <t>011</t>
  </si>
  <si>
    <t>012</t>
  </si>
  <si>
    <t>Запасы</t>
  </si>
  <si>
    <t>013</t>
  </si>
  <si>
    <t>014</t>
  </si>
  <si>
    <t>015</t>
  </si>
  <si>
    <t>Прочие краткосрочные активы</t>
  </si>
  <si>
    <t>016</t>
  </si>
  <si>
    <t>100</t>
  </si>
  <si>
    <t>II. Долгосрочные активы</t>
  </si>
  <si>
    <t>020</t>
  </si>
  <si>
    <t>021</t>
  </si>
  <si>
    <t>Инвестиции, учитываемые методом долевого участия</t>
  </si>
  <si>
    <t>022</t>
  </si>
  <si>
    <t>023</t>
  </si>
  <si>
    <t>Основные средства</t>
  </si>
  <si>
    <t>024</t>
  </si>
  <si>
    <t>Биологические активы</t>
  </si>
  <si>
    <t>025</t>
  </si>
  <si>
    <t>Разведочные и оценочные активы</t>
  </si>
  <si>
    <t>026</t>
  </si>
  <si>
    <t>Нематериальные активы</t>
  </si>
  <si>
    <t>027</t>
  </si>
  <si>
    <t>Отложенные налоговые активы</t>
  </si>
  <si>
    <t>Прочие долгосрочные активы</t>
  </si>
  <si>
    <t>200</t>
  </si>
  <si>
    <t>Баланс (стр. 100 + стр. 200)</t>
  </si>
  <si>
    <t>III. Краткосрочные обязательства</t>
  </si>
  <si>
    <t>030</t>
  </si>
  <si>
    <t>Прочие краткосрочные обязательства</t>
  </si>
  <si>
    <t>300</t>
  </si>
  <si>
    <t>IV. Долгосрочные обязательства</t>
  </si>
  <si>
    <t>040</t>
  </si>
  <si>
    <t>041</t>
  </si>
  <si>
    <t>042</t>
  </si>
  <si>
    <t>Отложенные налоговые обязательства</t>
  </si>
  <si>
    <t>043</t>
  </si>
  <si>
    <t>Прочие долгосрочные обязательства</t>
  </si>
  <si>
    <t>044</t>
  </si>
  <si>
    <t>400</t>
  </si>
  <si>
    <t>V. Капитал</t>
  </si>
  <si>
    <t>050</t>
  </si>
  <si>
    <t>051</t>
  </si>
  <si>
    <t>Выкупленные собственные долевые инструменты</t>
  </si>
  <si>
    <t>Резервы</t>
  </si>
  <si>
    <t>Итого капитал</t>
  </si>
  <si>
    <t xml:space="preserve"> </t>
  </si>
  <si>
    <t xml:space="preserve">Руководитель </t>
  </si>
  <si>
    <t>/</t>
  </si>
  <si>
    <t>(фамилия, имя, отчество)</t>
  </si>
  <si>
    <t>подпись</t>
  </si>
  <si>
    <t xml:space="preserve">Гл. бухгалтер </t>
  </si>
  <si>
    <t>Место печати</t>
  </si>
  <si>
    <t>НАИМЕНОВАНИЕ ПОКАЗАТЕЛЕЙ</t>
  </si>
  <si>
    <t>I. ДВИЖЕНИЕ  ДЕНЕЖНЫХ  СРЕДСТВ  ОТ ОПЕРАЦИОННОЙ ДЕЯТЕЛЬНОСТИ</t>
  </si>
  <si>
    <t xml:space="preserve">      в том числе:</t>
  </si>
  <si>
    <t xml:space="preserve">           прочие поступления</t>
  </si>
  <si>
    <t xml:space="preserve">           платежи поставщикам за товары и услуги</t>
  </si>
  <si>
    <t xml:space="preserve">           прочие выплаты</t>
  </si>
  <si>
    <t>II. ДВИЖЕНИЕ  ДЕНЕЖНЫХ  СРЕДСТВ  ОТ ИНВЕСТИЦИОННОЙ  ДЕЯТЕЛЬНОСТИ</t>
  </si>
  <si>
    <t xml:space="preserve">           реализация основных средств</t>
  </si>
  <si>
    <t xml:space="preserve">           реализации нематериальных активов</t>
  </si>
  <si>
    <t xml:space="preserve">           реализация других долгосрочных активов</t>
  </si>
  <si>
    <t>045</t>
  </si>
  <si>
    <t xml:space="preserve">           фьючерсные и форвардные контракты, опционы и свопы</t>
  </si>
  <si>
    <t>046</t>
  </si>
  <si>
    <t>047</t>
  </si>
  <si>
    <t xml:space="preserve">           приобретение основных средств</t>
  </si>
  <si>
    <t xml:space="preserve">           приобретение нематериальных активов</t>
  </si>
  <si>
    <t xml:space="preserve">           приобретение других долгосрочных активов</t>
  </si>
  <si>
    <t>060</t>
  </si>
  <si>
    <t>III.  ДВИЖЕНИЕ  ДЕНЕЖНЫХ  СРЕДСТВ  ОТ ФИНАНСОВОЙ ДЕЯТЕЛЬНОСТИ</t>
  </si>
  <si>
    <t>070</t>
  </si>
  <si>
    <t>071</t>
  </si>
  <si>
    <t xml:space="preserve">           получение займов</t>
  </si>
  <si>
    <t>080</t>
  </si>
  <si>
    <t xml:space="preserve">           погашение займов</t>
  </si>
  <si>
    <t xml:space="preserve">           выплата дивидендов</t>
  </si>
  <si>
    <t>090</t>
  </si>
  <si>
    <t>Прочие доходы</t>
  </si>
  <si>
    <t>Административные расходы</t>
  </si>
  <si>
    <t>Прочие расходы</t>
  </si>
  <si>
    <t>110</t>
  </si>
  <si>
    <t>120</t>
  </si>
  <si>
    <t>Гл. бухгалтер</t>
  </si>
  <si>
    <t>Капитал материнской организации</t>
  </si>
  <si>
    <t>Сальдо на 1 января предыдущего года</t>
  </si>
  <si>
    <t>тыс.тенге</t>
  </si>
  <si>
    <t>Обязательства  и капитал</t>
  </si>
  <si>
    <t>код стр</t>
  </si>
  <si>
    <t xml:space="preserve">Среднегодовая численность работников </t>
  </si>
  <si>
    <t>на конец периода</t>
  </si>
  <si>
    <t>I. Краткосрочные активы:</t>
  </si>
  <si>
    <t>Денежные средства и их эквиваленты</t>
  </si>
  <si>
    <t>Финансовые активы, имеющиеся в наличии для продажи</t>
  </si>
  <si>
    <t>Производные финансовые инструменты</t>
  </si>
  <si>
    <t>Финансовые активы, учитываемые по справедливой стоимости через прибыли и убытки</t>
  </si>
  <si>
    <t>Финансовые активы, удерживаемые до погашения</t>
  </si>
  <si>
    <t>Прочие краткосрочные финансовые активы</t>
  </si>
  <si>
    <t>Краткосрочная торговая и прочая дебиторская задолженность</t>
  </si>
  <si>
    <t>Текущий подоходный налог</t>
  </si>
  <si>
    <t>017</t>
  </si>
  <si>
    <t>018</t>
  </si>
  <si>
    <t>019</t>
  </si>
  <si>
    <t>Итого краткосрочных активов (сумма строк с 010 по 019)</t>
  </si>
  <si>
    <t>Активы (или выбывающие группы), предназначенные для продажи</t>
  </si>
  <si>
    <t>Прочие долгосрочные финансовые активы</t>
  </si>
  <si>
    <t>Долгосрочная торговая и прочая дебиторская задолженность</t>
  </si>
  <si>
    <t>Инвестиционное имущество</t>
  </si>
  <si>
    <t>Итого долгосрочных активов (сумма строк с 110 по 123)</t>
  </si>
  <si>
    <t>Займы</t>
  </si>
  <si>
    <t>Прочие краткосрочные финансовые обязательства</t>
  </si>
  <si>
    <t>Краткосрочная торговая и прочая кредиторская задолженность</t>
  </si>
  <si>
    <t>Краткосрочные резервы</t>
  </si>
  <si>
    <t>Текущие налоговые обязательства по подоходному налогу</t>
  </si>
  <si>
    <t>Вознаграждения работникам</t>
  </si>
  <si>
    <t>Итого краткосрочных обязательств (сумма строк с 210 по 217)</t>
  </si>
  <si>
    <t>Обязательства выбывающих групп, предназначенных для продажи</t>
  </si>
  <si>
    <t>Прочие долгосрочные финансовые обязательства</t>
  </si>
  <si>
    <t>Долгосрочная торговая и прочая кредиторская задолженность</t>
  </si>
  <si>
    <t>Долгосрочные резервы</t>
  </si>
  <si>
    <t>Итого долгосрочных обязательств (сумма строк с 310 по 316)</t>
  </si>
  <si>
    <t>411</t>
  </si>
  <si>
    <t>413</t>
  </si>
  <si>
    <t>Уставный (акционерный) капитал</t>
  </si>
  <si>
    <t>Нераспределенная прибыль (непокрытый убыток)</t>
  </si>
  <si>
    <t>Итого капитал, относимый на собственников материнской организации (сумма строк с 410 по 414)</t>
  </si>
  <si>
    <t>Доля неконтролирующих собственников</t>
  </si>
  <si>
    <t>Всего капитал (строка 420 +/- строка 421)</t>
  </si>
  <si>
    <t xml:space="preserve">Баланс (строка 300+строка 301+строка 400 + строка 500)                                                                              </t>
  </si>
  <si>
    <t>Наименование организации</t>
  </si>
  <si>
    <t xml:space="preserve">Сведения о реорганизации </t>
  </si>
  <si>
    <t>Субъект предпринимательства</t>
  </si>
  <si>
    <t xml:space="preserve">Юридический адрес (организации) </t>
  </si>
  <si>
    <t>Выручка</t>
  </si>
  <si>
    <t>Себестоимость реализованных товаров и услуг</t>
  </si>
  <si>
    <t>Валовая прибыль (строка 010 – строка 011)</t>
  </si>
  <si>
    <t>Расходы по реализации</t>
  </si>
  <si>
    <t>Итого операционная прибыль (убыток) (+/- строки с 012 по 016)</t>
  </si>
  <si>
    <t>Доходы по финансированию</t>
  </si>
  <si>
    <t>Расходы по финансированию</t>
  </si>
  <si>
    <t>Доля организации в прибыли (убытке) ассоциированных организаций и совместной деятельности, учитываемых по методу долевого участия</t>
  </si>
  <si>
    <t>Прочие неоперационные доходы</t>
  </si>
  <si>
    <t>Прочие неоперационные расходы</t>
  </si>
  <si>
    <t>Прибыль (убыток) до налогообложения (+/- строки с 020 по 025)</t>
  </si>
  <si>
    <t>Расходы по подоходному налогу</t>
  </si>
  <si>
    <t>101</t>
  </si>
  <si>
    <t>Прибыль (убыток) после налогообложения от продолжающейся деятельности (строка 100 – строка 101)</t>
  </si>
  <si>
    <t>Прибыль (убыток) после налогообложения от прекращенной деятельности</t>
  </si>
  <si>
    <t>201</t>
  </si>
  <si>
    <t>собственников материнской организации</t>
  </si>
  <si>
    <t>долю неконтролирующих собственников</t>
  </si>
  <si>
    <t>Прочая совокупная прибыль, всего (сумма строк с 410 по 420):</t>
  </si>
  <si>
    <t>Переоценка финансовых активов, имеющихся в наличии для продажи</t>
  </si>
  <si>
    <t>410</t>
  </si>
  <si>
    <t>Общая совокупная прибыль (строка 300 + строка 400)</t>
  </si>
  <si>
    <t>500</t>
  </si>
  <si>
    <t>Общая совокупная прибыль относимая на:</t>
  </si>
  <si>
    <t>доля неконтролирующих собственников</t>
  </si>
  <si>
    <t>Прибыль на акцию:</t>
  </si>
  <si>
    <t>600</t>
  </si>
  <si>
    <t>в том числе:</t>
  </si>
  <si>
    <t>Базовая прибыль на акцию:</t>
  </si>
  <si>
    <t>от продолжающейся деятельности</t>
  </si>
  <si>
    <t>от прекращенной деятельности</t>
  </si>
  <si>
    <t>Разводненная прибыль на акцию:</t>
  </si>
  <si>
    <t>За отчетный период</t>
  </si>
  <si>
    <t>1. Поступление денежных средств, всего (сумма строк с 011 по 016)</t>
  </si>
  <si>
    <t>2. Выбытие денежных средств, всего (сумма строк с 021 по 027)</t>
  </si>
  <si>
    <t>3. Чистая сумма денежных средств от операционной деятельности (строка 010 – строка 020)</t>
  </si>
  <si>
    <t>1. Поступление денежных средств, всего (сумма строк с 041 по 051)</t>
  </si>
  <si>
    <t xml:space="preserve">           реализация товаров и услуг</t>
  </si>
  <si>
    <t xml:space="preserve">           прочая выручка</t>
  </si>
  <si>
    <t xml:space="preserve">           авансы, полученные от покупателей, заказчиков</t>
  </si>
  <si>
    <t xml:space="preserve">           поступления по договорам страхования</t>
  </si>
  <si>
    <t xml:space="preserve">           полученные вознаграждения</t>
  </si>
  <si>
    <t xml:space="preserve">           авансы, выданные поставщикам товаров и услуг</t>
  </si>
  <si>
    <t xml:space="preserve">           выплаты по оплате труда</t>
  </si>
  <si>
    <t xml:space="preserve">           выплата вознаграждения</t>
  </si>
  <si>
    <t xml:space="preserve">           выплаты по договорам страхования</t>
  </si>
  <si>
    <t xml:space="preserve">           подоходный налог и другие платежи в бюджет</t>
  </si>
  <si>
    <t xml:space="preserve">           реализация долевых инструментов других организаций (кроме дочерних) и долей участия в совместном предпринимательстве</t>
  </si>
  <si>
    <t xml:space="preserve">           реализация долговых инструментов других организаций</t>
  </si>
  <si>
    <t xml:space="preserve">           возмещение при потере контроля над дочерними организациями</t>
  </si>
  <si>
    <t xml:space="preserve">           реализация прочих финансовых активов</t>
  </si>
  <si>
    <t>048</t>
  </si>
  <si>
    <t>049</t>
  </si>
  <si>
    <t xml:space="preserve">           полученные дивиденды</t>
  </si>
  <si>
    <t>2. Выбытие денежных средств, всего (сумма строк с 061 по 071)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</si>
  <si>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</si>
  <si>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</si>
  <si>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</si>
  <si>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</si>
  <si>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</si>
  <si>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</si>
  <si>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</si>
  <si>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</si>
  <si>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</si>
  <si>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 xml:space="preserve">           приобретение долевых инструментов других организаций (кроме дочерних) и долей участия в совместном предпринимательстве</t>
  </si>
  <si>
    <t xml:space="preserve">           приобретение долговых инструментов других организаций</t>
  </si>
  <si>
    <t xml:space="preserve">           приобретение контроля над дочерними организациями</t>
  </si>
  <si>
    <t xml:space="preserve">           приобретение прочих финансовых активов</t>
  </si>
  <si>
    <t xml:space="preserve">           предоставление займов</t>
  </si>
  <si>
    <t xml:space="preserve">           инвестиции в ассоциированные и дочерние организации</t>
  </si>
  <si>
    <t>3. Чистая сумма денежных средств от инвестиционной деятельности (строка 040 – строка 060)</t>
  </si>
  <si>
    <t>1. Поступление денежных средств, всего (сумма строк с 091 по 094)</t>
  </si>
  <si>
    <t>091</t>
  </si>
  <si>
    <t xml:space="preserve">           эмиссия акций и других финансовых инструментов</t>
  </si>
  <si>
    <t xml:space="preserve">           получение вознаграждения</t>
  </si>
  <si>
    <t>2. Выбытие денежных средств, всего (сумма строк с 101 по 105)</t>
  </si>
  <si>
    <t>092</t>
  </si>
  <si>
    <t>093</t>
  </si>
  <si>
    <t>094</t>
  </si>
  <si>
    <t xml:space="preserve">           выплаты собственникам по акциям организации</t>
  </si>
  <si>
    <t xml:space="preserve">           прочие выбытия</t>
  </si>
  <si>
    <t>102</t>
  </si>
  <si>
    <t>103</t>
  </si>
  <si>
    <t>104</t>
  </si>
  <si>
    <t>105</t>
  </si>
  <si>
    <t>3. Чистая сумма денежных средств от финансовой деятельности (строка 090 – строка 100)</t>
  </si>
  <si>
    <t>4. Влияние обменных курсов валют к тенге</t>
  </si>
  <si>
    <t>5. Увеличение +/- уменьшение денежных средств (строка 030 +/- строка 080 +/- строка 110)</t>
  </si>
  <si>
    <t>6. Денежные средства и их эквиваленты на начало отчетного периода</t>
  </si>
  <si>
    <t>7. Денежные средства и их эквиваленты на конец отчетного периода</t>
  </si>
  <si>
    <t>Изменение в учетной политике</t>
  </si>
  <si>
    <t>Общая совокупная прибыль, всего(строка 210 + строка 220):</t>
  </si>
  <si>
    <t>Операции с собственниками , всего (сумма строк с 310 по 318):</t>
  </si>
  <si>
    <t>Взносы собственников</t>
  </si>
  <si>
    <t>Выплата дивидендов</t>
  </si>
  <si>
    <t>Прочие распределения в пользу собственников</t>
  </si>
  <si>
    <t>Прочие операции с собственниками</t>
  </si>
  <si>
    <t>Изменения в доле участия в дочерних организациях, не приводящей к потере контроля</t>
  </si>
  <si>
    <t>Общая совокупная прибыль, всего (строка 610+ строка 620):</t>
  </si>
  <si>
    <t>Прочая совокупная прибыль, всего (сумма строк с 621 по 629):</t>
  </si>
  <si>
    <t>Операции с собственниками всего (сумма строк с 710 по 718)</t>
  </si>
  <si>
    <t>210</t>
  </si>
  <si>
    <t>220</t>
  </si>
  <si>
    <t>310</t>
  </si>
  <si>
    <t>312</t>
  </si>
  <si>
    <t>Балансовая стоимость одной акции-простой, тенге</t>
  </si>
  <si>
    <t>Балансовая стоимость одной акции-привилегированной, тенге</t>
  </si>
  <si>
    <t>АО SAT&amp;Company</t>
  </si>
  <si>
    <t>Шарабок Н.И.</t>
  </si>
  <si>
    <t xml:space="preserve">       Шарабок Н.И.</t>
  </si>
  <si>
    <r>
      <t xml:space="preserve">Наименование организации              </t>
    </r>
    <r>
      <rPr>
        <b/>
        <sz val="10"/>
        <rFont val="Arial"/>
        <family val="2"/>
        <charset val="204"/>
      </rPr>
      <t xml:space="preserve"> АО   SAT&amp;Company</t>
    </r>
  </si>
  <si>
    <t>Прибыль за период (строка 200 + строка 201) относимая на:</t>
  </si>
  <si>
    <t xml:space="preserve">       Сагитова Р.Ш</t>
  </si>
  <si>
    <t>Сагитова Р.Ш.</t>
  </si>
  <si>
    <t>Всего</t>
  </si>
  <si>
    <t>Прибыль (убыток) за  период</t>
  </si>
  <si>
    <t>Прибыль (убыток) за период</t>
  </si>
  <si>
    <t>Выкуп собственных долевых инструментов</t>
  </si>
  <si>
    <r>
      <t xml:space="preserve">Наименование организации                         </t>
    </r>
    <r>
      <rPr>
        <b/>
        <sz val="12"/>
        <rFont val="Arial"/>
        <family val="2"/>
        <charset val="204"/>
      </rPr>
      <t xml:space="preserve">    АО SAT&amp;Company</t>
    </r>
  </si>
  <si>
    <t>Сальдо на 1  января отчетного года</t>
  </si>
  <si>
    <t>Вознаграждения работников акциями</t>
  </si>
  <si>
    <t xml:space="preserve"> Консолидированный отчет о движении денежных средств (прямой метод)</t>
  </si>
  <si>
    <t>Долговой компонет привилегированных акций</t>
  </si>
  <si>
    <t>Курсовая переоценка инвестиций в зарубежные предприятия</t>
  </si>
  <si>
    <t>Пересчит. сальдо (строка 010+/строка 011)</t>
  </si>
  <si>
    <t>Пересчит.сальдо (строка 400+/строка 401)</t>
  </si>
  <si>
    <t>Нераспред. прибыль</t>
  </si>
  <si>
    <t>Консолидированный Отчет о финансовом положении (Бухгалтерский баланс)</t>
  </si>
  <si>
    <t>Консолидированный отчет  о совокупном доходе</t>
  </si>
  <si>
    <t xml:space="preserve">Выкуплен собствен долевые инструменты </t>
  </si>
  <si>
    <t>Изменения в доле участия в доч. компаниях, не привод к потере контроля</t>
  </si>
  <si>
    <t>Доля неконтр собственников</t>
  </si>
  <si>
    <t>Уставный капитал</t>
  </si>
  <si>
    <t>Прочая совок. прибыль, всего (сумма строк с 221 по 229):</t>
  </si>
  <si>
    <t>на  начало периода</t>
  </si>
  <si>
    <t xml:space="preserve">   Сагитова Р.Ш</t>
  </si>
  <si>
    <t xml:space="preserve">   Шарабок Н.И</t>
  </si>
  <si>
    <t/>
  </si>
  <si>
    <r>
      <t xml:space="preserve">Форма отчетности:                                               </t>
    </r>
    <r>
      <rPr>
        <b/>
        <sz val="10"/>
        <rFont val="Arial"/>
        <family val="2"/>
        <charset val="204"/>
      </rPr>
      <t xml:space="preserve">консолидированная </t>
    </r>
  </si>
  <si>
    <t xml:space="preserve">              Инвестиционная</t>
  </si>
  <si>
    <t xml:space="preserve">             Акционерное общество</t>
  </si>
  <si>
    <t xml:space="preserve">             3501 человек</t>
  </si>
  <si>
    <t xml:space="preserve">             Крупного  бизнеса</t>
  </si>
  <si>
    <t xml:space="preserve">          Муканова 241</t>
  </si>
  <si>
    <t>За предыдущий  сопоставимый период</t>
  </si>
  <si>
    <t>по состоянию на «30»  сентября  2015 года</t>
  </si>
  <si>
    <t>за  период с 01 января по 30  сентября 2015 года</t>
  </si>
  <si>
    <t>Сальдо на 30 сентября  2014 предыдущего года</t>
  </si>
  <si>
    <t>за  период с 01 января по 30 сентября 2015 года</t>
  </si>
  <si>
    <t>за 3 кв 2015</t>
  </si>
  <si>
    <t>за 3 кв 2014</t>
  </si>
  <si>
    <t xml:space="preserve"> Консолидированный  Отчет об изменениии в капитале за  период с 01 января  по  30 сентября 2015 года</t>
  </si>
  <si>
    <t>Сальдо на 30 сентября  отчетного года (строка 500 + строка 600 + строка 700)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</si>
</sst>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р_._-;\-* #,##0_р_._-;_-* &quot;-&quot;_р_._-;_-@_-"/>
    <numFmt numFmtId="43" formatCode="_-* #,##0.00_р_._-;\-* #,##0.00_р_._-;_-* &quot;-&quot;??_р_._-;_-@_-"/>
    <numFmt numFmtId="164" formatCode="_-* #,##0.00_р_._-;\-* #,##0.00_р_._-;_-* &quot;-&quot;_р_._-;_-@_-"/>
  </numFmts>
  <fonts count="15" x14ac:knownFonts="1">
    <font>
      <sz val="10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b/>
      <i/>
      <sz val="10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12"/>
      <name val="Arial"/>
      <family val="2"/>
      <charset val="204"/>
    </font>
    <font>
      <sz val="9"/>
      <name val="Georgi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43" fontId="8" fillId="0" borderId="0" applyFont="0" applyFill="0" applyBorder="0" applyAlignment="0" applyProtection="0"/>
  </cellStyleXfs>
  <cellXfs count="323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2" applyFont="1" applyAlignment="1"/>
    <xf numFmtId="0" fontId="2" fillId="0" borderId="0" xfId="3" applyFont="1" applyAlignment="1"/>
    <xf numFmtId="0" fontId="5" fillId="0" borderId="0" xfId="3" applyFont="1" applyAlignment="1">
      <alignment horizontal="center" vertical="center"/>
    </xf>
    <xf numFmtId="0" fontId="2" fillId="0" borderId="0" xfId="3" applyFont="1" applyAlignment="1">
      <alignment horizontal="left"/>
    </xf>
    <xf numFmtId="0" fontId="2" fillId="0" borderId="0" xfId="1" applyFont="1" applyAlignment="1"/>
    <xf numFmtId="0" fontId="4" fillId="0" borderId="0" xfId="1" applyFont="1" applyAlignment="1"/>
    <xf numFmtId="0" fontId="2" fillId="0" borderId="0" xfId="1" applyFont="1" applyAlignment="1">
      <alignment horizontal="left" vertical="center"/>
    </xf>
    <xf numFmtId="0" fontId="2" fillId="0" borderId="0" xfId="0" applyFont="1" applyAlignment="1"/>
    <xf numFmtId="3" fontId="4" fillId="0" borderId="0" xfId="0" applyNumberFormat="1" applyFont="1"/>
    <xf numFmtId="3" fontId="2" fillId="0" borderId="0" xfId="0" applyNumberFormat="1" applyFont="1" applyAlignment="1">
      <alignment horizontal="right" vertical="center"/>
    </xf>
    <xf numFmtId="3" fontId="2" fillId="0" borderId="0" xfId="0" applyNumberFormat="1" applyFont="1"/>
    <xf numFmtId="3" fontId="2" fillId="0" borderId="1" xfId="0" applyNumberFormat="1" applyFont="1" applyBorder="1"/>
    <xf numFmtId="3" fontId="4" fillId="0" borderId="0" xfId="1" applyNumberFormat="1" applyFont="1" applyAlignment="1"/>
    <xf numFmtId="3" fontId="2" fillId="0" borderId="0" xfId="1" applyNumberFormat="1" applyFont="1" applyAlignment="1"/>
    <xf numFmtId="3" fontId="2" fillId="0" borderId="0" xfId="2" applyNumberFormat="1" applyFont="1" applyAlignment="1">
      <alignment horizontal="right" vertical="center"/>
    </xf>
    <xf numFmtId="4" fontId="2" fillId="0" borderId="0" xfId="3" applyNumberFormat="1" applyFont="1" applyBorder="1" applyAlignment="1"/>
    <xf numFmtId="0" fontId="2" fillId="0" borderId="1" xfId="3" applyFont="1" applyBorder="1" applyAlignment="1"/>
    <xf numFmtId="0" fontId="8" fillId="0" borderId="0" xfId="0" applyFont="1"/>
    <xf numFmtId="0" fontId="9" fillId="0" borderId="0" xfId="0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0" fontId="2" fillId="0" borderId="2" xfId="0" applyFont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/>
    <xf numFmtId="0" fontId="3" fillId="0" borderId="2" xfId="0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top"/>
    </xf>
    <xf numFmtId="0" fontId="3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Border="1"/>
    <xf numFmtId="0" fontId="2" fillId="2" borderId="6" xfId="0" applyFont="1" applyFill="1" applyBorder="1"/>
    <xf numFmtId="0" fontId="2" fillId="0" borderId="0" xfId="3" applyFont="1" applyFill="1" applyAlignment="1"/>
    <xf numFmtId="4" fontId="2" fillId="0" borderId="0" xfId="3" applyNumberFormat="1" applyFont="1" applyAlignment="1"/>
    <xf numFmtId="4" fontId="2" fillId="0" borderId="0" xfId="3" applyNumberFormat="1" applyFont="1" applyFill="1" applyAlignment="1"/>
    <xf numFmtId="4" fontId="2" fillId="0" borderId="0" xfId="3" applyNumberFormat="1" applyFont="1" applyAlignment="1">
      <alignment horizontal="right"/>
    </xf>
    <xf numFmtId="0" fontId="2" fillId="0" borderId="0" xfId="3" applyFont="1" applyAlignment="1">
      <alignment wrapText="1"/>
    </xf>
    <xf numFmtId="0" fontId="2" fillId="0" borderId="10" xfId="3" applyFont="1" applyBorder="1" applyAlignment="1">
      <alignment horizontal="center" vertical="top"/>
    </xf>
    <xf numFmtId="4" fontId="2" fillId="0" borderId="0" xfId="3" applyNumberFormat="1" applyFont="1" applyBorder="1" applyAlignment="1">
      <alignment horizontal="center" vertical="top"/>
    </xf>
    <xf numFmtId="4" fontId="2" fillId="0" borderId="0" xfId="3" applyNumberFormat="1" applyFont="1" applyAlignment="1">
      <alignment horizontal="center" vertical="top"/>
    </xf>
    <xf numFmtId="0" fontId="2" fillId="0" borderId="0" xfId="2" applyFont="1" applyFill="1" applyAlignment="1"/>
    <xf numFmtId="3" fontId="2" fillId="0" borderId="0" xfId="2" applyNumberFormat="1" applyFont="1" applyAlignment="1"/>
    <xf numFmtId="3" fontId="2" fillId="0" borderId="0" xfId="2" applyNumberFormat="1" applyFont="1" applyFill="1" applyAlignment="1"/>
    <xf numFmtId="0" fontId="2" fillId="0" borderId="0" xfId="2" applyFont="1" applyAlignment="1">
      <alignment vertical="center"/>
    </xf>
    <xf numFmtId="0" fontId="4" fillId="0" borderId="0" xfId="0" applyFont="1" applyAlignment="1">
      <alignment horizontal="right" wrapText="1"/>
    </xf>
    <xf numFmtId="0" fontId="2" fillId="0" borderId="13" xfId="0" applyFont="1" applyBorder="1"/>
    <xf numFmtId="3" fontId="3" fillId="2" borderId="15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Fill="1" applyBorder="1"/>
    <xf numFmtId="0" fontId="2" fillId="0" borderId="0" xfId="0" applyFont="1" applyFill="1" applyAlignment="1"/>
    <xf numFmtId="0" fontId="4" fillId="0" borderId="0" xfId="0" applyFont="1" applyFill="1" applyBorder="1" applyAlignment="1"/>
    <xf numFmtId="3" fontId="3" fillId="0" borderId="0" xfId="0" applyNumberFormat="1" applyFont="1" applyFill="1" applyBorder="1" applyAlignment="1">
      <alignment horizontal="right"/>
    </xf>
    <xf numFmtId="0" fontId="3" fillId="0" borderId="0" xfId="0" applyFont="1" applyAlignment="1">
      <alignment horizontal="right" wrapText="1"/>
    </xf>
    <xf numFmtId="0" fontId="3" fillId="0" borderId="0" xfId="3" applyFont="1" applyFill="1" applyBorder="1" applyAlignment="1">
      <alignment vertical="top" wrapText="1"/>
    </xf>
    <xf numFmtId="0" fontId="3" fillId="0" borderId="0" xfId="3" applyFont="1" applyAlignment="1">
      <alignment horizontal="right"/>
    </xf>
    <xf numFmtId="0" fontId="4" fillId="0" borderId="0" xfId="2" applyFont="1" applyAlignment="1">
      <alignment horizontal="center"/>
    </xf>
    <xf numFmtId="0" fontId="2" fillId="0" borderId="0" xfId="2" applyFont="1" applyFill="1" applyAlignment="1">
      <alignment vertical="center"/>
    </xf>
    <xf numFmtId="0" fontId="3" fillId="0" borderId="0" xfId="2" applyFont="1" applyFill="1" applyAlignment="1">
      <alignment vertical="center"/>
    </xf>
    <xf numFmtId="3" fontId="3" fillId="0" borderId="0" xfId="2" applyNumberFormat="1" applyFont="1" applyFill="1" applyAlignment="1">
      <alignment horizontal="right"/>
    </xf>
    <xf numFmtId="0" fontId="2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3" fontId="3" fillId="0" borderId="7" xfId="1" applyNumberFormat="1" applyFont="1" applyBorder="1" applyAlignment="1">
      <alignment horizontal="center" vertical="center" wrapText="1"/>
    </xf>
    <xf numFmtId="0" fontId="5" fillId="0" borderId="0" xfId="2" applyFont="1" applyFill="1" applyAlignment="1">
      <alignment horizontal="center" vertical="center"/>
    </xf>
    <xf numFmtId="0" fontId="5" fillId="0" borderId="0" xfId="2" applyFont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wrapText="1"/>
    </xf>
    <xf numFmtId="0" fontId="10" fillId="0" borderId="0" xfId="0" applyFont="1" applyFill="1" applyAlignment="1">
      <alignment horizontal="center"/>
    </xf>
    <xf numFmtId="0" fontId="10" fillId="0" borderId="0" xfId="0" applyFont="1" applyFill="1" applyAlignment="1"/>
    <xf numFmtId="14" fontId="3" fillId="2" borderId="22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/>
    <xf numFmtId="0" fontId="3" fillId="0" borderId="0" xfId="0" applyFont="1" applyAlignment="1">
      <alignment horizontal="right"/>
    </xf>
    <xf numFmtId="0" fontId="2" fillId="2" borderId="25" xfId="0" applyFont="1" applyFill="1" applyBorder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3" fillId="0" borderId="0" xfId="2" applyFont="1" applyFill="1" applyAlignment="1">
      <alignment horizontal="right" vertical="center"/>
    </xf>
    <xf numFmtId="3" fontId="3" fillId="0" borderId="13" xfId="0" applyNumberFormat="1" applyFont="1" applyBorder="1"/>
    <xf numFmtId="3" fontId="3" fillId="0" borderId="14" xfId="0" applyNumberFormat="1" applyFont="1" applyBorder="1"/>
    <xf numFmtId="3" fontId="2" fillId="0" borderId="0" xfId="1" applyNumberFormat="1" applyFont="1" applyBorder="1" applyAlignment="1"/>
    <xf numFmtId="49" fontId="2" fillId="0" borderId="2" xfId="1" applyNumberFormat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/>
    </xf>
    <xf numFmtId="0" fontId="2" fillId="0" borderId="0" xfId="0" applyFont="1"/>
    <xf numFmtId="0" fontId="2" fillId="0" borderId="1" xfId="3" applyFont="1" applyBorder="1" applyAlignment="1"/>
    <xf numFmtId="0" fontId="12" fillId="2" borderId="15" xfId="2" applyFont="1" applyFill="1" applyBorder="1" applyAlignment="1">
      <alignment horizontal="center" vertical="center" wrapText="1"/>
    </xf>
    <xf numFmtId="14" fontId="11" fillId="2" borderId="22" xfId="0" applyNumberFormat="1" applyFont="1" applyFill="1" applyBorder="1" applyAlignment="1">
      <alignment horizontal="center" vertical="center" wrapText="1"/>
    </xf>
    <xf numFmtId="0" fontId="11" fillId="2" borderId="23" xfId="3" applyFont="1" applyFill="1" applyBorder="1" applyAlignment="1">
      <alignment vertical="center"/>
    </xf>
    <xf numFmtId="0" fontId="11" fillId="2" borderId="24" xfId="3" applyFont="1" applyFill="1" applyBorder="1" applyAlignment="1">
      <alignment vertical="center"/>
    </xf>
    <xf numFmtId="0" fontId="11" fillId="2" borderId="15" xfId="3" applyFont="1" applyFill="1" applyBorder="1" applyAlignment="1">
      <alignment vertical="center" wrapText="1"/>
    </xf>
    <xf numFmtId="0" fontId="12" fillId="0" borderId="0" xfId="3" applyFont="1" applyAlignment="1"/>
    <xf numFmtId="4" fontId="12" fillId="0" borderId="0" xfId="3" applyNumberFormat="1" applyFont="1" applyAlignment="1"/>
    <xf numFmtId="0" fontId="10" fillId="0" borderId="0" xfId="0" applyFont="1" applyFill="1" applyAlignment="1">
      <alignment horizontal="center"/>
    </xf>
    <xf numFmtId="3" fontId="2" fillId="0" borderId="0" xfId="1" applyNumberFormat="1" applyFont="1" applyAlignment="1">
      <alignment horizontal="center" vertical="top"/>
    </xf>
    <xf numFmtId="3" fontId="2" fillId="0" borderId="1" xfId="1" applyNumberFormat="1" applyFont="1" applyBorder="1" applyAlignment="1"/>
    <xf numFmtId="0" fontId="10" fillId="0" borderId="0" xfId="0" applyFont="1" applyFill="1" applyAlignment="1">
      <alignment horizontal="center"/>
    </xf>
    <xf numFmtId="3" fontId="2" fillId="0" borderId="0" xfId="2" applyNumberFormat="1" applyFont="1" applyAlignment="1">
      <alignment vertical="center"/>
    </xf>
    <xf numFmtId="0" fontId="2" fillId="0" borderId="0" xfId="3" applyFont="1" applyFill="1" applyAlignment="1"/>
    <xf numFmtId="0" fontId="11" fillId="0" borderId="0" xfId="2" applyFont="1" applyBorder="1" applyAlignment="1">
      <alignment horizontal="left" vertical="center" wrapText="1"/>
    </xf>
    <xf numFmtId="0" fontId="11" fillId="0" borderId="0" xfId="2" applyFont="1" applyBorder="1" applyAlignment="1">
      <alignment horizontal="center" vertical="center"/>
    </xf>
    <xf numFmtId="0" fontId="6" fillId="0" borderId="0" xfId="3" applyFont="1" applyAlignment="1">
      <alignment vertical="center"/>
    </xf>
    <xf numFmtId="41" fontId="11" fillId="0" borderId="42" xfId="3" applyNumberFormat="1" applyFont="1" applyBorder="1" applyAlignment="1">
      <alignment horizontal="center"/>
    </xf>
    <xf numFmtId="41" fontId="2" fillId="0" borderId="2" xfId="1" applyNumberFormat="1" applyFont="1" applyBorder="1" applyAlignment="1">
      <alignment horizontal="right"/>
    </xf>
    <xf numFmtId="41" fontId="2" fillId="0" borderId="13" xfId="1" applyNumberFormat="1" applyFont="1" applyBorder="1" applyAlignment="1">
      <alignment horizontal="right"/>
    </xf>
    <xf numFmtId="41" fontId="2" fillId="0" borderId="4" xfId="1" applyNumberFormat="1" applyFont="1" applyBorder="1" applyAlignment="1">
      <alignment horizontal="right"/>
    </xf>
    <xf numFmtId="41" fontId="2" fillId="0" borderId="4" xfId="1" applyNumberFormat="1" applyFont="1" applyBorder="1" applyAlignment="1"/>
    <xf numFmtId="41" fontId="2" fillId="0" borderId="11" xfId="1" applyNumberFormat="1" applyFont="1" applyBorder="1" applyAlignment="1">
      <alignment horizontal="right"/>
    </xf>
    <xf numFmtId="41" fontId="2" fillId="0" borderId="16" xfId="1" applyNumberFormat="1" applyFont="1" applyBorder="1" applyAlignment="1"/>
    <xf numFmtId="41" fontId="3" fillId="0" borderId="7" xfId="1" applyNumberFormat="1" applyFont="1" applyBorder="1" applyAlignment="1">
      <alignment horizontal="right"/>
    </xf>
    <xf numFmtId="41" fontId="3" fillId="0" borderId="8" xfId="1" applyNumberFormat="1" applyFont="1" applyBorder="1" applyAlignment="1">
      <alignment horizontal="right"/>
    </xf>
    <xf numFmtId="0" fontId="3" fillId="0" borderId="0" xfId="0" applyFont="1" applyFill="1" applyBorder="1"/>
    <xf numFmtId="3" fontId="3" fillId="0" borderId="0" xfId="0" applyNumberFormat="1" applyFont="1" applyFill="1" applyBorder="1" applyAlignment="1">
      <alignment horizontal="right" vertical="center"/>
    </xf>
    <xf numFmtId="0" fontId="8" fillId="0" borderId="0" xfId="0" applyFont="1" applyFill="1"/>
    <xf numFmtId="41" fontId="12" fillId="0" borderId="41" xfId="3" applyNumberFormat="1" applyFont="1" applyFill="1" applyBorder="1" applyAlignment="1">
      <alignment horizontal="center"/>
    </xf>
    <xf numFmtId="41" fontId="11" fillId="0" borderId="42" xfId="3" applyNumberFormat="1" applyFont="1" applyFill="1" applyBorder="1" applyAlignment="1">
      <alignment horizontal="center" vertical="center"/>
    </xf>
    <xf numFmtId="41" fontId="12" fillId="0" borderId="42" xfId="3" applyNumberFormat="1" applyFont="1" applyFill="1" applyBorder="1" applyAlignment="1">
      <alignment horizontal="center"/>
    </xf>
    <xf numFmtId="41" fontId="11" fillId="0" borderId="42" xfId="3" applyNumberFormat="1" applyFont="1" applyFill="1" applyBorder="1" applyAlignment="1">
      <alignment horizontal="center"/>
    </xf>
    <xf numFmtId="41" fontId="2" fillId="0" borderId="2" xfId="0" applyNumberFormat="1" applyFont="1" applyBorder="1" applyAlignment="1">
      <alignment horizontal="right" vertical="center"/>
    </xf>
    <xf numFmtId="41" fontId="3" fillId="0" borderId="2" xfId="0" applyNumberFormat="1" applyFont="1" applyBorder="1" applyAlignment="1">
      <alignment horizontal="right" vertical="center"/>
    </xf>
    <xf numFmtId="41" fontId="2" fillId="0" borderId="2" xfId="0" applyNumberFormat="1" applyFont="1" applyBorder="1"/>
    <xf numFmtId="41" fontId="3" fillId="2" borderId="2" xfId="0" applyNumberFormat="1" applyFont="1" applyFill="1" applyBorder="1" applyAlignment="1">
      <alignment horizontal="right" vertical="center"/>
    </xf>
    <xf numFmtId="41" fontId="3" fillId="2" borderId="22" xfId="0" applyNumberFormat="1" applyFont="1" applyFill="1" applyBorder="1" applyAlignment="1">
      <alignment horizontal="center" vertical="top" wrapText="1"/>
    </xf>
    <xf numFmtId="41" fontId="2" fillId="0" borderId="13" xfId="0" applyNumberFormat="1" applyFont="1" applyBorder="1" applyAlignment="1">
      <alignment horizontal="right" vertical="center"/>
    </xf>
    <xf numFmtId="41" fontId="3" fillId="0" borderId="2" xfId="0" applyNumberFormat="1" applyFont="1" applyFill="1" applyBorder="1" applyAlignment="1">
      <alignment horizontal="right" vertical="center"/>
    </xf>
    <xf numFmtId="41" fontId="3" fillId="0" borderId="11" xfId="0" applyNumberFormat="1" applyFont="1" applyFill="1" applyBorder="1" applyAlignment="1">
      <alignment horizontal="right" vertical="center"/>
    </xf>
    <xf numFmtId="41" fontId="11" fillId="0" borderId="0" xfId="2" applyNumberFormat="1" applyFont="1" applyBorder="1" applyAlignment="1">
      <alignment vertical="center"/>
    </xf>
    <xf numFmtId="41" fontId="3" fillId="0" borderId="2" xfId="1" applyNumberFormat="1" applyFont="1" applyBorder="1" applyAlignment="1">
      <alignment horizontal="right"/>
    </xf>
    <xf numFmtId="41" fontId="3" fillId="0" borderId="4" xfId="1" applyNumberFormat="1" applyFont="1" applyBorder="1" applyAlignment="1">
      <alignment horizontal="right"/>
    </xf>
    <xf numFmtId="41" fontId="3" fillId="0" borderId="13" xfId="1" applyNumberFormat="1" applyFont="1" applyBorder="1" applyAlignment="1">
      <alignment horizontal="right"/>
    </xf>
    <xf numFmtId="164" fontId="3" fillId="0" borderId="11" xfId="0" applyNumberFormat="1" applyFont="1" applyFill="1" applyBorder="1" applyAlignment="1">
      <alignment horizontal="right" vertical="center"/>
    </xf>
    <xf numFmtId="41" fontId="3" fillId="0" borderId="4" xfId="1" applyNumberFormat="1" applyFont="1" applyBorder="1" applyAlignment="1"/>
    <xf numFmtId="0" fontId="2" fillId="0" borderId="0" xfId="1" applyFont="1" applyAlignment="1">
      <alignment horizontal="left"/>
    </xf>
    <xf numFmtId="0" fontId="3" fillId="0" borderId="0" xfId="1" applyFont="1" applyBorder="1" applyAlignment="1">
      <alignment wrapText="1"/>
    </xf>
    <xf numFmtId="0" fontId="3" fillId="0" borderId="0" xfId="1" applyFont="1" applyBorder="1" applyAlignment="1">
      <alignment horizontal="center" vertical="center"/>
    </xf>
    <xf numFmtId="41" fontId="3" fillId="0" borderId="0" xfId="1" applyNumberFormat="1" applyFont="1" applyBorder="1" applyAlignment="1">
      <alignment horizontal="right"/>
    </xf>
    <xf numFmtId="41" fontId="3" fillId="3" borderId="2" xfId="0" applyNumberFormat="1" applyFont="1" applyFill="1" applyBorder="1" applyAlignment="1">
      <alignment horizontal="right" vertical="center"/>
    </xf>
    <xf numFmtId="41" fontId="2" fillId="0" borderId="2" xfId="0" applyNumberFormat="1" applyFont="1" applyFill="1" applyBorder="1" applyAlignment="1">
      <alignment horizontal="right" vertical="center"/>
    </xf>
    <xf numFmtId="0" fontId="12" fillId="0" borderId="0" xfId="3" applyFont="1" applyBorder="1" applyAlignment="1">
      <alignment horizontal="left" wrapText="1"/>
    </xf>
    <xf numFmtId="49" fontId="12" fillId="0" borderId="0" xfId="3" applyNumberFormat="1" applyFont="1" applyBorder="1" applyAlignment="1">
      <alignment horizontal="center"/>
    </xf>
    <xf numFmtId="41" fontId="11" fillId="0" borderId="0" xfId="3" applyNumberFormat="1" applyFont="1" applyBorder="1" applyAlignment="1">
      <alignment horizontal="center"/>
    </xf>
    <xf numFmtId="41" fontId="11" fillId="0" borderId="0" xfId="3" applyNumberFormat="1" applyFont="1" applyFill="1" applyBorder="1" applyAlignment="1">
      <alignment horizontal="center"/>
    </xf>
    <xf numFmtId="14" fontId="11" fillId="3" borderId="34" xfId="0" applyNumberFormat="1" applyFont="1" applyFill="1" applyBorder="1" applyAlignment="1">
      <alignment horizontal="center" vertical="center" wrapText="1"/>
    </xf>
    <xf numFmtId="49" fontId="3" fillId="0" borderId="46" xfId="1" applyNumberFormat="1" applyFont="1" applyBorder="1" applyAlignment="1">
      <alignment horizontal="center" vertical="center"/>
    </xf>
    <xf numFmtId="41" fontId="2" fillId="0" borderId="46" xfId="1" applyNumberFormat="1" applyFont="1" applyBorder="1" applyAlignment="1">
      <alignment horizontal="right"/>
    </xf>
    <xf numFmtId="41" fontId="2" fillId="0" borderId="47" xfId="1" applyNumberFormat="1" applyFont="1" applyBorder="1" applyAlignment="1">
      <alignment horizontal="right"/>
    </xf>
    <xf numFmtId="4" fontId="2" fillId="0" borderId="0" xfId="0" applyNumberFormat="1" applyFont="1"/>
    <xf numFmtId="41" fontId="11" fillId="0" borderId="46" xfId="2" applyNumberFormat="1" applyFont="1" applyFill="1" applyBorder="1" applyAlignment="1">
      <alignment horizontal="right" vertical="center"/>
    </xf>
    <xf numFmtId="41" fontId="12" fillId="0" borderId="2" xfId="2" applyNumberFormat="1" applyFont="1" applyFill="1" applyBorder="1" applyAlignment="1"/>
    <xf numFmtId="41" fontId="12" fillId="0" borderId="2" xfId="2" applyNumberFormat="1" applyFont="1" applyFill="1" applyBorder="1" applyAlignment="1">
      <alignment horizontal="right"/>
    </xf>
    <xf numFmtId="41" fontId="11" fillId="0" borderId="2" xfId="2" applyNumberFormat="1" applyFont="1" applyFill="1" applyBorder="1" applyAlignment="1">
      <alignment horizontal="right" vertical="center"/>
    </xf>
    <xf numFmtId="41" fontId="11" fillId="0" borderId="2" xfId="2" applyNumberFormat="1" applyFont="1" applyFill="1" applyBorder="1" applyAlignment="1">
      <alignment vertical="center"/>
    </xf>
    <xf numFmtId="0" fontId="11" fillId="0" borderId="46" xfId="2" applyFont="1" applyFill="1" applyBorder="1" applyAlignment="1">
      <alignment horizontal="center" vertical="center"/>
    </xf>
    <xf numFmtId="0" fontId="12" fillId="0" borderId="2" xfId="2" applyFont="1" applyFill="1" applyBorder="1" applyAlignment="1"/>
    <xf numFmtId="0" fontId="12" fillId="0" borderId="2" xfId="2" applyFont="1" applyFill="1" applyBorder="1" applyAlignment="1">
      <alignment horizontal="center" vertical="center"/>
    </xf>
    <xf numFmtId="0" fontId="11" fillId="0" borderId="2" xfId="2" applyFont="1" applyFill="1" applyBorder="1" applyAlignment="1">
      <alignment horizontal="center" vertical="center"/>
    </xf>
    <xf numFmtId="49" fontId="11" fillId="0" borderId="2" xfId="2" applyNumberFormat="1" applyFont="1" applyFill="1" applyBorder="1" applyAlignment="1">
      <alignment horizontal="center" vertical="center"/>
    </xf>
    <xf numFmtId="41" fontId="11" fillId="0" borderId="4" xfId="2" applyNumberFormat="1" applyFont="1" applyFill="1" applyBorder="1" applyAlignment="1">
      <alignment horizontal="right" vertical="center"/>
    </xf>
    <xf numFmtId="49" fontId="12" fillId="0" borderId="2" xfId="2" applyNumberFormat="1" applyFont="1" applyFill="1" applyBorder="1" applyAlignment="1">
      <alignment horizontal="center" vertical="center"/>
    </xf>
    <xf numFmtId="49" fontId="12" fillId="0" borderId="2" xfId="2" applyNumberFormat="1" applyFont="1" applyFill="1" applyBorder="1" applyAlignment="1"/>
    <xf numFmtId="41" fontId="11" fillId="0" borderId="2" xfId="2" applyNumberFormat="1" applyFont="1" applyFill="1" applyBorder="1" applyAlignment="1"/>
    <xf numFmtId="41" fontId="11" fillId="0" borderId="4" xfId="2" applyNumberFormat="1" applyFont="1" applyFill="1" applyBorder="1" applyAlignment="1"/>
    <xf numFmtId="41" fontId="11" fillId="0" borderId="4" xfId="2" applyNumberFormat="1" applyFont="1" applyFill="1" applyBorder="1" applyAlignment="1">
      <alignment vertical="center"/>
    </xf>
    <xf numFmtId="0" fontId="11" fillId="0" borderId="7" xfId="2" applyFont="1" applyFill="1" applyBorder="1" applyAlignment="1">
      <alignment horizontal="center" vertical="center"/>
    </xf>
    <xf numFmtId="41" fontId="11" fillId="0" borderId="7" xfId="2" applyNumberFormat="1" applyFont="1" applyFill="1" applyBorder="1" applyAlignment="1">
      <alignment vertical="center"/>
    </xf>
    <xf numFmtId="41" fontId="11" fillId="0" borderId="8" xfId="2" applyNumberFormat="1" applyFont="1" applyFill="1" applyBorder="1" applyAlignment="1">
      <alignment vertical="center"/>
    </xf>
    <xf numFmtId="41" fontId="3" fillId="0" borderId="2" xfId="1" applyNumberFormat="1" applyFont="1" applyFill="1" applyBorder="1" applyAlignment="1">
      <alignment horizontal="right"/>
    </xf>
    <xf numFmtId="41" fontId="3" fillId="0" borderId="4" xfId="1" applyNumberFormat="1" applyFont="1" applyFill="1" applyBorder="1" applyAlignment="1"/>
    <xf numFmtId="41" fontId="11" fillId="0" borderId="2" xfId="2" applyNumberFormat="1" applyFont="1" applyFill="1" applyBorder="1" applyAlignment="1">
      <alignment vertical="center"/>
    </xf>
    <xf numFmtId="14" fontId="11" fillId="2" borderId="49" xfId="0" applyNumberFormat="1" applyFont="1" applyFill="1" applyBorder="1" applyAlignment="1">
      <alignment horizontal="center" vertical="center" wrapText="1"/>
    </xf>
    <xf numFmtId="41" fontId="12" fillId="0" borderId="42" xfId="3" applyNumberFormat="1" applyFont="1" applyBorder="1" applyAlignment="1">
      <alignment horizontal="center"/>
    </xf>
    <xf numFmtId="41" fontId="12" fillId="0" borderId="0" xfId="2" applyNumberFormat="1" applyFont="1" applyFill="1" applyBorder="1" applyAlignment="1">
      <alignment horizontal="right"/>
    </xf>
    <xf numFmtId="41" fontId="11" fillId="0" borderId="50" xfId="3" applyNumberFormat="1" applyFont="1" applyFill="1" applyBorder="1" applyAlignment="1">
      <alignment horizontal="center" vertical="center"/>
    </xf>
    <xf numFmtId="41" fontId="11" fillId="0" borderId="50" xfId="3" applyNumberFormat="1" applyFont="1" applyFill="1" applyBorder="1" applyAlignment="1">
      <alignment horizontal="center"/>
    </xf>
    <xf numFmtId="41" fontId="11" fillId="0" borderId="51" xfId="3" applyNumberFormat="1" applyFont="1" applyFill="1" applyBorder="1" applyAlignment="1">
      <alignment horizontal="center"/>
    </xf>
    <xf numFmtId="41" fontId="12" fillId="0" borderId="42" xfId="3" applyNumberFormat="1" applyFont="1" applyFill="1" applyBorder="1" applyAlignment="1">
      <alignment horizontal="center" vertical="center"/>
    </xf>
    <xf numFmtId="41" fontId="12" fillId="0" borderId="42" xfId="3" applyNumberFormat="1" applyFont="1" applyFill="1" applyBorder="1" applyAlignment="1">
      <alignment horizontal="center" wrapText="1"/>
    </xf>
    <xf numFmtId="164" fontId="11" fillId="0" borderId="42" xfId="3" applyNumberFormat="1" applyFont="1" applyFill="1" applyBorder="1" applyAlignment="1">
      <alignment horizontal="center"/>
    </xf>
    <xf numFmtId="41" fontId="11" fillId="0" borderId="43" xfId="3" applyNumberFormat="1" applyFont="1" applyBorder="1" applyAlignment="1">
      <alignment horizontal="center"/>
    </xf>
    <xf numFmtId="49" fontId="12" fillId="0" borderId="41" xfId="3" applyNumberFormat="1" applyFont="1" applyBorder="1" applyAlignment="1">
      <alignment horizontal="center" vertical="center"/>
    </xf>
    <xf numFmtId="49" fontId="12" fillId="0" borderId="42" xfId="3" applyNumberFormat="1" applyFont="1" applyBorder="1" applyAlignment="1">
      <alignment horizontal="center" vertical="center"/>
    </xf>
    <xf numFmtId="49" fontId="11" fillId="0" borderId="42" xfId="3" applyNumberFormat="1" applyFont="1" applyBorder="1" applyAlignment="1">
      <alignment horizontal="center" vertical="center"/>
    </xf>
    <xf numFmtId="49" fontId="12" fillId="0" borderId="52" xfId="3" applyNumberFormat="1" applyFont="1" applyBorder="1" applyAlignment="1">
      <alignment horizontal="center" vertical="center"/>
    </xf>
    <xf numFmtId="49" fontId="11" fillId="0" borderId="52" xfId="3" applyNumberFormat="1" applyFont="1" applyBorder="1" applyAlignment="1">
      <alignment horizontal="center" vertical="center"/>
    </xf>
    <xf numFmtId="49" fontId="12" fillId="0" borderId="42" xfId="3" applyNumberFormat="1" applyFont="1" applyBorder="1" applyAlignment="1">
      <alignment horizontal="center" wrapText="1"/>
    </xf>
    <xf numFmtId="49" fontId="12" fillId="0" borderId="52" xfId="3" applyNumberFormat="1" applyFont="1" applyBorder="1" applyAlignment="1">
      <alignment horizontal="center"/>
    </xf>
    <xf numFmtId="49" fontId="11" fillId="0" borderId="52" xfId="3" applyNumberFormat="1" applyFont="1" applyBorder="1" applyAlignment="1">
      <alignment horizontal="center"/>
    </xf>
    <xf numFmtId="49" fontId="12" fillId="0" borderId="43" xfId="3" applyNumberFormat="1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41" fontId="12" fillId="0" borderId="4" xfId="2" applyNumberFormat="1" applyFont="1" applyBorder="1" applyAlignment="1">
      <alignment horizontal="right"/>
    </xf>
    <xf numFmtId="43" fontId="11" fillId="0" borderId="42" xfId="4" applyFont="1" applyFill="1" applyBorder="1" applyAlignment="1">
      <alignment horizontal="center"/>
    </xf>
    <xf numFmtId="41" fontId="14" fillId="0" borderId="2" xfId="0" applyNumberFormat="1" applyFont="1" applyBorder="1" applyAlignment="1">
      <alignment horizontal="right" vertical="center"/>
    </xf>
    <xf numFmtId="41" fontId="2" fillId="0" borderId="0" xfId="2" applyNumberFormat="1" applyFont="1" applyAlignment="1">
      <alignment vertical="center"/>
    </xf>
    <xf numFmtId="164" fontId="3" fillId="0" borderId="11" xfId="0" applyNumberFormat="1" applyFont="1" applyFill="1" applyBorder="1" applyAlignment="1">
      <alignment vertical="center"/>
    </xf>
    <xf numFmtId="49" fontId="12" fillId="0" borderId="28" xfId="3" applyNumberFormat="1" applyFont="1" applyBorder="1" applyAlignment="1">
      <alignment horizontal="center"/>
    </xf>
    <xf numFmtId="4" fontId="2" fillId="0" borderId="2" xfId="3" applyNumberFormat="1" applyFont="1" applyBorder="1" applyAlignment="1"/>
    <xf numFmtId="0" fontId="2" fillId="0" borderId="2" xfId="3" applyFont="1" applyBorder="1" applyAlignment="1"/>
    <xf numFmtId="41" fontId="11" fillId="0" borderId="2" xfId="3" applyNumberFormat="1" applyFont="1" applyFill="1" applyBorder="1" applyAlignment="1">
      <alignment horizontal="center"/>
    </xf>
    <xf numFmtId="0" fontId="2" fillId="0" borderId="20" xfId="0" applyFont="1" applyBorder="1"/>
    <xf numFmtId="0" fontId="2" fillId="0" borderId="2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/>
    <xf numFmtId="0" fontId="3" fillId="0" borderId="18" xfId="0" applyFont="1" applyBorder="1" applyAlignment="1">
      <alignment wrapText="1"/>
    </xf>
    <xf numFmtId="0" fontId="3" fillId="0" borderId="17" xfId="0" applyFont="1" applyBorder="1" applyAlignment="1">
      <alignment wrapText="1"/>
    </xf>
    <xf numFmtId="0" fontId="3" fillId="2" borderId="21" xfId="0" applyFont="1" applyFill="1" applyBorder="1"/>
    <xf numFmtId="0" fontId="3" fillId="2" borderId="7" xfId="0" applyFont="1" applyFill="1" applyBorder="1"/>
    <xf numFmtId="0" fontId="2" fillId="0" borderId="0" xfId="0" applyFont="1" applyAlignment="1">
      <alignment horizontal="left" vertical="center"/>
    </xf>
    <xf numFmtId="0" fontId="3" fillId="0" borderId="20" xfId="0" applyFont="1" applyBorder="1"/>
    <xf numFmtId="0" fontId="3" fillId="0" borderId="2" xfId="0" applyFont="1" applyBorder="1"/>
    <xf numFmtId="0" fontId="11" fillId="0" borderId="18" xfId="0" applyFont="1" applyBorder="1" applyAlignment="1">
      <alignment horizontal="left"/>
    </xf>
    <xf numFmtId="0" fontId="11" fillId="0" borderId="17" xfId="0" applyFont="1" applyBorder="1" applyAlignment="1">
      <alignment horizontal="left"/>
    </xf>
    <xf numFmtId="0" fontId="3" fillId="0" borderId="20" xfId="0" applyFont="1" applyBorder="1" applyAlignment="1"/>
    <xf numFmtId="0" fontId="3" fillId="0" borderId="2" xfId="0" applyFont="1" applyBorder="1" applyAlignment="1"/>
    <xf numFmtId="0" fontId="3" fillId="0" borderId="18" xfId="0" applyFont="1" applyBorder="1"/>
    <xf numFmtId="0" fontId="3" fillId="0" borderId="3" xfId="0" applyFont="1" applyBorder="1"/>
    <xf numFmtId="0" fontId="2" fillId="0" borderId="18" xfId="0" applyFont="1" applyBorder="1"/>
    <xf numFmtId="0" fontId="2" fillId="0" borderId="17" xfId="0" applyFont="1" applyBorder="1"/>
    <xf numFmtId="0" fontId="3" fillId="2" borderId="20" xfId="0" applyFont="1" applyFill="1" applyBorder="1"/>
    <xf numFmtId="0" fontId="3" fillId="2" borderId="2" xfId="0" applyFont="1" applyFill="1" applyBorder="1"/>
    <xf numFmtId="0" fontId="3" fillId="2" borderId="29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0" borderId="27" xfId="0" applyFont="1" applyBorder="1"/>
    <xf numFmtId="0" fontId="3" fillId="0" borderId="19" xfId="0" applyFont="1" applyBorder="1"/>
    <xf numFmtId="0" fontId="4" fillId="0" borderId="0" xfId="0" applyFont="1" applyAlignment="1">
      <alignment horizontal="right"/>
    </xf>
    <xf numFmtId="0" fontId="2" fillId="0" borderId="0" xfId="0" applyFont="1"/>
    <xf numFmtId="0" fontId="4" fillId="0" borderId="6" xfId="0" applyFont="1" applyFill="1" applyBorder="1" applyAlignment="1">
      <alignment horizontal="center" vertical="justify"/>
    </xf>
    <xf numFmtId="0" fontId="10" fillId="0" borderId="0" xfId="0" applyFont="1" applyFill="1" applyAlignment="1">
      <alignment horizontal="center"/>
    </xf>
    <xf numFmtId="0" fontId="3" fillId="2" borderId="26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12" xfId="0" applyFont="1" applyBorder="1"/>
    <xf numFmtId="0" fontId="2" fillId="0" borderId="3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wrapText="1"/>
    </xf>
    <xf numFmtId="0" fontId="3" fillId="0" borderId="28" xfId="0" applyFont="1" applyBorder="1"/>
    <xf numFmtId="0" fontId="3" fillId="0" borderId="9" xfId="0" applyFont="1" applyBorder="1"/>
    <xf numFmtId="0" fontId="2" fillId="0" borderId="18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3" fillId="0" borderId="0" xfId="0" applyFont="1" applyBorder="1" applyAlignment="1">
      <alignment horizontal="left"/>
    </xf>
    <xf numFmtId="0" fontId="3" fillId="0" borderId="17" xfId="0" applyFont="1" applyBorder="1"/>
    <xf numFmtId="0" fontId="6" fillId="0" borderId="0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3" fillId="0" borderId="0" xfId="0" applyFont="1" applyFill="1" applyBorder="1" applyAlignment="1">
      <alignment horizontal="left"/>
    </xf>
    <xf numFmtId="0" fontId="11" fillId="0" borderId="18" xfId="3" applyFont="1" applyBorder="1" applyAlignment="1">
      <alignment horizontal="left" wrapText="1"/>
    </xf>
    <xf numFmtId="0" fontId="11" fillId="0" borderId="17" xfId="3" applyFont="1" applyBorder="1" applyAlignment="1">
      <alignment horizontal="left" wrapText="1"/>
    </xf>
    <xf numFmtId="0" fontId="12" fillId="0" borderId="18" xfId="3" applyFont="1" applyBorder="1" applyAlignment="1">
      <alignment horizontal="left" wrapText="1"/>
    </xf>
    <xf numFmtId="0" fontId="12" fillId="0" borderId="17" xfId="3" applyFont="1" applyBorder="1" applyAlignment="1">
      <alignment horizontal="left" wrapText="1"/>
    </xf>
    <xf numFmtId="0" fontId="12" fillId="0" borderId="18" xfId="3" applyFont="1" applyBorder="1" applyAlignment="1">
      <alignment horizontal="left"/>
    </xf>
    <xf numFmtId="0" fontId="12" fillId="0" borderId="17" xfId="3" applyFont="1" applyBorder="1" applyAlignment="1">
      <alignment horizontal="left"/>
    </xf>
    <xf numFmtId="0" fontId="2" fillId="0" borderId="0" xfId="3" applyFont="1" applyAlignment="1">
      <alignment horizontal="center"/>
    </xf>
    <xf numFmtId="0" fontId="2" fillId="0" borderId="1" xfId="3" applyFont="1" applyBorder="1" applyAlignment="1"/>
    <xf numFmtId="0" fontId="11" fillId="0" borderId="18" xfId="3" applyFont="1" applyBorder="1" applyAlignment="1">
      <alignment wrapText="1"/>
    </xf>
    <xf numFmtId="0" fontId="11" fillId="0" borderId="17" xfId="3" applyFont="1" applyBorder="1" applyAlignment="1">
      <alignment wrapText="1"/>
    </xf>
    <xf numFmtId="0" fontId="12" fillId="0" borderId="30" xfId="3" applyFont="1" applyBorder="1" applyAlignment="1">
      <alignment horizontal="left" wrapText="1"/>
    </xf>
    <xf numFmtId="0" fontId="12" fillId="0" borderId="31" xfId="3" applyFont="1" applyBorder="1" applyAlignment="1">
      <alignment horizontal="left" wrapText="1"/>
    </xf>
    <xf numFmtId="0" fontId="2" fillId="0" borderId="0" xfId="3" applyFont="1" applyFill="1" applyAlignment="1"/>
    <xf numFmtId="0" fontId="3" fillId="0" borderId="1" xfId="3" applyFont="1" applyFill="1" applyBorder="1" applyAlignment="1">
      <alignment vertical="top" wrapText="1"/>
    </xf>
    <xf numFmtId="0" fontId="12" fillId="0" borderId="27" xfId="3" applyFont="1" applyBorder="1" applyAlignment="1">
      <alignment horizontal="left"/>
    </xf>
    <xf numFmtId="0" fontId="12" fillId="0" borderId="1" xfId="3" applyFont="1" applyBorder="1" applyAlignment="1">
      <alignment horizontal="left"/>
    </xf>
    <xf numFmtId="0" fontId="11" fillId="0" borderId="18" xfId="3" applyFont="1" applyBorder="1" applyAlignment="1">
      <alignment horizontal="left"/>
    </xf>
    <xf numFmtId="0" fontId="11" fillId="0" borderId="17" xfId="3" applyFont="1" applyBorder="1" applyAlignment="1">
      <alignment horizontal="left"/>
    </xf>
    <xf numFmtId="0" fontId="12" fillId="0" borderId="20" xfId="2" applyFont="1" applyFill="1" applyBorder="1" applyAlignment="1">
      <alignment wrapText="1"/>
    </xf>
    <xf numFmtId="0" fontId="12" fillId="0" borderId="2" xfId="2" applyFont="1" applyFill="1" applyBorder="1" applyAlignment="1">
      <alignment wrapText="1"/>
    </xf>
    <xf numFmtId="0" fontId="12" fillId="0" borderId="20" xfId="2" applyFont="1" applyFill="1" applyBorder="1" applyAlignment="1"/>
    <xf numFmtId="0" fontId="12" fillId="0" borderId="2" xfId="2" applyFont="1" applyFill="1" applyBorder="1" applyAlignment="1"/>
    <xf numFmtId="0" fontId="11" fillId="0" borderId="20" xfId="2" applyFont="1" applyFill="1" applyBorder="1" applyAlignment="1">
      <alignment vertical="center"/>
    </xf>
    <xf numFmtId="0" fontId="11" fillId="0" borderId="2" xfId="2" applyFont="1" applyFill="1" applyBorder="1" applyAlignment="1">
      <alignment vertical="center"/>
    </xf>
    <xf numFmtId="0" fontId="11" fillId="0" borderId="20" xfId="2" applyFont="1" applyFill="1" applyBorder="1" applyAlignment="1">
      <alignment horizontal="left" vertical="center" wrapText="1"/>
    </xf>
    <xf numFmtId="0" fontId="11" fillId="0" borderId="2" xfId="2" applyFont="1" applyFill="1" applyBorder="1" applyAlignment="1">
      <alignment horizontal="left" vertical="center" wrapText="1"/>
    </xf>
    <xf numFmtId="0" fontId="1" fillId="0" borderId="0" xfId="3" applyFont="1" applyAlignment="1">
      <alignment horizontal="center"/>
    </xf>
    <xf numFmtId="0" fontId="11" fillId="0" borderId="20" xfId="2" applyFont="1" applyFill="1" applyBorder="1" applyAlignment="1">
      <alignment vertical="center" wrapText="1"/>
    </xf>
    <xf numFmtId="0" fontId="11" fillId="0" borderId="2" xfId="2" applyFont="1" applyFill="1" applyBorder="1" applyAlignment="1">
      <alignment vertical="center" wrapText="1"/>
    </xf>
    <xf numFmtId="0" fontId="11" fillId="0" borderId="21" xfId="2" applyFont="1" applyFill="1" applyBorder="1" applyAlignment="1">
      <alignment horizontal="left" vertical="center" wrapText="1"/>
    </xf>
    <xf numFmtId="0" fontId="11" fillId="0" borderId="7" xfId="2" applyFont="1" applyFill="1" applyBorder="1" applyAlignment="1">
      <alignment horizontal="left" vertical="center" wrapText="1"/>
    </xf>
    <xf numFmtId="49" fontId="11" fillId="0" borderId="2" xfId="2" applyNumberFormat="1" applyFont="1" applyFill="1" applyBorder="1" applyAlignment="1">
      <alignment horizontal="center" vertical="center"/>
    </xf>
    <xf numFmtId="0" fontId="12" fillId="0" borderId="20" xfId="2" applyFont="1" applyFill="1" applyBorder="1" applyAlignment="1">
      <alignment horizontal="left"/>
    </xf>
    <xf numFmtId="0" fontId="12" fillId="0" borderId="2" xfId="2" applyFont="1" applyFill="1" applyBorder="1" applyAlignment="1">
      <alignment horizontal="left"/>
    </xf>
    <xf numFmtId="41" fontId="11" fillId="0" borderId="11" xfId="2" applyNumberFormat="1" applyFont="1" applyFill="1" applyBorder="1" applyAlignment="1">
      <alignment vertical="center"/>
    </xf>
    <xf numFmtId="41" fontId="11" fillId="0" borderId="13" xfId="2" applyNumberFormat="1" applyFont="1" applyFill="1" applyBorder="1" applyAlignment="1">
      <alignment vertical="center"/>
    </xf>
    <xf numFmtId="0" fontId="13" fillId="0" borderId="0" xfId="3" applyFont="1" applyFill="1" applyAlignment="1">
      <alignment horizontal="left"/>
    </xf>
    <xf numFmtId="0" fontId="11" fillId="0" borderId="20" xfId="2" applyFont="1" applyFill="1" applyBorder="1" applyAlignment="1">
      <alignment horizontal="center" vertical="center"/>
    </xf>
    <xf numFmtId="0" fontId="11" fillId="0" borderId="2" xfId="2" applyFont="1" applyFill="1" applyBorder="1" applyAlignment="1">
      <alignment horizontal="center" vertical="center"/>
    </xf>
    <xf numFmtId="0" fontId="11" fillId="0" borderId="4" xfId="2" applyFont="1" applyFill="1" applyBorder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11" fillId="2" borderId="26" xfId="2" applyFont="1" applyFill="1" applyBorder="1" applyAlignment="1">
      <alignment horizontal="center" vertical="center"/>
    </xf>
    <xf numFmtId="0" fontId="11" fillId="2" borderId="15" xfId="2" applyFont="1" applyFill="1" applyBorder="1" applyAlignment="1">
      <alignment horizontal="center" vertical="center"/>
    </xf>
    <xf numFmtId="0" fontId="11" fillId="0" borderId="44" xfId="2" applyFont="1" applyBorder="1" applyAlignment="1">
      <alignment horizontal="center" vertical="center"/>
    </xf>
    <xf numFmtId="0" fontId="11" fillId="0" borderId="32" xfId="2" applyFont="1" applyBorder="1" applyAlignment="1">
      <alignment horizontal="center" vertical="center"/>
    </xf>
    <xf numFmtId="0" fontId="11" fillId="0" borderId="34" xfId="2" applyFont="1" applyBorder="1" applyAlignment="1">
      <alignment horizontal="center" vertical="center"/>
    </xf>
    <xf numFmtId="0" fontId="11" fillId="0" borderId="45" xfId="2" applyFont="1" applyFill="1" applyBorder="1" applyAlignment="1">
      <alignment vertical="center"/>
    </xf>
    <xf numFmtId="0" fontId="11" fillId="0" borderId="46" xfId="2" applyFont="1" applyFill="1" applyBorder="1" applyAlignment="1">
      <alignment vertical="center"/>
    </xf>
    <xf numFmtId="41" fontId="11" fillId="0" borderId="2" xfId="2" applyNumberFormat="1" applyFont="1" applyFill="1" applyBorder="1" applyAlignment="1">
      <alignment vertical="center"/>
    </xf>
    <xf numFmtId="0" fontId="2" fillId="0" borderId="1" xfId="1" applyFont="1" applyBorder="1" applyAlignment="1"/>
    <xf numFmtId="0" fontId="2" fillId="0" borderId="20" xfId="1" applyFont="1" applyBorder="1" applyAlignment="1">
      <alignment wrapText="1"/>
    </xf>
    <xf numFmtId="0" fontId="2" fillId="0" borderId="2" xfId="1" applyFont="1" applyBorder="1" applyAlignment="1">
      <alignment wrapText="1"/>
    </xf>
    <xf numFmtId="0" fontId="3" fillId="0" borderId="20" xfId="1" applyFont="1" applyBorder="1" applyAlignment="1">
      <alignment wrapText="1"/>
    </xf>
    <xf numFmtId="0" fontId="3" fillId="0" borderId="2" xfId="1" applyFont="1" applyBorder="1" applyAlignment="1">
      <alignment wrapText="1"/>
    </xf>
    <xf numFmtId="0" fontId="3" fillId="0" borderId="21" xfId="1" applyFont="1" applyBorder="1" applyAlignment="1">
      <alignment wrapText="1"/>
    </xf>
    <xf numFmtId="0" fontId="3" fillId="0" borderId="7" xfId="1" applyFont="1" applyBorder="1" applyAlignment="1">
      <alignment wrapText="1"/>
    </xf>
    <xf numFmtId="0" fontId="2" fillId="0" borderId="18" xfId="1" applyFont="1" applyBorder="1" applyAlignment="1">
      <alignment wrapText="1"/>
    </xf>
    <xf numFmtId="0" fontId="2" fillId="0" borderId="17" xfId="1" applyFont="1" applyBorder="1" applyAlignment="1">
      <alignment wrapText="1"/>
    </xf>
    <xf numFmtId="0" fontId="4" fillId="0" borderId="0" xfId="0" applyFont="1" applyAlignment="1">
      <alignment horizontal="right" wrapText="1"/>
    </xf>
    <xf numFmtId="3" fontId="3" fillId="0" borderId="32" xfId="1" applyNumberFormat="1" applyFont="1" applyBorder="1" applyAlignment="1">
      <alignment horizontal="center" vertical="center" wrapText="1"/>
    </xf>
    <xf numFmtId="3" fontId="3" fillId="0" borderId="33" xfId="1" applyNumberFormat="1" applyFont="1" applyBorder="1" applyAlignment="1">
      <alignment horizontal="center" vertical="center" wrapText="1"/>
    </xf>
    <xf numFmtId="3" fontId="3" fillId="0" borderId="34" xfId="1" applyNumberFormat="1" applyFont="1" applyBorder="1" applyAlignment="1">
      <alignment horizontal="center" vertical="center" wrapText="1"/>
    </xf>
    <xf numFmtId="3" fontId="3" fillId="0" borderId="35" xfId="1" applyNumberFormat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/>
    </xf>
    <xf numFmtId="0" fontId="2" fillId="0" borderId="36" xfId="1" applyFont="1" applyBorder="1" applyAlignment="1">
      <alignment horizontal="center"/>
    </xf>
    <xf numFmtId="0" fontId="2" fillId="0" borderId="37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3" fillId="0" borderId="32" xfId="1" applyFont="1" applyBorder="1" applyAlignment="1">
      <alignment horizontal="center" vertical="center" wrapText="1"/>
    </xf>
    <xf numFmtId="0" fontId="3" fillId="0" borderId="33" xfId="1" applyFont="1" applyBorder="1" applyAlignment="1">
      <alignment horizontal="center" vertical="center" wrapText="1"/>
    </xf>
    <xf numFmtId="3" fontId="3" fillId="0" borderId="38" xfId="1" applyNumberFormat="1" applyFont="1" applyBorder="1" applyAlignment="1">
      <alignment horizontal="center" vertical="center"/>
    </xf>
    <xf numFmtId="3" fontId="3" fillId="0" borderId="39" xfId="1" applyNumberFormat="1" applyFont="1" applyBorder="1" applyAlignment="1">
      <alignment horizontal="center" vertical="center"/>
    </xf>
    <xf numFmtId="3" fontId="3" fillId="0" borderId="40" xfId="1" applyNumberFormat="1" applyFont="1" applyBorder="1" applyAlignment="1">
      <alignment horizontal="center" vertical="center"/>
    </xf>
    <xf numFmtId="0" fontId="11" fillId="0" borderId="48" xfId="1" applyFont="1" applyBorder="1" applyAlignment="1">
      <alignment wrapText="1"/>
    </xf>
    <xf numFmtId="0" fontId="11" fillId="0" borderId="40" xfId="1" applyFont="1" applyBorder="1" applyAlignment="1">
      <alignment wrapText="1"/>
    </xf>
    <xf numFmtId="0" fontId="3" fillId="0" borderId="28" xfId="1" applyFont="1" applyBorder="1" applyAlignment="1">
      <alignment wrapText="1"/>
    </xf>
    <xf numFmtId="0" fontId="3" fillId="0" borderId="9" xfId="1" applyFont="1" applyBorder="1" applyAlignment="1">
      <alignment wrapText="1"/>
    </xf>
    <xf numFmtId="0" fontId="3" fillId="0" borderId="18" xfId="1" applyFont="1" applyBorder="1" applyAlignment="1">
      <alignment wrapText="1"/>
    </xf>
    <xf numFmtId="0" fontId="3" fillId="0" borderId="17" xfId="1" applyFont="1" applyBorder="1" applyAlignment="1">
      <alignment wrapText="1"/>
    </xf>
  </cellXfs>
  <cellStyles count="5">
    <cellStyle name="Обычный" xfId="0" builtinId="0"/>
    <cellStyle name="Обычный_изм" xfId="1"/>
    <cellStyle name="Обычный_одд" xfId="2"/>
    <cellStyle name="Обычный_ф2" xfId="3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485775</xdr:colOff>
      <xdr:row>0</xdr:row>
      <xdr:rowOff>0</xdr:rowOff>
    </xdr:to>
    <xdr:sp macro="" textlink="">
      <xdr:nvSpPr>
        <xdr:cNvPr id="1025" name="Текст 1"/>
        <xdr:cNvSpPr txBox="1">
          <a:spLocks noChangeArrowheads="1"/>
        </xdr:cNvSpPr>
      </xdr:nvSpPr>
      <xdr:spPr bwMode="auto">
        <a:xfrm>
          <a:off x="0" y="0"/>
          <a:ext cx="7239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Организация:</a:t>
          </a:r>
        </a:p>
      </xdr:txBody>
    </xdr:sp>
    <xdr:clientData/>
  </xdr:twoCellAnchor>
  <xdr:twoCellAnchor>
    <xdr:from>
      <xdr:col>1</xdr:col>
      <xdr:colOff>457200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26" name="Текст 2"/>
        <xdr:cNvSpPr txBox="1">
          <a:spLocks noChangeArrowheads="1"/>
        </xdr:cNvSpPr>
      </xdr:nvSpPr>
      <xdr:spPr bwMode="auto">
        <a:xfrm>
          <a:off x="695325" y="0"/>
          <a:ext cx="66960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ТОО "Восток-Мунай"                                                                                                                                                                                     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3073" name="Текст 1"/>
        <xdr:cNvSpPr txBox="1">
          <a:spLocks noChangeArrowheads="1"/>
        </xdr:cNvSpPr>
      </xdr:nvSpPr>
      <xdr:spPr bwMode="auto">
        <a:xfrm>
          <a:off x="0" y="0"/>
          <a:ext cx="7239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Организация: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3074" name="Текст 2"/>
        <xdr:cNvSpPr txBox="1">
          <a:spLocks noChangeArrowheads="1"/>
        </xdr:cNvSpPr>
      </xdr:nvSpPr>
      <xdr:spPr bwMode="auto">
        <a:xfrm>
          <a:off x="723900" y="0"/>
          <a:ext cx="50577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ru-RU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104775</xdr:colOff>
      <xdr:row>0</xdr:row>
      <xdr:rowOff>0</xdr:rowOff>
    </xdr:to>
    <xdr:sp macro="" textlink="">
      <xdr:nvSpPr>
        <xdr:cNvPr id="2049" name="Текст 1"/>
        <xdr:cNvSpPr txBox="1">
          <a:spLocks noChangeArrowheads="1"/>
        </xdr:cNvSpPr>
      </xdr:nvSpPr>
      <xdr:spPr bwMode="auto">
        <a:xfrm>
          <a:off x="0" y="0"/>
          <a:ext cx="3238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Организация:</a:t>
          </a:r>
        </a:p>
      </xdr:txBody>
    </xdr:sp>
    <xdr:clientData/>
  </xdr:twoCellAnchor>
  <xdr:twoCellAnchor>
    <xdr:from>
      <xdr:col>1</xdr:col>
      <xdr:colOff>76200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050" name="Текст 2"/>
        <xdr:cNvSpPr txBox="1">
          <a:spLocks noChangeArrowheads="1"/>
        </xdr:cNvSpPr>
      </xdr:nvSpPr>
      <xdr:spPr bwMode="auto">
        <a:xfrm>
          <a:off x="295275" y="0"/>
          <a:ext cx="74009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ТОО "Восток-Мунай"                                                                                                                                                                                     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097" name="Текст 1"/>
        <xdr:cNvSpPr txBox="1">
          <a:spLocks noChangeArrowheads="1"/>
        </xdr:cNvSpPr>
      </xdr:nvSpPr>
      <xdr:spPr bwMode="auto">
        <a:xfrm>
          <a:off x="0" y="0"/>
          <a:ext cx="5905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Организация: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4098" name="Текст 2"/>
        <xdr:cNvSpPr txBox="1">
          <a:spLocks noChangeArrowheads="1"/>
        </xdr:cNvSpPr>
      </xdr:nvSpPr>
      <xdr:spPr bwMode="auto">
        <a:xfrm>
          <a:off x="590550" y="0"/>
          <a:ext cx="9972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ТОО "Восток-Мунай"                                                                                                                                                                                    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4"/>
  </sheetPr>
  <dimension ref="A1:IM89"/>
  <sheetViews>
    <sheetView tabSelected="1" zoomScale="80" zoomScaleNormal="80" workbookViewId="0">
      <selection activeCell="G79" sqref="G79"/>
    </sheetView>
  </sheetViews>
  <sheetFormatPr defaultColWidth="8.85546875" defaultRowHeight="12.75" x14ac:dyDescent="0.2"/>
  <cols>
    <col min="1" max="1" width="3.5703125" style="1" customWidth="1"/>
    <col min="2" max="2" width="8.85546875" style="1" customWidth="1"/>
    <col min="3" max="3" width="6" style="1" customWidth="1"/>
    <col min="4" max="4" width="17.5703125" style="1" customWidth="1"/>
    <col min="5" max="5" width="30.42578125" style="1" customWidth="1"/>
    <col min="6" max="6" width="9.7109375" style="1" customWidth="1"/>
    <col min="7" max="7" width="19.42578125" style="13" customWidth="1"/>
    <col min="8" max="8" width="21.7109375" style="13" customWidth="1"/>
    <col min="9" max="14" width="8.85546875" style="1" customWidth="1"/>
    <col min="15" max="15" width="18.5703125" style="1" customWidth="1"/>
    <col min="16" max="247" width="8.85546875" style="1" customWidth="1"/>
    <col min="248" max="16384" width="8.85546875" style="20"/>
  </cols>
  <sheetData>
    <row r="1" spans="1:247" x14ac:dyDescent="0.2">
      <c r="B1" s="74"/>
      <c r="F1" s="225"/>
      <c r="G1" s="225"/>
      <c r="H1" s="225"/>
    </row>
    <row r="2" spans="1:247" s="2" customFormat="1" ht="12.75" customHeight="1" x14ac:dyDescent="0.2">
      <c r="C2" s="21"/>
      <c r="D2" s="21"/>
      <c r="E2" s="21"/>
      <c r="F2" s="21"/>
      <c r="G2" s="11"/>
      <c r="H2" s="22"/>
    </row>
    <row r="3" spans="1:247" ht="12.75" customHeight="1" x14ac:dyDescent="0.25">
      <c r="A3" s="226" t="s">
        <v>136</v>
      </c>
      <c r="B3" s="226"/>
      <c r="C3" s="226"/>
      <c r="D3" s="226"/>
      <c r="E3" s="242" t="s">
        <v>247</v>
      </c>
      <c r="F3" s="242"/>
      <c r="G3" s="242"/>
      <c r="H3" s="67"/>
    </row>
    <row r="4" spans="1:247" ht="12.75" customHeight="1" x14ac:dyDescent="0.2">
      <c r="A4" s="226" t="s">
        <v>137</v>
      </c>
      <c r="B4" s="226"/>
      <c r="C4" s="226"/>
      <c r="D4" s="226"/>
      <c r="E4" s="235"/>
      <c r="F4" s="235"/>
      <c r="G4" s="235"/>
      <c r="H4" s="67"/>
    </row>
    <row r="5" spans="1:247" ht="12.75" customHeight="1" x14ac:dyDescent="0.2">
      <c r="A5" s="226" t="s">
        <v>1</v>
      </c>
      <c r="B5" s="226"/>
      <c r="C5" s="226"/>
      <c r="D5" s="226"/>
      <c r="E5" s="240" t="s">
        <v>279</v>
      </c>
      <c r="F5" s="240"/>
      <c r="G5" s="240"/>
      <c r="H5" s="71"/>
    </row>
    <row r="6" spans="1:247" ht="12.75" customHeight="1" x14ac:dyDescent="0.2">
      <c r="A6" s="202" t="s">
        <v>2</v>
      </c>
      <c r="B6" s="202"/>
      <c r="C6" s="202"/>
      <c r="D6" s="202"/>
      <c r="E6" s="243" t="s">
        <v>280</v>
      </c>
      <c r="F6" s="243"/>
      <c r="G6" s="243"/>
      <c r="H6" s="31"/>
    </row>
    <row r="7" spans="1:247" ht="13.5" customHeight="1" x14ac:dyDescent="0.2">
      <c r="A7" s="234" t="s">
        <v>278</v>
      </c>
      <c r="B7" s="234"/>
      <c r="C7" s="234"/>
      <c r="D7" s="234"/>
      <c r="E7" s="234"/>
      <c r="F7" s="235"/>
      <c r="G7" s="235"/>
      <c r="H7" s="67"/>
    </row>
    <row r="8" spans="1:247" ht="12.75" customHeight="1" x14ac:dyDescent="0.2">
      <c r="A8" s="71" t="s">
        <v>96</v>
      </c>
      <c r="B8" s="71"/>
      <c r="C8" s="71"/>
      <c r="D8" s="71"/>
      <c r="E8" s="244" t="s">
        <v>281</v>
      </c>
      <c r="F8" s="244"/>
      <c r="G8" s="244"/>
      <c r="H8" s="71"/>
      <c r="I8" s="10"/>
    </row>
    <row r="9" spans="1:247" ht="12.75" customHeight="1" x14ac:dyDescent="0.2">
      <c r="A9" s="202" t="s">
        <v>138</v>
      </c>
      <c r="B9" s="202"/>
      <c r="C9" s="202"/>
      <c r="D9" s="202"/>
      <c r="E9" s="240" t="s">
        <v>282</v>
      </c>
      <c r="F9" s="240"/>
      <c r="G9" s="240"/>
      <c r="H9" s="31"/>
      <c r="I9" s="10"/>
    </row>
    <row r="10" spans="1:247" ht="12.75" customHeight="1" x14ac:dyDescent="0.2">
      <c r="A10" s="75"/>
      <c r="B10" s="75"/>
      <c r="C10" s="75"/>
      <c r="D10" s="75"/>
      <c r="E10" s="188"/>
      <c r="F10" s="189"/>
      <c r="G10" s="188"/>
      <c r="H10" s="31"/>
      <c r="I10" s="10"/>
    </row>
    <row r="11" spans="1:247" ht="12.75" customHeight="1" x14ac:dyDescent="0.2">
      <c r="A11" s="202" t="s">
        <v>139</v>
      </c>
      <c r="B11" s="202"/>
      <c r="C11" s="202"/>
      <c r="D11" s="202"/>
      <c r="E11" s="240" t="s">
        <v>283</v>
      </c>
      <c r="F11" s="240"/>
      <c r="G11" s="240"/>
      <c r="H11" s="31"/>
      <c r="I11" s="10"/>
    </row>
    <row r="12" spans="1:247" ht="12.75" customHeight="1" x14ac:dyDescent="0.2">
      <c r="A12" s="75"/>
      <c r="B12" s="75"/>
      <c r="C12" s="75"/>
      <c r="D12" s="75"/>
      <c r="E12" s="31"/>
      <c r="F12" s="31"/>
      <c r="G12" s="31"/>
      <c r="H12" s="31"/>
      <c r="I12" s="10"/>
    </row>
    <row r="13" spans="1:247" ht="12.75" customHeight="1" x14ac:dyDescent="0.25">
      <c r="A13" s="48"/>
      <c r="B13" s="228" t="s">
        <v>267</v>
      </c>
      <c r="C13" s="228"/>
      <c r="D13" s="228"/>
      <c r="E13" s="228"/>
      <c r="F13" s="228"/>
      <c r="G13" s="228"/>
      <c r="H13" s="49"/>
      <c r="I13" s="50"/>
    </row>
    <row r="14" spans="1:247" ht="12.75" customHeight="1" x14ac:dyDescent="0.25">
      <c r="A14" s="48"/>
      <c r="B14" s="72"/>
      <c r="C14" s="228" t="s">
        <v>285</v>
      </c>
      <c r="D14" s="228"/>
      <c r="E14" s="228"/>
      <c r="F14" s="228"/>
      <c r="G14" s="68"/>
      <c r="H14" s="69"/>
      <c r="I14" s="50"/>
    </row>
    <row r="15" spans="1:247" ht="18.75" customHeight="1" thickBot="1" x14ac:dyDescent="0.25">
      <c r="A15" s="51"/>
      <c r="B15" s="51"/>
      <c r="C15" s="227"/>
      <c r="D15" s="227"/>
      <c r="E15" s="227"/>
      <c r="F15" s="227"/>
      <c r="G15" s="227"/>
      <c r="H15" s="52" t="s">
        <v>93</v>
      </c>
      <c r="I15" s="50"/>
    </row>
    <row r="16" spans="1:247" s="30" customFormat="1" ht="41.25" customHeight="1" thickBot="1" x14ac:dyDescent="0.25">
      <c r="A16" s="229" t="s">
        <v>3</v>
      </c>
      <c r="B16" s="230"/>
      <c r="C16" s="230"/>
      <c r="D16" s="230"/>
      <c r="E16" s="230"/>
      <c r="F16" s="47" t="s">
        <v>4</v>
      </c>
      <c r="G16" s="70" t="s">
        <v>97</v>
      </c>
      <c r="H16" s="70" t="s">
        <v>274</v>
      </c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29"/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  <c r="EM16" s="29"/>
      <c r="EN16" s="29"/>
      <c r="EO16" s="29"/>
      <c r="EP16" s="29"/>
      <c r="EQ16" s="29"/>
      <c r="ER16" s="29"/>
      <c r="ES16" s="29"/>
      <c r="ET16" s="29"/>
      <c r="EU16" s="29"/>
      <c r="EV16" s="29"/>
      <c r="EW16" s="29"/>
      <c r="EX16" s="29"/>
      <c r="EY16" s="29"/>
      <c r="EZ16" s="29"/>
      <c r="FA16" s="29"/>
      <c r="FB16" s="29"/>
      <c r="FC16" s="29"/>
      <c r="FD16" s="29"/>
      <c r="FE16" s="29"/>
      <c r="FF16" s="29"/>
      <c r="FG16" s="29"/>
      <c r="FH16" s="29"/>
      <c r="FI16" s="29"/>
      <c r="FJ16" s="29"/>
      <c r="FK16" s="29"/>
      <c r="FL16" s="29"/>
      <c r="FM16" s="29"/>
      <c r="FN16" s="29"/>
      <c r="FO16" s="29"/>
      <c r="FP16" s="29"/>
      <c r="FQ16" s="29"/>
      <c r="FR16" s="29"/>
      <c r="FS16" s="29"/>
      <c r="FT16" s="29"/>
      <c r="FU16" s="29"/>
      <c r="FV16" s="29"/>
      <c r="FW16" s="29"/>
      <c r="FX16" s="29"/>
      <c r="FY16" s="29"/>
      <c r="FZ16" s="29"/>
      <c r="GA16" s="29"/>
      <c r="GB16" s="29"/>
      <c r="GC16" s="29"/>
      <c r="GD16" s="29"/>
      <c r="GE16" s="29"/>
      <c r="GF16" s="29"/>
      <c r="GG16" s="29"/>
      <c r="GH16" s="29"/>
      <c r="GI16" s="29"/>
      <c r="GJ16" s="29"/>
      <c r="GK16" s="29"/>
      <c r="GL16" s="29"/>
      <c r="GM16" s="29"/>
      <c r="GN16" s="29"/>
      <c r="GO16" s="29"/>
      <c r="GP16" s="29"/>
      <c r="GQ16" s="29"/>
      <c r="GR16" s="29"/>
      <c r="GS16" s="29"/>
      <c r="GT16" s="29"/>
      <c r="GU16" s="29"/>
      <c r="GV16" s="29"/>
      <c r="GW16" s="29"/>
      <c r="GX16" s="29"/>
      <c r="GY16" s="29"/>
      <c r="GZ16" s="29"/>
      <c r="HA16" s="29"/>
      <c r="HB16" s="29"/>
      <c r="HC16" s="29"/>
      <c r="HD16" s="29"/>
      <c r="HE16" s="29"/>
      <c r="HF16" s="29"/>
      <c r="HG16" s="29"/>
      <c r="HH16" s="29"/>
      <c r="HI16" s="29"/>
      <c r="HJ16" s="29"/>
      <c r="HK16" s="29"/>
      <c r="HL16" s="29"/>
      <c r="HM16" s="29"/>
      <c r="HN16" s="29"/>
      <c r="HO16" s="29"/>
      <c r="HP16" s="29"/>
      <c r="HQ16" s="29"/>
      <c r="HR16" s="29"/>
      <c r="HS16" s="29"/>
      <c r="HT16" s="29"/>
      <c r="HU16" s="29"/>
      <c r="HV16" s="29"/>
      <c r="HW16" s="29"/>
      <c r="HX16" s="29"/>
      <c r="HY16" s="29"/>
      <c r="HZ16" s="29"/>
      <c r="IA16" s="29"/>
      <c r="IB16" s="29"/>
      <c r="IC16" s="29"/>
      <c r="ID16" s="29"/>
      <c r="IE16" s="29"/>
      <c r="IF16" s="29"/>
      <c r="IG16" s="29"/>
      <c r="IH16" s="29"/>
      <c r="II16" s="29"/>
      <c r="IJ16" s="29"/>
      <c r="IK16" s="29"/>
      <c r="IL16" s="29"/>
      <c r="IM16" s="29"/>
    </row>
    <row r="17" spans="1:9" ht="12.75" customHeight="1" x14ac:dyDescent="0.2">
      <c r="A17" s="223" t="s">
        <v>98</v>
      </c>
      <c r="B17" s="224"/>
      <c r="C17" s="224"/>
      <c r="D17" s="224"/>
      <c r="E17" s="224"/>
      <c r="F17" s="46"/>
      <c r="G17" s="79"/>
      <c r="H17" s="80"/>
      <c r="I17" s="10"/>
    </row>
    <row r="18" spans="1:9" ht="12.75" customHeight="1" x14ac:dyDescent="0.2">
      <c r="A18" s="231" t="s">
        <v>99</v>
      </c>
      <c r="B18" s="232"/>
      <c r="C18" s="232"/>
      <c r="D18" s="232"/>
      <c r="E18" s="232"/>
      <c r="F18" s="24" t="s">
        <v>5</v>
      </c>
      <c r="G18" s="118">
        <v>132302</v>
      </c>
      <c r="H18" s="118">
        <v>5658654</v>
      </c>
      <c r="I18" s="10"/>
    </row>
    <row r="19" spans="1:9" ht="12.75" customHeight="1" x14ac:dyDescent="0.2">
      <c r="A19" s="217" t="s">
        <v>100</v>
      </c>
      <c r="B19" s="233"/>
      <c r="C19" s="233"/>
      <c r="D19" s="233"/>
      <c r="E19" s="233"/>
      <c r="F19" s="24" t="s">
        <v>6</v>
      </c>
      <c r="G19" s="118">
        <v>0</v>
      </c>
      <c r="H19" s="118"/>
      <c r="I19" s="10"/>
    </row>
    <row r="20" spans="1:9" ht="12.75" customHeight="1" x14ac:dyDescent="0.2">
      <c r="A20" s="217" t="s">
        <v>101</v>
      </c>
      <c r="B20" s="233"/>
      <c r="C20" s="233"/>
      <c r="D20" s="233"/>
      <c r="E20" s="233"/>
      <c r="F20" s="24" t="s">
        <v>7</v>
      </c>
      <c r="G20" s="118">
        <v>0</v>
      </c>
      <c r="H20" s="118"/>
      <c r="I20" s="10"/>
    </row>
    <row r="21" spans="1:9" ht="24" customHeight="1" x14ac:dyDescent="0.2">
      <c r="A21" s="238" t="s">
        <v>102</v>
      </c>
      <c r="B21" s="239"/>
      <c r="C21" s="239"/>
      <c r="D21" s="239"/>
      <c r="E21" s="239"/>
      <c r="F21" s="24" t="s">
        <v>9</v>
      </c>
      <c r="G21" s="118">
        <v>0</v>
      </c>
      <c r="H21" s="118"/>
      <c r="I21" s="10"/>
    </row>
    <row r="22" spans="1:9" x14ac:dyDescent="0.2">
      <c r="A22" s="217" t="s">
        <v>103</v>
      </c>
      <c r="B22" s="233"/>
      <c r="C22" s="233"/>
      <c r="D22" s="233"/>
      <c r="E22" s="233"/>
      <c r="F22" s="24" t="s">
        <v>10</v>
      </c>
      <c r="G22" s="118">
        <v>0</v>
      </c>
      <c r="H22" s="118"/>
      <c r="I22" s="10"/>
    </row>
    <row r="23" spans="1:9" ht="12.75" customHeight="1" x14ac:dyDescent="0.2">
      <c r="A23" s="217" t="s">
        <v>104</v>
      </c>
      <c r="B23" s="233"/>
      <c r="C23" s="233"/>
      <c r="D23" s="233"/>
      <c r="E23" s="233"/>
      <c r="F23" s="24" t="s">
        <v>11</v>
      </c>
      <c r="G23" s="118">
        <v>47038873</v>
      </c>
      <c r="H23" s="118">
        <v>39638071</v>
      </c>
    </row>
    <row r="24" spans="1:9" ht="12.75" customHeight="1" x14ac:dyDescent="0.2">
      <c r="A24" s="217" t="s">
        <v>105</v>
      </c>
      <c r="B24" s="233"/>
      <c r="C24" s="233"/>
      <c r="D24" s="233"/>
      <c r="E24" s="233"/>
      <c r="F24" s="24" t="s">
        <v>13</v>
      </c>
      <c r="G24" s="118">
        <v>4086466</v>
      </c>
      <c r="H24" s="118">
        <v>3677677</v>
      </c>
      <c r="I24" s="13"/>
    </row>
    <row r="25" spans="1:9" ht="12.75" customHeight="1" x14ac:dyDescent="0.2">
      <c r="A25" s="217" t="s">
        <v>106</v>
      </c>
      <c r="B25" s="233"/>
      <c r="C25" s="233"/>
      <c r="D25" s="233"/>
      <c r="E25" s="233"/>
      <c r="F25" s="66" t="s">
        <v>107</v>
      </c>
      <c r="G25" s="118">
        <v>0</v>
      </c>
      <c r="H25" s="118"/>
    </row>
    <row r="26" spans="1:9" ht="12.75" customHeight="1" x14ac:dyDescent="0.2">
      <c r="A26" s="217" t="s">
        <v>8</v>
      </c>
      <c r="B26" s="233"/>
      <c r="C26" s="233"/>
      <c r="D26" s="233"/>
      <c r="E26" s="233"/>
      <c r="F26" s="66" t="s">
        <v>108</v>
      </c>
      <c r="G26" s="118">
        <v>2224690</v>
      </c>
      <c r="H26" s="118">
        <v>2383807</v>
      </c>
    </row>
    <row r="27" spans="1:9" ht="12.75" customHeight="1" x14ac:dyDescent="0.2">
      <c r="A27" s="217" t="s">
        <v>12</v>
      </c>
      <c r="B27" s="233"/>
      <c r="C27" s="233"/>
      <c r="D27" s="233"/>
      <c r="E27" s="233"/>
      <c r="F27" s="66" t="s">
        <v>109</v>
      </c>
      <c r="G27" s="118">
        <v>839381</v>
      </c>
      <c r="H27" s="118">
        <v>928460</v>
      </c>
      <c r="I27" s="13"/>
    </row>
    <row r="28" spans="1:9" ht="12.75" customHeight="1" x14ac:dyDescent="0.2">
      <c r="A28" s="236" t="s">
        <v>110</v>
      </c>
      <c r="B28" s="237"/>
      <c r="C28" s="237"/>
      <c r="D28" s="237"/>
      <c r="E28" s="237"/>
      <c r="F28" s="26" t="s">
        <v>14</v>
      </c>
      <c r="G28" s="119">
        <f>SUM(G18:G27)</f>
        <v>54321712</v>
      </c>
      <c r="H28" s="119">
        <f>SUM(H18:H27)</f>
        <v>52286669</v>
      </c>
    </row>
    <row r="29" spans="1:9" ht="12.75" customHeight="1" x14ac:dyDescent="0.2">
      <c r="A29" s="215" t="s">
        <v>111</v>
      </c>
      <c r="B29" s="216"/>
      <c r="C29" s="216"/>
      <c r="D29" s="216"/>
      <c r="E29" s="216"/>
      <c r="F29" s="26">
        <v>101</v>
      </c>
      <c r="G29" s="119">
        <v>484168</v>
      </c>
      <c r="H29" s="119">
        <v>505625</v>
      </c>
    </row>
    <row r="30" spans="1:9" ht="12.75" customHeight="1" x14ac:dyDescent="0.2">
      <c r="A30" s="215" t="s">
        <v>15</v>
      </c>
      <c r="B30" s="241"/>
      <c r="C30" s="241"/>
      <c r="D30" s="241"/>
      <c r="E30" s="241"/>
      <c r="F30" s="23"/>
      <c r="G30" s="120"/>
      <c r="H30" s="120"/>
    </row>
    <row r="31" spans="1:9" ht="12.75" customHeight="1" x14ac:dyDescent="0.2">
      <c r="A31" s="199" t="s">
        <v>100</v>
      </c>
      <c r="B31" s="200"/>
      <c r="C31" s="200"/>
      <c r="D31" s="200"/>
      <c r="E31" s="200"/>
      <c r="F31" s="24">
        <v>110</v>
      </c>
      <c r="G31" s="118">
        <v>0</v>
      </c>
      <c r="H31" s="118"/>
    </row>
    <row r="32" spans="1:9" ht="12.75" customHeight="1" x14ac:dyDescent="0.2">
      <c r="A32" s="199" t="s">
        <v>101</v>
      </c>
      <c r="B32" s="200"/>
      <c r="C32" s="200"/>
      <c r="D32" s="200"/>
      <c r="E32" s="200"/>
      <c r="F32" s="24">
        <v>111</v>
      </c>
      <c r="G32" s="118">
        <v>0</v>
      </c>
      <c r="H32" s="118"/>
    </row>
    <row r="33" spans="1:8" ht="24.75" customHeight="1" x14ac:dyDescent="0.2">
      <c r="A33" s="238" t="s">
        <v>102</v>
      </c>
      <c r="B33" s="239"/>
      <c r="C33" s="239"/>
      <c r="D33" s="239"/>
      <c r="E33" s="239"/>
      <c r="F33" s="24">
        <v>112</v>
      </c>
      <c r="G33" s="118">
        <v>0</v>
      </c>
      <c r="H33" s="118"/>
    </row>
    <row r="34" spans="1:8" ht="12.75" customHeight="1" x14ac:dyDescent="0.2">
      <c r="A34" s="199" t="s">
        <v>103</v>
      </c>
      <c r="B34" s="200"/>
      <c r="C34" s="200"/>
      <c r="D34" s="200"/>
      <c r="E34" s="200"/>
      <c r="F34" s="24">
        <v>113</v>
      </c>
      <c r="G34" s="118">
        <v>0</v>
      </c>
      <c r="H34" s="118"/>
    </row>
    <row r="35" spans="1:8" ht="12.75" customHeight="1" x14ac:dyDescent="0.2">
      <c r="A35" s="199" t="s">
        <v>112</v>
      </c>
      <c r="B35" s="200"/>
      <c r="C35" s="200"/>
      <c r="D35" s="200"/>
      <c r="E35" s="200"/>
      <c r="F35" s="24">
        <v>114</v>
      </c>
      <c r="G35" s="118">
        <v>0</v>
      </c>
      <c r="H35" s="118"/>
    </row>
    <row r="36" spans="1:8" ht="12.75" customHeight="1" x14ac:dyDescent="0.2">
      <c r="A36" s="199" t="s">
        <v>113</v>
      </c>
      <c r="B36" s="200"/>
      <c r="C36" s="200"/>
      <c r="D36" s="200"/>
      <c r="E36" s="200"/>
      <c r="F36" s="24">
        <v>115</v>
      </c>
      <c r="G36" s="118">
        <v>89409</v>
      </c>
      <c r="H36" s="118"/>
    </row>
    <row r="37" spans="1:8" ht="12.75" customHeight="1" x14ac:dyDescent="0.2">
      <c r="A37" s="199" t="s">
        <v>18</v>
      </c>
      <c r="B37" s="200"/>
      <c r="C37" s="200"/>
      <c r="D37" s="200"/>
      <c r="E37" s="200"/>
      <c r="F37" s="24">
        <v>116</v>
      </c>
      <c r="G37" s="137">
        <v>0</v>
      </c>
      <c r="H37" s="137">
        <v>1</v>
      </c>
    </row>
    <row r="38" spans="1:8" x14ac:dyDescent="0.2">
      <c r="A38" s="199" t="s">
        <v>114</v>
      </c>
      <c r="B38" s="200"/>
      <c r="C38" s="200"/>
      <c r="D38" s="200"/>
      <c r="E38" s="200"/>
      <c r="F38" s="24">
        <v>117</v>
      </c>
      <c r="G38" s="137">
        <v>1098432</v>
      </c>
      <c r="H38" s="137">
        <v>1701409</v>
      </c>
    </row>
    <row r="39" spans="1:8" ht="12.75" customHeight="1" x14ac:dyDescent="0.2">
      <c r="A39" s="199" t="s">
        <v>21</v>
      </c>
      <c r="B39" s="200"/>
      <c r="C39" s="200"/>
      <c r="D39" s="200"/>
      <c r="E39" s="200"/>
      <c r="F39" s="24">
        <v>118</v>
      </c>
      <c r="G39" s="137">
        <v>16771018</v>
      </c>
      <c r="H39" s="137">
        <v>17113030</v>
      </c>
    </row>
    <row r="40" spans="1:8" s="1" customFormat="1" ht="12.75" customHeight="1" x14ac:dyDescent="0.2">
      <c r="A40" s="199" t="s">
        <v>23</v>
      </c>
      <c r="B40" s="200"/>
      <c r="C40" s="200"/>
      <c r="D40" s="200"/>
      <c r="E40" s="200"/>
      <c r="F40" s="24">
        <v>119</v>
      </c>
      <c r="G40" s="118">
        <v>0</v>
      </c>
      <c r="H40" s="118"/>
    </row>
    <row r="41" spans="1:8" s="1" customFormat="1" ht="12.75" customHeight="1" x14ac:dyDescent="0.2">
      <c r="A41" s="199" t="s">
        <v>25</v>
      </c>
      <c r="B41" s="200"/>
      <c r="C41" s="200"/>
      <c r="D41" s="200"/>
      <c r="E41" s="200"/>
      <c r="F41" s="24">
        <v>120</v>
      </c>
      <c r="G41" s="118">
        <v>0</v>
      </c>
      <c r="H41" s="118"/>
    </row>
    <row r="42" spans="1:8" s="1" customFormat="1" ht="12.75" customHeight="1" x14ac:dyDescent="0.2">
      <c r="A42" s="199" t="s">
        <v>27</v>
      </c>
      <c r="B42" s="200"/>
      <c r="C42" s="200"/>
      <c r="D42" s="200"/>
      <c r="E42" s="200"/>
      <c r="F42" s="24">
        <v>121</v>
      </c>
      <c r="G42" s="137">
        <v>1685417</v>
      </c>
      <c r="H42" s="137">
        <v>1693520</v>
      </c>
    </row>
    <row r="43" spans="1:8" s="1" customFormat="1" ht="12.75" customHeight="1" x14ac:dyDescent="0.2">
      <c r="A43" s="199" t="s">
        <v>29</v>
      </c>
      <c r="B43" s="200"/>
      <c r="C43" s="200"/>
      <c r="D43" s="200"/>
      <c r="E43" s="200"/>
      <c r="F43" s="24">
        <v>122</v>
      </c>
      <c r="G43" s="137">
        <v>1133120</v>
      </c>
      <c r="H43" s="137">
        <v>1371098</v>
      </c>
    </row>
    <row r="44" spans="1:8" s="1" customFormat="1" ht="12.75" customHeight="1" x14ac:dyDescent="0.2">
      <c r="A44" s="199" t="s">
        <v>30</v>
      </c>
      <c r="B44" s="200"/>
      <c r="C44" s="200"/>
      <c r="D44" s="200"/>
      <c r="E44" s="200"/>
      <c r="F44" s="24">
        <v>123</v>
      </c>
      <c r="G44" s="118">
        <f>1234293</f>
        <v>1234293</v>
      </c>
      <c r="H44" s="118">
        <f>1070825+33410+77481</f>
        <v>1181716</v>
      </c>
    </row>
    <row r="45" spans="1:8" s="1" customFormat="1" ht="12.75" customHeight="1" x14ac:dyDescent="0.2">
      <c r="A45" s="236" t="s">
        <v>115</v>
      </c>
      <c r="B45" s="237"/>
      <c r="C45" s="237"/>
      <c r="D45" s="237"/>
      <c r="E45" s="237"/>
      <c r="F45" s="26" t="s">
        <v>31</v>
      </c>
      <c r="G45" s="119">
        <f>SUM(G31:G44)</f>
        <v>22011689</v>
      </c>
      <c r="H45" s="119">
        <f>SUM(H31:H44)</f>
        <v>23060774</v>
      </c>
    </row>
    <row r="46" spans="1:8" s="1" customFormat="1" ht="12.75" customHeight="1" thickBot="1" x14ac:dyDescent="0.25">
      <c r="A46" s="219" t="s">
        <v>32</v>
      </c>
      <c r="B46" s="220"/>
      <c r="C46" s="220"/>
      <c r="D46" s="220"/>
      <c r="E46" s="220"/>
      <c r="F46" s="28"/>
      <c r="G46" s="121">
        <f>G28+G29+G45</f>
        <v>76817569</v>
      </c>
      <c r="H46" s="121">
        <v>75853068</v>
      </c>
    </row>
    <row r="47" spans="1:8" s="1" customFormat="1" ht="27" customHeight="1" thickBot="1" x14ac:dyDescent="0.25">
      <c r="A47" s="221" t="s">
        <v>94</v>
      </c>
      <c r="B47" s="222"/>
      <c r="C47" s="222"/>
      <c r="D47" s="222"/>
      <c r="E47" s="222"/>
      <c r="F47" s="73" t="s">
        <v>95</v>
      </c>
      <c r="G47" s="122" t="s">
        <v>97</v>
      </c>
      <c r="H47" s="122" t="s">
        <v>274</v>
      </c>
    </row>
    <row r="48" spans="1:8" s="1" customFormat="1" ht="12.75" customHeight="1" x14ac:dyDescent="0.2">
      <c r="A48" s="223" t="s">
        <v>33</v>
      </c>
      <c r="B48" s="224"/>
      <c r="C48" s="224"/>
      <c r="D48" s="224"/>
      <c r="E48" s="224"/>
      <c r="G48" s="123"/>
      <c r="H48" s="123"/>
    </row>
    <row r="49" spans="1:8" s="1" customFormat="1" ht="12.75" customHeight="1" x14ac:dyDescent="0.2">
      <c r="A49" s="199" t="s">
        <v>116</v>
      </c>
      <c r="B49" s="200"/>
      <c r="C49" s="200"/>
      <c r="D49" s="200"/>
      <c r="E49" s="200"/>
      <c r="F49" s="24">
        <v>210</v>
      </c>
      <c r="G49" s="118">
        <v>1345916</v>
      </c>
      <c r="H49" s="118">
        <f>4952983-3236445</f>
        <v>1716538</v>
      </c>
    </row>
    <row r="50" spans="1:8" s="1" customFormat="1" ht="12.75" customHeight="1" x14ac:dyDescent="0.2">
      <c r="A50" s="199" t="s">
        <v>101</v>
      </c>
      <c r="B50" s="200"/>
      <c r="C50" s="200"/>
      <c r="D50" s="200"/>
      <c r="E50" s="200"/>
      <c r="F50" s="24">
        <v>211</v>
      </c>
      <c r="G50" s="118">
        <v>0</v>
      </c>
      <c r="H50" s="118"/>
    </row>
    <row r="51" spans="1:8" s="1" customFormat="1" ht="12.75" customHeight="1" x14ac:dyDescent="0.2">
      <c r="A51" s="217" t="s">
        <v>117</v>
      </c>
      <c r="B51" s="218"/>
      <c r="C51" s="218"/>
      <c r="D51" s="218"/>
      <c r="E51" s="218"/>
      <c r="F51" s="24">
        <v>212</v>
      </c>
      <c r="G51" s="118">
        <v>6758698</v>
      </c>
      <c r="H51" s="118">
        <f>2362151+3236445</f>
        <v>5598596</v>
      </c>
    </row>
    <row r="52" spans="1:8" s="1" customFormat="1" ht="12.75" customHeight="1" x14ac:dyDescent="0.2">
      <c r="A52" s="199" t="s">
        <v>118</v>
      </c>
      <c r="B52" s="200"/>
      <c r="C52" s="200"/>
      <c r="D52" s="200"/>
      <c r="E52" s="200"/>
      <c r="F52" s="24">
        <v>213</v>
      </c>
      <c r="G52" s="137">
        <v>6009377</v>
      </c>
      <c r="H52" s="137">
        <v>5104458</v>
      </c>
    </row>
    <row r="53" spans="1:8" s="1" customFormat="1" x14ac:dyDescent="0.2">
      <c r="A53" s="199" t="s">
        <v>119</v>
      </c>
      <c r="B53" s="200"/>
      <c r="C53" s="200"/>
      <c r="D53" s="200"/>
      <c r="E53" s="200"/>
      <c r="F53" s="24">
        <v>214</v>
      </c>
      <c r="G53" s="118">
        <v>483753</v>
      </c>
      <c r="H53" s="118">
        <v>324410</v>
      </c>
    </row>
    <row r="54" spans="1:8" s="1" customFormat="1" x14ac:dyDescent="0.2">
      <c r="A54" s="199" t="s">
        <v>120</v>
      </c>
      <c r="B54" s="200"/>
      <c r="C54" s="200"/>
      <c r="D54" s="200"/>
      <c r="E54" s="200"/>
      <c r="F54" s="24">
        <v>215</v>
      </c>
      <c r="G54" s="118">
        <v>0</v>
      </c>
      <c r="H54" s="118"/>
    </row>
    <row r="55" spans="1:8" s="1" customFormat="1" x14ac:dyDescent="0.2">
      <c r="A55" s="199" t="s">
        <v>121</v>
      </c>
      <c r="B55" s="200"/>
      <c r="C55" s="200"/>
      <c r="D55" s="200"/>
      <c r="E55" s="200"/>
      <c r="F55" s="24">
        <v>216</v>
      </c>
      <c r="G55" s="118">
        <v>243184</v>
      </c>
      <c r="H55" s="118">
        <v>574291</v>
      </c>
    </row>
    <row r="56" spans="1:8" s="1" customFormat="1" x14ac:dyDescent="0.2">
      <c r="A56" s="199" t="s">
        <v>35</v>
      </c>
      <c r="B56" s="200"/>
      <c r="C56" s="200"/>
      <c r="D56" s="200"/>
      <c r="E56" s="200"/>
      <c r="F56" s="24">
        <v>217</v>
      </c>
      <c r="G56" s="118">
        <v>2400073</v>
      </c>
      <c r="H56" s="118">
        <v>2547147</v>
      </c>
    </row>
    <row r="57" spans="1:8" s="1" customFormat="1" ht="12.75" customHeight="1" x14ac:dyDescent="0.2">
      <c r="A57" s="213" t="s">
        <v>122</v>
      </c>
      <c r="B57" s="214"/>
      <c r="C57" s="214"/>
      <c r="D57" s="214"/>
      <c r="E57" s="214"/>
      <c r="F57" s="26" t="s">
        <v>36</v>
      </c>
      <c r="G57" s="119">
        <f>SUM(G49:G56)</f>
        <v>17241001</v>
      </c>
      <c r="H57" s="119">
        <v>15865440</v>
      </c>
    </row>
    <row r="58" spans="1:8" s="1" customFormat="1" ht="12.75" customHeight="1" x14ac:dyDescent="0.2">
      <c r="A58" s="209" t="s">
        <v>123</v>
      </c>
      <c r="B58" s="210"/>
      <c r="C58" s="210"/>
      <c r="D58" s="210"/>
      <c r="E58" s="210"/>
      <c r="F58" s="76">
        <v>301</v>
      </c>
      <c r="G58" s="119">
        <v>4540519</v>
      </c>
      <c r="H58" s="119">
        <v>4312772</v>
      </c>
    </row>
    <row r="59" spans="1:8" ht="12.75" customHeight="1" x14ac:dyDescent="0.2">
      <c r="A59" s="215" t="s">
        <v>37</v>
      </c>
      <c r="B59" s="216"/>
      <c r="C59" s="216"/>
      <c r="D59" s="216"/>
      <c r="E59" s="216"/>
      <c r="F59" s="25"/>
      <c r="G59" s="118"/>
      <c r="H59" s="118" t="s">
        <v>277</v>
      </c>
    </row>
    <row r="60" spans="1:8" ht="12.75" customHeight="1" x14ac:dyDescent="0.2">
      <c r="A60" s="199" t="s">
        <v>116</v>
      </c>
      <c r="B60" s="200"/>
      <c r="C60" s="200"/>
      <c r="D60" s="200"/>
      <c r="E60" s="200"/>
      <c r="F60" s="24">
        <v>310</v>
      </c>
      <c r="G60" s="137">
        <v>23594191</v>
      </c>
      <c r="H60" s="137">
        <v>18283334</v>
      </c>
    </row>
    <row r="61" spans="1:8" ht="12.75" customHeight="1" x14ac:dyDescent="0.2">
      <c r="A61" s="199" t="s">
        <v>101</v>
      </c>
      <c r="B61" s="200"/>
      <c r="C61" s="200"/>
      <c r="D61" s="200"/>
      <c r="E61" s="200"/>
      <c r="F61" s="24">
        <v>311</v>
      </c>
      <c r="G61" s="118"/>
      <c r="H61" s="118"/>
    </row>
    <row r="62" spans="1:8" ht="12.75" customHeight="1" x14ac:dyDescent="0.2">
      <c r="A62" s="199" t="s">
        <v>124</v>
      </c>
      <c r="B62" s="200"/>
      <c r="C62" s="200"/>
      <c r="D62" s="200"/>
      <c r="E62" s="200"/>
      <c r="F62" s="24">
        <v>312</v>
      </c>
      <c r="G62" s="118">
        <v>12887057</v>
      </c>
      <c r="H62" s="118">
        <v>12862319</v>
      </c>
    </row>
    <row r="63" spans="1:8" ht="12.75" customHeight="1" x14ac:dyDescent="0.2">
      <c r="A63" s="199" t="s">
        <v>125</v>
      </c>
      <c r="B63" s="200"/>
      <c r="C63" s="200"/>
      <c r="D63" s="200"/>
      <c r="E63" s="200"/>
      <c r="F63" s="24">
        <v>313</v>
      </c>
      <c r="G63" s="118">
        <v>0</v>
      </c>
      <c r="H63" s="118">
        <v>15783</v>
      </c>
    </row>
    <row r="64" spans="1:8" ht="12.75" customHeight="1" x14ac:dyDescent="0.2">
      <c r="A64" s="199" t="s">
        <v>126</v>
      </c>
      <c r="B64" s="200"/>
      <c r="C64" s="200"/>
      <c r="D64" s="200"/>
      <c r="E64" s="200"/>
      <c r="F64" s="24">
        <v>314</v>
      </c>
      <c r="G64" s="118">
        <v>1376953</v>
      </c>
      <c r="H64" s="118">
        <v>1971080</v>
      </c>
    </row>
    <row r="65" spans="1:247" ht="12.75" customHeight="1" x14ac:dyDescent="0.2">
      <c r="A65" s="199" t="s">
        <v>41</v>
      </c>
      <c r="B65" s="200"/>
      <c r="C65" s="200"/>
      <c r="D65" s="200"/>
      <c r="E65" s="200"/>
      <c r="F65" s="24">
        <v>315</v>
      </c>
      <c r="G65" s="118">
        <v>881057</v>
      </c>
      <c r="H65" s="118">
        <v>881055</v>
      </c>
    </row>
    <row r="66" spans="1:247" ht="12.75" customHeight="1" x14ac:dyDescent="0.2">
      <c r="A66" s="199" t="s">
        <v>43</v>
      </c>
      <c r="B66" s="200"/>
      <c r="C66" s="200"/>
      <c r="D66" s="200"/>
      <c r="E66" s="200"/>
      <c r="F66" s="24">
        <v>316</v>
      </c>
      <c r="G66" s="118">
        <v>6050075</v>
      </c>
      <c r="H66" s="118">
        <v>6129903</v>
      </c>
    </row>
    <row r="67" spans="1:247" ht="12.75" customHeight="1" x14ac:dyDescent="0.2">
      <c r="A67" s="213" t="s">
        <v>127</v>
      </c>
      <c r="B67" s="214"/>
      <c r="C67" s="214"/>
      <c r="D67" s="214"/>
      <c r="E67" s="214"/>
      <c r="F67" s="26" t="s">
        <v>45</v>
      </c>
      <c r="G67" s="119">
        <f>SUM(G60:G66)</f>
        <v>44789333</v>
      </c>
      <c r="H67" s="119">
        <v>40143474</v>
      </c>
    </row>
    <row r="68" spans="1:247" ht="12.75" customHeight="1" x14ac:dyDescent="0.2">
      <c r="A68" s="209" t="s">
        <v>46</v>
      </c>
      <c r="B68" s="210"/>
      <c r="C68" s="210"/>
      <c r="D68" s="210"/>
      <c r="E68" s="210"/>
      <c r="F68" s="23"/>
      <c r="G68" s="118"/>
      <c r="H68" s="118" t="s">
        <v>277</v>
      </c>
      <c r="O68" s="146"/>
    </row>
    <row r="69" spans="1:247" x14ac:dyDescent="0.2">
      <c r="A69" s="199" t="s">
        <v>130</v>
      </c>
      <c r="B69" s="200"/>
      <c r="C69" s="200"/>
      <c r="D69" s="200"/>
      <c r="E69" s="200"/>
      <c r="F69" s="24">
        <v>410</v>
      </c>
      <c r="G69" s="137">
        <v>31585624</v>
      </c>
      <c r="H69" s="137">
        <v>31585557</v>
      </c>
      <c r="O69" s="146"/>
    </row>
    <row r="70" spans="1:247" x14ac:dyDescent="0.2">
      <c r="A70" s="199" t="s">
        <v>262</v>
      </c>
      <c r="B70" s="200"/>
      <c r="C70" s="200"/>
      <c r="D70" s="200"/>
      <c r="E70" s="200"/>
      <c r="F70" s="66" t="s">
        <v>128</v>
      </c>
      <c r="G70" s="137">
        <v>-3718096</v>
      </c>
      <c r="H70" s="137">
        <v>-3718061</v>
      </c>
    </row>
    <row r="71" spans="1:247" x14ac:dyDescent="0.2">
      <c r="A71" s="199" t="s">
        <v>49</v>
      </c>
      <c r="B71" s="200"/>
      <c r="C71" s="200"/>
      <c r="D71" s="200"/>
      <c r="E71" s="200"/>
      <c r="F71" s="24">
        <v>412</v>
      </c>
      <c r="G71" s="137">
        <v>-618111</v>
      </c>
      <c r="H71" s="137">
        <v>-618111</v>
      </c>
    </row>
    <row r="72" spans="1:247" x14ac:dyDescent="0.2">
      <c r="A72" s="199" t="s">
        <v>50</v>
      </c>
      <c r="B72" s="200"/>
      <c r="C72" s="200"/>
      <c r="D72" s="200"/>
      <c r="E72" s="200"/>
      <c r="F72" s="66" t="s">
        <v>129</v>
      </c>
      <c r="G72" s="137">
        <v>-11981226</v>
      </c>
      <c r="H72" s="137">
        <v>-11981226</v>
      </c>
      <c r="I72" s="13"/>
    </row>
    <row r="73" spans="1:247" x14ac:dyDescent="0.2">
      <c r="A73" s="199" t="s">
        <v>131</v>
      </c>
      <c r="B73" s="200"/>
      <c r="C73" s="200"/>
      <c r="D73" s="200"/>
      <c r="E73" s="200"/>
      <c r="F73" s="24">
        <v>414</v>
      </c>
      <c r="G73" s="137">
        <v>-4064245</v>
      </c>
      <c r="H73" s="137">
        <v>1205128</v>
      </c>
      <c r="I73" s="13"/>
    </row>
    <row r="74" spans="1:247" ht="27.75" customHeight="1" x14ac:dyDescent="0.2">
      <c r="A74" s="204" t="s">
        <v>132</v>
      </c>
      <c r="B74" s="205"/>
      <c r="C74" s="205"/>
      <c r="D74" s="205"/>
      <c r="E74" s="205"/>
      <c r="F74" s="26">
        <v>420</v>
      </c>
      <c r="G74" s="124">
        <f>SUM(G69:G73)</f>
        <v>11203946</v>
      </c>
      <c r="H74" s="124">
        <v>16473287</v>
      </c>
    </row>
    <row r="75" spans="1:247" x14ac:dyDescent="0.2">
      <c r="A75" s="209" t="s">
        <v>133</v>
      </c>
      <c r="B75" s="210"/>
      <c r="C75" s="210"/>
      <c r="D75" s="210"/>
      <c r="E75" s="210"/>
      <c r="F75" s="26">
        <v>421</v>
      </c>
      <c r="G75" s="125">
        <v>-957230</v>
      </c>
      <c r="H75" s="125">
        <v>-941905</v>
      </c>
      <c r="I75" s="13"/>
    </row>
    <row r="76" spans="1:247" x14ac:dyDescent="0.2">
      <c r="A76" s="209" t="s">
        <v>134</v>
      </c>
      <c r="B76" s="210"/>
      <c r="C76" s="210"/>
      <c r="D76" s="210"/>
      <c r="E76" s="210"/>
      <c r="F76" s="26">
        <v>500</v>
      </c>
      <c r="G76" s="125">
        <f>SUM(G74:G75)</f>
        <v>10246716</v>
      </c>
      <c r="H76" s="125">
        <v>15531382</v>
      </c>
    </row>
    <row r="77" spans="1:247" x14ac:dyDescent="0.2">
      <c r="A77" s="211" t="s">
        <v>245</v>
      </c>
      <c r="B77" s="212"/>
      <c r="C77" s="212"/>
      <c r="D77" s="212"/>
      <c r="E77" s="212"/>
      <c r="F77" s="26" t="s">
        <v>52</v>
      </c>
      <c r="G77" s="194">
        <v>0.08</v>
      </c>
      <c r="H77" s="130">
        <v>4.34</v>
      </c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/>
      <c r="AG77" s="84"/>
      <c r="AH77" s="84"/>
      <c r="AI77" s="84"/>
      <c r="AJ77" s="84"/>
      <c r="AK77" s="84"/>
      <c r="AL77" s="84"/>
      <c r="AM77" s="84"/>
      <c r="AN77" s="84"/>
      <c r="AO77" s="84"/>
      <c r="AP77" s="84"/>
      <c r="AQ77" s="84"/>
      <c r="AR77" s="84"/>
      <c r="AS77" s="84"/>
      <c r="AT77" s="84"/>
      <c r="AU77" s="84"/>
      <c r="AV77" s="84"/>
      <c r="AW77" s="84"/>
      <c r="AX77" s="84"/>
      <c r="AY77" s="84"/>
      <c r="AZ77" s="84"/>
      <c r="BA77" s="84"/>
      <c r="BB77" s="84"/>
      <c r="BC77" s="84"/>
      <c r="BD77" s="84"/>
      <c r="BE77" s="84"/>
      <c r="BF77" s="84"/>
      <c r="BG77" s="84"/>
      <c r="BH77" s="84"/>
      <c r="BI77" s="84"/>
      <c r="BJ77" s="84"/>
      <c r="BK77" s="84"/>
      <c r="BL77" s="84"/>
      <c r="BM77" s="84"/>
      <c r="BN77" s="84"/>
      <c r="BO77" s="84"/>
      <c r="BP77" s="84"/>
      <c r="BQ77" s="84"/>
      <c r="BR77" s="84"/>
      <c r="BS77" s="84"/>
      <c r="BT77" s="84"/>
      <c r="BU77" s="84"/>
      <c r="BV77" s="84"/>
      <c r="BW77" s="84"/>
      <c r="BX77" s="84"/>
      <c r="BY77" s="84"/>
      <c r="BZ77" s="84"/>
      <c r="CA77" s="84"/>
      <c r="CB77" s="84"/>
      <c r="CC77" s="84"/>
      <c r="CD77" s="84"/>
      <c r="CE77" s="84"/>
      <c r="CF77" s="84"/>
      <c r="CG77" s="84"/>
      <c r="CH77" s="84"/>
      <c r="CI77" s="84"/>
      <c r="CJ77" s="84"/>
      <c r="CK77" s="84"/>
      <c r="CL77" s="84"/>
      <c r="CM77" s="84"/>
      <c r="CN77" s="84"/>
      <c r="CO77" s="84"/>
      <c r="CP77" s="84"/>
      <c r="CQ77" s="84"/>
      <c r="CR77" s="84"/>
      <c r="CS77" s="84"/>
      <c r="CT77" s="84"/>
      <c r="CU77" s="84"/>
      <c r="CV77" s="84"/>
      <c r="CW77" s="84"/>
      <c r="CX77" s="84"/>
      <c r="CY77" s="84"/>
      <c r="CZ77" s="84"/>
      <c r="DA77" s="84"/>
      <c r="DB77" s="84"/>
      <c r="DC77" s="84"/>
      <c r="DD77" s="84"/>
      <c r="DE77" s="84"/>
      <c r="DF77" s="84"/>
      <c r="DG77" s="84"/>
      <c r="DH77" s="84"/>
      <c r="DI77" s="84"/>
      <c r="DJ77" s="84"/>
      <c r="DK77" s="84"/>
      <c r="DL77" s="84"/>
      <c r="DM77" s="84"/>
      <c r="DN77" s="84"/>
      <c r="DO77" s="84"/>
      <c r="DP77" s="84"/>
      <c r="DQ77" s="84"/>
      <c r="DR77" s="84"/>
      <c r="DS77" s="84"/>
      <c r="DT77" s="84"/>
      <c r="DU77" s="84"/>
      <c r="DV77" s="84"/>
      <c r="DW77" s="84"/>
      <c r="DX77" s="84"/>
      <c r="DY77" s="84"/>
      <c r="DZ77" s="84"/>
      <c r="EA77" s="84"/>
      <c r="EB77" s="84"/>
      <c r="EC77" s="84"/>
      <c r="ED77" s="84"/>
      <c r="EE77" s="84"/>
      <c r="EF77" s="84"/>
      <c r="EG77" s="84"/>
      <c r="EH77" s="84"/>
      <c r="EI77" s="84"/>
      <c r="EJ77" s="84"/>
      <c r="EK77" s="84"/>
      <c r="EL77" s="84"/>
      <c r="EM77" s="84"/>
      <c r="EN77" s="84"/>
      <c r="EO77" s="84"/>
      <c r="EP77" s="84"/>
      <c r="EQ77" s="84"/>
      <c r="ER77" s="84"/>
      <c r="ES77" s="84"/>
      <c r="ET77" s="84"/>
      <c r="EU77" s="84"/>
      <c r="EV77" s="84"/>
      <c r="EW77" s="84"/>
      <c r="EX77" s="84"/>
      <c r="EY77" s="84"/>
      <c r="EZ77" s="84"/>
      <c r="FA77" s="84"/>
      <c r="FB77" s="84"/>
      <c r="FC77" s="84"/>
      <c r="FD77" s="84"/>
      <c r="FE77" s="84"/>
      <c r="FF77" s="84"/>
      <c r="FG77" s="84"/>
      <c r="FH77" s="84"/>
      <c r="FI77" s="84"/>
      <c r="FJ77" s="84"/>
      <c r="FK77" s="84"/>
      <c r="FL77" s="84"/>
      <c r="FM77" s="84"/>
      <c r="FN77" s="84"/>
      <c r="FO77" s="84"/>
      <c r="FP77" s="84"/>
      <c r="FQ77" s="84"/>
      <c r="FR77" s="84"/>
      <c r="FS77" s="84"/>
      <c r="FT77" s="84"/>
      <c r="FU77" s="84"/>
      <c r="FV77" s="84"/>
      <c r="FW77" s="84"/>
      <c r="FX77" s="84"/>
      <c r="FY77" s="84"/>
      <c r="FZ77" s="84"/>
      <c r="GA77" s="84"/>
      <c r="GB77" s="84"/>
      <c r="GC77" s="84"/>
      <c r="GD77" s="84"/>
      <c r="GE77" s="84"/>
      <c r="GF77" s="84"/>
      <c r="GG77" s="84"/>
      <c r="GH77" s="84"/>
      <c r="GI77" s="84"/>
      <c r="GJ77" s="84"/>
      <c r="GK77" s="84"/>
      <c r="GL77" s="84"/>
      <c r="GM77" s="84"/>
      <c r="GN77" s="84"/>
      <c r="GO77" s="84"/>
      <c r="GP77" s="84"/>
      <c r="GQ77" s="84"/>
      <c r="GR77" s="84"/>
      <c r="GS77" s="84"/>
      <c r="GT77" s="84"/>
      <c r="GU77" s="84"/>
      <c r="GV77" s="84"/>
      <c r="GW77" s="84"/>
      <c r="GX77" s="84"/>
      <c r="GY77" s="84"/>
      <c r="GZ77" s="84"/>
      <c r="HA77" s="84"/>
      <c r="HB77" s="84"/>
      <c r="HC77" s="84"/>
      <c r="HD77" s="84"/>
      <c r="HE77" s="84"/>
      <c r="HF77" s="84"/>
      <c r="HG77" s="84"/>
      <c r="HH77" s="84"/>
      <c r="HI77" s="84"/>
      <c r="HJ77" s="84"/>
      <c r="HK77" s="84"/>
      <c r="HL77" s="84"/>
      <c r="HM77" s="84"/>
      <c r="HN77" s="84"/>
      <c r="HO77" s="84"/>
      <c r="HP77" s="84"/>
      <c r="HQ77" s="84"/>
      <c r="HR77" s="84"/>
      <c r="HS77" s="84"/>
      <c r="HT77" s="84"/>
      <c r="HU77" s="84"/>
      <c r="HV77" s="84"/>
      <c r="HW77" s="84"/>
      <c r="HX77" s="84"/>
      <c r="HY77" s="84"/>
      <c r="HZ77" s="84"/>
      <c r="IA77" s="84"/>
      <c r="IB77" s="84"/>
      <c r="IC77" s="84"/>
      <c r="ID77" s="84"/>
      <c r="IE77" s="84"/>
      <c r="IF77" s="84"/>
      <c r="IG77" s="84"/>
      <c r="IH77" s="84"/>
      <c r="II77" s="84"/>
      <c r="IJ77" s="84"/>
      <c r="IK77" s="84"/>
      <c r="IL77" s="84"/>
      <c r="IM77" s="84"/>
    </row>
    <row r="78" spans="1:247" x14ac:dyDescent="0.2">
      <c r="A78" s="211" t="s">
        <v>246</v>
      </c>
      <c r="B78" s="212"/>
      <c r="C78" s="212"/>
      <c r="D78" s="212"/>
      <c r="E78" s="212"/>
      <c r="F78" s="26"/>
      <c r="G78" s="194">
        <v>31.03</v>
      </c>
      <c r="H78" s="130">
        <v>31.03</v>
      </c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/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/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/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/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84"/>
      <c r="DM78" s="84"/>
      <c r="DN78" s="84"/>
      <c r="DO78" s="84"/>
      <c r="DP78" s="84"/>
      <c r="DQ78" s="84"/>
      <c r="DR78" s="84"/>
      <c r="DS78" s="84"/>
      <c r="DT78" s="84"/>
      <c r="DU78" s="84"/>
      <c r="DV78" s="84"/>
      <c r="DW78" s="84"/>
      <c r="DX78" s="84"/>
      <c r="DY78" s="84"/>
      <c r="DZ78" s="84"/>
      <c r="EA78" s="84"/>
      <c r="EB78" s="84"/>
      <c r="EC78" s="84"/>
      <c r="ED78" s="84"/>
      <c r="EE78" s="84"/>
      <c r="EF78" s="84"/>
      <c r="EG78" s="84"/>
      <c r="EH78" s="84"/>
      <c r="EI78" s="84"/>
      <c r="EJ78" s="84"/>
      <c r="EK78" s="84"/>
      <c r="EL78" s="84"/>
      <c r="EM78" s="84"/>
      <c r="EN78" s="84"/>
      <c r="EO78" s="84"/>
      <c r="EP78" s="84"/>
      <c r="EQ78" s="84"/>
      <c r="ER78" s="84"/>
      <c r="ES78" s="84"/>
      <c r="ET78" s="84"/>
      <c r="EU78" s="84"/>
      <c r="EV78" s="84"/>
      <c r="EW78" s="84"/>
      <c r="EX78" s="84"/>
      <c r="EY78" s="84"/>
      <c r="EZ78" s="84"/>
      <c r="FA78" s="84"/>
      <c r="FB78" s="84"/>
      <c r="FC78" s="84"/>
      <c r="FD78" s="84"/>
      <c r="FE78" s="84"/>
      <c r="FF78" s="84"/>
      <c r="FG78" s="84"/>
      <c r="FH78" s="84"/>
      <c r="FI78" s="84"/>
      <c r="FJ78" s="84"/>
      <c r="FK78" s="84"/>
      <c r="FL78" s="84"/>
      <c r="FM78" s="84"/>
      <c r="FN78" s="84"/>
      <c r="FO78" s="84"/>
      <c r="FP78" s="84"/>
      <c r="FQ78" s="84"/>
      <c r="FR78" s="84"/>
      <c r="FS78" s="84"/>
      <c r="FT78" s="84"/>
      <c r="FU78" s="84"/>
      <c r="FV78" s="84"/>
      <c r="FW78" s="84"/>
      <c r="FX78" s="84"/>
      <c r="FY78" s="84"/>
      <c r="FZ78" s="84"/>
      <c r="GA78" s="84"/>
      <c r="GB78" s="84"/>
      <c r="GC78" s="84"/>
      <c r="GD78" s="84"/>
      <c r="GE78" s="84"/>
      <c r="GF78" s="84"/>
      <c r="GG78" s="84"/>
      <c r="GH78" s="84"/>
      <c r="GI78" s="84"/>
      <c r="GJ78" s="84"/>
      <c r="GK78" s="84"/>
      <c r="GL78" s="84"/>
      <c r="GM78" s="84"/>
      <c r="GN78" s="84"/>
      <c r="GO78" s="84"/>
      <c r="GP78" s="84"/>
      <c r="GQ78" s="84"/>
      <c r="GR78" s="84"/>
      <c r="GS78" s="84"/>
      <c r="GT78" s="84"/>
      <c r="GU78" s="84"/>
      <c r="GV78" s="84"/>
      <c r="GW78" s="84"/>
      <c r="GX78" s="84"/>
      <c r="GY78" s="84"/>
      <c r="GZ78" s="84"/>
      <c r="HA78" s="84"/>
      <c r="HB78" s="84"/>
      <c r="HC78" s="84"/>
      <c r="HD78" s="84"/>
      <c r="HE78" s="84"/>
      <c r="HF78" s="84"/>
      <c r="HG78" s="84"/>
      <c r="HH78" s="84"/>
      <c r="HI78" s="84"/>
      <c r="HJ78" s="84"/>
      <c r="HK78" s="84"/>
      <c r="HL78" s="84"/>
      <c r="HM78" s="84"/>
      <c r="HN78" s="84"/>
      <c r="HO78" s="84"/>
      <c r="HP78" s="84"/>
      <c r="HQ78" s="84"/>
      <c r="HR78" s="84"/>
      <c r="HS78" s="84"/>
      <c r="HT78" s="84"/>
      <c r="HU78" s="84"/>
      <c r="HV78" s="84"/>
      <c r="HW78" s="84"/>
      <c r="HX78" s="84"/>
      <c r="HY78" s="84"/>
      <c r="HZ78" s="84"/>
      <c r="IA78" s="84"/>
      <c r="IB78" s="84"/>
      <c r="IC78" s="84"/>
      <c r="ID78" s="84"/>
      <c r="IE78" s="84"/>
      <c r="IF78" s="84"/>
      <c r="IG78" s="84"/>
      <c r="IH78" s="84"/>
      <c r="II78" s="84"/>
      <c r="IJ78" s="84"/>
      <c r="IK78" s="84"/>
      <c r="IL78" s="84"/>
      <c r="IM78" s="84"/>
    </row>
    <row r="79" spans="1:247" ht="15.75" customHeight="1" thickBot="1" x14ac:dyDescent="0.25">
      <c r="A79" s="206" t="s">
        <v>135</v>
      </c>
      <c r="B79" s="207"/>
      <c r="C79" s="207"/>
      <c r="D79" s="207"/>
      <c r="E79" s="207"/>
      <c r="F79" s="32"/>
      <c r="G79" s="136">
        <f>G57+G58+G67+G76</f>
        <v>76817569</v>
      </c>
      <c r="H79" s="136">
        <f>H57+H58+H67+H76</f>
        <v>75853068</v>
      </c>
    </row>
    <row r="80" spans="1:247" s="113" customFormat="1" ht="15.75" customHeight="1" x14ac:dyDescent="0.2">
      <c r="A80" s="111"/>
      <c r="B80" s="111"/>
      <c r="C80" s="111"/>
      <c r="D80" s="111"/>
      <c r="E80" s="111"/>
      <c r="F80" s="49"/>
      <c r="G80" s="112">
        <f>G46-G79</f>
        <v>0</v>
      </c>
      <c r="H80" s="112">
        <f>H46-H79</f>
        <v>0</v>
      </c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48"/>
      <c r="AL80" s="48"/>
      <c r="AM80" s="48"/>
      <c r="AN80" s="48"/>
      <c r="AO80" s="48"/>
      <c r="AP80" s="48"/>
      <c r="AQ80" s="48"/>
      <c r="AR80" s="48"/>
      <c r="AS80" s="48"/>
      <c r="AT80" s="48"/>
      <c r="AU80" s="48"/>
      <c r="AV80" s="48"/>
      <c r="AW80" s="48"/>
      <c r="AX80" s="48"/>
      <c r="AY80" s="48"/>
      <c r="AZ80" s="48"/>
      <c r="BA80" s="48"/>
      <c r="BB80" s="48"/>
      <c r="BC80" s="48"/>
      <c r="BD80" s="48"/>
      <c r="BE80" s="48"/>
      <c r="BF80" s="48"/>
      <c r="BG80" s="48"/>
      <c r="BH80" s="48"/>
      <c r="BI80" s="48"/>
      <c r="BJ80" s="48"/>
      <c r="BK80" s="48"/>
      <c r="BL80" s="48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8"/>
      <c r="CA80" s="48"/>
      <c r="CB80" s="48"/>
      <c r="CC80" s="48"/>
      <c r="CD80" s="48"/>
      <c r="CE80" s="48"/>
      <c r="CF80" s="48"/>
      <c r="CG80" s="48"/>
      <c r="CH80" s="48"/>
      <c r="CI80" s="48"/>
      <c r="CJ80" s="48"/>
      <c r="CK80" s="48"/>
      <c r="CL80" s="48"/>
      <c r="CM80" s="48"/>
      <c r="CN80" s="48"/>
      <c r="CO80" s="48"/>
      <c r="CP80" s="48"/>
      <c r="CQ80" s="48"/>
      <c r="CR80" s="48"/>
      <c r="CS80" s="48"/>
      <c r="CT80" s="48"/>
      <c r="CU80" s="48"/>
      <c r="CV80" s="48"/>
      <c r="CW80" s="48"/>
      <c r="CX80" s="48"/>
      <c r="CY80" s="48"/>
      <c r="CZ80" s="48"/>
      <c r="DA80" s="48"/>
      <c r="DB80" s="48"/>
      <c r="DC80" s="48"/>
      <c r="DD80" s="48"/>
      <c r="DE80" s="48"/>
      <c r="DF80" s="48"/>
      <c r="DG80" s="48"/>
      <c r="DH80" s="48"/>
      <c r="DI80" s="48"/>
      <c r="DJ80" s="48"/>
      <c r="DK80" s="48"/>
      <c r="DL80" s="48"/>
      <c r="DM80" s="48"/>
      <c r="DN80" s="48"/>
      <c r="DO80" s="48"/>
      <c r="DP80" s="48"/>
      <c r="DQ80" s="48"/>
      <c r="DR80" s="48"/>
      <c r="DS80" s="48"/>
      <c r="DT80" s="48"/>
      <c r="DU80" s="48"/>
      <c r="DV80" s="48"/>
      <c r="DW80" s="48"/>
      <c r="DX80" s="48"/>
      <c r="DY80" s="48"/>
      <c r="DZ80" s="48"/>
      <c r="EA80" s="48"/>
      <c r="EB80" s="48"/>
      <c r="EC80" s="48"/>
      <c r="ED80" s="48"/>
      <c r="EE80" s="48"/>
      <c r="EF80" s="48"/>
      <c r="EG80" s="48"/>
      <c r="EH80" s="48"/>
      <c r="EI80" s="48"/>
      <c r="EJ80" s="48"/>
      <c r="EK80" s="48"/>
      <c r="EL80" s="48"/>
      <c r="EM80" s="48"/>
      <c r="EN80" s="48"/>
      <c r="EO80" s="48"/>
      <c r="EP80" s="48"/>
      <c r="EQ80" s="48"/>
      <c r="ER80" s="48"/>
      <c r="ES80" s="48"/>
      <c r="ET80" s="48"/>
      <c r="EU80" s="48"/>
      <c r="EV80" s="48"/>
      <c r="EW80" s="48"/>
      <c r="EX80" s="48"/>
      <c r="EY80" s="48"/>
      <c r="EZ80" s="48"/>
      <c r="FA80" s="48"/>
      <c r="FB80" s="48"/>
      <c r="FC80" s="48"/>
      <c r="FD80" s="48"/>
      <c r="FE80" s="48"/>
      <c r="FF80" s="48"/>
      <c r="FG80" s="48"/>
      <c r="FH80" s="48"/>
      <c r="FI80" s="48"/>
      <c r="FJ80" s="48"/>
      <c r="FK80" s="48"/>
      <c r="FL80" s="48"/>
      <c r="FM80" s="48"/>
      <c r="FN80" s="48"/>
      <c r="FO80" s="48"/>
      <c r="FP80" s="48"/>
      <c r="FQ80" s="48"/>
      <c r="FR80" s="48"/>
      <c r="FS80" s="48"/>
      <c r="FT80" s="48"/>
      <c r="FU80" s="48"/>
      <c r="FV80" s="48"/>
      <c r="FW80" s="48"/>
      <c r="FX80" s="48"/>
      <c r="FY80" s="48"/>
      <c r="FZ80" s="48"/>
      <c r="GA80" s="48"/>
      <c r="GB80" s="48"/>
      <c r="GC80" s="48"/>
      <c r="GD80" s="48"/>
      <c r="GE80" s="48"/>
      <c r="GF80" s="48"/>
      <c r="GG80" s="48"/>
      <c r="GH80" s="48"/>
      <c r="GI80" s="48"/>
      <c r="GJ80" s="48"/>
      <c r="GK80" s="48"/>
      <c r="GL80" s="48"/>
      <c r="GM80" s="48"/>
      <c r="GN80" s="48"/>
      <c r="GO80" s="48"/>
      <c r="GP80" s="48"/>
      <c r="GQ80" s="48"/>
      <c r="GR80" s="48"/>
      <c r="GS80" s="48"/>
      <c r="GT80" s="48"/>
      <c r="GU80" s="48"/>
      <c r="GV80" s="48"/>
      <c r="GW80" s="48"/>
      <c r="GX80" s="48"/>
      <c r="GY80" s="48"/>
      <c r="GZ80" s="48"/>
      <c r="HA80" s="48"/>
      <c r="HB80" s="48"/>
      <c r="HC80" s="48"/>
      <c r="HD80" s="48"/>
      <c r="HE80" s="48"/>
      <c r="HF80" s="48"/>
      <c r="HG80" s="48"/>
      <c r="HH80" s="48"/>
      <c r="HI80" s="48"/>
      <c r="HJ80" s="48"/>
      <c r="HK80" s="48"/>
      <c r="HL80" s="48"/>
      <c r="HM80" s="48"/>
      <c r="HN80" s="48"/>
      <c r="HO80" s="48"/>
      <c r="HP80" s="48"/>
      <c r="HQ80" s="48"/>
      <c r="HR80" s="48"/>
      <c r="HS80" s="48"/>
      <c r="HT80" s="48"/>
      <c r="HU80" s="48"/>
      <c r="HV80" s="48"/>
      <c r="HW80" s="48"/>
      <c r="HX80" s="48"/>
      <c r="HY80" s="48"/>
      <c r="HZ80" s="48"/>
      <c r="IA80" s="48"/>
      <c r="IB80" s="48"/>
      <c r="IC80" s="48"/>
      <c r="ID80" s="48"/>
      <c r="IE80" s="48"/>
      <c r="IF80" s="48"/>
      <c r="IG80" s="48"/>
      <c r="IH80" s="48"/>
      <c r="II80" s="48"/>
      <c r="IJ80" s="48"/>
      <c r="IK80" s="48"/>
      <c r="IL80" s="48"/>
      <c r="IM80" s="48"/>
    </row>
    <row r="81" spans="1:247" s="113" customFormat="1" ht="15.75" customHeight="1" x14ac:dyDescent="0.2">
      <c r="A81" s="111"/>
      <c r="B81" s="111"/>
      <c r="C81" s="111"/>
      <c r="D81" s="111"/>
      <c r="E81" s="111"/>
      <c r="F81" s="49"/>
      <c r="G81" s="112"/>
      <c r="H81" s="112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48"/>
      <c r="AS81" s="48"/>
      <c r="AT81" s="48"/>
      <c r="AU81" s="48"/>
      <c r="AV81" s="48"/>
      <c r="AW81" s="48"/>
      <c r="AX81" s="48"/>
      <c r="AY81" s="48"/>
      <c r="AZ81" s="48"/>
      <c r="BA81" s="48"/>
      <c r="BB81" s="48"/>
      <c r="BC81" s="48"/>
      <c r="BD81" s="48"/>
      <c r="BE81" s="48"/>
      <c r="BF81" s="48"/>
      <c r="BG81" s="48"/>
      <c r="BH81" s="48"/>
      <c r="BI81" s="48"/>
      <c r="BJ81" s="48"/>
      <c r="BK81" s="48"/>
      <c r="BL81" s="48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8"/>
      <c r="CA81" s="48"/>
      <c r="CB81" s="48"/>
      <c r="CC81" s="48"/>
      <c r="CD81" s="48"/>
      <c r="CE81" s="48"/>
      <c r="CF81" s="48"/>
      <c r="CG81" s="48"/>
      <c r="CH81" s="48"/>
      <c r="CI81" s="48"/>
      <c r="CJ81" s="48"/>
      <c r="CK81" s="48"/>
      <c r="CL81" s="48"/>
      <c r="CM81" s="48"/>
      <c r="CN81" s="48"/>
      <c r="CO81" s="48"/>
      <c r="CP81" s="48"/>
      <c r="CQ81" s="48"/>
      <c r="CR81" s="48"/>
      <c r="CS81" s="48"/>
      <c r="CT81" s="48"/>
      <c r="CU81" s="48"/>
      <c r="CV81" s="48"/>
      <c r="CW81" s="48"/>
      <c r="CX81" s="48"/>
      <c r="CY81" s="48"/>
      <c r="CZ81" s="48"/>
      <c r="DA81" s="48"/>
      <c r="DB81" s="48"/>
      <c r="DC81" s="48"/>
      <c r="DD81" s="48"/>
      <c r="DE81" s="48"/>
      <c r="DF81" s="48"/>
      <c r="DG81" s="48"/>
      <c r="DH81" s="48"/>
      <c r="DI81" s="48"/>
      <c r="DJ81" s="48"/>
      <c r="DK81" s="48"/>
      <c r="DL81" s="48"/>
      <c r="DM81" s="48"/>
      <c r="DN81" s="48"/>
      <c r="DO81" s="48"/>
      <c r="DP81" s="48"/>
      <c r="DQ81" s="48"/>
      <c r="DR81" s="48"/>
      <c r="DS81" s="48"/>
      <c r="DT81" s="48"/>
      <c r="DU81" s="48"/>
      <c r="DV81" s="48"/>
      <c r="DW81" s="48"/>
      <c r="DX81" s="48"/>
      <c r="DY81" s="48"/>
      <c r="DZ81" s="48"/>
      <c r="EA81" s="48"/>
      <c r="EB81" s="48"/>
      <c r="EC81" s="48"/>
      <c r="ED81" s="48"/>
      <c r="EE81" s="48"/>
      <c r="EF81" s="48"/>
      <c r="EG81" s="48"/>
      <c r="EH81" s="48"/>
      <c r="EI81" s="48"/>
      <c r="EJ81" s="48"/>
      <c r="EK81" s="48"/>
      <c r="EL81" s="48"/>
      <c r="EM81" s="48"/>
      <c r="EN81" s="48"/>
      <c r="EO81" s="48"/>
      <c r="EP81" s="48"/>
      <c r="EQ81" s="48"/>
      <c r="ER81" s="48"/>
      <c r="ES81" s="48"/>
      <c r="ET81" s="48"/>
      <c r="EU81" s="48"/>
      <c r="EV81" s="48"/>
      <c r="EW81" s="48"/>
      <c r="EX81" s="48"/>
      <c r="EY81" s="48"/>
      <c r="EZ81" s="48"/>
      <c r="FA81" s="48"/>
      <c r="FB81" s="48"/>
      <c r="FC81" s="48"/>
      <c r="FD81" s="48"/>
      <c r="FE81" s="48"/>
      <c r="FF81" s="48"/>
      <c r="FG81" s="48"/>
      <c r="FH81" s="48"/>
      <c r="FI81" s="48"/>
      <c r="FJ81" s="48"/>
      <c r="FK81" s="48"/>
      <c r="FL81" s="48"/>
      <c r="FM81" s="48"/>
      <c r="FN81" s="48"/>
      <c r="FO81" s="48"/>
      <c r="FP81" s="48"/>
      <c r="FQ81" s="48"/>
      <c r="FR81" s="48"/>
      <c r="FS81" s="48"/>
      <c r="FT81" s="48"/>
      <c r="FU81" s="48"/>
      <c r="FV81" s="48"/>
      <c r="FW81" s="48"/>
      <c r="FX81" s="48"/>
      <c r="FY81" s="48"/>
      <c r="FZ81" s="48"/>
      <c r="GA81" s="48"/>
      <c r="GB81" s="48"/>
      <c r="GC81" s="48"/>
      <c r="GD81" s="48"/>
      <c r="GE81" s="48"/>
      <c r="GF81" s="48"/>
      <c r="GG81" s="48"/>
      <c r="GH81" s="48"/>
      <c r="GI81" s="48"/>
      <c r="GJ81" s="48"/>
      <c r="GK81" s="48"/>
      <c r="GL81" s="48"/>
      <c r="GM81" s="48"/>
      <c r="GN81" s="48"/>
      <c r="GO81" s="48"/>
      <c r="GP81" s="48"/>
      <c r="GQ81" s="48"/>
      <c r="GR81" s="48"/>
      <c r="GS81" s="48"/>
      <c r="GT81" s="48"/>
      <c r="GU81" s="48"/>
      <c r="GV81" s="48"/>
      <c r="GW81" s="48"/>
      <c r="GX81" s="48"/>
      <c r="GY81" s="48"/>
      <c r="GZ81" s="48"/>
      <c r="HA81" s="48"/>
      <c r="HB81" s="48"/>
      <c r="HC81" s="48"/>
      <c r="HD81" s="48"/>
      <c r="HE81" s="48"/>
      <c r="HF81" s="48"/>
      <c r="HG81" s="48"/>
      <c r="HH81" s="48"/>
      <c r="HI81" s="48"/>
      <c r="HJ81" s="48"/>
      <c r="HK81" s="48"/>
      <c r="HL81" s="48"/>
      <c r="HM81" s="48"/>
      <c r="HN81" s="48"/>
      <c r="HO81" s="48"/>
      <c r="HP81" s="48"/>
      <c r="HQ81" s="48"/>
      <c r="HR81" s="48"/>
      <c r="HS81" s="48"/>
      <c r="HT81" s="48"/>
      <c r="HU81" s="48"/>
      <c r="HV81" s="48"/>
      <c r="HW81" s="48"/>
      <c r="HX81" s="48"/>
      <c r="HY81" s="48"/>
      <c r="HZ81" s="48"/>
      <c r="IA81" s="48"/>
      <c r="IB81" s="48"/>
      <c r="IC81" s="48"/>
      <c r="ID81" s="48"/>
      <c r="IE81" s="48"/>
      <c r="IF81" s="48"/>
      <c r="IG81" s="48"/>
      <c r="IH81" s="48"/>
      <c r="II81" s="48"/>
      <c r="IJ81" s="48"/>
      <c r="IK81" s="48"/>
      <c r="IL81" s="48"/>
      <c r="IM81" s="48"/>
    </row>
    <row r="82" spans="1:247" s="113" customFormat="1" ht="15.75" customHeight="1" x14ac:dyDescent="0.2">
      <c r="A82" s="111"/>
      <c r="B82" s="111"/>
      <c r="C82" s="111"/>
      <c r="D82" s="111"/>
      <c r="E82" s="111"/>
      <c r="F82" s="49"/>
      <c r="G82" s="112"/>
      <c r="H82" s="112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K82" s="48"/>
      <c r="AL82" s="48"/>
      <c r="AM82" s="48"/>
      <c r="AN82" s="48"/>
      <c r="AO82" s="48"/>
      <c r="AP82" s="48"/>
      <c r="AQ82" s="48"/>
      <c r="AR82" s="48"/>
      <c r="AS82" s="48"/>
      <c r="AT82" s="48"/>
      <c r="AU82" s="48"/>
      <c r="AV82" s="48"/>
      <c r="AW82" s="48"/>
      <c r="AX82" s="48"/>
      <c r="AY82" s="48"/>
      <c r="AZ82" s="48"/>
      <c r="BA82" s="48"/>
      <c r="BB82" s="48"/>
      <c r="BC82" s="48"/>
      <c r="BD82" s="48"/>
      <c r="BE82" s="48"/>
      <c r="BF82" s="48"/>
      <c r="BG82" s="48"/>
      <c r="BH82" s="48"/>
      <c r="BI82" s="48"/>
      <c r="BJ82" s="48"/>
      <c r="BK82" s="48"/>
      <c r="BL82" s="48"/>
      <c r="BM82" s="48"/>
      <c r="BN82" s="48"/>
      <c r="BO82" s="48"/>
      <c r="BP82" s="48"/>
      <c r="BQ82" s="48"/>
      <c r="BR82" s="48"/>
      <c r="BS82" s="48"/>
      <c r="BT82" s="48"/>
      <c r="BU82" s="48"/>
      <c r="BV82" s="48"/>
      <c r="BW82" s="48"/>
      <c r="BX82" s="48"/>
      <c r="BY82" s="48"/>
      <c r="BZ82" s="48"/>
      <c r="CA82" s="48"/>
      <c r="CB82" s="48"/>
      <c r="CC82" s="48"/>
      <c r="CD82" s="48"/>
      <c r="CE82" s="48"/>
      <c r="CF82" s="48"/>
      <c r="CG82" s="48"/>
      <c r="CH82" s="48"/>
      <c r="CI82" s="48"/>
      <c r="CJ82" s="48"/>
      <c r="CK82" s="48"/>
      <c r="CL82" s="48"/>
      <c r="CM82" s="48"/>
      <c r="CN82" s="48"/>
      <c r="CO82" s="48"/>
      <c r="CP82" s="48"/>
      <c r="CQ82" s="48"/>
      <c r="CR82" s="48"/>
      <c r="CS82" s="48"/>
      <c r="CT82" s="48"/>
      <c r="CU82" s="48"/>
      <c r="CV82" s="48"/>
      <c r="CW82" s="48"/>
      <c r="CX82" s="48"/>
      <c r="CY82" s="48"/>
      <c r="CZ82" s="48"/>
      <c r="DA82" s="48"/>
      <c r="DB82" s="48"/>
      <c r="DC82" s="48"/>
      <c r="DD82" s="48"/>
      <c r="DE82" s="48"/>
      <c r="DF82" s="48"/>
      <c r="DG82" s="48"/>
      <c r="DH82" s="48"/>
      <c r="DI82" s="48"/>
      <c r="DJ82" s="48"/>
      <c r="DK82" s="48"/>
      <c r="DL82" s="48"/>
      <c r="DM82" s="48"/>
      <c r="DN82" s="48"/>
      <c r="DO82" s="48"/>
      <c r="DP82" s="48"/>
      <c r="DQ82" s="48"/>
      <c r="DR82" s="48"/>
      <c r="DS82" s="48"/>
      <c r="DT82" s="48"/>
      <c r="DU82" s="48"/>
      <c r="DV82" s="48"/>
      <c r="DW82" s="48"/>
      <c r="DX82" s="48"/>
      <c r="DY82" s="48"/>
      <c r="DZ82" s="48"/>
      <c r="EA82" s="48"/>
      <c r="EB82" s="48"/>
      <c r="EC82" s="48"/>
      <c r="ED82" s="48"/>
      <c r="EE82" s="48"/>
      <c r="EF82" s="48"/>
      <c r="EG82" s="48"/>
      <c r="EH82" s="48"/>
      <c r="EI82" s="48"/>
      <c r="EJ82" s="48"/>
      <c r="EK82" s="48"/>
      <c r="EL82" s="48"/>
      <c r="EM82" s="48"/>
      <c r="EN82" s="48"/>
      <c r="EO82" s="48"/>
      <c r="EP82" s="48"/>
      <c r="EQ82" s="48"/>
      <c r="ER82" s="48"/>
      <c r="ES82" s="48"/>
      <c r="ET82" s="48"/>
      <c r="EU82" s="48"/>
      <c r="EV82" s="48"/>
      <c r="EW82" s="48"/>
      <c r="EX82" s="48"/>
      <c r="EY82" s="48"/>
      <c r="EZ82" s="48"/>
      <c r="FA82" s="48"/>
      <c r="FB82" s="48"/>
      <c r="FC82" s="48"/>
      <c r="FD82" s="48"/>
      <c r="FE82" s="48"/>
      <c r="FF82" s="48"/>
      <c r="FG82" s="48"/>
      <c r="FH82" s="48"/>
      <c r="FI82" s="48"/>
      <c r="FJ82" s="48"/>
      <c r="FK82" s="48"/>
      <c r="FL82" s="48"/>
      <c r="FM82" s="48"/>
      <c r="FN82" s="48"/>
      <c r="FO82" s="48"/>
      <c r="FP82" s="48"/>
      <c r="FQ82" s="48"/>
      <c r="FR82" s="48"/>
      <c r="FS82" s="48"/>
      <c r="FT82" s="48"/>
      <c r="FU82" s="48"/>
      <c r="FV82" s="48"/>
      <c r="FW82" s="48"/>
      <c r="FX82" s="48"/>
      <c r="FY82" s="48"/>
      <c r="FZ82" s="48"/>
      <c r="GA82" s="48"/>
      <c r="GB82" s="48"/>
      <c r="GC82" s="48"/>
      <c r="GD82" s="48"/>
      <c r="GE82" s="48"/>
      <c r="GF82" s="48"/>
      <c r="GG82" s="48"/>
      <c r="GH82" s="48"/>
      <c r="GI82" s="48"/>
      <c r="GJ82" s="48"/>
      <c r="GK82" s="48"/>
      <c r="GL82" s="48"/>
      <c r="GM82" s="48"/>
      <c r="GN82" s="48"/>
      <c r="GO82" s="48"/>
      <c r="GP82" s="48"/>
      <c r="GQ82" s="48"/>
      <c r="GR82" s="48"/>
      <c r="GS82" s="48"/>
      <c r="GT82" s="48"/>
      <c r="GU82" s="48"/>
      <c r="GV82" s="48"/>
      <c r="GW82" s="48"/>
      <c r="GX82" s="48"/>
      <c r="GY82" s="48"/>
      <c r="GZ82" s="48"/>
      <c r="HA82" s="48"/>
      <c r="HB82" s="48"/>
      <c r="HC82" s="48"/>
      <c r="HD82" s="48"/>
      <c r="HE82" s="48"/>
      <c r="HF82" s="48"/>
      <c r="HG82" s="48"/>
      <c r="HH82" s="48"/>
      <c r="HI82" s="48"/>
      <c r="HJ82" s="48"/>
      <c r="HK82" s="48"/>
      <c r="HL82" s="48"/>
      <c r="HM82" s="48"/>
      <c r="HN82" s="48"/>
      <c r="HO82" s="48"/>
      <c r="HP82" s="48"/>
      <c r="HQ82" s="48"/>
      <c r="HR82" s="48"/>
      <c r="HS82" s="48"/>
      <c r="HT82" s="48"/>
      <c r="HU82" s="48"/>
      <c r="HV82" s="48"/>
      <c r="HW82" s="48"/>
      <c r="HX82" s="48"/>
      <c r="HY82" s="48"/>
      <c r="HZ82" s="48"/>
      <c r="IA82" s="48"/>
      <c r="IB82" s="48"/>
      <c r="IC82" s="48"/>
      <c r="ID82" s="48"/>
      <c r="IE82" s="48"/>
      <c r="IF82" s="48"/>
      <c r="IG82" s="48"/>
      <c r="IH82" s="48"/>
      <c r="II82" s="48"/>
      <c r="IJ82" s="48"/>
      <c r="IK82" s="48"/>
      <c r="IL82" s="48"/>
      <c r="IM82" s="48"/>
    </row>
    <row r="83" spans="1:247" ht="12.75" customHeight="1" x14ac:dyDescent="0.2">
      <c r="A83" s="1" t="s">
        <v>52</v>
      </c>
      <c r="G83" s="12"/>
      <c r="H83" s="12"/>
    </row>
    <row r="84" spans="1:247" ht="12.75" customHeight="1" x14ac:dyDescent="0.2">
      <c r="B84" s="208" t="s">
        <v>53</v>
      </c>
      <c r="C84" s="208"/>
      <c r="D84" s="203" t="s">
        <v>253</v>
      </c>
      <c r="E84" s="203"/>
      <c r="F84" s="203"/>
      <c r="G84" s="14" t="s">
        <v>54</v>
      </c>
    </row>
    <row r="85" spans="1:247" ht="12.75" customHeight="1" x14ac:dyDescent="0.2">
      <c r="C85" s="201" t="s">
        <v>55</v>
      </c>
      <c r="D85" s="201"/>
      <c r="E85" s="201"/>
      <c r="G85" s="27" t="s">
        <v>56</v>
      </c>
    </row>
    <row r="86" spans="1:247" s="1" customFormat="1" ht="12.75" customHeight="1" x14ac:dyDescent="0.2">
      <c r="B86" s="202" t="s">
        <v>57</v>
      </c>
      <c r="C86" s="202"/>
      <c r="D86" s="203" t="s">
        <v>249</v>
      </c>
      <c r="E86" s="203"/>
      <c r="F86" s="203"/>
      <c r="G86" s="14" t="s">
        <v>54</v>
      </c>
      <c r="H86" s="13"/>
    </row>
    <row r="87" spans="1:247" s="1" customFormat="1" ht="12" customHeight="1" x14ac:dyDescent="0.2">
      <c r="C87" s="201" t="s">
        <v>55</v>
      </c>
      <c r="D87" s="201"/>
      <c r="E87" s="201"/>
      <c r="G87" s="27" t="s">
        <v>56</v>
      </c>
      <c r="H87" s="13"/>
    </row>
    <row r="88" spans="1:247" x14ac:dyDescent="0.2"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  <c r="CB88" s="20"/>
      <c r="CC88" s="20"/>
      <c r="CD88" s="20"/>
      <c r="CE88" s="20"/>
      <c r="CF88" s="20"/>
      <c r="CG88" s="20"/>
      <c r="CH88" s="20"/>
      <c r="CI88" s="20"/>
      <c r="CJ88" s="20"/>
      <c r="CK88" s="20"/>
      <c r="CL88" s="20"/>
      <c r="CM88" s="20"/>
      <c r="CN88" s="20"/>
      <c r="CO88" s="20"/>
      <c r="CP88" s="20"/>
      <c r="CQ88" s="20"/>
      <c r="CR88" s="20"/>
      <c r="CS88" s="20"/>
      <c r="CT88" s="20"/>
      <c r="CU88" s="20"/>
      <c r="CV88" s="20"/>
      <c r="CW88" s="20"/>
      <c r="CX88" s="20"/>
      <c r="CY88" s="20"/>
      <c r="CZ88" s="20"/>
      <c r="DA88" s="20"/>
      <c r="DB88" s="20"/>
      <c r="DC88" s="20"/>
      <c r="DD88" s="20"/>
      <c r="DE88" s="20"/>
      <c r="DF88" s="20"/>
      <c r="DG88" s="20"/>
      <c r="DH88" s="20"/>
      <c r="DI88" s="20"/>
      <c r="DJ88" s="20"/>
      <c r="DK88" s="20"/>
      <c r="DL88" s="20"/>
      <c r="DM88" s="20"/>
      <c r="DN88" s="20"/>
      <c r="DO88" s="20"/>
      <c r="DP88" s="20"/>
      <c r="DQ88" s="20"/>
      <c r="DR88" s="20"/>
      <c r="DS88" s="20"/>
      <c r="DT88" s="20"/>
      <c r="DU88" s="20"/>
      <c r="DV88" s="20"/>
      <c r="DW88" s="20"/>
      <c r="DX88" s="20"/>
      <c r="DY88" s="20"/>
      <c r="DZ88" s="20"/>
      <c r="EA88" s="20"/>
      <c r="EB88" s="20"/>
      <c r="EC88" s="20"/>
      <c r="ED88" s="20"/>
      <c r="EE88" s="20"/>
      <c r="EF88" s="20"/>
      <c r="EG88" s="20"/>
      <c r="EH88" s="20"/>
      <c r="EI88" s="20"/>
      <c r="EJ88" s="20"/>
      <c r="EK88" s="20"/>
      <c r="EL88" s="20"/>
      <c r="EM88" s="20"/>
      <c r="EN88" s="20"/>
      <c r="EO88" s="20"/>
      <c r="EP88" s="20"/>
      <c r="EQ88" s="20"/>
      <c r="ER88" s="20"/>
      <c r="ES88" s="20"/>
      <c r="ET88" s="20"/>
      <c r="EU88" s="20"/>
      <c r="EV88" s="20"/>
      <c r="EW88" s="20"/>
      <c r="EX88" s="20"/>
      <c r="EY88" s="20"/>
      <c r="EZ88" s="20"/>
      <c r="FA88" s="20"/>
      <c r="FB88" s="20"/>
      <c r="FC88" s="20"/>
      <c r="FD88" s="20"/>
      <c r="FE88" s="20"/>
      <c r="FF88" s="20"/>
      <c r="FG88" s="20"/>
      <c r="FH88" s="20"/>
      <c r="FI88" s="20"/>
      <c r="FJ88" s="20"/>
      <c r="FK88" s="20"/>
      <c r="FL88" s="20"/>
      <c r="FM88" s="20"/>
      <c r="FN88" s="20"/>
      <c r="FO88" s="20"/>
      <c r="FP88" s="20"/>
      <c r="FQ88" s="20"/>
      <c r="FR88" s="20"/>
      <c r="FS88" s="20"/>
      <c r="FT88" s="20"/>
      <c r="FU88" s="20"/>
      <c r="FV88" s="20"/>
      <c r="FW88" s="20"/>
      <c r="FX88" s="20"/>
      <c r="FY88" s="20"/>
      <c r="FZ88" s="20"/>
      <c r="GA88" s="20"/>
      <c r="GB88" s="20"/>
      <c r="GC88" s="20"/>
      <c r="GD88" s="20"/>
      <c r="GE88" s="20"/>
      <c r="GF88" s="20"/>
      <c r="GG88" s="20"/>
      <c r="GH88" s="20"/>
      <c r="GI88" s="20"/>
      <c r="GJ88" s="20"/>
      <c r="GK88" s="20"/>
      <c r="GL88" s="20"/>
      <c r="GM88" s="20"/>
      <c r="GN88" s="20"/>
      <c r="GO88" s="20"/>
      <c r="GP88" s="20"/>
      <c r="GQ88" s="20"/>
      <c r="GR88" s="20"/>
      <c r="GS88" s="20"/>
      <c r="GT88" s="20"/>
      <c r="GU88" s="20"/>
      <c r="GV88" s="20"/>
      <c r="GW88" s="20"/>
      <c r="GX88" s="20"/>
      <c r="GY88" s="20"/>
      <c r="GZ88" s="20"/>
      <c r="HA88" s="20"/>
      <c r="HB88" s="20"/>
      <c r="HC88" s="20"/>
      <c r="HD88" s="20"/>
      <c r="HE88" s="20"/>
      <c r="HF88" s="20"/>
      <c r="HG88" s="20"/>
      <c r="HH88" s="20"/>
      <c r="HI88" s="20"/>
      <c r="HJ88" s="20"/>
      <c r="HK88" s="20"/>
      <c r="HL88" s="20"/>
      <c r="HM88" s="20"/>
      <c r="HN88" s="20"/>
      <c r="HO88" s="20"/>
      <c r="HP88" s="20"/>
      <c r="HQ88" s="20"/>
      <c r="HR88" s="20"/>
      <c r="HS88" s="20"/>
      <c r="HT88" s="20"/>
      <c r="HU88" s="20"/>
      <c r="HV88" s="20"/>
      <c r="HW88" s="20"/>
      <c r="HX88" s="20"/>
      <c r="HY88" s="20"/>
      <c r="HZ88" s="20"/>
      <c r="IA88" s="20"/>
      <c r="IB88" s="20"/>
      <c r="IC88" s="20"/>
      <c r="ID88" s="20"/>
      <c r="IE88" s="20"/>
      <c r="IF88" s="20"/>
      <c r="IG88" s="20"/>
      <c r="IH88" s="20"/>
      <c r="II88" s="20"/>
      <c r="IJ88" s="20"/>
      <c r="IK88" s="20"/>
      <c r="IL88" s="20"/>
      <c r="IM88" s="20"/>
    </row>
    <row r="89" spans="1:247" s="1" customFormat="1" x14ac:dyDescent="0.2">
      <c r="B89" s="1" t="s">
        <v>58</v>
      </c>
      <c r="G89" s="13"/>
      <c r="H89" s="13"/>
    </row>
  </sheetData>
  <mergeCells count="90">
    <mergeCell ref="E3:G3"/>
    <mergeCell ref="E4:G4"/>
    <mergeCell ref="E5:G5"/>
    <mergeCell ref="E6:G6"/>
    <mergeCell ref="E8:G8"/>
    <mergeCell ref="A54:E54"/>
    <mergeCell ref="A21:E21"/>
    <mergeCell ref="A22:E22"/>
    <mergeCell ref="A11:D11"/>
    <mergeCell ref="E9:G9"/>
    <mergeCell ref="E11:G11"/>
    <mergeCell ref="A30:E30"/>
    <mergeCell ref="A31:E31"/>
    <mergeCell ref="A32:E32"/>
    <mergeCell ref="A33:E33"/>
    <mergeCell ref="A34:E34"/>
    <mergeCell ref="A35:E35"/>
    <mergeCell ref="A36:E36"/>
    <mergeCell ref="A37:E37"/>
    <mergeCell ref="A40:E40"/>
    <mergeCell ref="A45:E45"/>
    <mergeCell ref="A6:D6"/>
    <mergeCell ref="A7:E7"/>
    <mergeCell ref="F7:G7"/>
    <mergeCell ref="A9:D9"/>
    <mergeCell ref="A29:E29"/>
    <mergeCell ref="A23:E23"/>
    <mergeCell ref="A24:E24"/>
    <mergeCell ref="A28:E28"/>
    <mergeCell ref="A25:E25"/>
    <mergeCell ref="A26:E26"/>
    <mergeCell ref="A27:E27"/>
    <mergeCell ref="F1:H1"/>
    <mergeCell ref="A70:E70"/>
    <mergeCell ref="A3:D3"/>
    <mergeCell ref="A4:D4"/>
    <mergeCell ref="C15:E15"/>
    <mergeCell ref="F15:G15"/>
    <mergeCell ref="A5:D5"/>
    <mergeCell ref="B13:G13"/>
    <mergeCell ref="A16:E16"/>
    <mergeCell ref="A17:E17"/>
    <mergeCell ref="A18:E18"/>
    <mergeCell ref="C14:F14"/>
    <mergeCell ref="A19:E19"/>
    <mergeCell ref="A20:E20"/>
    <mergeCell ref="A38:E38"/>
    <mergeCell ref="A39:E39"/>
    <mergeCell ref="A46:E46"/>
    <mergeCell ref="A47:E47"/>
    <mergeCell ref="A48:E48"/>
    <mergeCell ref="A41:E41"/>
    <mergeCell ref="A42:E42"/>
    <mergeCell ref="A43:E43"/>
    <mergeCell ref="A44:E44"/>
    <mergeCell ref="A49:E49"/>
    <mergeCell ref="A50:E50"/>
    <mergeCell ref="A51:E51"/>
    <mergeCell ref="A52:E52"/>
    <mergeCell ref="A53:E53"/>
    <mergeCell ref="A57:E57"/>
    <mergeCell ref="A59:E59"/>
    <mergeCell ref="A60:E60"/>
    <mergeCell ref="A55:E55"/>
    <mergeCell ref="A56:E56"/>
    <mergeCell ref="A58:E58"/>
    <mergeCell ref="A61:E61"/>
    <mergeCell ref="A69:E69"/>
    <mergeCell ref="A72:E72"/>
    <mergeCell ref="A62:E62"/>
    <mergeCell ref="A63:E63"/>
    <mergeCell ref="A66:E66"/>
    <mergeCell ref="A67:E67"/>
    <mergeCell ref="A68:E68"/>
    <mergeCell ref="A71:E71"/>
    <mergeCell ref="A64:E64"/>
    <mergeCell ref="A65:E65"/>
    <mergeCell ref="A73:E73"/>
    <mergeCell ref="C87:E87"/>
    <mergeCell ref="B86:C86"/>
    <mergeCell ref="D86:F86"/>
    <mergeCell ref="A74:E74"/>
    <mergeCell ref="A79:E79"/>
    <mergeCell ref="B84:C84"/>
    <mergeCell ref="D84:F84"/>
    <mergeCell ref="C85:E85"/>
    <mergeCell ref="A75:E75"/>
    <mergeCell ref="A76:E76"/>
    <mergeCell ref="A77:E77"/>
    <mergeCell ref="A78:E78"/>
  </mergeCells>
  <phoneticPr fontId="7" type="noConversion"/>
  <pageMargins left="0.89" right="0.3" top="0.17" bottom="0.16" header="0.19" footer="0.16"/>
  <pageSetup scale="80" orientation="portrait" r:id="rId1"/>
  <headerFooter alignWithMargins="0"/>
  <rowBreaks count="1" manualBreakCount="1">
    <brk id="5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4"/>
  </sheetPr>
  <dimension ref="A1:G51"/>
  <sheetViews>
    <sheetView zoomScale="80" zoomScaleNormal="80" workbookViewId="0">
      <selection activeCell="F41" sqref="F41:G42"/>
    </sheetView>
  </sheetViews>
  <sheetFormatPr defaultColWidth="8.85546875" defaultRowHeight="12.75" x14ac:dyDescent="0.2"/>
  <cols>
    <col min="1" max="1" width="3.140625" style="4" customWidth="1"/>
    <col min="2" max="2" width="14.7109375" style="4" customWidth="1"/>
    <col min="3" max="3" width="13.5703125" style="4" customWidth="1"/>
    <col min="4" max="4" width="20" style="4" customWidth="1"/>
    <col min="5" max="5" width="10.7109375" style="4" customWidth="1"/>
    <col min="6" max="6" width="14.5703125" style="34" customWidth="1"/>
    <col min="7" max="7" width="14.140625" style="4" customWidth="1"/>
    <col min="8" max="16384" width="8.85546875" style="4"/>
  </cols>
  <sheetData>
    <row r="1" spans="1:7" ht="12.75" customHeight="1" x14ac:dyDescent="0.2">
      <c r="E1" s="45"/>
      <c r="F1" s="45"/>
      <c r="G1" s="53"/>
    </row>
    <row r="2" spans="1:7" x14ac:dyDescent="0.2">
      <c r="A2" s="33"/>
      <c r="B2" s="33"/>
      <c r="C2" s="33"/>
      <c r="D2" s="33"/>
      <c r="E2" s="33"/>
      <c r="F2" s="35"/>
    </row>
    <row r="3" spans="1:7" ht="12.75" customHeight="1" x14ac:dyDescent="0.2">
      <c r="A3" s="257" t="s">
        <v>0</v>
      </c>
      <c r="B3" s="257"/>
      <c r="C3" s="257"/>
      <c r="D3" s="258" t="s">
        <v>247</v>
      </c>
      <c r="E3" s="258"/>
      <c r="F3" s="258"/>
    </row>
    <row r="4" spans="1:7" ht="12.75" customHeight="1" x14ac:dyDescent="0.2">
      <c r="A4" s="33"/>
      <c r="B4" s="33"/>
      <c r="C4" s="33"/>
      <c r="D4" s="54"/>
      <c r="E4" s="54"/>
      <c r="F4" s="54"/>
    </row>
    <row r="5" spans="1:7" ht="12.75" customHeight="1" x14ac:dyDescent="0.2">
      <c r="A5" s="33"/>
      <c r="B5" s="33"/>
      <c r="C5" s="33"/>
      <c r="D5" s="54"/>
      <c r="E5" s="54"/>
      <c r="F5" s="54"/>
    </row>
    <row r="6" spans="1:7" ht="12.75" customHeight="1" x14ac:dyDescent="0.2">
      <c r="A6" s="33"/>
      <c r="B6" s="98"/>
      <c r="C6" s="101" t="s">
        <v>268</v>
      </c>
      <c r="D6" s="101"/>
      <c r="E6" s="101"/>
      <c r="F6" s="101"/>
      <c r="G6" s="5"/>
    </row>
    <row r="7" spans="1:7" ht="12.75" customHeight="1" x14ac:dyDescent="0.25">
      <c r="A7" s="33"/>
      <c r="B7" s="33"/>
      <c r="C7" s="228" t="s">
        <v>286</v>
      </c>
      <c r="D7" s="228"/>
      <c r="E7" s="228"/>
      <c r="F7" s="228"/>
      <c r="G7" s="68"/>
    </row>
    <row r="8" spans="1:7" ht="12.75" customHeight="1" thickBot="1" x14ac:dyDescent="0.25">
      <c r="F8" s="36"/>
      <c r="G8" s="55" t="s">
        <v>93</v>
      </c>
    </row>
    <row r="9" spans="1:7" ht="57.75" customHeight="1" thickBot="1" x14ac:dyDescent="0.25">
      <c r="A9" s="88" t="s">
        <v>59</v>
      </c>
      <c r="B9" s="89"/>
      <c r="C9" s="89"/>
      <c r="D9" s="89"/>
      <c r="E9" s="90" t="s">
        <v>4</v>
      </c>
      <c r="F9" s="142" t="s">
        <v>289</v>
      </c>
      <c r="G9" s="169" t="s">
        <v>290</v>
      </c>
    </row>
    <row r="10" spans="1:7" ht="12.75" customHeight="1" x14ac:dyDescent="0.2">
      <c r="A10" s="259" t="s">
        <v>140</v>
      </c>
      <c r="B10" s="260"/>
      <c r="C10" s="260"/>
      <c r="D10" s="260"/>
      <c r="E10" s="179" t="s">
        <v>5</v>
      </c>
      <c r="F10" s="114">
        <v>7377434</v>
      </c>
      <c r="G10" s="114">
        <v>7386774</v>
      </c>
    </row>
    <row r="11" spans="1:7" ht="12.75" customHeight="1" x14ac:dyDescent="0.2">
      <c r="A11" s="249" t="s">
        <v>141</v>
      </c>
      <c r="B11" s="250"/>
      <c r="C11" s="250"/>
      <c r="D11" s="250"/>
      <c r="E11" s="180" t="s">
        <v>6</v>
      </c>
      <c r="F11" s="175">
        <v>-6104725</v>
      </c>
      <c r="G11" s="175">
        <v>-5595851</v>
      </c>
    </row>
    <row r="12" spans="1:7" ht="12.75" customHeight="1" x14ac:dyDescent="0.2">
      <c r="A12" s="261" t="s">
        <v>142</v>
      </c>
      <c r="B12" s="262"/>
      <c r="C12" s="262"/>
      <c r="D12" s="262"/>
      <c r="E12" s="181" t="s">
        <v>7</v>
      </c>
      <c r="F12" s="115">
        <f>F10+F11</f>
        <v>1272709</v>
      </c>
      <c r="G12" s="115">
        <f>SUM(G10:G11)</f>
        <v>1790923</v>
      </c>
    </row>
    <row r="13" spans="1:7" x14ac:dyDescent="0.2">
      <c r="A13" s="249" t="s">
        <v>143</v>
      </c>
      <c r="B13" s="250"/>
      <c r="C13" s="250"/>
      <c r="D13" s="250"/>
      <c r="E13" s="180" t="s">
        <v>9</v>
      </c>
      <c r="F13" s="175">
        <v>-319501</v>
      </c>
      <c r="G13" s="175">
        <v>-324690</v>
      </c>
    </row>
    <row r="14" spans="1:7" ht="12.75" customHeight="1" x14ac:dyDescent="0.2">
      <c r="A14" s="249" t="s">
        <v>86</v>
      </c>
      <c r="B14" s="250"/>
      <c r="C14" s="250"/>
      <c r="D14" s="250"/>
      <c r="E14" s="180" t="s">
        <v>10</v>
      </c>
      <c r="F14" s="116">
        <v>-2259793</v>
      </c>
      <c r="G14" s="116">
        <v>-2384816</v>
      </c>
    </row>
    <row r="15" spans="1:7" ht="12.75" customHeight="1" x14ac:dyDescent="0.2">
      <c r="A15" s="249" t="s">
        <v>87</v>
      </c>
      <c r="B15" s="250"/>
      <c r="C15" s="250"/>
      <c r="D15" s="250"/>
      <c r="E15" s="180" t="s">
        <v>11</v>
      </c>
      <c r="F15" s="116">
        <v>-8686103</v>
      </c>
      <c r="G15" s="116">
        <v>-6852187</v>
      </c>
    </row>
    <row r="16" spans="1:7" ht="12.75" customHeight="1" x14ac:dyDescent="0.2">
      <c r="A16" s="249" t="s">
        <v>85</v>
      </c>
      <c r="B16" s="250"/>
      <c r="C16" s="250"/>
      <c r="D16" s="250"/>
      <c r="E16" s="180" t="s">
        <v>13</v>
      </c>
      <c r="F16" s="116">
        <v>6762892</v>
      </c>
      <c r="G16" s="116">
        <v>5100450</v>
      </c>
    </row>
    <row r="17" spans="1:7" ht="12.75" customHeight="1" x14ac:dyDescent="0.2">
      <c r="A17" s="261" t="s">
        <v>144</v>
      </c>
      <c r="B17" s="262"/>
      <c r="C17" s="262"/>
      <c r="D17" s="262"/>
      <c r="E17" s="181" t="s">
        <v>16</v>
      </c>
      <c r="F17" s="117">
        <f>F12+F13+F14+F15+F16</f>
        <v>-3229796</v>
      </c>
      <c r="G17" s="117">
        <f>SUM(G12:G16)</f>
        <v>-2670320</v>
      </c>
    </row>
    <row r="18" spans="1:7" ht="12.75" customHeight="1" x14ac:dyDescent="0.2">
      <c r="A18" s="249" t="s">
        <v>145</v>
      </c>
      <c r="B18" s="250"/>
      <c r="C18" s="250"/>
      <c r="D18" s="250"/>
      <c r="E18" s="180" t="s">
        <v>17</v>
      </c>
      <c r="F18" s="116">
        <v>284457</v>
      </c>
      <c r="G18" s="116">
        <v>6176</v>
      </c>
    </row>
    <row r="19" spans="1:7" ht="12.75" customHeight="1" x14ac:dyDescent="0.2">
      <c r="A19" s="249" t="s">
        <v>146</v>
      </c>
      <c r="B19" s="250"/>
      <c r="C19" s="250"/>
      <c r="D19" s="250"/>
      <c r="E19" s="182" t="s">
        <v>19</v>
      </c>
      <c r="F19" s="175">
        <v>-2335271</v>
      </c>
      <c r="G19" s="175">
        <v>-3213588</v>
      </c>
    </row>
    <row r="20" spans="1:7" ht="24.75" customHeight="1" x14ac:dyDescent="0.2">
      <c r="A20" s="247" t="s">
        <v>147</v>
      </c>
      <c r="B20" s="248"/>
      <c r="C20" s="248"/>
      <c r="D20" s="248"/>
      <c r="E20" s="180" t="s">
        <v>20</v>
      </c>
      <c r="F20" s="175">
        <v>0</v>
      </c>
      <c r="G20" s="175">
        <v>460482</v>
      </c>
    </row>
    <row r="21" spans="1:7" x14ac:dyDescent="0.2">
      <c r="A21" s="249" t="s">
        <v>148</v>
      </c>
      <c r="B21" s="250"/>
      <c r="C21" s="250"/>
      <c r="D21" s="250"/>
      <c r="E21" s="182" t="s">
        <v>22</v>
      </c>
      <c r="F21" s="175">
        <v>0</v>
      </c>
      <c r="G21" s="175"/>
    </row>
    <row r="22" spans="1:7" x14ac:dyDescent="0.2">
      <c r="A22" s="249" t="s">
        <v>149</v>
      </c>
      <c r="B22" s="250"/>
      <c r="C22" s="250"/>
      <c r="D22" s="250"/>
      <c r="E22" s="180" t="s">
        <v>24</v>
      </c>
      <c r="F22" s="175">
        <v>0</v>
      </c>
      <c r="G22" s="175"/>
    </row>
    <row r="23" spans="1:7" ht="12.75" customHeight="1" x14ac:dyDescent="0.2">
      <c r="A23" s="245" t="s">
        <v>150</v>
      </c>
      <c r="B23" s="246"/>
      <c r="C23" s="246"/>
      <c r="D23" s="246"/>
      <c r="E23" s="183" t="s">
        <v>14</v>
      </c>
      <c r="F23" s="176">
        <f>F17+F18+F19</f>
        <v>-5280610</v>
      </c>
      <c r="G23" s="115">
        <f>SUM(G17:G22)</f>
        <v>-5417250</v>
      </c>
    </row>
    <row r="24" spans="1:7" s="37" customFormat="1" ht="12.75" customHeight="1" x14ac:dyDescent="0.2">
      <c r="A24" s="247" t="s">
        <v>151</v>
      </c>
      <c r="B24" s="248"/>
      <c r="C24" s="248"/>
      <c r="D24" s="248"/>
      <c r="E24" s="184" t="s">
        <v>152</v>
      </c>
      <c r="F24" s="115">
        <v>-4088</v>
      </c>
      <c r="G24" s="176">
        <v>-3977</v>
      </c>
    </row>
    <row r="25" spans="1:7" ht="25.5" customHeight="1" x14ac:dyDescent="0.2">
      <c r="A25" s="253" t="s">
        <v>153</v>
      </c>
      <c r="B25" s="254"/>
      <c r="C25" s="254"/>
      <c r="D25" s="254"/>
      <c r="E25" s="181" t="s">
        <v>31</v>
      </c>
      <c r="F25" s="172">
        <f>F23+F24</f>
        <v>-5284698</v>
      </c>
      <c r="G25" s="115">
        <f>SUM(G23:G24)</f>
        <v>-5421227</v>
      </c>
    </row>
    <row r="26" spans="1:7" ht="26.25" customHeight="1" x14ac:dyDescent="0.2">
      <c r="A26" s="247" t="s">
        <v>154</v>
      </c>
      <c r="B26" s="248"/>
      <c r="C26" s="248"/>
      <c r="D26" s="248"/>
      <c r="E26" s="185" t="s">
        <v>155</v>
      </c>
      <c r="F26" s="115">
        <v>0</v>
      </c>
      <c r="G26" s="116">
        <v>-1114385</v>
      </c>
    </row>
    <row r="27" spans="1:7" ht="12.75" customHeight="1" x14ac:dyDescent="0.2">
      <c r="A27" s="245" t="s">
        <v>251</v>
      </c>
      <c r="B27" s="246"/>
      <c r="C27" s="246"/>
      <c r="D27" s="246"/>
      <c r="E27" s="181" t="s">
        <v>36</v>
      </c>
      <c r="F27" s="172">
        <f>F25</f>
        <v>-5284698</v>
      </c>
      <c r="G27" s="115">
        <f>SUM(G25:G26)</f>
        <v>-6535612</v>
      </c>
    </row>
    <row r="28" spans="1:7" ht="11.25" customHeight="1" x14ac:dyDescent="0.2">
      <c r="A28" s="247" t="s">
        <v>156</v>
      </c>
      <c r="B28" s="248"/>
      <c r="C28" s="248"/>
      <c r="D28" s="248"/>
      <c r="E28" s="185"/>
      <c r="F28" s="116">
        <f>F25-F29</f>
        <v>-5269373</v>
      </c>
      <c r="G28" s="116">
        <v>-6534966</v>
      </c>
    </row>
    <row r="29" spans="1:7" ht="12" customHeight="1" x14ac:dyDescent="0.2">
      <c r="A29" s="247" t="s">
        <v>157</v>
      </c>
      <c r="B29" s="248"/>
      <c r="C29" s="248"/>
      <c r="D29" s="248"/>
      <c r="E29" s="185"/>
      <c r="F29" s="117">
        <v>-15325</v>
      </c>
      <c r="G29" s="116">
        <v>-646</v>
      </c>
    </row>
    <row r="30" spans="1:7" ht="27.75" customHeight="1" x14ac:dyDescent="0.2">
      <c r="A30" s="253" t="s">
        <v>158</v>
      </c>
      <c r="B30" s="254"/>
      <c r="C30" s="254"/>
      <c r="D30" s="254"/>
      <c r="E30" s="186" t="s">
        <v>45</v>
      </c>
      <c r="F30" s="116">
        <v>0</v>
      </c>
      <c r="G30" s="117">
        <f>G31</f>
        <v>0</v>
      </c>
    </row>
    <row r="31" spans="1:7" ht="25.5" customHeight="1" x14ac:dyDescent="0.2">
      <c r="A31" s="247" t="s">
        <v>263</v>
      </c>
      <c r="B31" s="248"/>
      <c r="C31" s="248"/>
      <c r="D31" s="248"/>
      <c r="E31" s="185" t="s">
        <v>160</v>
      </c>
      <c r="F31" s="117">
        <v>0</v>
      </c>
      <c r="G31" s="116"/>
    </row>
    <row r="32" spans="1:7" ht="27" customHeight="1" x14ac:dyDescent="0.2">
      <c r="A32" s="247" t="s">
        <v>159</v>
      </c>
      <c r="B32" s="248"/>
      <c r="C32" s="248"/>
      <c r="D32" s="248"/>
      <c r="E32" s="185" t="s">
        <v>128</v>
      </c>
      <c r="F32" s="117">
        <v>0</v>
      </c>
      <c r="G32" s="117">
        <v>0</v>
      </c>
    </row>
    <row r="33" spans="1:7" ht="12.75" customHeight="1" x14ac:dyDescent="0.2">
      <c r="A33" s="245" t="s">
        <v>161</v>
      </c>
      <c r="B33" s="246"/>
      <c r="C33" s="246"/>
      <c r="D33" s="246"/>
      <c r="E33" s="186" t="s">
        <v>162</v>
      </c>
      <c r="F33" s="170">
        <f>F27</f>
        <v>-5284698</v>
      </c>
      <c r="G33" s="117">
        <f>G30+G27</f>
        <v>-6535612</v>
      </c>
    </row>
    <row r="34" spans="1:7" ht="12.75" customHeight="1" x14ac:dyDescent="0.2">
      <c r="A34" s="247" t="s">
        <v>163</v>
      </c>
      <c r="B34" s="248"/>
      <c r="C34" s="248"/>
      <c r="D34" s="248"/>
      <c r="E34" s="185"/>
      <c r="F34" s="170"/>
      <c r="G34" s="102"/>
    </row>
    <row r="35" spans="1:7" ht="12.75" customHeight="1" x14ac:dyDescent="0.2">
      <c r="A35" s="247" t="s">
        <v>156</v>
      </c>
      <c r="B35" s="248"/>
      <c r="C35" s="248"/>
      <c r="D35" s="248"/>
      <c r="E35" s="185"/>
      <c r="F35" s="102">
        <f>F28</f>
        <v>-5269373</v>
      </c>
      <c r="G35" s="102">
        <f>G28</f>
        <v>-6534966</v>
      </c>
    </row>
    <row r="36" spans="1:7" ht="12.75" customHeight="1" x14ac:dyDescent="0.2">
      <c r="A36" s="247" t="s">
        <v>164</v>
      </c>
      <c r="B36" s="248"/>
      <c r="C36" s="248"/>
      <c r="D36" s="248"/>
      <c r="E36" s="185"/>
      <c r="F36" s="102">
        <v>-15325</v>
      </c>
      <c r="G36" s="102">
        <f>G29</f>
        <v>-646</v>
      </c>
    </row>
    <row r="37" spans="1:7" ht="12.75" customHeight="1" x14ac:dyDescent="0.2">
      <c r="A37" s="245" t="s">
        <v>165</v>
      </c>
      <c r="B37" s="246"/>
      <c r="C37" s="246"/>
      <c r="D37" s="246"/>
      <c r="E37" s="186" t="s">
        <v>166</v>
      </c>
      <c r="G37" s="102"/>
    </row>
    <row r="38" spans="1:7" x14ac:dyDescent="0.2">
      <c r="A38" s="247" t="s">
        <v>167</v>
      </c>
      <c r="B38" s="248"/>
      <c r="C38" s="248"/>
      <c r="D38" s="248"/>
      <c r="E38" s="185"/>
      <c r="F38" s="177"/>
      <c r="G38" s="102"/>
    </row>
    <row r="39" spans="1:7" x14ac:dyDescent="0.2">
      <c r="A39" s="247" t="s">
        <v>168</v>
      </c>
      <c r="B39" s="248"/>
      <c r="C39" s="248"/>
      <c r="D39" s="248"/>
      <c r="E39" s="185"/>
      <c r="F39" s="177"/>
      <c r="G39" s="177"/>
    </row>
    <row r="40" spans="1:7" x14ac:dyDescent="0.2">
      <c r="A40" s="247" t="s">
        <v>169</v>
      </c>
      <c r="B40" s="248"/>
      <c r="C40" s="248"/>
      <c r="D40" s="248"/>
      <c r="E40" s="185"/>
      <c r="F40" s="191">
        <v>-4.28</v>
      </c>
      <c r="G40" s="177">
        <v>-5.29</v>
      </c>
    </row>
    <row r="41" spans="1:7" ht="12.75" customHeight="1" x14ac:dyDescent="0.2">
      <c r="A41" s="247" t="s">
        <v>170</v>
      </c>
      <c r="B41" s="248"/>
      <c r="C41" s="248"/>
      <c r="D41" s="248"/>
      <c r="E41" s="195"/>
      <c r="F41" s="196"/>
      <c r="G41" s="197"/>
    </row>
    <row r="42" spans="1:7" ht="12.75" customHeight="1" x14ac:dyDescent="0.2">
      <c r="A42" s="245" t="s">
        <v>171</v>
      </c>
      <c r="B42" s="246"/>
      <c r="C42" s="246"/>
      <c r="D42" s="246"/>
      <c r="E42" s="195"/>
      <c r="F42" s="198"/>
      <c r="G42" s="197"/>
    </row>
    <row r="43" spans="1:7" x14ac:dyDescent="0.2">
      <c r="A43" s="247" t="s">
        <v>169</v>
      </c>
      <c r="B43" s="248"/>
      <c r="C43" s="248"/>
      <c r="D43" s="248"/>
      <c r="E43" s="185"/>
      <c r="F43" s="102"/>
      <c r="G43" s="173"/>
    </row>
    <row r="44" spans="1:7" ht="13.5" thickBot="1" x14ac:dyDescent="0.25">
      <c r="A44" s="255" t="s">
        <v>170</v>
      </c>
      <c r="B44" s="256"/>
      <c r="C44" s="256"/>
      <c r="D44" s="256"/>
      <c r="E44" s="187"/>
      <c r="F44" s="178"/>
      <c r="G44" s="174"/>
    </row>
    <row r="45" spans="1:7" x14ac:dyDescent="0.2">
      <c r="A45" s="138"/>
      <c r="B45" s="138"/>
      <c r="C45" s="138"/>
      <c r="D45" s="138"/>
      <c r="E45" s="139"/>
      <c r="F45" s="140"/>
      <c r="G45" s="141"/>
    </row>
    <row r="46" spans="1:7" x14ac:dyDescent="0.2">
      <c r="A46" s="138"/>
      <c r="B46" s="138"/>
      <c r="C46" s="138"/>
      <c r="D46" s="138"/>
      <c r="E46" s="139"/>
      <c r="F46" s="140"/>
      <c r="G46" s="141"/>
    </row>
    <row r="47" spans="1:7" ht="12.75" customHeight="1" x14ac:dyDescent="0.2">
      <c r="A47" s="91"/>
      <c r="B47" s="91"/>
      <c r="C47" s="91"/>
      <c r="D47" s="91"/>
      <c r="E47" s="91"/>
      <c r="F47" s="92"/>
      <c r="G47" s="91"/>
    </row>
    <row r="48" spans="1:7" ht="12.75" customHeight="1" x14ac:dyDescent="0.2">
      <c r="B48" s="6" t="s">
        <v>53</v>
      </c>
      <c r="C48" s="252" t="s">
        <v>252</v>
      </c>
      <c r="D48" s="252"/>
      <c r="E48" s="85" t="s">
        <v>54</v>
      </c>
      <c r="F48" s="18"/>
    </row>
    <row r="49" spans="2:6" ht="12.75" customHeight="1" x14ac:dyDescent="0.2">
      <c r="C49" s="251"/>
      <c r="D49" s="251"/>
      <c r="E49" s="38" t="s">
        <v>56</v>
      </c>
      <c r="F49" s="39"/>
    </row>
    <row r="50" spans="2:6" ht="12.75" customHeight="1" x14ac:dyDescent="0.2">
      <c r="B50" s="4" t="s">
        <v>90</v>
      </c>
      <c r="C50" s="252" t="s">
        <v>249</v>
      </c>
      <c r="D50" s="252"/>
      <c r="E50" s="85" t="s">
        <v>54</v>
      </c>
      <c r="F50" s="18"/>
    </row>
    <row r="51" spans="2:6" ht="12.75" customHeight="1" x14ac:dyDescent="0.2">
      <c r="C51" s="251"/>
      <c r="D51" s="251"/>
      <c r="E51" s="38" t="s">
        <v>56</v>
      </c>
      <c r="F51" s="40"/>
    </row>
  </sheetData>
  <mergeCells count="42">
    <mergeCell ref="A27:D27"/>
    <mergeCell ref="A3:C3"/>
    <mergeCell ref="D3:F3"/>
    <mergeCell ref="A10:D10"/>
    <mergeCell ref="A15:D15"/>
    <mergeCell ref="A16:D16"/>
    <mergeCell ref="A17:D17"/>
    <mergeCell ref="C7:F7"/>
    <mergeCell ref="A11:D11"/>
    <mergeCell ref="A12:D12"/>
    <mergeCell ref="A13:D13"/>
    <mergeCell ref="A14:D14"/>
    <mergeCell ref="A18:D18"/>
    <mergeCell ref="A24:D24"/>
    <mergeCell ref="A26:D26"/>
    <mergeCell ref="A25:D25"/>
    <mergeCell ref="C51:D51"/>
    <mergeCell ref="C48:D48"/>
    <mergeCell ref="C50:D50"/>
    <mergeCell ref="A28:D28"/>
    <mergeCell ref="A30:D30"/>
    <mergeCell ref="C49:D49"/>
    <mergeCell ref="A29:D29"/>
    <mergeCell ref="A42:D42"/>
    <mergeCell ref="A43:D43"/>
    <mergeCell ref="A44:D44"/>
    <mergeCell ref="A31:D31"/>
    <mergeCell ref="A32:D32"/>
    <mergeCell ref="A41:D41"/>
    <mergeCell ref="A38:D38"/>
    <mergeCell ref="A39:D39"/>
    <mergeCell ref="A40:D40"/>
    <mergeCell ref="A23:D23"/>
    <mergeCell ref="A19:D19"/>
    <mergeCell ref="A20:D20"/>
    <mergeCell ref="A21:D21"/>
    <mergeCell ref="A22:D22"/>
    <mergeCell ref="A33:D33"/>
    <mergeCell ref="A34:D34"/>
    <mergeCell ref="A35:D35"/>
    <mergeCell ref="A36:D36"/>
    <mergeCell ref="A37:D37"/>
  </mergeCells>
  <phoneticPr fontId="7" type="noConversion"/>
  <pageMargins left="0.98425196850393704" right="0.15748031496062992" top="0.19685039370078741" bottom="0.19685039370078741" header="0.19685039370078741" footer="0.19685039370078741"/>
  <pageSetup orientation="portrait" r:id="rId1"/>
  <headerFooter alignWithMargins="0"/>
  <rowBreaks count="1" manualBreakCount="1">
    <brk id="65505" max="6553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4"/>
  </sheetPr>
  <dimension ref="A1:K83"/>
  <sheetViews>
    <sheetView zoomScale="80" zoomScaleNormal="80" workbookViewId="0">
      <selection activeCell="F58" sqref="F58:F68"/>
    </sheetView>
  </sheetViews>
  <sheetFormatPr defaultColWidth="8.140625" defaultRowHeight="12.75" x14ac:dyDescent="0.2"/>
  <cols>
    <col min="1" max="1" width="3.28515625" style="3" customWidth="1"/>
    <col min="2" max="2" width="12.42578125" style="3" customWidth="1"/>
    <col min="3" max="3" width="12.28515625" style="3" customWidth="1"/>
    <col min="4" max="4" width="45.85546875" style="3" customWidth="1"/>
    <col min="5" max="5" width="6.5703125" style="3" customWidth="1"/>
    <col min="6" max="6" width="13.42578125" style="42" customWidth="1"/>
    <col min="7" max="7" width="14.5703125" style="42" customWidth="1"/>
    <col min="8" max="8" width="22.5703125" style="3" customWidth="1"/>
    <col min="9" max="9" width="17.140625" style="3" customWidth="1"/>
    <col min="10" max="10" width="8.140625" style="3"/>
    <col min="11" max="11" width="8.140625" style="3" customWidth="1"/>
    <col min="12" max="16384" width="8.140625" style="3"/>
  </cols>
  <sheetData>
    <row r="1" spans="1:10" ht="12.75" customHeight="1" x14ac:dyDescent="0.2">
      <c r="E1" s="56"/>
      <c r="F1" s="56"/>
      <c r="G1" s="78"/>
      <c r="H1" s="57"/>
      <c r="I1" s="57"/>
      <c r="J1" s="57"/>
    </row>
    <row r="2" spans="1:10" ht="15" customHeight="1" x14ac:dyDescent="0.25">
      <c r="B2" s="281" t="s">
        <v>258</v>
      </c>
      <c r="C2" s="281"/>
      <c r="D2" s="281"/>
      <c r="E2" s="281"/>
      <c r="F2" s="281"/>
      <c r="G2" s="281"/>
      <c r="H2" s="57"/>
      <c r="I2" s="57"/>
      <c r="J2" s="57"/>
    </row>
    <row r="3" spans="1:10" ht="15" customHeight="1" x14ac:dyDescent="0.2">
      <c r="E3" s="56"/>
      <c r="F3" s="56"/>
      <c r="G3" s="58"/>
      <c r="H3" s="57"/>
      <c r="I3" s="57"/>
      <c r="J3" s="57"/>
    </row>
    <row r="4" spans="1:10" s="65" customFormat="1" ht="15" customHeight="1" x14ac:dyDescent="0.2">
      <c r="A4" s="64"/>
      <c r="B4" s="285" t="s">
        <v>261</v>
      </c>
      <c r="C4" s="285"/>
      <c r="D4" s="285"/>
      <c r="E4" s="285"/>
      <c r="F4" s="285"/>
      <c r="G4" s="285"/>
      <c r="H4" s="64"/>
    </row>
    <row r="5" spans="1:10" ht="15" customHeight="1" x14ac:dyDescent="0.25">
      <c r="A5" s="41"/>
      <c r="B5" s="69"/>
      <c r="C5" s="228" t="s">
        <v>288</v>
      </c>
      <c r="D5" s="228"/>
      <c r="E5" s="228"/>
      <c r="F5" s="228"/>
      <c r="G5" s="69"/>
      <c r="H5" s="41"/>
    </row>
    <row r="6" spans="1:10" ht="15" customHeight="1" thickBot="1" x14ac:dyDescent="0.25">
      <c r="A6" s="41"/>
      <c r="B6" s="41"/>
      <c r="C6" s="41"/>
      <c r="D6" s="41"/>
      <c r="E6" s="41"/>
      <c r="F6" s="43"/>
      <c r="G6" s="59" t="s">
        <v>93</v>
      </c>
      <c r="H6" s="41"/>
    </row>
    <row r="7" spans="1:10" ht="54.75" customHeight="1" thickBot="1" x14ac:dyDescent="0.25">
      <c r="A7" s="286" t="s">
        <v>59</v>
      </c>
      <c r="B7" s="287"/>
      <c r="C7" s="287"/>
      <c r="D7" s="287"/>
      <c r="E7" s="86" t="s">
        <v>4</v>
      </c>
      <c r="F7" s="87" t="s">
        <v>172</v>
      </c>
      <c r="G7" s="87" t="s">
        <v>284</v>
      </c>
    </row>
    <row r="8" spans="1:10" s="44" customFormat="1" ht="15.95" customHeight="1" thickBot="1" x14ac:dyDescent="0.25">
      <c r="A8" s="288" t="s">
        <v>60</v>
      </c>
      <c r="B8" s="289"/>
      <c r="C8" s="289"/>
      <c r="D8" s="289"/>
      <c r="E8" s="289"/>
      <c r="F8" s="289"/>
      <c r="G8" s="290"/>
    </row>
    <row r="9" spans="1:10" s="44" customFormat="1" ht="15.6" customHeight="1" x14ac:dyDescent="0.2">
      <c r="A9" s="291" t="s">
        <v>173</v>
      </c>
      <c r="B9" s="292"/>
      <c r="C9" s="292"/>
      <c r="D9" s="292"/>
      <c r="E9" s="152">
        <v>10</v>
      </c>
      <c r="F9" s="147">
        <f>F11+F12+F13+F14+F15+F16</f>
        <v>9248965</v>
      </c>
      <c r="G9" s="150">
        <f>SUM(G11:G16)</f>
        <v>6949919</v>
      </c>
    </row>
    <row r="10" spans="1:10" ht="15.6" customHeight="1" x14ac:dyDescent="0.2">
      <c r="A10" s="265" t="s">
        <v>61</v>
      </c>
      <c r="B10" s="266"/>
      <c r="C10" s="266"/>
      <c r="D10" s="266"/>
      <c r="E10" s="153"/>
      <c r="F10" s="148"/>
      <c r="G10" s="148"/>
    </row>
    <row r="11" spans="1:10" ht="15.6" customHeight="1" x14ac:dyDescent="0.2">
      <c r="A11" s="265" t="s">
        <v>177</v>
      </c>
      <c r="B11" s="266"/>
      <c r="C11" s="266"/>
      <c r="D11" s="266"/>
      <c r="E11" s="154" t="s">
        <v>6</v>
      </c>
      <c r="F11" s="192">
        <v>4537403</v>
      </c>
      <c r="G11" s="190">
        <v>496815</v>
      </c>
    </row>
    <row r="12" spans="1:10" ht="15.6" customHeight="1" x14ac:dyDescent="0.2">
      <c r="A12" s="265" t="s">
        <v>178</v>
      </c>
      <c r="B12" s="266"/>
      <c r="C12" s="266"/>
      <c r="D12" s="266"/>
      <c r="E12" s="154" t="s">
        <v>7</v>
      </c>
      <c r="F12" s="190">
        <v>30356</v>
      </c>
      <c r="G12" s="149"/>
    </row>
    <row r="13" spans="1:10" ht="15.6" customHeight="1" x14ac:dyDescent="0.2">
      <c r="A13" s="265" t="s">
        <v>179</v>
      </c>
      <c r="B13" s="266"/>
      <c r="C13" s="266"/>
      <c r="D13" s="266"/>
      <c r="E13" s="154" t="s">
        <v>9</v>
      </c>
      <c r="F13" s="190">
        <f>5486240-2500000</f>
        <v>2986240</v>
      </c>
      <c r="G13" s="149">
        <v>4003988</v>
      </c>
    </row>
    <row r="14" spans="1:10" ht="15.6" customHeight="1" x14ac:dyDescent="0.2">
      <c r="A14" s="265" t="s">
        <v>180</v>
      </c>
      <c r="B14" s="266"/>
      <c r="C14" s="266"/>
      <c r="D14" s="266"/>
      <c r="E14" s="154" t="s">
        <v>10</v>
      </c>
      <c r="F14" s="190">
        <v>0</v>
      </c>
      <c r="G14" s="149"/>
    </row>
    <row r="15" spans="1:10" ht="15.6" customHeight="1" x14ac:dyDescent="0.2">
      <c r="A15" s="265" t="s">
        <v>181</v>
      </c>
      <c r="B15" s="266"/>
      <c r="C15" s="266"/>
      <c r="D15" s="266"/>
      <c r="E15" s="154" t="s">
        <v>11</v>
      </c>
      <c r="F15" s="190">
        <v>8140</v>
      </c>
      <c r="G15" s="149"/>
    </row>
    <row r="16" spans="1:10" ht="15.6" customHeight="1" x14ac:dyDescent="0.2">
      <c r="A16" s="265" t="s">
        <v>62</v>
      </c>
      <c r="B16" s="266"/>
      <c r="C16" s="266"/>
      <c r="D16" s="266"/>
      <c r="E16" s="154" t="s">
        <v>13</v>
      </c>
      <c r="F16" s="190">
        <f>2186826-500000</f>
        <v>1686826</v>
      </c>
      <c r="G16" s="149">
        <v>2449116</v>
      </c>
    </row>
    <row r="17" spans="1:7" s="44" customFormat="1" ht="15.6" customHeight="1" x14ac:dyDescent="0.2">
      <c r="A17" s="267" t="s">
        <v>174</v>
      </c>
      <c r="B17" s="268"/>
      <c r="C17" s="268"/>
      <c r="D17" s="268"/>
      <c r="E17" s="155" t="s">
        <v>16</v>
      </c>
      <c r="F17" s="150">
        <f>F19+F20+F21+F22+F23+F24+F25</f>
        <v>10685415</v>
      </c>
      <c r="G17" s="150">
        <f>SUM(G19:G25)</f>
        <v>6863094</v>
      </c>
    </row>
    <row r="18" spans="1:7" ht="15.6" customHeight="1" x14ac:dyDescent="0.2">
      <c r="A18" s="265" t="s">
        <v>61</v>
      </c>
      <c r="B18" s="266"/>
      <c r="C18" s="266"/>
      <c r="D18" s="266"/>
      <c r="E18" s="153"/>
      <c r="F18" s="148"/>
      <c r="G18" s="148"/>
    </row>
    <row r="19" spans="1:7" ht="15.6" customHeight="1" x14ac:dyDescent="0.2">
      <c r="A19" s="265" t="s">
        <v>63</v>
      </c>
      <c r="B19" s="266"/>
      <c r="C19" s="266"/>
      <c r="D19" s="266"/>
      <c r="E19" s="154" t="s">
        <v>17</v>
      </c>
      <c r="F19" s="149">
        <v>3247925</v>
      </c>
      <c r="G19" s="149">
        <v>1874487</v>
      </c>
    </row>
    <row r="20" spans="1:7" ht="15.6" customHeight="1" x14ac:dyDescent="0.2">
      <c r="A20" s="265" t="s">
        <v>182</v>
      </c>
      <c r="B20" s="266"/>
      <c r="C20" s="266"/>
      <c r="D20" s="266"/>
      <c r="E20" s="154" t="s">
        <v>19</v>
      </c>
      <c r="F20" s="149">
        <v>3008497</v>
      </c>
      <c r="G20" s="149">
        <v>1132629</v>
      </c>
    </row>
    <row r="21" spans="1:7" ht="15.6" customHeight="1" x14ac:dyDescent="0.2">
      <c r="A21" s="265" t="s">
        <v>183</v>
      </c>
      <c r="B21" s="266"/>
      <c r="C21" s="266"/>
      <c r="D21" s="266"/>
      <c r="E21" s="154" t="s">
        <v>20</v>
      </c>
      <c r="F21" s="149">
        <f>1446191-274280</f>
        <v>1171911</v>
      </c>
      <c r="G21" s="149">
        <v>945910</v>
      </c>
    </row>
    <row r="22" spans="1:7" ht="15.6" customHeight="1" x14ac:dyDescent="0.2">
      <c r="A22" s="265" t="s">
        <v>184</v>
      </c>
      <c r="B22" s="266"/>
      <c r="C22" s="266"/>
      <c r="D22" s="266"/>
      <c r="E22" s="154" t="s">
        <v>22</v>
      </c>
      <c r="F22" s="149">
        <v>576637</v>
      </c>
      <c r="G22" s="149">
        <v>1044466</v>
      </c>
    </row>
    <row r="23" spans="1:7" ht="15.6" customHeight="1" x14ac:dyDescent="0.2">
      <c r="A23" s="265" t="s">
        <v>185</v>
      </c>
      <c r="B23" s="266"/>
      <c r="C23" s="266"/>
      <c r="D23" s="266"/>
      <c r="E23" s="154" t="s">
        <v>24</v>
      </c>
      <c r="F23" s="149">
        <v>0</v>
      </c>
      <c r="G23" s="149">
        <v>476</v>
      </c>
    </row>
    <row r="24" spans="1:7" ht="15.6" customHeight="1" x14ac:dyDescent="0.2">
      <c r="A24" s="265" t="s">
        <v>186</v>
      </c>
      <c r="B24" s="266"/>
      <c r="C24" s="266"/>
      <c r="D24" s="266"/>
      <c r="E24" s="154" t="s">
        <v>26</v>
      </c>
      <c r="F24" s="149">
        <v>497524</v>
      </c>
      <c r="G24" s="149">
        <v>528145</v>
      </c>
    </row>
    <row r="25" spans="1:7" ht="15.6" customHeight="1" x14ac:dyDescent="0.2">
      <c r="A25" s="265" t="s">
        <v>64</v>
      </c>
      <c r="B25" s="266"/>
      <c r="C25" s="266"/>
      <c r="D25" s="266"/>
      <c r="E25" s="154" t="s">
        <v>28</v>
      </c>
      <c r="F25" s="149">
        <v>2182921</v>
      </c>
      <c r="G25" s="149">
        <v>1336981</v>
      </c>
    </row>
    <row r="26" spans="1:7" s="44" customFormat="1" ht="27" customHeight="1" x14ac:dyDescent="0.2">
      <c r="A26" s="269" t="s">
        <v>175</v>
      </c>
      <c r="B26" s="270"/>
      <c r="C26" s="270"/>
      <c r="D26" s="270"/>
      <c r="E26" s="155" t="s">
        <v>34</v>
      </c>
      <c r="F26" s="151">
        <f>F9-F17</f>
        <v>-1436450</v>
      </c>
      <c r="G26" s="151">
        <f>G9-G17</f>
        <v>86825</v>
      </c>
    </row>
    <row r="27" spans="1:7" s="44" customFormat="1" ht="21" customHeight="1" x14ac:dyDescent="0.2">
      <c r="A27" s="282" t="s">
        <v>65</v>
      </c>
      <c r="B27" s="283"/>
      <c r="C27" s="283"/>
      <c r="D27" s="283"/>
      <c r="E27" s="283"/>
      <c r="F27" s="283"/>
      <c r="G27" s="284"/>
    </row>
    <row r="28" spans="1:7" s="44" customFormat="1" ht="15.6" customHeight="1" x14ac:dyDescent="0.2">
      <c r="A28" s="267" t="s">
        <v>176</v>
      </c>
      <c r="B28" s="268"/>
      <c r="C28" s="268"/>
      <c r="D28" s="268"/>
      <c r="E28" s="155" t="s">
        <v>38</v>
      </c>
      <c r="F28" s="150">
        <f>F30+F31+F32+F33+F34+F35+F36+F37+F38+F39+F40</f>
        <v>2264881</v>
      </c>
      <c r="G28" s="150">
        <f>G30+G31+G32+G33+G34+G35+G36+G37+G38+G39+G40</f>
        <v>2540565</v>
      </c>
    </row>
    <row r="29" spans="1:7" ht="15.6" customHeight="1" x14ac:dyDescent="0.2">
      <c r="A29" s="265" t="s">
        <v>61</v>
      </c>
      <c r="B29" s="266"/>
      <c r="C29" s="266"/>
      <c r="D29" s="266"/>
      <c r="E29" s="153"/>
      <c r="F29" s="148"/>
      <c r="G29" s="148"/>
    </row>
    <row r="30" spans="1:7" ht="15.6" customHeight="1" x14ac:dyDescent="0.2">
      <c r="A30" s="265" t="s">
        <v>66</v>
      </c>
      <c r="B30" s="266"/>
      <c r="C30" s="266"/>
      <c r="D30" s="266"/>
      <c r="E30" s="154" t="s">
        <v>39</v>
      </c>
      <c r="F30" s="190">
        <v>548200</v>
      </c>
      <c r="G30" s="149">
        <v>17580</v>
      </c>
    </row>
    <row r="31" spans="1:7" ht="15.6" customHeight="1" x14ac:dyDescent="0.2">
      <c r="A31" s="265" t="s">
        <v>67</v>
      </c>
      <c r="B31" s="266"/>
      <c r="C31" s="266"/>
      <c r="D31" s="266"/>
      <c r="E31" s="154" t="s">
        <v>40</v>
      </c>
      <c r="F31" s="190">
        <v>287580</v>
      </c>
      <c r="G31" s="149"/>
    </row>
    <row r="32" spans="1:7" ht="15.6" customHeight="1" x14ac:dyDescent="0.2">
      <c r="A32" s="265" t="s">
        <v>68</v>
      </c>
      <c r="B32" s="266"/>
      <c r="C32" s="266"/>
      <c r="D32" s="266"/>
      <c r="E32" s="154" t="s">
        <v>42</v>
      </c>
      <c r="F32" s="190">
        <v>21710</v>
      </c>
      <c r="G32" s="149">
        <v>51000</v>
      </c>
    </row>
    <row r="33" spans="1:7" ht="28.5" customHeight="1" x14ac:dyDescent="0.2">
      <c r="A33" s="263" t="s">
        <v>187</v>
      </c>
      <c r="B33" s="264"/>
      <c r="C33" s="264"/>
      <c r="D33" s="264"/>
      <c r="E33" s="154" t="s">
        <v>44</v>
      </c>
      <c r="F33" s="190">
        <v>0</v>
      </c>
      <c r="G33" s="149"/>
    </row>
    <row r="34" spans="1:7" ht="15.6" customHeight="1" x14ac:dyDescent="0.2">
      <c r="A34" s="265" t="s">
        <v>188</v>
      </c>
      <c r="B34" s="266"/>
      <c r="C34" s="266"/>
      <c r="D34" s="266"/>
      <c r="E34" s="154" t="s">
        <v>69</v>
      </c>
      <c r="F34" s="190">
        <v>0</v>
      </c>
      <c r="G34" s="149"/>
    </row>
    <row r="35" spans="1:7" ht="15.6" customHeight="1" x14ac:dyDescent="0.2">
      <c r="A35" s="265" t="s">
        <v>189</v>
      </c>
      <c r="B35" s="266"/>
      <c r="C35" s="266"/>
      <c r="D35" s="266"/>
      <c r="E35" s="154" t="s">
        <v>71</v>
      </c>
      <c r="F35" s="190">
        <v>0</v>
      </c>
      <c r="G35" s="149"/>
    </row>
    <row r="36" spans="1:7" ht="15.6" customHeight="1" x14ac:dyDescent="0.2">
      <c r="A36" s="277" t="s">
        <v>190</v>
      </c>
      <c r="B36" s="278"/>
      <c r="C36" s="278"/>
      <c r="D36" s="278"/>
      <c r="E36" s="154" t="s">
        <v>72</v>
      </c>
      <c r="F36" s="190">
        <v>418691</v>
      </c>
      <c r="G36" s="149"/>
    </row>
    <row r="37" spans="1:7" ht="15.6" customHeight="1" x14ac:dyDescent="0.2">
      <c r="A37" s="277" t="s">
        <v>70</v>
      </c>
      <c r="B37" s="278"/>
      <c r="C37" s="278"/>
      <c r="D37" s="278"/>
      <c r="E37" s="154" t="s">
        <v>191</v>
      </c>
      <c r="F37" s="190">
        <v>0</v>
      </c>
      <c r="G37" s="149"/>
    </row>
    <row r="38" spans="1:7" ht="15.6" customHeight="1" x14ac:dyDescent="0.2">
      <c r="A38" s="277" t="s">
        <v>193</v>
      </c>
      <c r="B38" s="278"/>
      <c r="C38" s="278"/>
      <c r="D38" s="278"/>
      <c r="E38" s="154" t="s">
        <v>192</v>
      </c>
      <c r="F38" s="190">
        <v>0</v>
      </c>
      <c r="G38" s="149"/>
    </row>
    <row r="39" spans="1:7" ht="15.6" customHeight="1" x14ac:dyDescent="0.2">
      <c r="A39" s="277" t="s">
        <v>181</v>
      </c>
      <c r="B39" s="278"/>
      <c r="C39" s="278"/>
      <c r="D39" s="278"/>
      <c r="E39" s="154" t="s">
        <v>47</v>
      </c>
      <c r="F39" s="190">
        <v>0</v>
      </c>
      <c r="G39" s="149"/>
    </row>
    <row r="40" spans="1:7" ht="15.6" customHeight="1" x14ac:dyDescent="0.2">
      <c r="A40" s="277" t="s">
        <v>62</v>
      </c>
      <c r="B40" s="278"/>
      <c r="C40" s="278"/>
      <c r="D40" s="278"/>
      <c r="E40" s="154" t="s">
        <v>48</v>
      </c>
      <c r="F40" s="190">
        <f>6691560-2660402-3042458</f>
        <v>988700</v>
      </c>
      <c r="G40" s="149">
        <v>2471985</v>
      </c>
    </row>
    <row r="41" spans="1:7" s="44" customFormat="1" ht="15.6" customHeight="1" x14ac:dyDescent="0.2">
      <c r="A41" s="267" t="s">
        <v>194</v>
      </c>
      <c r="B41" s="268"/>
      <c r="C41" s="268"/>
      <c r="D41" s="268"/>
      <c r="E41" s="156" t="s">
        <v>76</v>
      </c>
      <c r="F41" s="150">
        <f>F43+F44+F45+F46+F47+F48+F49+F50+F51+F52+F53</f>
        <v>6442443</v>
      </c>
      <c r="G41" s="157">
        <f>G43+G44+G45+G46+G47+G48+G49+G50+G51+G52+G53</f>
        <v>3971787</v>
      </c>
    </row>
    <row r="42" spans="1:7" ht="15.6" customHeight="1" x14ac:dyDescent="0.2">
      <c r="A42" s="265" t="s">
        <v>61</v>
      </c>
      <c r="B42" s="266"/>
      <c r="C42" s="266"/>
      <c r="D42" s="266"/>
      <c r="E42" s="153"/>
      <c r="F42" s="148"/>
      <c r="G42" s="148"/>
    </row>
    <row r="43" spans="1:7" ht="15.6" customHeight="1" x14ac:dyDescent="0.2">
      <c r="A43" s="265" t="s">
        <v>73</v>
      </c>
      <c r="B43" s="266"/>
      <c r="C43" s="266"/>
      <c r="D43" s="266"/>
      <c r="E43" s="158" t="s">
        <v>195</v>
      </c>
      <c r="F43" s="190">
        <v>6352</v>
      </c>
      <c r="G43" s="149">
        <v>17000</v>
      </c>
    </row>
    <row r="44" spans="1:7" ht="15.6" customHeight="1" x14ac:dyDescent="0.2">
      <c r="A44" s="265" t="s">
        <v>74</v>
      </c>
      <c r="B44" s="266"/>
      <c r="C44" s="266"/>
      <c r="D44" s="266"/>
      <c r="E44" s="158" t="s">
        <v>196</v>
      </c>
      <c r="F44" s="190">
        <v>0</v>
      </c>
      <c r="G44" s="149"/>
    </row>
    <row r="45" spans="1:7" ht="15.6" customHeight="1" x14ac:dyDescent="0.2">
      <c r="A45" s="265" t="s">
        <v>75</v>
      </c>
      <c r="B45" s="266"/>
      <c r="C45" s="266"/>
      <c r="D45" s="266"/>
      <c r="E45" s="158" t="s">
        <v>197</v>
      </c>
      <c r="F45" s="190">
        <v>47152</v>
      </c>
      <c r="G45" s="149">
        <v>2374906</v>
      </c>
    </row>
    <row r="46" spans="1:7" ht="31.5" customHeight="1" x14ac:dyDescent="0.2">
      <c r="A46" s="263" t="s">
        <v>204</v>
      </c>
      <c r="B46" s="264"/>
      <c r="C46" s="264"/>
      <c r="D46" s="264"/>
      <c r="E46" s="158" t="s">
        <v>198</v>
      </c>
      <c r="F46" s="190">
        <v>0</v>
      </c>
      <c r="G46" s="149"/>
    </row>
    <row r="47" spans="1:7" ht="15.6" customHeight="1" x14ac:dyDescent="0.2">
      <c r="A47" s="265" t="s">
        <v>205</v>
      </c>
      <c r="B47" s="266"/>
      <c r="C47" s="266"/>
      <c r="D47" s="266"/>
      <c r="E47" s="158" t="s">
        <v>199</v>
      </c>
      <c r="F47" s="190">
        <v>0</v>
      </c>
      <c r="G47" s="149"/>
    </row>
    <row r="48" spans="1:7" ht="15.6" customHeight="1" x14ac:dyDescent="0.2">
      <c r="A48" s="265" t="s">
        <v>206</v>
      </c>
      <c r="B48" s="266"/>
      <c r="C48" s="266"/>
      <c r="D48" s="266"/>
      <c r="E48" s="158" t="s">
        <v>200</v>
      </c>
      <c r="F48" s="190">
        <v>0</v>
      </c>
      <c r="G48" s="149"/>
    </row>
    <row r="49" spans="1:7" ht="15.6" customHeight="1" x14ac:dyDescent="0.2">
      <c r="A49" s="265" t="s">
        <v>207</v>
      </c>
      <c r="B49" s="266"/>
      <c r="C49" s="266"/>
      <c r="D49" s="266"/>
      <c r="E49" s="158" t="s">
        <v>201</v>
      </c>
      <c r="F49" s="190">
        <v>72000</v>
      </c>
      <c r="G49" s="149"/>
    </row>
    <row r="50" spans="1:7" ht="15.6" customHeight="1" x14ac:dyDescent="0.2">
      <c r="A50" s="265" t="s">
        <v>208</v>
      </c>
      <c r="B50" s="266"/>
      <c r="C50" s="266"/>
      <c r="D50" s="266"/>
      <c r="E50" s="158" t="s">
        <v>202</v>
      </c>
      <c r="F50" s="190">
        <v>5358912</v>
      </c>
      <c r="G50" s="149">
        <v>1578879</v>
      </c>
    </row>
    <row r="51" spans="1:7" ht="15.6" customHeight="1" x14ac:dyDescent="0.2">
      <c r="A51" s="265" t="s">
        <v>70</v>
      </c>
      <c r="B51" s="266"/>
      <c r="C51" s="266"/>
      <c r="D51" s="266"/>
      <c r="E51" s="158" t="s">
        <v>203</v>
      </c>
      <c r="F51" s="190">
        <v>0</v>
      </c>
      <c r="G51" s="149"/>
    </row>
    <row r="52" spans="1:7" ht="15.6" customHeight="1" x14ac:dyDescent="0.2">
      <c r="A52" s="265" t="s">
        <v>209</v>
      </c>
      <c r="B52" s="266"/>
      <c r="C52" s="266"/>
      <c r="D52" s="266"/>
      <c r="E52" s="158" t="s">
        <v>78</v>
      </c>
      <c r="F52" s="190">
        <v>0</v>
      </c>
      <c r="G52" s="149"/>
    </row>
    <row r="53" spans="1:7" ht="15.6" customHeight="1" x14ac:dyDescent="0.2">
      <c r="A53" s="265" t="s">
        <v>64</v>
      </c>
      <c r="B53" s="266"/>
      <c r="C53" s="266"/>
      <c r="D53" s="266"/>
      <c r="E53" s="158" t="s">
        <v>79</v>
      </c>
      <c r="F53" s="190">
        <v>958027</v>
      </c>
      <c r="G53" s="149">
        <v>1002</v>
      </c>
    </row>
    <row r="54" spans="1:7" s="44" customFormat="1" ht="37.5" customHeight="1" x14ac:dyDescent="0.2">
      <c r="A54" s="269" t="s">
        <v>210</v>
      </c>
      <c r="B54" s="270"/>
      <c r="C54" s="270"/>
      <c r="D54" s="270"/>
      <c r="E54" s="156" t="s">
        <v>81</v>
      </c>
      <c r="F54" s="150">
        <f>F28-F41</f>
        <v>-4177562</v>
      </c>
      <c r="G54" s="150">
        <f>G28-G41</f>
        <v>-1431222</v>
      </c>
    </row>
    <row r="55" spans="1:7" s="44" customFormat="1" ht="21.75" customHeight="1" x14ac:dyDescent="0.2">
      <c r="A55" s="282" t="s">
        <v>77</v>
      </c>
      <c r="B55" s="283"/>
      <c r="C55" s="283"/>
      <c r="D55" s="283"/>
      <c r="E55" s="283"/>
      <c r="F55" s="283"/>
      <c r="G55" s="284"/>
    </row>
    <row r="56" spans="1:7" s="44" customFormat="1" ht="15.6" customHeight="1" x14ac:dyDescent="0.2">
      <c r="A56" s="267" t="s">
        <v>211</v>
      </c>
      <c r="B56" s="268"/>
      <c r="C56" s="268"/>
      <c r="D56" s="268"/>
      <c r="E56" s="156" t="s">
        <v>84</v>
      </c>
      <c r="F56" s="150">
        <f>F58+F59+F60+F61</f>
        <v>3561437</v>
      </c>
      <c r="G56" s="150">
        <f>G58+G59+G60+G61</f>
        <v>4169808</v>
      </c>
    </row>
    <row r="57" spans="1:7" ht="15.6" customHeight="1" x14ac:dyDescent="0.2">
      <c r="A57" s="265" t="s">
        <v>61</v>
      </c>
      <c r="B57" s="266"/>
      <c r="C57" s="266"/>
      <c r="D57" s="266"/>
      <c r="E57" s="159"/>
      <c r="F57" s="148"/>
      <c r="G57" s="148"/>
    </row>
    <row r="58" spans="1:7" ht="15.6" customHeight="1" x14ac:dyDescent="0.2">
      <c r="A58" s="265" t="s">
        <v>213</v>
      </c>
      <c r="B58" s="266"/>
      <c r="C58" s="266"/>
      <c r="D58" s="266"/>
      <c r="E58" s="158" t="s">
        <v>212</v>
      </c>
      <c r="F58" s="190">
        <v>1885087</v>
      </c>
      <c r="G58" s="149">
        <v>308</v>
      </c>
    </row>
    <row r="59" spans="1:7" ht="15.6" customHeight="1" x14ac:dyDescent="0.2">
      <c r="A59" s="265" t="s">
        <v>80</v>
      </c>
      <c r="B59" s="266"/>
      <c r="C59" s="266"/>
      <c r="D59" s="266"/>
      <c r="E59" s="158" t="s">
        <v>216</v>
      </c>
      <c r="F59" s="190">
        <v>877089</v>
      </c>
      <c r="G59" s="149">
        <v>3897170</v>
      </c>
    </row>
    <row r="60" spans="1:7" ht="15.6" customHeight="1" x14ac:dyDescent="0.2">
      <c r="A60" s="265" t="s">
        <v>214</v>
      </c>
      <c r="B60" s="266"/>
      <c r="C60" s="266"/>
      <c r="D60" s="266"/>
      <c r="E60" s="158" t="s">
        <v>217</v>
      </c>
      <c r="F60" s="190">
        <v>1420</v>
      </c>
      <c r="G60" s="149"/>
    </row>
    <row r="61" spans="1:7" ht="15.6" customHeight="1" x14ac:dyDescent="0.2">
      <c r="A61" s="265" t="s">
        <v>62</v>
      </c>
      <c r="B61" s="266"/>
      <c r="C61" s="266"/>
      <c r="D61" s="266"/>
      <c r="E61" s="158" t="s">
        <v>218</v>
      </c>
      <c r="F61" s="190">
        <v>797841</v>
      </c>
      <c r="G61" s="149">
        <v>272330</v>
      </c>
    </row>
    <row r="62" spans="1:7" s="44" customFormat="1" ht="15.6" customHeight="1" x14ac:dyDescent="0.2">
      <c r="A62" s="267" t="s">
        <v>215</v>
      </c>
      <c r="B62" s="268"/>
      <c r="C62" s="268"/>
      <c r="D62" s="268"/>
      <c r="E62" s="156" t="s">
        <v>14</v>
      </c>
      <c r="F62" s="190">
        <f>F64+F65+F66+F67+F68</f>
        <v>3455140</v>
      </c>
      <c r="G62" s="150">
        <f>SUM(G64:G68)</f>
        <v>2979567</v>
      </c>
    </row>
    <row r="63" spans="1:7" ht="15.6" customHeight="1" x14ac:dyDescent="0.2">
      <c r="A63" s="265" t="s">
        <v>61</v>
      </c>
      <c r="B63" s="266"/>
      <c r="C63" s="266"/>
      <c r="D63" s="266"/>
      <c r="E63" s="159"/>
      <c r="F63" s="190"/>
      <c r="G63" s="148"/>
    </row>
    <row r="64" spans="1:7" ht="15.6" customHeight="1" x14ac:dyDescent="0.2">
      <c r="A64" s="265" t="s">
        <v>82</v>
      </c>
      <c r="B64" s="266"/>
      <c r="C64" s="266"/>
      <c r="D64" s="266"/>
      <c r="E64" s="158" t="s">
        <v>152</v>
      </c>
      <c r="F64" s="190">
        <v>2122018</v>
      </c>
      <c r="G64" s="149">
        <v>2350457</v>
      </c>
    </row>
    <row r="65" spans="1:11" ht="15.6" customHeight="1" x14ac:dyDescent="0.2">
      <c r="A65" s="265" t="s">
        <v>184</v>
      </c>
      <c r="B65" s="266"/>
      <c r="C65" s="266"/>
      <c r="D65" s="266"/>
      <c r="E65" s="158" t="s">
        <v>221</v>
      </c>
      <c r="F65" s="190">
        <v>691806</v>
      </c>
      <c r="G65" s="149">
        <v>524093</v>
      </c>
    </row>
    <row r="66" spans="1:11" ht="15.6" customHeight="1" x14ac:dyDescent="0.2">
      <c r="A66" s="265" t="s">
        <v>83</v>
      </c>
      <c r="B66" s="266"/>
      <c r="C66" s="266"/>
      <c r="D66" s="266"/>
      <c r="E66" s="158" t="s">
        <v>222</v>
      </c>
      <c r="F66" s="190">
        <v>0</v>
      </c>
      <c r="G66" s="149"/>
    </row>
    <row r="67" spans="1:11" ht="15.6" customHeight="1" x14ac:dyDescent="0.2">
      <c r="A67" s="265" t="s">
        <v>219</v>
      </c>
      <c r="B67" s="266"/>
      <c r="C67" s="266"/>
      <c r="D67" s="266"/>
      <c r="E67" s="158" t="s">
        <v>223</v>
      </c>
      <c r="F67" s="190">
        <v>0</v>
      </c>
      <c r="G67" s="149"/>
    </row>
    <row r="68" spans="1:11" ht="15.6" customHeight="1" x14ac:dyDescent="0.2">
      <c r="A68" s="265" t="s">
        <v>220</v>
      </c>
      <c r="B68" s="266"/>
      <c r="C68" s="266"/>
      <c r="D68" s="266"/>
      <c r="E68" s="158" t="s">
        <v>224</v>
      </c>
      <c r="F68" s="190">
        <v>641316</v>
      </c>
      <c r="G68" s="149">
        <v>105017</v>
      </c>
    </row>
    <row r="69" spans="1:11" s="44" customFormat="1" ht="19.5" customHeight="1" x14ac:dyDescent="0.2">
      <c r="A69" s="272" t="s">
        <v>225</v>
      </c>
      <c r="B69" s="273"/>
      <c r="C69" s="273"/>
      <c r="D69" s="273"/>
      <c r="E69" s="276" t="s">
        <v>88</v>
      </c>
      <c r="F69" s="279">
        <f>F56-F62</f>
        <v>106297</v>
      </c>
      <c r="G69" s="293">
        <f>G56-G62</f>
        <v>1190241</v>
      </c>
    </row>
    <row r="70" spans="1:11" ht="16.5" customHeight="1" x14ac:dyDescent="0.2">
      <c r="A70" s="272"/>
      <c r="B70" s="273"/>
      <c r="C70" s="273"/>
      <c r="D70" s="273"/>
      <c r="E70" s="276"/>
      <c r="F70" s="280"/>
      <c r="G70" s="293"/>
      <c r="K70" s="171"/>
    </row>
    <row r="71" spans="1:11" ht="16.5" customHeight="1" x14ac:dyDescent="0.2">
      <c r="A71" s="269" t="s">
        <v>226</v>
      </c>
      <c r="B71" s="270"/>
      <c r="C71" s="270"/>
      <c r="D71" s="270"/>
      <c r="E71" s="156" t="s">
        <v>89</v>
      </c>
      <c r="F71" s="151">
        <v>-18637</v>
      </c>
      <c r="G71" s="168">
        <v>-4278</v>
      </c>
    </row>
    <row r="72" spans="1:11" s="44" customFormat="1" ht="26.25" customHeight="1" x14ac:dyDescent="0.2">
      <c r="A72" s="269" t="s">
        <v>227</v>
      </c>
      <c r="B72" s="270"/>
      <c r="C72" s="270"/>
      <c r="D72" s="270"/>
      <c r="E72" s="155">
        <v>130</v>
      </c>
      <c r="F72" s="160">
        <f>F26+F54+F69+F71</f>
        <v>-5526352</v>
      </c>
      <c r="G72" s="161">
        <f>G26+G54+G69+G71</f>
        <v>-158434</v>
      </c>
      <c r="H72" s="193"/>
    </row>
    <row r="73" spans="1:11" s="44" customFormat="1" ht="12.75" customHeight="1" x14ac:dyDescent="0.2">
      <c r="A73" s="269" t="s">
        <v>228</v>
      </c>
      <c r="B73" s="270"/>
      <c r="C73" s="270"/>
      <c r="D73" s="270"/>
      <c r="E73" s="155">
        <v>140</v>
      </c>
      <c r="F73" s="151">
        <f>Бух.баланс!H18</f>
        <v>5658654</v>
      </c>
      <c r="G73" s="162">
        <v>333688</v>
      </c>
      <c r="H73" s="97"/>
    </row>
    <row r="74" spans="1:11" s="44" customFormat="1" ht="21" customHeight="1" thickBot="1" x14ac:dyDescent="0.25">
      <c r="A74" s="274" t="s">
        <v>229</v>
      </c>
      <c r="B74" s="275"/>
      <c r="C74" s="275"/>
      <c r="D74" s="275"/>
      <c r="E74" s="163">
        <v>150</v>
      </c>
      <c r="F74" s="164">
        <f>Бух.баланс!G18</f>
        <v>132302</v>
      </c>
      <c r="G74" s="165">
        <f>G72+G73</f>
        <v>175254</v>
      </c>
      <c r="H74" s="97"/>
    </row>
    <row r="75" spans="1:11" s="44" customFormat="1" ht="12.75" customHeight="1" x14ac:dyDescent="0.2">
      <c r="A75" s="99"/>
      <c r="B75" s="99"/>
      <c r="C75" s="99"/>
      <c r="D75" s="99"/>
      <c r="E75" s="100"/>
      <c r="F75" s="126"/>
      <c r="G75" s="126"/>
      <c r="H75" s="97"/>
    </row>
    <row r="76" spans="1:11" s="44" customFormat="1" ht="12.75" customHeight="1" x14ac:dyDescent="0.2">
      <c r="A76" s="99"/>
      <c r="B76" s="99"/>
      <c r="C76" s="99"/>
      <c r="D76" s="99"/>
      <c r="E76" s="100"/>
      <c r="F76" s="126">
        <f>F74-F73-F72</f>
        <v>0</v>
      </c>
      <c r="G76" s="126">
        <f>G74-G73-G72</f>
        <v>0</v>
      </c>
      <c r="H76" s="97"/>
    </row>
    <row r="77" spans="1:11" ht="9" customHeight="1" x14ac:dyDescent="0.2">
      <c r="A77" s="3" t="s">
        <v>52</v>
      </c>
      <c r="F77" s="17"/>
      <c r="G77" s="17"/>
    </row>
    <row r="78" spans="1:11" s="44" customFormat="1" ht="12.75" customHeight="1" x14ac:dyDescent="0.2">
      <c r="B78" s="6" t="s">
        <v>53</v>
      </c>
      <c r="C78" s="252" t="s">
        <v>252</v>
      </c>
      <c r="D78" s="252"/>
      <c r="E78" s="252"/>
      <c r="F78" s="19" t="s">
        <v>54</v>
      </c>
      <c r="G78" s="18"/>
    </row>
    <row r="79" spans="1:11" s="44" customFormat="1" ht="13.5" customHeight="1" x14ac:dyDescent="0.2">
      <c r="B79" s="4"/>
      <c r="C79" s="271"/>
      <c r="D79" s="271"/>
      <c r="E79" s="271"/>
      <c r="F79" s="38" t="s">
        <v>56</v>
      </c>
      <c r="G79" s="39"/>
    </row>
    <row r="80" spans="1:11" ht="12.75" customHeight="1" x14ac:dyDescent="0.2">
      <c r="B80" s="4" t="s">
        <v>90</v>
      </c>
      <c r="C80" s="252" t="s">
        <v>248</v>
      </c>
      <c r="D80" s="252"/>
      <c r="E80" s="252"/>
      <c r="F80" s="19" t="s">
        <v>54</v>
      </c>
      <c r="G80" s="18"/>
    </row>
    <row r="81" spans="2:7" s="44" customFormat="1" ht="12.75" customHeight="1" x14ac:dyDescent="0.2">
      <c r="B81" s="4"/>
      <c r="C81" s="271"/>
      <c r="D81" s="271"/>
      <c r="E81" s="271"/>
      <c r="F81" s="38" t="s">
        <v>56</v>
      </c>
      <c r="G81" s="40"/>
    </row>
    <row r="82" spans="2:7" ht="8.25" customHeight="1" x14ac:dyDescent="0.2">
      <c r="B82" s="4"/>
      <c r="C82" s="4"/>
      <c r="D82" s="4"/>
      <c r="E82" s="4"/>
      <c r="F82" s="4"/>
      <c r="G82" s="34"/>
    </row>
    <row r="83" spans="2:7" x14ac:dyDescent="0.2">
      <c r="B83" s="4" t="s">
        <v>58</v>
      </c>
      <c r="C83" s="4"/>
      <c r="D83" s="4"/>
      <c r="E83" s="4"/>
      <c r="F83" s="4"/>
      <c r="G83" s="34"/>
    </row>
  </sheetData>
  <mergeCells count="77">
    <mergeCell ref="G69:G70"/>
    <mergeCell ref="A17:D17"/>
    <mergeCell ref="A18:D18"/>
    <mergeCell ref="A68:D68"/>
    <mergeCell ref="A71:D71"/>
    <mergeCell ref="A20:D20"/>
    <mergeCell ref="A21:D21"/>
    <mergeCell ref="A22:D22"/>
    <mergeCell ref="A33:D33"/>
    <mergeCell ref="A34:D34"/>
    <mergeCell ref="A48:D48"/>
    <mergeCell ref="A53:D53"/>
    <mergeCell ref="A55:G55"/>
    <mergeCell ref="A56:D56"/>
    <mergeCell ref="A35:D35"/>
    <mergeCell ref="A40:D40"/>
    <mergeCell ref="B4:G4"/>
    <mergeCell ref="C5:F5"/>
    <mergeCell ref="A16:D16"/>
    <mergeCell ref="A7:D7"/>
    <mergeCell ref="A8:G8"/>
    <mergeCell ref="A9:D9"/>
    <mergeCell ref="A12:D12"/>
    <mergeCell ref="A13:D13"/>
    <mergeCell ref="A14:D14"/>
    <mergeCell ref="A15:D15"/>
    <mergeCell ref="F69:F70"/>
    <mergeCell ref="B2:G2"/>
    <mergeCell ref="A26:D26"/>
    <mergeCell ref="A10:D10"/>
    <mergeCell ref="A11:D11"/>
    <mergeCell ref="A23:D23"/>
    <mergeCell ref="A24:D24"/>
    <mergeCell ref="A25:D25"/>
    <mergeCell ref="A27:G27"/>
    <mergeCell ref="A28:D28"/>
    <mergeCell ref="A29:D29"/>
    <mergeCell ref="A30:D30"/>
    <mergeCell ref="A31:D31"/>
    <mergeCell ref="A32:D32"/>
    <mergeCell ref="A44:D44"/>
    <mergeCell ref="A19:D19"/>
    <mergeCell ref="A45:D45"/>
    <mergeCell ref="A43:D43"/>
    <mergeCell ref="A36:D36"/>
    <mergeCell ref="A37:D37"/>
    <mergeCell ref="A38:D38"/>
    <mergeCell ref="A39:D39"/>
    <mergeCell ref="A42:D42"/>
    <mergeCell ref="A41:D41"/>
    <mergeCell ref="A59:D59"/>
    <mergeCell ref="A60:D60"/>
    <mergeCell ref="C81:E81"/>
    <mergeCell ref="A69:D70"/>
    <mergeCell ref="C78:E78"/>
    <mergeCell ref="C79:E79"/>
    <mergeCell ref="C80:E80"/>
    <mergeCell ref="A73:D73"/>
    <mergeCell ref="A74:D74"/>
    <mergeCell ref="A72:D72"/>
    <mergeCell ref="E69:E70"/>
    <mergeCell ref="A46:D46"/>
    <mergeCell ref="A47:D47"/>
    <mergeCell ref="A64:D64"/>
    <mergeCell ref="A65:D65"/>
    <mergeCell ref="A67:D67"/>
    <mergeCell ref="A49:D49"/>
    <mergeCell ref="A50:D50"/>
    <mergeCell ref="A51:D51"/>
    <mergeCell ref="A52:D52"/>
    <mergeCell ref="A66:D66"/>
    <mergeCell ref="A61:D61"/>
    <mergeCell ref="A62:D62"/>
    <mergeCell ref="A63:D63"/>
    <mergeCell ref="A54:D54"/>
    <mergeCell ref="A57:D57"/>
    <mergeCell ref="A58:D58"/>
  </mergeCells>
  <phoneticPr fontId="7" type="noConversion"/>
  <pageMargins left="1.1811023622047245" right="0.31496062992125984" top="0.47244094488188981" bottom="0.55118110236220474" header="0.23622047244094491" footer="0.15748031496062992"/>
  <pageSetup scale="8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  <pageSetUpPr fitToPage="1"/>
  </sheetPr>
  <dimension ref="A1:J40"/>
  <sheetViews>
    <sheetView zoomScale="80" zoomScaleNormal="80" workbookViewId="0">
      <selection activeCell="H62" sqref="H62"/>
    </sheetView>
  </sheetViews>
  <sheetFormatPr defaultColWidth="8.85546875" defaultRowHeight="12.75" x14ac:dyDescent="0.2"/>
  <cols>
    <col min="1" max="1" width="10.5703125" style="7" customWidth="1"/>
    <col min="2" max="2" width="14.85546875" style="7" customWidth="1"/>
    <col min="3" max="3" width="6.42578125" style="7" customWidth="1"/>
    <col min="4" max="4" width="14.140625" style="16" customWidth="1"/>
    <col min="5" max="5" width="15.140625" style="16" customWidth="1"/>
    <col min="6" max="6" width="14" style="16" customWidth="1"/>
    <col min="7" max="7" width="14.5703125" style="16" customWidth="1"/>
    <col min="8" max="8" width="14.28515625" style="16" bestFit="1" customWidth="1"/>
    <col min="9" max="9" width="13.140625" style="16" customWidth="1"/>
    <col min="10" max="10" width="14.5703125" style="16" customWidth="1"/>
    <col min="11" max="11" width="16.140625" style="7" customWidth="1"/>
    <col min="12" max="16384" width="8.85546875" style="7"/>
  </cols>
  <sheetData>
    <row r="1" spans="1:10" ht="12.75" customHeight="1" x14ac:dyDescent="0.2">
      <c r="C1" s="8"/>
      <c r="D1" s="15"/>
      <c r="H1" s="303"/>
      <c r="I1" s="303"/>
      <c r="J1" s="303"/>
    </row>
    <row r="2" spans="1:10" ht="12.75" customHeight="1" x14ac:dyDescent="0.2">
      <c r="A2" s="9" t="s">
        <v>250</v>
      </c>
      <c r="H2" s="45"/>
      <c r="I2" s="45"/>
      <c r="J2" s="53"/>
    </row>
    <row r="3" spans="1:10" ht="12.75" customHeight="1" x14ac:dyDescent="0.2">
      <c r="H3" s="45"/>
      <c r="I3" s="45"/>
      <c r="J3" s="53"/>
    </row>
    <row r="4" spans="1:10" ht="12.75" customHeight="1" x14ac:dyDescent="0.25">
      <c r="B4" s="69" t="s">
        <v>291</v>
      </c>
      <c r="C4" s="69"/>
      <c r="D4" s="69"/>
      <c r="E4" s="69"/>
      <c r="F4" s="69"/>
      <c r="G4" s="69"/>
      <c r="H4" s="69"/>
      <c r="I4" s="69"/>
    </row>
    <row r="5" spans="1:10" ht="12.75" customHeight="1" thickBot="1" x14ac:dyDescent="0.3">
      <c r="C5" s="68"/>
      <c r="D5" s="68"/>
      <c r="E5" s="68"/>
      <c r="F5" s="96"/>
      <c r="G5" s="93"/>
      <c r="H5" s="68"/>
    </row>
    <row r="6" spans="1:10" ht="25.5" customHeight="1" x14ac:dyDescent="0.2">
      <c r="A6" s="308"/>
      <c r="B6" s="309"/>
      <c r="C6" s="312" t="s">
        <v>4</v>
      </c>
      <c r="D6" s="314" t="s">
        <v>91</v>
      </c>
      <c r="E6" s="315"/>
      <c r="F6" s="315"/>
      <c r="G6" s="315"/>
      <c r="H6" s="316"/>
      <c r="I6" s="304" t="s">
        <v>271</v>
      </c>
      <c r="J6" s="306" t="s">
        <v>51</v>
      </c>
    </row>
    <row r="7" spans="1:10" ht="61.5" customHeight="1" thickBot="1" x14ac:dyDescent="0.25">
      <c r="A7" s="310"/>
      <c r="B7" s="311"/>
      <c r="C7" s="313"/>
      <c r="D7" s="63" t="s">
        <v>272</v>
      </c>
      <c r="E7" s="63" t="s">
        <v>269</v>
      </c>
      <c r="F7" s="63" t="s">
        <v>50</v>
      </c>
      <c r="G7" s="63" t="s">
        <v>266</v>
      </c>
      <c r="H7" s="63" t="s">
        <v>254</v>
      </c>
      <c r="I7" s="305"/>
      <c r="J7" s="307"/>
    </row>
    <row r="8" spans="1:10" ht="23.25" customHeight="1" x14ac:dyDescent="0.2">
      <c r="A8" s="317" t="s">
        <v>92</v>
      </c>
      <c r="B8" s="318"/>
      <c r="C8" s="143" t="s">
        <v>5</v>
      </c>
      <c r="D8" s="144">
        <v>31583510</v>
      </c>
      <c r="E8" s="144">
        <v>-617460</v>
      </c>
      <c r="F8" s="144">
        <v>-15100646</v>
      </c>
      <c r="G8" s="144">
        <v>18194654</v>
      </c>
      <c r="H8" s="144">
        <f>SUM(D8:G8)</f>
        <v>34060058</v>
      </c>
      <c r="I8" s="144">
        <v>-169014</v>
      </c>
      <c r="J8" s="145">
        <f>H8+I8</f>
        <v>33891044</v>
      </c>
    </row>
    <row r="9" spans="1:10" ht="26.25" customHeight="1" x14ac:dyDescent="0.2">
      <c r="A9" s="295" t="s">
        <v>230</v>
      </c>
      <c r="B9" s="296"/>
      <c r="C9" s="82" t="s">
        <v>6</v>
      </c>
      <c r="D9" s="103">
        <v>0</v>
      </c>
      <c r="E9" s="103">
        <v>0</v>
      </c>
      <c r="F9" s="104">
        <v>0</v>
      </c>
      <c r="G9" s="104">
        <v>0</v>
      </c>
      <c r="H9" s="104">
        <f>D9+E9+G9</f>
        <v>0</v>
      </c>
      <c r="I9" s="104">
        <v>0</v>
      </c>
      <c r="J9" s="105">
        <v>0</v>
      </c>
    </row>
    <row r="10" spans="1:10" ht="27" customHeight="1" x14ac:dyDescent="0.2">
      <c r="A10" s="319" t="s">
        <v>264</v>
      </c>
      <c r="B10" s="320"/>
      <c r="C10" s="82" t="s">
        <v>14</v>
      </c>
      <c r="D10" s="127">
        <f>D8</f>
        <v>31583510</v>
      </c>
      <c r="E10" s="127">
        <f t="shared" ref="E10:I10" si="0">E8</f>
        <v>-617460</v>
      </c>
      <c r="F10" s="127">
        <f>F8</f>
        <v>-15100646</v>
      </c>
      <c r="G10" s="127">
        <f>G8</f>
        <v>18194654</v>
      </c>
      <c r="H10" s="127">
        <f>SUM(D10:G10)</f>
        <v>34060058</v>
      </c>
      <c r="I10" s="127">
        <f t="shared" si="0"/>
        <v>-169014</v>
      </c>
      <c r="J10" s="128">
        <f>H10+I10</f>
        <v>33891044</v>
      </c>
    </row>
    <row r="11" spans="1:10" ht="39" customHeight="1" x14ac:dyDescent="0.2">
      <c r="A11" s="297" t="s">
        <v>231</v>
      </c>
      <c r="B11" s="298"/>
      <c r="C11" s="83" t="s">
        <v>31</v>
      </c>
      <c r="D11" s="127">
        <v>0</v>
      </c>
      <c r="E11" s="127">
        <v>0</v>
      </c>
      <c r="F11" s="127">
        <f>F12+F13</f>
        <v>0</v>
      </c>
      <c r="G11" s="127">
        <f>G12+G13</f>
        <v>-6534966</v>
      </c>
      <c r="H11" s="127">
        <f>H12+H13</f>
        <v>-6534966</v>
      </c>
      <c r="I11" s="127">
        <f>I12+I13</f>
        <v>-646</v>
      </c>
      <c r="J11" s="128">
        <f>SUM(H11:I11)</f>
        <v>-6535612</v>
      </c>
    </row>
    <row r="12" spans="1:10" ht="27.75" customHeight="1" x14ac:dyDescent="0.2">
      <c r="A12" s="295" t="s">
        <v>255</v>
      </c>
      <c r="B12" s="296"/>
      <c r="C12" s="82" t="s">
        <v>241</v>
      </c>
      <c r="D12" s="103">
        <v>0</v>
      </c>
      <c r="E12" s="103">
        <v>0</v>
      </c>
      <c r="F12" s="103">
        <v>0</v>
      </c>
      <c r="G12" s="103">
        <f>'Отчет оПрибылиУбытках'!G28</f>
        <v>-6534966</v>
      </c>
      <c r="H12" s="104">
        <f t="shared" ref="H12" si="1">D12+E12+G12</f>
        <v>-6534966</v>
      </c>
      <c r="I12" s="104">
        <f>'Отчет оПрибылиУбытках'!G29</f>
        <v>-646</v>
      </c>
      <c r="J12" s="106">
        <f>H12+I12</f>
        <v>-6535612</v>
      </c>
    </row>
    <row r="13" spans="1:10" ht="35.25" customHeight="1" x14ac:dyDescent="0.2">
      <c r="A13" s="295" t="s">
        <v>273</v>
      </c>
      <c r="B13" s="296"/>
      <c r="C13" s="83" t="s">
        <v>242</v>
      </c>
      <c r="D13" s="103">
        <v>0</v>
      </c>
      <c r="E13" s="103">
        <v>0</v>
      </c>
      <c r="F13" s="103"/>
      <c r="G13" s="103">
        <v>0</v>
      </c>
      <c r="H13" s="104">
        <f>D13+E13+F13</f>
        <v>0</v>
      </c>
      <c r="I13" s="104"/>
      <c r="J13" s="106">
        <f>H13+I13</f>
        <v>0</v>
      </c>
    </row>
    <row r="14" spans="1:10" ht="54.75" customHeight="1" x14ac:dyDescent="0.2">
      <c r="A14" s="297" t="s">
        <v>232</v>
      </c>
      <c r="B14" s="298"/>
      <c r="C14" s="83" t="s">
        <v>36</v>
      </c>
      <c r="D14" s="127">
        <f>D16+D17+D18+D19+D20+D21</f>
        <v>1998</v>
      </c>
      <c r="E14" s="127">
        <f t="shared" ref="E14:J14" si="2">E16+E17+E18+E19+E20+E21</f>
        <v>-162</v>
      </c>
      <c r="F14" s="127">
        <f t="shared" si="2"/>
        <v>-154</v>
      </c>
      <c r="G14" s="127">
        <f t="shared" si="2"/>
        <v>0</v>
      </c>
      <c r="H14" s="127">
        <f t="shared" si="2"/>
        <v>1682</v>
      </c>
      <c r="I14" s="127">
        <f t="shared" si="2"/>
        <v>0</v>
      </c>
      <c r="J14" s="128">
        <f t="shared" si="2"/>
        <v>1682</v>
      </c>
    </row>
    <row r="15" spans="1:10" x14ac:dyDescent="0.2">
      <c r="A15" s="295" t="s">
        <v>167</v>
      </c>
      <c r="B15" s="296"/>
      <c r="C15" s="82"/>
      <c r="D15" s="103">
        <v>0</v>
      </c>
      <c r="E15" s="103">
        <v>0</v>
      </c>
      <c r="F15" s="103">
        <v>0</v>
      </c>
      <c r="G15" s="103">
        <v>0</v>
      </c>
      <c r="H15" s="104">
        <f>D15+E15+G15</f>
        <v>0</v>
      </c>
      <c r="I15" s="104">
        <v>0</v>
      </c>
      <c r="J15" s="106">
        <v>0</v>
      </c>
    </row>
    <row r="16" spans="1:10" ht="12.75" customHeight="1" x14ac:dyDescent="0.2">
      <c r="A16" s="295" t="s">
        <v>260</v>
      </c>
      <c r="B16" s="296"/>
      <c r="C16" s="82" t="s">
        <v>243</v>
      </c>
      <c r="D16" s="103">
        <v>0</v>
      </c>
      <c r="E16" s="103">
        <v>0</v>
      </c>
      <c r="F16" s="103">
        <v>0</v>
      </c>
      <c r="G16" s="103">
        <v>0</v>
      </c>
      <c r="H16" s="104">
        <f>D16+E16+G16</f>
        <v>0</v>
      </c>
      <c r="I16" s="104">
        <v>0</v>
      </c>
      <c r="J16" s="106">
        <v>0</v>
      </c>
    </row>
    <row r="17" spans="1:10" x14ac:dyDescent="0.2">
      <c r="A17" s="301" t="s">
        <v>233</v>
      </c>
      <c r="B17" s="302"/>
      <c r="C17" s="82" t="s">
        <v>244</v>
      </c>
      <c r="D17" s="107">
        <v>1998</v>
      </c>
      <c r="E17" s="107">
        <v>-86</v>
      </c>
      <c r="F17" s="107">
        <v>-154</v>
      </c>
      <c r="G17" s="107">
        <v>0</v>
      </c>
      <c r="H17" s="104">
        <f>D17+E17+G17+F17</f>
        <v>1758</v>
      </c>
      <c r="I17" s="104">
        <v>0</v>
      </c>
      <c r="J17" s="108">
        <f>H17</f>
        <v>1758</v>
      </c>
    </row>
    <row r="18" spans="1:10" ht="26.25" customHeight="1" x14ac:dyDescent="0.2">
      <c r="A18" s="301" t="s">
        <v>257</v>
      </c>
      <c r="B18" s="302"/>
      <c r="C18" s="60">
        <v>315</v>
      </c>
      <c r="D18" s="103">
        <v>0</v>
      </c>
      <c r="E18" s="103">
        <v>-76</v>
      </c>
      <c r="F18" s="103">
        <v>0</v>
      </c>
      <c r="G18" s="103">
        <v>0</v>
      </c>
      <c r="H18" s="104">
        <f>D18+E18+G18</f>
        <v>-76</v>
      </c>
      <c r="I18" s="104">
        <v>0</v>
      </c>
      <c r="J18" s="108">
        <f>H18</f>
        <v>-76</v>
      </c>
    </row>
    <row r="19" spans="1:10" ht="28.5" customHeight="1" x14ac:dyDescent="0.2">
      <c r="A19" s="301" t="s">
        <v>235</v>
      </c>
      <c r="B19" s="302"/>
      <c r="C19" s="60">
        <v>316</v>
      </c>
      <c r="D19" s="103">
        <v>0</v>
      </c>
      <c r="E19" s="103">
        <v>0</v>
      </c>
      <c r="F19" s="103">
        <v>0</v>
      </c>
      <c r="G19" s="103">
        <v>0</v>
      </c>
      <c r="H19" s="104">
        <f>D19+E19+G19</f>
        <v>0</v>
      </c>
      <c r="I19" s="104">
        <v>0</v>
      </c>
      <c r="J19" s="106">
        <v>0</v>
      </c>
    </row>
    <row r="20" spans="1:10" ht="27" customHeight="1" x14ac:dyDescent="0.2">
      <c r="A20" s="301" t="s">
        <v>236</v>
      </c>
      <c r="B20" s="302"/>
      <c r="C20" s="60">
        <v>317</v>
      </c>
      <c r="D20" s="103">
        <v>0</v>
      </c>
      <c r="E20" s="103">
        <v>0</v>
      </c>
      <c r="F20" s="103">
        <v>0</v>
      </c>
      <c r="G20" s="103">
        <v>0</v>
      </c>
      <c r="H20" s="104">
        <f>D20+E20+G20</f>
        <v>0</v>
      </c>
      <c r="I20" s="104">
        <v>0</v>
      </c>
      <c r="J20" s="106">
        <v>0</v>
      </c>
    </row>
    <row r="21" spans="1:10" ht="40.5" customHeight="1" x14ac:dyDescent="0.2">
      <c r="A21" s="301" t="s">
        <v>237</v>
      </c>
      <c r="B21" s="302"/>
      <c r="C21" s="60">
        <v>318</v>
      </c>
      <c r="D21" s="103">
        <v>0</v>
      </c>
      <c r="E21" s="103">
        <v>0</v>
      </c>
      <c r="F21" s="103">
        <v>0</v>
      </c>
      <c r="G21" s="103"/>
      <c r="H21" s="104">
        <f>F21+G21</f>
        <v>0</v>
      </c>
      <c r="I21" s="104"/>
      <c r="J21" s="106">
        <f>SUM(H21:I21)</f>
        <v>0</v>
      </c>
    </row>
    <row r="22" spans="1:10" ht="26.25" customHeight="1" x14ac:dyDescent="0.2">
      <c r="A22" s="321" t="s">
        <v>287</v>
      </c>
      <c r="B22" s="322"/>
      <c r="C22" s="61">
        <v>400</v>
      </c>
      <c r="D22" s="166">
        <f>D10+D11+SUM(D16:D21)</f>
        <v>31585508</v>
      </c>
      <c r="E22" s="166">
        <f t="shared" ref="E22:J22" si="3">E10+E11+SUM(E16:E21)</f>
        <v>-617622</v>
      </c>
      <c r="F22" s="166">
        <f t="shared" si="3"/>
        <v>-15100800</v>
      </c>
      <c r="G22" s="166">
        <f t="shared" si="3"/>
        <v>11659688</v>
      </c>
      <c r="H22" s="166">
        <f t="shared" si="3"/>
        <v>27526774</v>
      </c>
      <c r="I22" s="166">
        <f t="shared" si="3"/>
        <v>-169660</v>
      </c>
      <c r="J22" s="167">
        <f t="shared" si="3"/>
        <v>27357114</v>
      </c>
    </row>
    <row r="23" spans="1:10" ht="28.5" customHeight="1" x14ac:dyDescent="0.2">
      <c r="A23" s="321" t="s">
        <v>259</v>
      </c>
      <c r="B23" s="322"/>
      <c r="C23" s="61"/>
      <c r="D23" s="127">
        <f>Бух.баланс!H69</f>
        <v>31585557</v>
      </c>
      <c r="E23" s="127">
        <f>Бух.баланс!H71</f>
        <v>-618111</v>
      </c>
      <c r="F23" s="127">
        <f>Бух.баланс!H70+Бух.баланс!H72</f>
        <v>-15699287</v>
      </c>
      <c r="G23" s="127">
        <v>1205128</v>
      </c>
      <c r="H23" s="127">
        <f>SUM(D23:G23)</f>
        <v>16473287</v>
      </c>
      <c r="I23" s="129">
        <v>-941905</v>
      </c>
      <c r="J23" s="128">
        <f>H23+I23</f>
        <v>15531382</v>
      </c>
    </row>
    <row r="24" spans="1:10" ht="27.75" customHeight="1" x14ac:dyDescent="0.2">
      <c r="A24" s="301" t="s">
        <v>230</v>
      </c>
      <c r="B24" s="302"/>
      <c r="C24" s="60">
        <v>401</v>
      </c>
      <c r="D24" s="103"/>
      <c r="E24" s="103"/>
      <c r="F24" s="103"/>
      <c r="G24" s="103"/>
      <c r="H24" s="104">
        <f>D24+E24+G24</f>
        <v>0</v>
      </c>
      <c r="I24" s="104"/>
      <c r="J24" s="106"/>
    </row>
    <row r="25" spans="1:10" ht="28.5" customHeight="1" x14ac:dyDescent="0.2">
      <c r="A25" s="321" t="s">
        <v>265</v>
      </c>
      <c r="B25" s="322"/>
      <c r="C25" s="61">
        <v>500</v>
      </c>
      <c r="D25" s="127">
        <f>D23</f>
        <v>31585557</v>
      </c>
      <c r="E25" s="127">
        <f t="shared" ref="E25" si="4">E23</f>
        <v>-618111</v>
      </c>
      <c r="F25" s="127">
        <f>SUM(F23:F24)</f>
        <v>-15699287</v>
      </c>
      <c r="G25" s="127">
        <f>G23</f>
        <v>1205128</v>
      </c>
      <c r="H25" s="127">
        <f>SUM(D25:G25)</f>
        <v>16473287</v>
      </c>
      <c r="I25" s="127">
        <v>-941905</v>
      </c>
      <c r="J25" s="128">
        <f>H25+I25</f>
        <v>15531382</v>
      </c>
    </row>
    <row r="26" spans="1:10" ht="24.75" customHeight="1" x14ac:dyDescent="0.2">
      <c r="A26" s="321" t="s">
        <v>238</v>
      </c>
      <c r="B26" s="322"/>
      <c r="C26" s="61">
        <v>600</v>
      </c>
      <c r="D26" s="127">
        <v>0</v>
      </c>
      <c r="E26" s="127">
        <v>0</v>
      </c>
      <c r="F26" s="127">
        <f>F27+F28</f>
        <v>0</v>
      </c>
      <c r="G26" s="127">
        <f>G27+G28</f>
        <v>-5269373</v>
      </c>
      <c r="H26" s="129">
        <f>SUM(D26:G26)</f>
        <v>-5269373</v>
      </c>
      <c r="I26" s="127">
        <f>I27+I28</f>
        <v>-15325</v>
      </c>
      <c r="J26" s="131">
        <f>SUM(H26:I26)</f>
        <v>-5284698</v>
      </c>
    </row>
    <row r="27" spans="1:10" ht="31.5" customHeight="1" x14ac:dyDescent="0.2">
      <c r="A27" s="301" t="s">
        <v>256</v>
      </c>
      <c r="B27" s="302"/>
      <c r="C27" s="61">
        <v>610</v>
      </c>
      <c r="D27" s="103">
        <v>0</v>
      </c>
      <c r="E27" s="103">
        <v>0</v>
      </c>
      <c r="F27" s="103">
        <v>0</v>
      </c>
      <c r="G27" s="103">
        <f>'Отчет оПрибылиУбытках'!F28</f>
        <v>-5269373</v>
      </c>
      <c r="H27" s="104">
        <f t="shared" ref="H27:H34" si="5">SUM(D27:G27)</f>
        <v>-5269373</v>
      </c>
      <c r="I27" s="104">
        <f>'Отчет оПрибылиУбытках'!F29</f>
        <v>-15325</v>
      </c>
      <c r="J27" s="106">
        <f>SUM(H27:I27)</f>
        <v>-5284698</v>
      </c>
    </row>
    <row r="28" spans="1:10" ht="36.75" customHeight="1" x14ac:dyDescent="0.2">
      <c r="A28" s="301" t="s">
        <v>239</v>
      </c>
      <c r="B28" s="302"/>
      <c r="C28" s="61">
        <v>620</v>
      </c>
      <c r="D28" s="103">
        <v>0</v>
      </c>
      <c r="E28" s="103">
        <v>0</v>
      </c>
      <c r="F28" s="103"/>
      <c r="G28" s="103"/>
      <c r="H28" s="104">
        <f t="shared" si="5"/>
        <v>0</v>
      </c>
      <c r="I28" s="104"/>
      <c r="J28" s="106">
        <f>SUM(H28:I28)</f>
        <v>0</v>
      </c>
    </row>
    <row r="29" spans="1:10" x14ac:dyDescent="0.2">
      <c r="A29" s="297" t="s">
        <v>240</v>
      </c>
      <c r="B29" s="298"/>
      <c r="C29" s="61">
        <v>700</v>
      </c>
      <c r="D29" s="127">
        <f>D30+D31+D32+D33+D34+D35</f>
        <v>67</v>
      </c>
      <c r="E29" s="127">
        <f t="shared" ref="E29:J29" si="6">E30+E31+E32+E33+E34+E35</f>
        <v>0</v>
      </c>
      <c r="F29" s="127">
        <f t="shared" si="6"/>
        <v>-35</v>
      </c>
      <c r="G29" s="127">
        <f>G30+G32+G33+G34+G35</f>
        <v>0</v>
      </c>
      <c r="H29" s="127">
        <f t="shared" si="6"/>
        <v>32</v>
      </c>
      <c r="I29" s="127">
        <f t="shared" si="6"/>
        <v>0</v>
      </c>
      <c r="J29" s="128">
        <f t="shared" si="6"/>
        <v>32</v>
      </c>
    </row>
    <row r="30" spans="1:10" ht="17.25" customHeight="1" x14ac:dyDescent="0.2">
      <c r="A30" s="301" t="s">
        <v>233</v>
      </c>
      <c r="B30" s="302"/>
      <c r="C30" s="77">
        <v>711</v>
      </c>
      <c r="D30" s="107">
        <v>67</v>
      </c>
      <c r="E30" s="107"/>
      <c r="F30" s="107">
        <v>-35</v>
      </c>
      <c r="G30" s="107">
        <v>0</v>
      </c>
      <c r="H30" s="104">
        <f t="shared" si="5"/>
        <v>32</v>
      </c>
      <c r="I30" s="104">
        <v>0</v>
      </c>
      <c r="J30" s="108">
        <f>H30</f>
        <v>32</v>
      </c>
    </row>
    <row r="31" spans="1:10" ht="25.5" customHeight="1" x14ac:dyDescent="0.2">
      <c r="A31" s="301" t="s">
        <v>257</v>
      </c>
      <c r="B31" s="302"/>
      <c r="C31" s="77">
        <v>712</v>
      </c>
      <c r="D31" s="107">
        <v>0</v>
      </c>
      <c r="E31" s="107"/>
      <c r="F31" s="107"/>
      <c r="G31" s="107"/>
      <c r="H31" s="104">
        <f t="shared" si="5"/>
        <v>0</v>
      </c>
      <c r="I31" s="104">
        <v>0</v>
      </c>
      <c r="J31" s="108">
        <f t="shared" ref="J31:J34" si="7">H31</f>
        <v>0</v>
      </c>
    </row>
    <row r="32" spans="1:10" x14ac:dyDescent="0.2">
      <c r="A32" s="301" t="s">
        <v>234</v>
      </c>
      <c r="B32" s="302"/>
      <c r="C32" s="77">
        <v>715</v>
      </c>
      <c r="D32" s="107">
        <v>0</v>
      </c>
      <c r="E32" s="107">
        <v>0</v>
      </c>
      <c r="F32" s="107">
        <v>0</v>
      </c>
      <c r="G32" s="107"/>
      <c r="H32" s="104">
        <f t="shared" si="5"/>
        <v>0</v>
      </c>
      <c r="I32" s="104">
        <v>0</v>
      </c>
      <c r="J32" s="108">
        <f t="shared" si="7"/>
        <v>0</v>
      </c>
    </row>
    <row r="33" spans="1:10" ht="24" customHeight="1" x14ac:dyDescent="0.2">
      <c r="A33" s="301" t="s">
        <v>235</v>
      </c>
      <c r="B33" s="302"/>
      <c r="C33" s="77">
        <v>716</v>
      </c>
      <c r="D33" s="107">
        <v>0</v>
      </c>
      <c r="E33" s="107">
        <v>0</v>
      </c>
      <c r="F33" s="107">
        <v>0</v>
      </c>
      <c r="G33" s="107"/>
      <c r="H33" s="104">
        <f t="shared" si="5"/>
        <v>0</v>
      </c>
      <c r="I33" s="104">
        <v>0</v>
      </c>
      <c r="J33" s="108">
        <f t="shared" si="7"/>
        <v>0</v>
      </c>
    </row>
    <row r="34" spans="1:10" ht="28.5" customHeight="1" x14ac:dyDescent="0.2">
      <c r="A34" s="301" t="s">
        <v>236</v>
      </c>
      <c r="B34" s="302"/>
      <c r="C34" s="77">
        <v>717</v>
      </c>
      <c r="D34" s="107">
        <v>0</v>
      </c>
      <c r="E34" s="107">
        <v>0</v>
      </c>
      <c r="F34" s="107"/>
      <c r="G34" s="107">
        <v>0</v>
      </c>
      <c r="H34" s="104">
        <f t="shared" si="5"/>
        <v>0</v>
      </c>
      <c r="I34" s="104">
        <v>0</v>
      </c>
      <c r="J34" s="108">
        <f t="shared" si="7"/>
        <v>0</v>
      </c>
    </row>
    <row r="35" spans="1:10" ht="54" customHeight="1" x14ac:dyDescent="0.2">
      <c r="A35" s="301" t="s">
        <v>270</v>
      </c>
      <c r="B35" s="302"/>
      <c r="C35" s="77">
        <v>718</v>
      </c>
      <c r="D35" s="107">
        <v>0</v>
      </c>
      <c r="E35" s="107">
        <v>0</v>
      </c>
      <c r="F35" s="107">
        <v>0</v>
      </c>
      <c r="G35" s="107"/>
      <c r="H35" s="104">
        <f>D35+E35+G35+F35</f>
        <v>0</v>
      </c>
      <c r="I35" s="104"/>
      <c r="J35" s="108">
        <f>H35+I35</f>
        <v>0</v>
      </c>
    </row>
    <row r="36" spans="1:10" ht="39" customHeight="1" thickBot="1" x14ac:dyDescent="0.25">
      <c r="A36" s="299" t="s">
        <v>292</v>
      </c>
      <c r="B36" s="300"/>
      <c r="C36" s="62">
        <v>800</v>
      </c>
      <c r="D36" s="109">
        <f>SUM(D25:D29)</f>
        <v>31585624</v>
      </c>
      <c r="E36" s="109">
        <f>SUM(E25:E29)</f>
        <v>-618111</v>
      </c>
      <c r="F36" s="109">
        <f>F25+F26+SUM(F30:F35)</f>
        <v>-15699322</v>
      </c>
      <c r="G36" s="109">
        <f>SUM(G25:G26)</f>
        <v>-4064245</v>
      </c>
      <c r="H36" s="109">
        <f>SUM(D36:G36)</f>
        <v>11203946</v>
      </c>
      <c r="I36" s="109">
        <f>I25+I26+SUM(I30:I35)</f>
        <v>-957230</v>
      </c>
      <c r="J36" s="110">
        <f>J25+J26+J29</f>
        <v>10246716</v>
      </c>
    </row>
    <row r="37" spans="1:10" ht="18" customHeight="1" x14ac:dyDescent="0.2">
      <c r="A37" s="133"/>
      <c r="B37" s="133"/>
      <c r="C37" s="134"/>
      <c r="D37" s="135">
        <f>D36-Бух.баланс!G69</f>
        <v>0</v>
      </c>
      <c r="E37" s="135">
        <f>E36-Бух.баланс!G71</f>
        <v>0</v>
      </c>
      <c r="F37" s="135">
        <f>Бух.баланс!G72+Бух.баланс!G70-F36</f>
        <v>0</v>
      </c>
      <c r="G37" s="135">
        <f>Бух.баланс!G73-G36</f>
        <v>0</v>
      </c>
      <c r="H37" s="135">
        <f>Бух.баланс!G74-H36</f>
        <v>0</v>
      </c>
      <c r="I37" s="135"/>
      <c r="J37" s="135">
        <f>Бух.баланс!G76-J36</f>
        <v>0</v>
      </c>
    </row>
    <row r="38" spans="1:10" x14ac:dyDescent="0.2">
      <c r="A38" s="132" t="s">
        <v>53</v>
      </c>
      <c r="B38" s="294" t="s">
        <v>275</v>
      </c>
      <c r="C38" s="294"/>
      <c r="D38" s="294"/>
      <c r="E38" s="95"/>
      <c r="F38" s="81"/>
      <c r="G38" s="81"/>
    </row>
    <row r="39" spans="1:10" x14ac:dyDescent="0.2">
      <c r="E39" s="94"/>
      <c r="F39" s="94"/>
      <c r="G39" s="94"/>
    </row>
    <row r="40" spans="1:10" x14ac:dyDescent="0.2">
      <c r="A40" s="132" t="s">
        <v>57</v>
      </c>
      <c r="B40" s="294" t="s">
        <v>276</v>
      </c>
      <c r="C40" s="294"/>
      <c r="D40" s="294"/>
      <c r="E40" s="95"/>
      <c r="F40" s="81"/>
      <c r="G40" s="81"/>
    </row>
  </sheetData>
  <mergeCells count="37">
    <mergeCell ref="A26:B26"/>
    <mergeCell ref="A20:B20"/>
    <mergeCell ref="A21:B21"/>
    <mergeCell ref="A22:B22"/>
    <mergeCell ref="A24:B24"/>
    <mergeCell ref="A33:B33"/>
    <mergeCell ref="A34:B34"/>
    <mergeCell ref="H1:J1"/>
    <mergeCell ref="I6:I7"/>
    <mergeCell ref="J6:J7"/>
    <mergeCell ref="A6:B7"/>
    <mergeCell ref="C6:C7"/>
    <mergeCell ref="D6:H6"/>
    <mergeCell ref="A8:B8"/>
    <mergeCell ref="A9:B9"/>
    <mergeCell ref="A10:B10"/>
    <mergeCell ref="A23:B23"/>
    <mergeCell ref="A32:B32"/>
    <mergeCell ref="A11:B11"/>
    <mergeCell ref="A12:B12"/>
    <mergeCell ref="A25:B25"/>
    <mergeCell ref="B40:D40"/>
    <mergeCell ref="B38:D38"/>
    <mergeCell ref="A13:B13"/>
    <mergeCell ref="A29:B29"/>
    <mergeCell ref="A36:B36"/>
    <mergeCell ref="A14:B14"/>
    <mergeCell ref="A15:B15"/>
    <mergeCell ref="A16:B16"/>
    <mergeCell ref="A28:B28"/>
    <mergeCell ref="A17:B17"/>
    <mergeCell ref="A18:B18"/>
    <mergeCell ref="A19:B19"/>
    <mergeCell ref="A35:B35"/>
    <mergeCell ref="A30:B30"/>
    <mergeCell ref="A31:B31"/>
    <mergeCell ref="A27:B27"/>
  </mergeCells>
  <phoneticPr fontId="7" type="noConversion"/>
  <pageMargins left="0.39370078740157483" right="0.19685039370078741" top="0.31496062992125984" bottom="0.15748031496062992" header="0.19685039370078741" footer="0.19685039370078741"/>
  <pageSetup scale="7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Бух.баланс</vt:lpstr>
      <vt:lpstr>Отчет оПрибылиУбытках</vt:lpstr>
      <vt:lpstr>ОтчетДвиженияДенежСредств (пря)</vt:lpstr>
      <vt:lpstr>Отчет об изменКапитале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aliay</dc:creator>
  <cp:lastModifiedBy>Надежда И. Шарабок</cp:lastModifiedBy>
  <cp:lastPrinted>2015-11-12T04:36:22Z</cp:lastPrinted>
  <dcterms:created xsi:type="dcterms:W3CDTF">2007-06-07T10:44:10Z</dcterms:created>
  <dcterms:modified xsi:type="dcterms:W3CDTF">2015-11-13T04:48:51Z</dcterms:modified>
</cp:coreProperties>
</file>