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225" yWindow="-15" windowWidth="6045" windowHeight="8445" tabRatio="710" activeTab="3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/>
</workbook>
</file>

<file path=xl/calcChain.xml><?xml version="1.0" encoding="utf-8"?>
<calcChain xmlns="http://schemas.openxmlformats.org/spreadsheetml/2006/main">
  <c r="I44" i="1" l="1"/>
  <c r="H44" i="1"/>
  <c r="J30" i="7" l="1"/>
  <c r="J31" i="7"/>
  <c r="J32" i="7"/>
  <c r="J33" i="7"/>
  <c r="H30" i="7"/>
  <c r="H31" i="7"/>
  <c r="H32" i="7"/>
  <c r="H33" i="7"/>
  <c r="H34" i="7"/>
  <c r="H35" i="7"/>
  <c r="F29" i="7"/>
  <c r="H29" i="7" s="1"/>
  <c r="J29" i="7" s="1"/>
  <c r="E22" i="7"/>
  <c r="F22" i="7"/>
  <c r="D22" i="7"/>
  <c r="I11" i="7"/>
  <c r="I22" i="7" s="1"/>
  <c r="G17" i="5" l="1"/>
  <c r="E14" i="7" l="1"/>
  <c r="D14" i="7"/>
  <c r="H18" i="7"/>
  <c r="J18" i="7" s="1"/>
  <c r="H19" i="7"/>
  <c r="J19" i="7" s="1"/>
  <c r="H20" i="7"/>
  <c r="J20" i="7" s="1"/>
  <c r="H21" i="7"/>
  <c r="J21" i="7" s="1"/>
  <c r="H23" i="7" l="1"/>
  <c r="J23" i="7" s="1"/>
  <c r="E11" i="7"/>
  <c r="D11" i="7"/>
  <c r="H41" i="6"/>
  <c r="H74" i="1" l="1"/>
  <c r="H12" i="6" l="1"/>
  <c r="G12" i="6" l="1"/>
  <c r="G17" i="6" s="1"/>
  <c r="H76" i="1" l="1"/>
  <c r="I28" i="1"/>
  <c r="H28" i="1"/>
  <c r="H15" i="7" l="1"/>
  <c r="H16" i="7"/>
  <c r="H17" i="7"/>
  <c r="J17" i="7" s="1"/>
  <c r="G36" i="6" l="1"/>
  <c r="F24" i="7" l="1"/>
  <c r="I28" i="7"/>
  <c r="G30" i="6"/>
  <c r="G35" i="6" s="1"/>
  <c r="G28" i="7" s="1"/>
  <c r="H45" i="1"/>
  <c r="H57" i="1"/>
  <c r="H67" i="1"/>
  <c r="H79" i="1" l="1"/>
  <c r="G12" i="7"/>
  <c r="G11" i="7" s="1"/>
  <c r="G62" i="5"/>
  <c r="G41" i="5"/>
  <c r="G23" i="6" l="1"/>
  <c r="G25" i="6" s="1"/>
  <c r="G27" i="6" l="1"/>
  <c r="G37" i="6" s="1"/>
  <c r="G40" i="6" l="1"/>
  <c r="G33" i="6"/>
  <c r="I74" i="1" l="1"/>
  <c r="I76" i="1" s="1"/>
  <c r="I67" i="1"/>
  <c r="I57" i="1"/>
  <c r="I45" i="1"/>
  <c r="H46" i="1"/>
  <c r="I46" i="1" l="1"/>
  <c r="I79" i="1"/>
  <c r="J35" i="7" l="1"/>
  <c r="I29" i="7" l="1"/>
  <c r="G24" i="7" l="1"/>
  <c r="G27" i="7" l="1"/>
  <c r="I27" i="7"/>
  <c r="G26" i="7"/>
  <c r="F26" i="7"/>
  <c r="I24" i="7"/>
  <c r="I26" i="7" s="1"/>
  <c r="E24" i="7"/>
  <c r="E26" i="7" s="1"/>
  <c r="G37" i="7" l="1"/>
  <c r="G9" i="5"/>
  <c r="G56" i="5" l="1"/>
  <c r="F56" i="5"/>
  <c r="F62" i="5"/>
  <c r="G28" i="5"/>
  <c r="G69" i="5" l="1"/>
  <c r="G54" i="5"/>
  <c r="G26" i="5"/>
  <c r="F69" i="5"/>
  <c r="D24" i="7"/>
  <c r="G72" i="5" l="1"/>
  <c r="G74" i="5" s="1"/>
  <c r="H24" i="7"/>
  <c r="H26" i="7" s="1"/>
  <c r="D26" i="7"/>
  <c r="E30" i="7"/>
  <c r="D30" i="7"/>
  <c r="H13" i="7" l="1"/>
  <c r="F41" i="5" l="1"/>
  <c r="F27" i="7" l="1"/>
  <c r="F37" i="7" s="1"/>
  <c r="I37" i="7" l="1"/>
  <c r="H28" i="7"/>
  <c r="H36" i="7"/>
  <c r="J28" i="7" l="1"/>
  <c r="H27" i="7"/>
  <c r="J36" i="7"/>
  <c r="H12" i="7"/>
  <c r="J24" i="7"/>
  <c r="J26" i="7" s="1"/>
  <c r="H11" i="7" l="1"/>
  <c r="J12" i="7"/>
  <c r="H22" i="7" l="1"/>
  <c r="G22" i="7"/>
  <c r="D37" i="7"/>
  <c r="H25" i="7"/>
  <c r="J34" i="7"/>
  <c r="J27" i="7" l="1"/>
  <c r="E37" i="7"/>
  <c r="H37" i="7" s="1"/>
  <c r="J37" i="7" s="1"/>
  <c r="J13" i="7"/>
  <c r="F28" i="5"/>
  <c r="F9" i="5"/>
  <c r="J11" i="7" l="1"/>
  <c r="J22" i="7" s="1"/>
  <c r="F54" i="5"/>
  <c r="F17" i="5" l="1"/>
  <c r="F26" i="5" s="1"/>
  <c r="F72" i="5" s="1"/>
</calcChain>
</file>

<file path=xl/sharedStrings.xml><?xml version="1.0" encoding="utf-8"?>
<sst xmlns="http://schemas.openxmlformats.org/spreadsheetml/2006/main" count="376" uniqueCount="288">
  <si>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</si>
  <si>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</si>
  <si>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</si>
  <si>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</si>
  <si>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</si>
  <si>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</si>
  <si>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</si>
  <si>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</si>
  <si>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</si>
  <si>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</si>
  <si>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</si>
  <si>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</si>
  <si>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</si>
  <si>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</si>
  <si>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</si>
  <si>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</si>
  <si>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</si>
  <si>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</si>
  <si>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</si>
  <si>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</si>
  <si>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</si>
  <si>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</si>
  <si>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</si>
  <si>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</si>
  <si>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</si>
  <si>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</si>
  <si>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</si>
  <si>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</si>
  <si>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</si>
  <si>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</si>
  <si>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</si>
  <si>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</si>
  <si>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</si>
  <si>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</si>
  <si>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</si>
  <si>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</si>
  <si>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</si>
  <si>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</si>
  <si>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</si>
  <si>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</si>
  <si>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</si>
  <si>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</si>
  <si>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</si>
  <si>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</si>
  <si>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</si>
  <si>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</si>
  <si>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</si>
  <si>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</si>
  <si>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</si>
  <si>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</si>
  <si>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</si>
  <si>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</si>
  <si>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</si>
  <si>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</si>
  <si>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</si>
  <si>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</si>
  <si>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</si>
  <si>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</si>
  <si>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</si>
  <si>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</si>
  <si>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</si>
  <si>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</si>
  <si>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</si>
  <si>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</si>
  <si>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</si>
  <si>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</si>
  <si>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</si>
  <si>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</si>
  <si>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</si>
  <si>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</si>
  <si>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</si>
  <si>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</si>
  <si>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</si>
  <si>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</si>
  <si>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</si>
  <si>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</si>
  <si>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</si>
  <si>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</si>
  <si>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</si>
  <si>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</si>
  <si>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</si>
  <si>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</si>
  <si>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</si>
  <si>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</si>
  <si>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</si>
  <si>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</si>
  <si>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</si>
  <si>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</si>
  <si>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</si>
  <si>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</si>
  <si>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</si>
  <si>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</si>
  <si>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</si>
  <si>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</si>
  <si>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</si>
  <si>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</si>
  <si>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</si>
  <si>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</si>
  <si>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</si>
  <si>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</si>
  <si>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</si>
  <si>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</si>
  <si>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</si>
  <si>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</si>
  <si>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</si>
  <si>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</si>
  <si>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</si>
  <si>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</si>
  <si>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</si>
  <si>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</si>
  <si>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</si>
  <si>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</si>
  <si>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</si>
  <si>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</si>
  <si>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</si>
  <si>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</si>
  <si>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</si>
  <si>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</si>
  <si>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</si>
  <si>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</si>
  <si>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</si>
  <si>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</si>
  <si>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</si>
  <si>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</si>
  <si>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</si>
  <si>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</si>
  <si>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</si>
  <si>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</si>
  <si>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</si>
  <si>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</si>
  <si>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</si>
  <si>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</si>
  <si>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</si>
  <si>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</si>
  <si>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</si>
  <si>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</si>
  <si>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</si>
  <si>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</si>
  <si>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</si>
  <si>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</si>
  <si>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</si>
  <si>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</si>
  <si>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</si>
  <si>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</si>
  <si>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</si>
  <si>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</si>
  <si>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</si>
  <si>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</si>
  <si>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</si>
  <si>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</si>
  <si>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</si>
  <si>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</si>
  <si>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</si>
  <si>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</si>
  <si>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</si>
  <si>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</si>
  <si>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</si>
  <si>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</si>
  <si>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</si>
  <si>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</si>
  <si>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</si>
  <si>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</si>
  <si>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</si>
  <si>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</si>
  <si>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</si>
  <si>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</si>
  <si>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</si>
  <si>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</si>
  <si>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</si>
  <si>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</si>
  <si>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</si>
  <si>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</si>
  <si>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</si>
  <si>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</si>
  <si>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</si>
  <si>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</si>
  <si>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</si>
  <si>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</si>
  <si>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</si>
  <si>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</si>
  <si>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</si>
  <si>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</si>
  <si>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</si>
  <si>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</si>
  <si>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</si>
  <si>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</si>
  <si>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</si>
  <si>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</si>
  <si>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</si>
  <si>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</si>
  <si>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</si>
  <si>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</si>
  <si>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</si>
  <si>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</si>
  <si>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</si>
  <si>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</si>
  <si>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</si>
  <si>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</si>
  <si>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</si>
  <si>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</si>
  <si>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</si>
  <si>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</si>
  <si>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</si>
  <si>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</si>
  <si>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</si>
  <si>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</si>
  <si>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</si>
  <si>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</si>
  <si>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</si>
  <si>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</si>
  <si>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</si>
  <si>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</si>
  <si>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</si>
  <si>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</si>
  <si>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</si>
  <si>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</si>
  <si>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</si>
  <si>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</si>
  <si>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</si>
  <si>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</si>
  <si>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</si>
  <si>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</si>
  <si>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</si>
  <si>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</si>
  <si>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</si>
  <si>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</si>
  <si>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</si>
  <si>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</si>
  <si>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</si>
  <si>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</si>
  <si>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</si>
  <si>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</si>
  <si>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</si>
  <si>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</si>
  <si>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</si>
  <si>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</si>
  <si>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</si>
  <si>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</si>
  <si>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</si>
  <si>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</si>
  <si>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</si>
  <si>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</si>
  <si>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</si>
  <si>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</si>
  <si>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</si>
  <si>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</si>
  <si>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</si>
  <si>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</si>
  <si>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</si>
  <si>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</si>
  <si>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</si>
  <si>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</si>
  <si>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</si>
  <si>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</si>
  <si>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</si>
  <si>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 xml:space="preserve">              Инвестиционная</t>
  </si>
  <si>
    <t xml:space="preserve">             Акционерное общество</t>
  </si>
  <si>
    <t>Курсовая разница по инвестициям в зарубежные организации</t>
  </si>
  <si>
    <t>Операции с собственниками , (сумма с 310 по 318):</t>
  </si>
  <si>
    <t xml:space="preserve">отчетный период </t>
  </si>
  <si>
    <t xml:space="preserve">Прочие операции </t>
  </si>
  <si>
    <t>АО «Fincraft Resources».</t>
  </si>
  <si>
    <t xml:space="preserve">             крупного  бизнеса</t>
  </si>
  <si>
    <t xml:space="preserve">Наименование организации              </t>
  </si>
  <si>
    <t>на 31.12.2018</t>
  </si>
  <si>
    <t xml:space="preserve"> за сопоставимый  период </t>
  </si>
  <si>
    <t>сопоставимый период</t>
  </si>
  <si>
    <t>Баланс (стр. 100+101+200)</t>
  </si>
  <si>
    <t xml:space="preserve">Идрисов Е.С. </t>
  </si>
  <si>
    <t>Алмабекова С.Н.</t>
  </si>
  <si>
    <t xml:space="preserve">Алмабекова С.Н. </t>
  </si>
  <si>
    <t xml:space="preserve"> A15E3H2, г. Алматы,  проспект Аль-Фараби, дом 77/2, квартира 16.</t>
  </si>
  <si>
    <t>на 31.12.2019</t>
  </si>
  <si>
    <t>Курс. разница по инвестициям в зарубежные организации</t>
  </si>
  <si>
    <t>Консолидированный отчет о финансовом положении (Бухгалтерский баланс)</t>
  </si>
  <si>
    <t>на 31.03.2020</t>
  </si>
  <si>
    <t>по состоянию на 31 марта 2020 года</t>
  </si>
  <si>
    <t xml:space="preserve"> -     </t>
  </si>
  <si>
    <t>за  период с 01 января по  31 марта  2020 года</t>
  </si>
  <si>
    <t>за  период с 01 января по 31 марта  2020 года</t>
  </si>
  <si>
    <t xml:space="preserve"> Консолидированный  Отчет об изменениии в капитале за  период с 01 января  по  31 марта   2020 года</t>
  </si>
  <si>
    <t xml:space="preserve">             127 человек</t>
  </si>
  <si>
    <t>Сагитова Р.Ш.</t>
  </si>
  <si>
    <t>Сальдо на 31 марта  2019 года</t>
  </si>
  <si>
    <t>Сальдо на 31 марта 2020 года (строка 500 + строка 600 + строка 700)</t>
  </si>
  <si>
    <t>Сальдо на 1  января 2020 года</t>
  </si>
  <si>
    <r>
      <t xml:space="preserve">Форма отчетности:                                                </t>
    </r>
    <r>
      <rPr>
        <b/>
        <sz val="10"/>
        <rFont val="Times New Roman"/>
        <family val="1"/>
        <charset val="204"/>
      </rPr>
      <t xml:space="preserve">консолидированная </t>
    </r>
  </si>
  <si>
    <r>
      <t xml:space="preserve">Наименование организации            </t>
    </r>
    <r>
      <rPr>
        <b/>
        <sz val="12"/>
        <rFont val="Times New Roman"/>
        <family val="1"/>
        <charset val="20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</si>
</sst>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_-* #,##0_р_._-;\-* #,##0_р_._-;_-* &quot;-&quot;??_р_._-;_-@_-"/>
    <numFmt numFmtId="168" formatCode="#,##0.00&quot; &quot;[$руб.-419];[Red]&quot;-&quot;#,##0.00&quot; &quot;[$руб.-419]"/>
    <numFmt numFmtId="169" formatCode="_-* #,##0.000_р_._-;\-* #,##0.000_р_._-;_-* &quot;-&quot;??_р_._-;_-@_-"/>
  </numFmts>
  <fonts count="24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7" fillId="0" borderId="0" applyFont="0" applyFill="0" applyBorder="0" applyAlignment="0" applyProtection="0"/>
    <xf numFmtId="168" fontId="7" fillId="0" borderId="0"/>
    <xf numFmtId="0" fontId="11" fillId="0" borderId="0"/>
  </cellStyleXfs>
  <cellXfs count="24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2" fillId="0" borderId="0" xfId="1" applyFont="1" applyAlignment="1"/>
    <xf numFmtId="0" fontId="4" fillId="0" borderId="0" xfId="1" applyFont="1" applyAlignment="1"/>
    <xf numFmtId="3" fontId="4" fillId="0" borderId="0" xfId="0" applyNumberFormat="1" applyFont="1"/>
    <xf numFmtId="3" fontId="2" fillId="0" borderId="0" xfId="0" applyNumberFormat="1" applyFont="1"/>
    <xf numFmtId="3" fontId="4" fillId="0" borderId="0" xfId="1" applyNumberFormat="1" applyFont="1" applyAlignment="1"/>
    <xf numFmtId="3" fontId="2" fillId="0" borderId="0" xfId="1" applyNumberFormat="1" applyFont="1" applyAlignment="1"/>
    <xf numFmtId="0" fontId="7" fillId="0" borderId="0" xfId="0" applyFont="1"/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0" fontId="2" fillId="0" borderId="0" xfId="3" applyFont="1" applyAlignment="1">
      <alignment wrapText="1"/>
    </xf>
    <xf numFmtId="0" fontId="2" fillId="0" borderId="4" xfId="3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3" fontId="2" fillId="0" borderId="0" xfId="2" applyNumberFormat="1" applyFont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0" xfId="0" applyFont="1" applyFill="1"/>
    <xf numFmtId="0" fontId="3" fillId="0" borderId="0" xfId="0" applyFont="1" applyAlignment="1">
      <alignment horizontal="right" wrapText="1"/>
    </xf>
    <xf numFmtId="0" fontId="4" fillId="0" borderId="0" xfId="2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3" fillId="0" borderId="0" xfId="0" applyFont="1"/>
    <xf numFmtId="0" fontId="3" fillId="0" borderId="0" xfId="2" applyFont="1" applyFill="1" applyAlignment="1">
      <alignment horizontal="right" vertical="center"/>
    </xf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2" fillId="0" borderId="2" xfId="1" applyNumberFormat="1" applyFont="1" applyBorder="1" applyAlignment="1">
      <alignment horizontal="right"/>
    </xf>
    <xf numFmtId="0" fontId="7" fillId="0" borderId="0" xfId="0" applyFont="1" applyFill="1"/>
    <xf numFmtId="164" fontId="3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0" fontId="2" fillId="0" borderId="0" xfId="0" applyFont="1"/>
    <xf numFmtId="167" fontId="2" fillId="0" borderId="0" xfId="0" applyNumberFormat="1" applyFont="1"/>
    <xf numFmtId="164" fontId="2" fillId="0" borderId="0" xfId="0" applyNumberFormat="1" applyFont="1"/>
    <xf numFmtId="165" fontId="2" fillId="0" borderId="0" xfId="4" applyFont="1"/>
    <xf numFmtId="167" fontId="2" fillId="0" borderId="2" xfId="4" applyNumberFormat="1" applyFont="1" applyBorder="1" applyAlignment="1"/>
    <xf numFmtId="3" fontId="3" fillId="0" borderId="2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/>
    <xf numFmtId="0" fontId="4" fillId="0" borderId="0" xfId="0" applyFont="1" applyAlignment="1">
      <alignment horizontal="right" wrapText="1"/>
    </xf>
    <xf numFmtId="3" fontId="3" fillId="0" borderId="1" xfId="0" applyNumberFormat="1" applyFont="1" applyBorder="1"/>
    <xf numFmtId="3" fontId="8" fillId="0" borderId="0" xfId="0" applyNumberFormat="1" applyFont="1" applyAlignment="1">
      <alignment horizontal="center" vertical="top"/>
    </xf>
    <xf numFmtId="0" fontId="2" fillId="0" borderId="0" xfId="1" applyFont="1" applyAlignment="1">
      <alignment vertical="center"/>
    </xf>
    <xf numFmtId="0" fontId="2" fillId="0" borderId="0" xfId="0" applyFont="1"/>
    <xf numFmtId="3" fontId="3" fillId="0" borderId="1" xfId="1" applyNumberFormat="1" applyFont="1" applyBorder="1" applyAlignment="1"/>
    <xf numFmtId="3" fontId="3" fillId="0" borderId="0" xfId="1" applyNumberFormat="1" applyFont="1" applyBorder="1" applyAlignment="1"/>
    <xf numFmtId="0" fontId="3" fillId="0" borderId="0" xfId="1" applyFont="1" applyAlignment="1"/>
    <xf numFmtId="3" fontId="3" fillId="0" borderId="0" xfId="1" applyNumberFormat="1" applyFont="1" applyAlignment="1"/>
    <xf numFmtId="3" fontId="3" fillId="0" borderId="0" xfId="1" applyNumberFormat="1" applyFont="1" applyAlignment="1">
      <alignment horizontal="center" vertical="top"/>
    </xf>
    <xf numFmtId="167" fontId="2" fillId="0" borderId="0" xfId="2" applyNumberFormat="1" applyFont="1" applyAlignment="1">
      <alignment vertical="center"/>
    </xf>
    <xf numFmtId="164" fontId="2" fillId="0" borderId="0" xfId="1" applyNumberFormat="1" applyFont="1" applyAlignment="1"/>
    <xf numFmtId="164" fontId="3" fillId="3" borderId="2" xfId="1" applyNumberFormat="1" applyFont="1" applyFill="1" applyBorder="1" applyAlignment="1">
      <alignment horizontal="right"/>
    </xf>
    <xf numFmtId="3" fontId="2" fillId="0" borderId="0" xfId="3" applyNumberFormat="1" applyFont="1" applyAlignment="1"/>
    <xf numFmtId="3" fontId="2" fillId="0" borderId="0" xfId="3" applyNumberFormat="1" applyFont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Border="1"/>
    <xf numFmtId="0" fontId="12" fillId="0" borderId="0" xfId="0" applyFont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2" fillId="0" borderId="0" xfId="0" applyFont="1" applyFill="1"/>
    <xf numFmtId="0" fontId="14" fillId="0" borderId="0" xfId="0" applyFont="1" applyFill="1" applyAlignment="1"/>
    <xf numFmtId="0" fontId="12" fillId="0" borderId="0" xfId="0" applyFont="1" applyFill="1" applyBorder="1"/>
    <xf numFmtId="0" fontId="13" fillId="0" borderId="0" xfId="0" applyFont="1" applyAlignment="1">
      <alignment horizontal="right"/>
    </xf>
    <xf numFmtId="0" fontId="14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3" fontId="13" fillId="0" borderId="0" xfId="0" applyNumberFormat="1" applyFont="1" applyFill="1" applyBorder="1" applyAlignment="1">
      <alignment horizontal="right"/>
    </xf>
    <xf numFmtId="3" fontId="13" fillId="2" borderId="2" xfId="0" applyNumberFormat="1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/>
    <xf numFmtId="3" fontId="13" fillId="0" borderId="2" xfId="0" applyNumberFormat="1" applyFont="1" applyBorder="1"/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right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right" vertical="center"/>
    </xf>
    <xf numFmtId="164" fontId="12" fillId="0" borderId="2" xfId="0" applyNumberFormat="1" applyFont="1" applyBorder="1"/>
    <xf numFmtId="164" fontId="12" fillId="0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right" vertical="center"/>
    </xf>
    <xf numFmtId="164" fontId="13" fillId="0" borderId="2" xfId="0" applyNumberFormat="1" applyFont="1" applyBorder="1" applyAlignment="1">
      <alignment horizontal="center" vertical="center"/>
    </xf>
    <xf numFmtId="166" fontId="13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165" fontId="13" fillId="0" borderId="0" xfId="4" applyFont="1" applyFill="1" applyBorder="1" applyAlignment="1">
      <alignment horizontal="center" vertical="center"/>
    </xf>
    <xf numFmtId="165" fontId="13" fillId="0" borderId="0" xfId="4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 applyAlignment="1">
      <alignment horizontal="right" vertical="center"/>
    </xf>
    <xf numFmtId="165" fontId="12" fillId="0" borderId="0" xfId="4" applyFont="1" applyAlignment="1">
      <alignment horizontal="right" vertical="center"/>
    </xf>
    <xf numFmtId="3" fontId="13" fillId="0" borderId="1" xfId="0" applyNumberFormat="1" applyFont="1" applyFill="1" applyBorder="1"/>
    <xf numFmtId="3" fontId="12" fillId="0" borderId="0" xfId="0" applyNumberFormat="1" applyFont="1"/>
    <xf numFmtId="0" fontId="13" fillId="0" borderId="0" xfId="0" applyFont="1"/>
    <xf numFmtId="3" fontId="17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/>
    </xf>
    <xf numFmtId="165" fontId="12" fillId="0" borderId="0" xfId="4" applyFont="1"/>
    <xf numFmtId="3" fontId="13" fillId="0" borderId="1" xfId="0" applyNumberFormat="1" applyFont="1" applyBorder="1"/>
    <xf numFmtId="3" fontId="13" fillId="0" borderId="0" xfId="0" applyNumberFormat="1" applyFont="1"/>
    <xf numFmtId="0" fontId="13" fillId="0" borderId="0" xfId="3" applyFont="1" applyAlignment="1">
      <alignment horizontal="left"/>
    </xf>
    <xf numFmtId="0" fontId="13" fillId="0" borderId="1" xfId="3" applyFont="1" applyBorder="1" applyAlignment="1"/>
    <xf numFmtId="4" fontId="13" fillId="0" borderId="0" xfId="3" applyNumberFormat="1" applyFont="1" applyBorder="1" applyAlignment="1"/>
    <xf numFmtId="0" fontId="13" fillId="0" borderId="0" xfId="3" applyFont="1" applyAlignment="1"/>
    <xf numFmtId="4" fontId="13" fillId="0" borderId="0" xfId="3" applyNumberFormat="1" applyFont="1" applyBorder="1" applyAlignment="1">
      <alignment horizontal="center" vertical="top"/>
    </xf>
    <xf numFmtId="0" fontId="18" fillId="0" borderId="0" xfId="3" applyFont="1" applyAlignment="1"/>
    <xf numFmtId="4" fontId="19" fillId="0" borderId="0" xfId="3" applyNumberFormat="1" applyFont="1" applyBorder="1" applyAlignment="1"/>
    <xf numFmtId="0" fontId="19" fillId="0" borderId="0" xfId="3" applyFont="1" applyAlignment="1"/>
    <xf numFmtId="0" fontId="12" fillId="0" borderId="0" xfId="3" applyFont="1" applyAlignment="1"/>
    <xf numFmtId="0" fontId="12" fillId="0" borderId="0" xfId="3" applyFont="1" applyFill="1" applyAlignment="1"/>
    <xf numFmtId="0" fontId="13" fillId="0" borderId="0" xfId="3" applyFont="1" applyFill="1" applyBorder="1" applyAlignment="1">
      <alignment vertical="top" wrapText="1"/>
    </xf>
    <xf numFmtId="0" fontId="20" fillId="0" borderId="0" xfId="3" applyFont="1" applyAlignment="1">
      <alignment horizontal="center" vertical="center"/>
    </xf>
    <xf numFmtId="4" fontId="12" fillId="0" borderId="0" xfId="3" applyNumberFormat="1" applyFont="1" applyAlignment="1">
      <alignment horizontal="right"/>
    </xf>
    <xf numFmtId="0" fontId="13" fillId="0" borderId="0" xfId="3" applyFont="1" applyAlignment="1">
      <alignment horizontal="right"/>
    </xf>
    <xf numFmtId="0" fontId="16" fillId="2" borderId="2" xfId="3" applyFont="1" applyFill="1" applyBorder="1" applyAlignment="1">
      <alignment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49" fontId="21" fillId="0" borderId="2" xfId="3" applyNumberFormat="1" applyFont="1" applyBorder="1" applyAlignment="1">
      <alignment horizontal="center" vertical="center"/>
    </xf>
    <xf numFmtId="167" fontId="12" fillId="0" borderId="2" xfId="4" applyNumberFormat="1" applyFont="1" applyBorder="1" applyAlignment="1"/>
    <xf numFmtId="49" fontId="16" fillId="0" borderId="2" xfId="3" applyNumberFormat="1" applyFont="1" applyBorder="1" applyAlignment="1">
      <alignment horizontal="center" vertical="center"/>
    </xf>
    <xf numFmtId="167" fontId="13" fillId="0" borderId="2" xfId="4" applyNumberFormat="1" applyFont="1" applyBorder="1" applyAlignment="1"/>
    <xf numFmtId="167" fontId="12" fillId="3" borderId="2" xfId="4" applyNumberFormat="1" applyFont="1" applyFill="1" applyBorder="1" applyAlignment="1"/>
    <xf numFmtId="49" fontId="21" fillId="0" borderId="2" xfId="3" applyNumberFormat="1" applyFont="1" applyBorder="1" applyAlignment="1">
      <alignment horizontal="center" wrapText="1"/>
    </xf>
    <xf numFmtId="49" fontId="21" fillId="0" borderId="2" xfId="3" applyNumberFormat="1" applyFont="1" applyBorder="1" applyAlignment="1">
      <alignment horizontal="center"/>
    </xf>
    <xf numFmtId="49" fontId="16" fillId="0" borderId="2" xfId="3" applyNumberFormat="1" applyFont="1" applyBorder="1" applyAlignment="1">
      <alignment horizontal="center"/>
    </xf>
    <xf numFmtId="4" fontId="12" fillId="0" borderId="2" xfId="3" applyNumberFormat="1" applyFont="1" applyBorder="1" applyAlignment="1"/>
    <xf numFmtId="164" fontId="16" fillId="0" borderId="2" xfId="3" applyNumberFormat="1" applyFont="1" applyBorder="1" applyAlignment="1">
      <alignment horizontal="center"/>
    </xf>
    <xf numFmtId="165" fontId="13" fillId="0" borderId="2" xfId="4" applyNumberFormat="1" applyFont="1" applyFill="1" applyBorder="1" applyAlignment="1"/>
    <xf numFmtId="167" fontId="13" fillId="0" borderId="2" xfId="4" applyNumberFormat="1" applyFont="1" applyFill="1" applyBorder="1" applyAlignment="1"/>
    <xf numFmtId="166" fontId="16" fillId="0" borderId="2" xfId="3" applyNumberFormat="1" applyFont="1" applyFill="1" applyBorder="1" applyAlignment="1">
      <alignment horizontal="center"/>
    </xf>
    <xf numFmtId="169" fontId="13" fillId="0" borderId="2" xfId="4" applyNumberFormat="1" applyFont="1" applyFill="1" applyBorder="1" applyAlignment="1"/>
    <xf numFmtId="0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center"/>
    </xf>
    <xf numFmtId="164" fontId="16" fillId="0" borderId="0" xfId="3" applyNumberFormat="1" applyFont="1" applyBorder="1" applyAlignment="1">
      <alignment horizontal="center"/>
    </xf>
    <xf numFmtId="164" fontId="16" fillId="0" borderId="0" xfId="3" applyNumberFormat="1" applyFont="1" applyFill="1" applyBorder="1" applyAlignment="1">
      <alignment horizontal="center"/>
    </xf>
    <xf numFmtId="0" fontId="12" fillId="0" borderId="0" xfId="2" applyFont="1" applyAlignment="1"/>
    <xf numFmtId="0" fontId="13" fillId="0" borderId="1" xfId="3" applyFont="1" applyFill="1" applyBorder="1" applyAlignment="1">
      <alignment vertical="top" wrapText="1"/>
    </xf>
    <xf numFmtId="0" fontId="15" fillId="0" borderId="0" xfId="2" applyFont="1" applyAlignment="1">
      <alignment horizontal="center"/>
    </xf>
    <xf numFmtId="0" fontId="13" fillId="0" borderId="0" xfId="2" applyFont="1" applyFill="1" applyAlignment="1">
      <alignment vertical="center"/>
    </xf>
    <xf numFmtId="0" fontId="20" fillId="0" borderId="0" xfId="2" applyFont="1" applyFill="1" applyAlignment="1">
      <alignment horizontal="center" vertical="center"/>
    </xf>
    <xf numFmtId="0" fontId="12" fillId="0" borderId="0" xfId="2" applyFont="1" applyFill="1" applyAlignment="1"/>
    <xf numFmtId="3" fontId="12" fillId="0" borderId="0" xfId="2" applyNumberFormat="1" applyFont="1" applyFill="1" applyAlignment="1"/>
    <xf numFmtId="3" fontId="13" fillId="0" borderId="0" xfId="2" applyNumberFormat="1" applyFont="1" applyFill="1" applyAlignment="1">
      <alignment horizontal="right"/>
    </xf>
    <xf numFmtId="0" fontId="21" fillId="2" borderId="2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/>
    </xf>
    <xf numFmtId="0" fontId="21" fillId="0" borderId="2" xfId="2" applyFont="1" applyFill="1" applyBorder="1" applyAlignment="1"/>
    <xf numFmtId="0" fontId="21" fillId="0" borderId="2" xfId="2" applyFont="1" applyFill="1" applyBorder="1" applyAlignment="1">
      <alignment horizontal="center" vertical="center"/>
    </xf>
    <xf numFmtId="167" fontId="12" fillId="0" borderId="2" xfId="4" applyNumberFormat="1" applyFont="1" applyFill="1" applyBorder="1" applyAlignment="1"/>
    <xf numFmtId="49" fontId="16" fillId="0" borderId="2" xfId="2" applyNumberFormat="1" applyFont="1" applyFill="1" applyBorder="1" applyAlignment="1">
      <alignment horizontal="center" vertical="center"/>
    </xf>
    <xf numFmtId="49" fontId="21" fillId="0" borderId="2" xfId="2" applyNumberFormat="1" applyFont="1" applyFill="1" applyBorder="1" applyAlignment="1">
      <alignment horizontal="center" vertical="center"/>
    </xf>
    <xf numFmtId="164" fontId="21" fillId="0" borderId="2" xfId="0" applyNumberFormat="1" applyFont="1" applyBorder="1" applyAlignment="1">
      <alignment horizontal="right" vertical="center"/>
    </xf>
    <xf numFmtId="49" fontId="21" fillId="0" borderId="2" xfId="2" applyNumberFormat="1" applyFont="1" applyFill="1" applyBorder="1" applyAlignment="1"/>
    <xf numFmtId="0" fontId="16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center" vertical="center"/>
    </xf>
    <xf numFmtId="167" fontId="12" fillId="0" borderId="0" xfId="4" applyNumberFormat="1" applyFont="1" applyBorder="1" applyAlignment="1"/>
    <xf numFmtId="164" fontId="16" fillId="0" borderId="0" xfId="2" applyNumberFormat="1" applyFont="1" applyBorder="1" applyAlignment="1">
      <alignment vertical="center"/>
    </xf>
    <xf numFmtId="3" fontId="12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/>
    </xf>
    <xf numFmtId="4" fontId="12" fillId="0" borderId="0" xfId="3" applyNumberFormat="1" applyFont="1" applyBorder="1" applyAlignment="1"/>
    <xf numFmtId="0" fontId="23" fillId="0" borderId="4" xfId="3" applyFont="1" applyBorder="1" applyAlignment="1"/>
    <xf numFmtId="4" fontId="12" fillId="0" borderId="0" xfId="3" applyNumberFormat="1" applyFont="1" applyBorder="1" applyAlignment="1">
      <alignment horizontal="center" vertical="top"/>
    </xf>
    <xf numFmtId="0" fontId="13" fillId="0" borderId="0" xfId="3" applyFont="1" applyAlignment="1">
      <alignment horizontal="center"/>
    </xf>
    <xf numFmtId="0" fontId="12" fillId="0" borderId="2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/>
    <xf numFmtId="0" fontId="13" fillId="0" borderId="2" xfId="0" applyFont="1" applyBorder="1" applyAlignment="1">
      <alignment wrapText="1"/>
    </xf>
    <xf numFmtId="0" fontId="13" fillId="2" borderId="2" xfId="0" applyFont="1" applyFill="1" applyBorder="1"/>
    <xf numFmtId="0" fontId="13" fillId="0" borderId="0" xfId="0" applyFont="1" applyAlignment="1">
      <alignment horizontal="left" vertical="center"/>
    </xf>
    <xf numFmtId="0" fontId="13" fillId="0" borderId="2" xfId="0" applyFont="1" applyBorder="1"/>
    <xf numFmtId="0" fontId="16" fillId="0" borderId="2" xfId="0" applyFont="1" applyBorder="1" applyAlignment="1">
      <alignment horizontal="left"/>
    </xf>
    <xf numFmtId="0" fontId="13" fillId="0" borderId="2" xfId="0" applyFont="1" applyBorder="1" applyAlignment="1"/>
    <xf numFmtId="0" fontId="4" fillId="0" borderId="0" xfId="0" applyFont="1" applyAlignment="1">
      <alignment horizontal="right"/>
    </xf>
    <xf numFmtId="0" fontId="12" fillId="0" borderId="0" xfId="0" applyFont="1"/>
    <xf numFmtId="0" fontId="15" fillId="0" borderId="0" xfId="0" applyFont="1" applyFill="1" applyBorder="1" applyAlignment="1">
      <alignment horizontal="center" vertical="justify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left"/>
    </xf>
    <xf numFmtId="0" fontId="21" fillId="0" borderId="2" xfId="3" applyFont="1" applyBorder="1" applyAlignment="1">
      <alignment horizontal="left" wrapText="1"/>
    </xf>
    <xf numFmtId="0" fontId="16" fillId="0" borderId="2" xfId="3" applyFont="1" applyBorder="1" applyAlignment="1">
      <alignment horizontal="left" wrapText="1"/>
    </xf>
    <xf numFmtId="0" fontId="21" fillId="0" borderId="2" xfId="3" applyFont="1" applyBorder="1" applyAlignment="1">
      <alignment horizontal="left"/>
    </xf>
    <xf numFmtId="0" fontId="2" fillId="0" borderId="0" xfId="3" applyFont="1" applyAlignment="1">
      <alignment horizontal="center"/>
    </xf>
    <xf numFmtId="0" fontId="13" fillId="0" borderId="1" xfId="3" applyFont="1" applyBorder="1" applyAlignment="1"/>
    <xf numFmtId="0" fontId="19" fillId="0" borderId="1" xfId="3" applyFont="1" applyBorder="1" applyAlignment="1"/>
    <xf numFmtId="0" fontId="16" fillId="0" borderId="2" xfId="3" applyFont="1" applyBorder="1" applyAlignment="1">
      <alignment wrapText="1"/>
    </xf>
    <xf numFmtId="0" fontId="12" fillId="0" borderId="0" xfId="3" applyFont="1" applyFill="1" applyAlignment="1"/>
    <xf numFmtId="0" fontId="10" fillId="0" borderId="0" xfId="0" applyFont="1" applyAlignment="1">
      <alignment horizontal="center" vertical="center"/>
    </xf>
    <xf numFmtId="0" fontId="21" fillId="0" borderId="3" xfId="3" applyFont="1" applyBorder="1" applyAlignment="1">
      <alignment horizontal="left"/>
    </xf>
    <xf numFmtId="0" fontId="21" fillId="0" borderId="5" xfId="3" applyFont="1" applyBorder="1" applyAlignment="1">
      <alignment horizontal="left"/>
    </xf>
    <xf numFmtId="0" fontId="21" fillId="0" borderId="6" xfId="3" applyFont="1" applyBorder="1" applyAlignment="1">
      <alignment horizontal="left"/>
    </xf>
    <xf numFmtId="0" fontId="16" fillId="0" borderId="2" xfId="3" applyFont="1" applyBorder="1" applyAlignment="1">
      <alignment horizontal="left"/>
    </xf>
    <xf numFmtId="0" fontId="16" fillId="2" borderId="3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center"/>
    </xf>
    <xf numFmtId="0" fontId="16" fillId="2" borderId="6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top" wrapText="1"/>
    </xf>
    <xf numFmtId="0" fontId="22" fillId="0" borderId="1" xfId="3" applyFont="1" applyFill="1" applyBorder="1" applyAlignment="1">
      <alignment horizontal="center" vertical="top" wrapText="1"/>
    </xf>
    <xf numFmtId="0" fontId="21" fillId="0" borderId="2" xfId="2" applyFont="1" applyFill="1" applyBorder="1" applyAlignment="1">
      <alignment wrapText="1"/>
    </xf>
    <xf numFmtId="0" fontId="21" fillId="0" borderId="2" xfId="2" applyFont="1" applyFill="1" applyBorder="1" applyAlignment="1"/>
    <xf numFmtId="0" fontId="21" fillId="0" borderId="2" xfId="2" applyFont="1" applyFill="1" applyBorder="1" applyAlignment="1">
      <alignment horizontal="left"/>
    </xf>
    <xf numFmtId="0" fontId="16" fillId="0" borderId="2" xfId="2" applyFont="1" applyFill="1" applyBorder="1" applyAlignment="1">
      <alignment vertical="center"/>
    </xf>
    <xf numFmtId="0" fontId="22" fillId="0" borderId="0" xfId="2" applyFont="1" applyFill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6" fillId="0" borderId="2" xfId="2" applyFont="1" applyFill="1" applyBorder="1" applyAlignment="1">
      <alignment vertical="center" wrapText="1"/>
    </xf>
    <xf numFmtId="49" fontId="16" fillId="0" borderId="2" xfId="2" applyNumberFormat="1" applyFont="1" applyFill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2" fillId="0" borderId="3" xfId="1" applyFont="1" applyBorder="1" applyAlignment="1">
      <alignment wrapText="1"/>
    </xf>
    <xf numFmtId="0" fontId="2" fillId="0" borderId="6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3" fillId="0" borderId="1" xfId="1" applyFont="1" applyBorder="1" applyAlignment="1"/>
    <xf numFmtId="0" fontId="3" fillId="0" borderId="2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left" wrapText="1"/>
    </xf>
    <xf numFmtId="0" fontId="2" fillId="0" borderId="6" xfId="1" applyFont="1" applyBorder="1" applyAlignment="1">
      <alignment horizontal="left" wrapText="1"/>
    </xf>
  </cellXfs>
  <cellStyles count="7">
    <cellStyle name="Normal 57" xfId="5"/>
    <cellStyle name="Обычный" xfId="0" builtinId="0"/>
    <cellStyle name="Обычный 2" xfId="6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457200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HZ101"/>
  <sheetViews>
    <sheetView topLeftCell="A46" zoomScale="80" zoomScaleNormal="80" workbookViewId="0">
      <selection activeCell="H101" sqref="H101"/>
    </sheetView>
  </sheetViews>
  <sheetFormatPr defaultColWidth="8.85546875" defaultRowHeight="12.75" x14ac:dyDescent="0.2"/>
  <cols>
    <col min="1" max="1" width="8.85546875" style="11"/>
    <col min="2" max="2" width="3.5703125" style="1" customWidth="1"/>
    <col min="3" max="3" width="8.85546875" style="1" customWidth="1"/>
    <col min="4" max="4" width="6" style="1" customWidth="1"/>
    <col min="5" max="5" width="17.5703125" style="1" customWidth="1"/>
    <col min="6" max="6" width="16" style="1" customWidth="1"/>
    <col min="7" max="7" width="9.7109375" style="1" customWidth="1"/>
    <col min="8" max="8" width="19.42578125" style="8" customWidth="1"/>
    <col min="9" max="9" width="23.7109375" style="8" customWidth="1"/>
    <col min="10" max="10" width="17.5703125" style="1" customWidth="1"/>
    <col min="11" max="11" width="28.140625" style="1" customWidth="1"/>
    <col min="12" max="234" width="8.85546875" style="1" customWidth="1"/>
    <col min="235" max="16384" width="8.85546875" style="11"/>
  </cols>
  <sheetData>
    <row r="1" spans="2:234" x14ac:dyDescent="0.2">
      <c r="C1" s="34"/>
      <c r="G1" s="191"/>
      <c r="H1" s="191"/>
      <c r="I1" s="191"/>
    </row>
    <row r="2" spans="2:234" s="2" customFormat="1" ht="12.75" customHeight="1" x14ac:dyDescent="0.2">
      <c r="D2" s="12"/>
      <c r="E2" s="12"/>
      <c r="F2" s="12"/>
      <c r="G2" s="12"/>
      <c r="H2" s="7"/>
      <c r="I2" s="13"/>
    </row>
    <row r="3" spans="2:234" ht="12.75" customHeight="1" x14ac:dyDescent="0.2">
      <c r="B3" s="192" t="s">
        <v>131</v>
      </c>
      <c r="C3" s="192"/>
      <c r="D3" s="192"/>
      <c r="E3" s="192"/>
      <c r="F3" s="199" t="s">
        <v>261</v>
      </c>
      <c r="G3" s="199"/>
      <c r="H3" s="199"/>
      <c r="I3" s="71"/>
    </row>
    <row r="4" spans="2:234" ht="12.75" customHeight="1" x14ac:dyDescent="0.2">
      <c r="B4" s="192" t="s">
        <v>132</v>
      </c>
      <c r="C4" s="192"/>
      <c r="D4" s="192"/>
      <c r="E4" s="192"/>
      <c r="F4" s="200"/>
      <c r="G4" s="200"/>
      <c r="H4" s="200"/>
      <c r="I4" s="71"/>
    </row>
    <row r="5" spans="2:234" ht="12.75" customHeight="1" x14ac:dyDescent="0.2">
      <c r="B5" s="192" t="s">
        <v>1</v>
      </c>
      <c r="C5" s="192"/>
      <c r="D5" s="192"/>
      <c r="E5" s="192"/>
      <c r="F5" s="198" t="s">
        <v>255</v>
      </c>
      <c r="G5" s="198"/>
      <c r="H5" s="198"/>
      <c r="I5" s="72"/>
    </row>
    <row r="6" spans="2:234" ht="12.75" customHeight="1" x14ac:dyDescent="0.2">
      <c r="B6" s="196" t="s">
        <v>2</v>
      </c>
      <c r="C6" s="196"/>
      <c r="D6" s="196"/>
      <c r="E6" s="196"/>
      <c r="F6" s="183" t="s">
        <v>256</v>
      </c>
      <c r="G6" s="183"/>
      <c r="H6" s="183"/>
      <c r="I6" s="73"/>
    </row>
    <row r="7" spans="2:234" ht="13.5" customHeight="1" x14ac:dyDescent="0.2">
      <c r="B7" s="72" t="s">
        <v>286</v>
      </c>
      <c r="C7" s="72"/>
      <c r="D7" s="72"/>
      <c r="E7" s="72"/>
      <c r="F7" s="72"/>
      <c r="G7" s="71"/>
      <c r="H7" s="71"/>
      <c r="I7" s="71"/>
    </row>
    <row r="8" spans="2:234" ht="12.75" customHeight="1" x14ac:dyDescent="0.2">
      <c r="B8" s="72" t="s">
        <v>92</v>
      </c>
      <c r="C8" s="72"/>
      <c r="D8" s="72"/>
      <c r="E8" s="72"/>
      <c r="F8" s="201" t="s">
        <v>281</v>
      </c>
      <c r="G8" s="201"/>
      <c r="H8" s="201"/>
      <c r="I8" s="72"/>
    </row>
    <row r="9" spans="2:234" ht="12.75" customHeight="1" x14ac:dyDescent="0.2">
      <c r="B9" s="196" t="s">
        <v>133</v>
      </c>
      <c r="C9" s="196"/>
      <c r="D9" s="196"/>
      <c r="E9" s="196"/>
      <c r="F9" s="198" t="s">
        <v>262</v>
      </c>
      <c r="G9" s="198"/>
      <c r="H9" s="198"/>
      <c r="I9" s="73"/>
    </row>
    <row r="10" spans="2:234" ht="12.75" customHeight="1" x14ac:dyDescent="0.2">
      <c r="B10" s="74"/>
      <c r="C10" s="74"/>
      <c r="D10" s="74"/>
      <c r="E10" s="74"/>
      <c r="F10" s="75"/>
      <c r="G10" s="76"/>
      <c r="H10" s="75"/>
      <c r="I10" s="73"/>
    </row>
    <row r="11" spans="2:234" ht="12.75" customHeight="1" x14ac:dyDescent="0.2">
      <c r="B11" s="196" t="s">
        <v>134</v>
      </c>
      <c r="C11" s="196"/>
      <c r="D11" s="196"/>
      <c r="E11" s="196"/>
      <c r="F11" s="77" t="s">
        <v>271</v>
      </c>
      <c r="G11" s="77"/>
      <c r="H11" s="77"/>
      <c r="I11" s="73"/>
    </row>
    <row r="12" spans="2:234" ht="12.75" customHeight="1" x14ac:dyDescent="0.2">
      <c r="B12" s="74"/>
      <c r="C12" s="74"/>
      <c r="D12" s="74"/>
      <c r="E12" s="74"/>
      <c r="F12" s="73"/>
      <c r="G12" s="73"/>
      <c r="H12" s="73"/>
      <c r="I12" s="73"/>
    </row>
    <row r="13" spans="2:234" ht="12.75" customHeight="1" x14ac:dyDescent="0.2">
      <c r="B13" s="78"/>
      <c r="C13" s="79" t="s">
        <v>274</v>
      </c>
      <c r="D13" s="79"/>
      <c r="E13" s="79"/>
      <c r="F13" s="79"/>
      <c r="G13" s="79"/>
      <c r="H13" s="79"/>
      <c r="I13" s="80"/>
    </row>
    <row r="14" spans="2:234" ht="12.75" customHeight="1" x14ac:dyDescent="0.2">
      <c r="B14" s="78"/>
      <c r="C14" s="81"/>
      <c r="D14" s="195" t="s">
        <v>276</v>
      </c>
      <c r="E14" s="195"/>
      <c r="F14" s="195"/>
      <c r="G14" s="195"/>
      <c r="H14" s="82"/>
      <c r="I14" s="79"/>
    </row>
    <row r="15" spans="2:234" ht="18.75" customHeight="1" x14ac:dyDescent="0.2">
      <c r="B15" s="83"/>
      <c r="C15" s="83"/>
      <c r="D15" s="193"/>
      <c r="E15" s="193"/>
      <c r="F15" s="193"/>
      <c r="G15" s="193"/>
      <c r="H15" s="193"/>
      <c r="I15" s="84" t="s">
        <v>89</v>
      </c>
    </row>
    <row r="16" spans="2:234" s="16" customFormat="1" ht="41.25" customHeight="1" x14ac:dyDescent="0.2">
      <c r="B16" s="194" t="s">
        <v>3</v>
      </c>
      <c r="C16" s="194"/>
      <c r="D16" s="194"/>
      <c r="E16" s="194"/>
      <c r="F16" s="194"/>
      <c r="G16" s="85" t="s">
        <v>4</v>
      </c>
      <c r="H16" s="86" t="s">
        <v>275</v>
      </c>
      <c r="I16" s="86" t="s">
        <v>272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</row>
    <row r="17" spans="2:10" ht="12.75" customHeight="1" x14ac:dyDescent="0.2">
      <c r="B17" s="188" t="s">
        <v>93</v>
      </c>
      <c r="C17" s="188"/>
      <c r="D17" s="188"/>
      <c r="E17" s="188"/>
      <c r="F17" s="188"/>
      <c r="G17" s="87"/>
      <c r="H17" s="88"/>
      <c r="I17" s="88"/>
    </row>
    <row r="18" spans="2:10" ht="12.75" customHeight="1" x14ac:dyDescent="0.2">
      <c r="B18" s="181" t="s">
        <v>94</v>
      </c>
      <c r="C18" s="181"/>
      <c r="D18" s="181"/>
      <c r="E18" s="181"/>
      <c r="F18" s="181"/>
      <c r="G18" s="89" t="s">
        <v>5</v>
      </c>
      <c r="H18" s="90">
        <v>126777</v>
      </c>
      <c r="I18" s="90">
        <v>250979</v>
      </c>
    </row>
    <row r="19" spans="2:10" ht="12.75" customHeight="1" x14ac:dyDescent="0.2">
      <c r="B19" s="181" t="s">
        <v>95</v>
      </c>
      <c r="C19" s="181"/>
      <c r="D19" s="181"/>
      <c r="E19" s="181"/>
      <c r="F19" s="181"/>
      <c r="G19" s="89" t="s">
        <v>6</v>
      </c>
      <c r="H19" s="90">
        <v>0</v>
      </c>
      <c r="I19" s="90"/>
    </row>
    <row r="20" spans="2:10" ht="12.75" customHeight="1" x14ac:dyDescent="0.2">
      <c r="B20" s="181" t="s">
        <v>96</v>
      </c>
      <c r="C20" s="181"/>
      <c r="D20" s="181"/>
      <c r="E20" s="181"/>
      <c r="F20" s="181"/>
      <c r="G20" s="89" t="s">
        <v>7</v>
      </c>
      <c r="H20" s="90">
        <v>0</v>
      </c>
      <c r="I20" s="90"/>
    </row>
    <row r="21" spans="2:10" ht="24" customHeight="1" x14ac:dyDescent="0.2">
      <c r="B21" s="197" t="s">
        <v>97</v>
      </c>
      <c r="C21" s="197"/>
      <c r="D21" s="197"/>
      <c r="E21" s="197"/>
      <c r="F21" s="197"/>
      <c r="G21" s="89" t="s">
        <v>9</v>
      </c>
      <c r="H21" s="90">
        <v>0</v>
      </c>
      <c r="I21" s="90"/>
    </row>
    <row r="22" spans="2:10" x14ac:dyDescent="0.2">
      <c r="B22" s="181" t="s">
        <v>98</v>
      </c>
      <c r="C22" s="181"/>
      <c r="D22" s="181"/>
      <c r="E22" s="181"/>
      <c r="F22" s="181"/>
      <c r="G22" s="89" t="s">
        <v>10</v>
      </c>
      <c r="H22" s="90">
        <v>0</v>
      </c>
      <c r="I22" s="90"/>
    </row>
    <row r="23" spans="2:10" ht="12.75" customHeight="1" x14ac:dyDescent="0.2">
      <c r="B23" s="181" t="s">
        <v>99</v>
      </c>
      <c r="C23" s="181"/>
      <c r="D23" s="181"/>
      <c r="E23" s="181"/>
      <c r="F23" s="181"/>
      <c r="G23" s="89" t="s">
        <v>11</v>
      </c>
      <c r="H23" s="90">
        <v>6631167</v>
      </c>
      <c r="I23" s="90">
        <v>12914434</v>
      </c>
    </row>
    <row r="24" spans="2:10" ht="12.75" customHeight="1" x14ac:dyDescent="0.2">
      <c r="B24" s="181" t="s">
        <v>100</v>
      </c>
      <c r="C24" s="181"/>
      <c r="D24" s="181"/>
      <c r="E24" s="181"/>
      <c r="F24" s="181"/>
      <c r="G24" s="89" t="s">
        <v>13</v>
      </c>
      <c r="H24" s="90">
        <v>49867</v>
      </c>
      <c r="I24" s="90">
        <v>116823</v>
      </c>
    </row>
    <row r="25" spans="2:10" ht="12.75" customHeight="1" x14ac:dyDescent="0.2">
      <c r="B25" s="181" t="s">
        <v>101</v>
      </c>
      <c r="C25" s="181"/>
      <c r="D25" s="181"/>
      <c r="E25" s="181"/>
      <c r="F25" s="181"/>
      <c r="G25" s="91" t="s">
        <v>102</v>
      </c>
      <c r="H25" s="90">
        <v>0</v>
      </c>
      <c r="I25" s="90"/>
    </row>
    <row r="26" spans="2:10" ht="12.75" customHeight="1" x14ac:dyDescent="0.2">
      <c r="B26" s="181" t="s">
        <v>8</v>
      </c>
      <c r="C26" s="181"/>
      <c r="D26" s="181"/>
      <c r="E26" s="181"/>
      <c r="F26" s="181"/>
      <c r="G26" s="91" t="s">
        <v>103</v>
      </c>
      <c r="H26" s="90">
        <v>213990</v>
      </c>
      <c r="I26" s="90">
        <v>105573</v>
      </c>
    </row>
    <row r="27" spans="2:10" ht="16.5" customHeight="1" x14ac:dyDescent="0.2">
      <c r="B27" s="181" t="s">
        <v>12</v>
      </c>
      <c r="C27" s="181"/>
      <c r="D27" s="181"/>
      <c r="E27" s="181"/>
      <c r="F27" s="181"/>
      <c r="G27" s="91" t="s">
        <v>104</v>
      </c>
      <c r="H27" s="90">
        <v>872740</v>
      </c>
      <c r="I27" s="90">
        <v>755645</v>
      </c>
    </row>
    <row r="28" spans="2:10" ht="18.75" customHeight="1" x14ac:dyDescent="0.2">
      <c r="B28" s="188" t="s">
        <v>105</v>
      </c>
      <c r="C28" s="188"/>
      <c r="D28" s="188"/>
      <c r="E28" s="188"/>
      <c r="F28" s="188"/>
      <c r="G28" s="92" t="s">
        <v>14</v>
      </c>
      <c r="H28" s="93">
        <f>SUM(H18:H27)</f>
        <v>7894541</v>
      </c>
      <c r="I28" s="93">
        <f>SUM(I18:I27)</f>
        <v>14143454</v>
      </c>
      <c r="J28" s="50"/>
    </row>
    <row r="29" spans="2:10" ht="12.75" customHeight="1" x14ac:dyDescent="0.2">
      <c r="B29" s="188" t="s">
        <v>106</v>
      </c>
      <c r="C29" s="188"/>
      <c r="D29" s="188"/>
      <c r="E29" s="188"/>
      <c r="F29" s="188"/>
      <c r="G29" s="92">
        <v>101</v>
      </c>
      <c r="H29" s="93"/>
      <c r="I29" s="93"/>
    </row>
    <row r="30" spans="2:10" ht="12.75" customHeight="1" x14ac:dyDescent="0.2">
      <c r="B30" s="188" t="s">
        <v>15</v>
      </c>
      <c r="C30" s="188"/>
      <c r="D30" s="188"/>
      <c r="E30" s="188"/>
      <c r="F30" s="188"/>
      <c r="G30" s="87"/>
      <c r="H30" s="94"/>
      <c r="I30" s="94"/>
    </row>
    <row r="31" spans="2:10" ht="12.75" customHeight="1" x14ac:dyDescent="0.2">
      <c r="B31" s="181" t="s">
        <v>95</v>
      </c>
      <c r="C31" s="181"/>
      <c r="D31" s="181"/>
      <c r="E31" s="181"/>
      <c r="F31" s="181"/>
      <c r="G31" s="89">
        <v>110</v>
      </c>
      <c r="H31" s="90">
        <v>0</v>
      </c>
      <c r="I31" s="90"/>
    </row>
    <row r="32" spans="2:10" ht="12.75" customHeight="1" x14ac:dyDescent="0.2">
      <c r="B32" s="181" t="s">
        <v>96</v>
      </c>
      <c r="C32" s="181"/>
      <c r="D32" s="181"/>
      <c r="E32" s="181"/>
      <c r="F32" s="181"/>
      <c r="G32" s="89">
        <v>111</v>
      </c>
      <c r="H32" s="90"/>
      <c r="I32" s="90"/>
    </row>
    <row r="33" spans="1:11" ht="24.75" customHeight="1" x14ac:dyDescent="0.2">
      <c r="B33" s="197" t="s">
        <v>97</v>
      </c>
      <c r="C33" s="197"/>
      <c r="D33" s="197"/>
      <c r="E33" s="197"/>
      <c r="F33" s="197"/>
      <c r="G33" s="89">
        <v>112</v>
      </c>
      <c r="H33" s="90"/>
      <c r="I33" s="90"/>
    </row>
    <row r="34" spans="1:11" ht="12.75" customHeight="1" x14ac:dyDescent="0.2">
      <c r="B34" s="181" t="s">
        <v>98</v>
      </c>
      <c r="C34" s="181"/>
      <c r="D34" s="181"/>
      <c r="E34" s="181"/>
      <c r="F34" s="181"/>
      <c r="G34" s="89">
        <v>113</v>
      </c>
      <c r="H34" s="90"/>
      <c r="I34" s="90"/>
    </row>
    <row r="35" spans="1:11" ht="12.75" customHeight="1" x14ac:dyDescent="0.2">
      <c r="B35" s="181" t="s">
        <v>107</v>
      </c>
      <c r="C35" s="181"/>
      <c r="D35" s="181"/>
      <c r="E35" s="181"/>
      <c r="F35" s="181"/>
      <c r="G35" s="89">
        <v>114</v>
      </c>
      <c r="H35" s="90">
        <v>28592179</v>
      </c>
      <c r="I35" s="90">
        <v>27894888</v>
      </c>
    </row>
    <row r="36" spans="1:11" ht="12.75" customHeight="1" x14ac:dyDescent="0.2">
      <c r="B36" s="181" t="s">
        <v>108</v>
      </c>
      <c r="C36" s="181"/>
      <c r="D36" s="181"/>
      <c r="E36" s="181"/>
      <c r="F36" s="181"/>
      <c r="G36" s="89">
        <v>115</v>
      </c>
      <c r="H36" s="90">
        <v>2378157</v>
      </c>
      <c r="I36" s="90">
        <v>2393457</v>
      </c>
    </row>
    <row r="37" spans="1:11" ht="12.75" customHeight="1" x14ac:dyDescent="0.2">
      <c r="B37" s="181" t="s">
        <v>18</v>
      </c>
      <c r="C37" s="181"/>
      <c r="D37" s="181"/>
      <c r="E37" s="181"/>
      <c r="F37" s="181"/>
      <c r="G37" s="89">
        <v>116</v>
      </c>
      <c r="H37" s="95">
        <v>0</v>
      </c>
      <c r="I37" s="95"/>
    </row>
    <row r="38" spans="1:11" x14ac:dyDescent="0.2">
      <c r="B38" s="181" t="s">
        <v>109</v>
      </c>
      <c r="C38" s="181"/>
      <c r="D38" s="181"/>
      <c r="E38" s="181"/>
      <c r="F38" s="181"/>
      <c r="G38" s="89">
        <v>117</v>
      </c>
      <c r="H38" s="95">
        <v>0</v>
      </c>
      <c r="I38" s="95"/>
    </row>
    <row r="39" spans="1:11" ht="12.75" customHeight="1" x14ac:dyDescent="0.2">
      <c r="B39" s="181" t="s">
        <v>21</v>
      </c>
      <c r="C39" s="181"/>
      <c r="D39" s="181"/>
      <c r="E39" s="181"/>
      <c r="F39" s="181"/>
      <c r="G39" s="89">
        <v>118</v>
      </c>
      <c r="H39" s="95">
        <v>1458353</v>
      </c>
      <c r="I39" s="95">
        <v>1494511</v>
      </c>
    </row>
    <row r="40" spans="1:11" s="1" customFormat="1" ht="12.75" customHeight="1" x14ac:dyDescent="0.2">
      <c r="A40" s="60"/>
      <c r="B40" s="181" t="s">
        <v>23</v>
      </c>
      <c r="C40" s="181"/>
      <c r="D40" s="181"/>
      <c r="E40" s="181"/>
      <c r="F40" s="181"/>
      <c r="G40" s="89">
        <v>119</v>
      </c>
      <c r="H40" s="90">
        <v>0</v>
      </c>
      <c r="I40" s="90"/>
    </row>
    <row r="41" spans="1:11" s="1" customFormat="1" ht="12.75" customHeight="1" x14ac:dyDescent="0.2">
      <c r="A41" s="60"/>
      <c r="B41" s="181" t="s">
        <v>25</v>
      </c>
      <c r="C41" s="181"/>
      <c r="D41" s="181"/>
      <c r="E41" s="181"/>
      <c r="F41" s="181"/>
      <c r="G41" s="89">
        <v>120</v>
      </c>
      <c r="H41" s="90">
        <v>1646749</v>
      </c>
      <c r="I41" s="90">
        <v>1627231</v>
      </c>
    </row>
    <row r="42" spans="1:11" s="1" customFormat="1" ht="12.75" customHeight="1" x14ac:dyDescent="0.2">
      <c r="A42" s="60"/>
      <c r="B42" s="181" t="s">
        <v>27</v>
      </c>
      <c r="C42" s="181"/>
      <c r="D42" s="181"/>
      <c r="E42" s="181"/>
      <c r="F42" s="181"/>
      <c r="G42" s="89">
        <v>121</v>
      </c>
      <c r="H42" s="95">
        <v>1705347</v>
      </c>
      <c r="I42" s="95">
        <v>1693337</v>
      </c>
    </row>
    <row r="43" spans="1:11" s="1" customFormat="1" ht="12.75" customHeight="1" x14ac:dyDescent="0.2">
      <c r="A43" s="60"/>
      <c r="B43" s="181" t="s">
        <v>29</v>
      </c>
      <c r="C43" s="181"/>
      <c r="D43" s="181"/>
      <c r="E43" s="181"/>
      <c r="F43" s="181"/>
      <c r="G43" s="89">
        <v>122</v>
      </c>
      <c r="H43" s="95">
        <v>108043</v>
      </c>
      <c r="I43" s="95">
        <v>108043</v>
      </c>
    </row>
    <row r="44" spans="1:11" s="1" customFormat="1" ht="12.75" customHeight="1" x14ac:dyDescent="0.2">
      <c r="A44" s="60"/>
      <c r="B44" s="181" t="s">
        <v>30</v>
      </c>
      <c r="C44" s="181"/>
      <c r="D44" s="181"/>
      <c r="E44" s="181"/>
      <c r="F44" s="181"/>
      <c r="G44" s="89">
        <v>123</v>
      </c>
      <c r="H44" s="90">
        <f>29287368-28592179</f>
        <v>695189</v>
      </c>
      <c r="I44" s="90">
        <f>28523862-27894888</f>
        <v>628974</v>
      </c>
    </row>
    <row r="45" spans="1:11" s="1" customFormat="1" ht="12.75" customHeight="1" x14ac:dyDescent="0.2">
      <c r="A45" s="60"/>
      <c r="B45" s="188" t="s">
        <v>110</v>
      </c>
      <c r="C45" s="188"/>
      <c r="D45" s="188"/>
      <c r="E45" s="188"/>
      <c r="F45" s="188"/>
      <c r="G45" s="92" t="s">
        <v>31</v>
      </c>
      <c r="H45" s="93">
        <f>SUM(H31:H44)</f>
        <v>36584017</v>
      </c>
      <c r="I45" s="93">
        <f>SUM(I31:I44)</f>
        <v>35840441</v>
      </c>
    </row>
    <row r="46" spans="1:11" s="1" customFormat="1" ht="24.75" customHeight="1" x14ac:dyDescent="0.2">
      <c r="A46" s="60"/>
      <c r="B46" s="186" t="s">
        <v>267</v>
      </c>
      <c r="C46" s="186"/>
      <c r="D46" s="186"/>
      <c r="E46" s="186"/>
      <c r="F46" s="186"/>
      <c r="G46" s="96"/>
      <c r="H46" s="97">
        <f>H28+H29+H45</f>
        <v>44478558</v>
      </c>
      <c r="I46" s="97">
        <f>I28+I29+I45</f>
        <v>49983895</v>
      </c>
      <c r="J46" s="52"/>
      <c r="K46" s="51"/>
    </row>
    <row r="47" spans="1:11" s="1" customFormat="1" ht="27" customHeight="1" x14ac:dyDescent="0.2">
      <c r="A47" s="60"/>
      <c r="B47" s="194" t="s">
        <v>90</v>
      </c>
      <c r="C47" s="194"/>
      <c r="D47" s="194"/>
      <c r="E47" s="194"/>
      <c r="F47" s="194"/>
      <c r="G47" s="98" t="s">
        <v>91</v>
      </c>
      <c r="H47" s="86" t="s">
        <v>272</v>
      </c>
      <c r="I47" s="86" t="s">
        <v>264</v>
      </c>
    </row>
    <row r="48" spans="1:11" s="1" customFormat="1" ht="12.75" customHeight="1" x14ac:dyDescent="0.2">
      <c r="A48" s="60"/>
      <c r="B48" s="188" t="s">
        <v>32</v>
      </c>
      <c r="C48" s="188"/>
      <c r="D48" s="188"/>
      <c r="E48" s="188"/>
      <c r="F48" s="188"/>
      <c r="G48" s="87"/>
      <c r="H48" s="90"/>
      <c r="I48" s="90"/>
    </row>
    <row r="49" spans="1:9" s="1" customFormat="1" ht="12.75" customHeight="1" x14ac:dyDescent="0.2">
      <c r="A49" s="60"/>
      <c r="B49" s="181" t="s">
        <v>111</v>
      </c>
      <c r="C49" s="181"/>
      <c r="D49" s="181"/>
      <c r="E49" s="181"/>
      <c r="F49" s="181"/>
      <c r="G49" s="89">
        <v>210</v>
      </c>
      <c r="H49" s="90">
        <v>718234</v>
      </c>
      <c r="I49" s="90">
        <v>774069</v>
      </c>
    </row>
    <row r="50" spans="1:9" s="1" customFormat="1" ht="12.75" customHeight="1" x14ac:dyDescent="0.2">
      <c r="A50" s="60"/>
      <c r="B50" s="181" t="s">
        <v>96</v>
      </c>
      <c r="C50" s="181"/>
      <c r="D50" s="181"/>
      <c r="E50" s="181"/>
      <c r="F50" s="181"/>
      <c r="G50" s="89">
        <v>211</v>
      </c>
      <c r="H50" s="90">
        <v>0</v>
      </c>
      <c r="I50" s="90"/>
    </row>
    <row r="51" spans="1:9" s="1" customFormat="1" ht="12.75" customHeight="1" x14ac:dyDescent="0.2">
      <c r="A51" s="60"/>
      <c r="B51" s="181" t="s">
        <v>112</v>
      </c>
      <c r="C51" s="181"/>
      <c r="D51" s="181"/>
      <c r="E51" s="181"/>
      <c r="F51" s="181"/>
      <c r="G51" s="89">
        <v>212</v>
      </c>
      <c r="H51" s="90">
        <v>2030876</v>
      </c>
      <c r="I51" s="90">
        <v>1197976</v>
      </c>
    </row>
    <row r="52" spans="1:9" s="1" customFormat="1" ht="12.75" customHeight="1" x14ac:dyDescent="0.2">
      <c r="A52" s="60"/>
      <c r="B52" s="181" t="s">
        <v>113</v>
      </c>
      <c r="C52" s="181"/>
      <c r="D52" s="181"/>
      <c r="E52" s="181"/>
      <c r="F52" s="181"/>
      <c r="G52" s="89">
        <v>213</v>
      </c>
      <c r="H52" s="95">
        <v>564424</v>
      </c>
      <c r="I52" s="95">
        <v>6921759</v>
      </c>
    </row>
    <row r="53" spans="1:9" s="1" customFormat="1" x14ac:dyDescent="0.2">
      <c r="A53" s="60"/>
      <c r="B53" s="181" t="s">
        <v>114</v>
      </c>
      <c r="C53" s="181"/>
      <c r="D53" s="181"/>
      <c r="E53" s="181"/>
      <c r="F53" s="181"/>
      <c r="G53" s="89">
        <v>214</v>
      </c>
      <c r="H53" s="90">
        <v>29019</v>
      </c>
      <c r="I53" s="90">
        <v>34082</v>
      </c>
    </row>
    <row r="54" spans="1:9" s="1" customFormat="1" x14ac:dyDescent="0.2">
      <c r="A54" s="60"/>
      <c r="B54" s="181" t="s">
        <v>115</v>
      </c>
      <c r="C54" s="181"/>
      <c r="D54" s="181"/>
      <c r="E54" s="181"/>
      <c r="F54" s="181"/>
      <c r="G54" s="89">
        <v>215</v>
      </c>
      <c r="H54" s="90">
        <v>0</v>
      </c>
      <c r="I54" s="90"/>
    </row>
    <row r="55" spans="1:9" s="1" customFormat="1" x14ac:dyDescent="0.2">
      <c r="A55" s="60"/>
      <c r="B55" s="181" t="s">
        <v>116</v>
      </c>
      <c r="C55" s="181"/>
      <c r="D55" s="181"/>
      <c r="E55" s="181"/>
      <c r="F55" s="181"/>
      <c r="G55" s="89">
        <v>216</v>
      </c>
      <c r="H55" s="90">
        <v>26074</v>
      </c>
      <c r="I55" s="90">
        <v>1770</v>
      </c>
    </row>
    <row r="56" spans="1:9" s="1" customFormat="1" x14ac:dyDescent="0.2">
      <c r="A56" s="60"/>
      <c r="B56" s="181" t="s">
        <v>34</v>
      </c>
      <c r="C56" s="181"/>
      <c r="D56" s="181"/>
      <c r="E56" s="181"/>
      <c r="F56" s="181"/>
      <c r="G56" s="89">
        <v>217</v>
      </c>
      <c r="H56" s="95">
        <v>243274</v>
      </c>
      <c r="I56" s="90">
        <v>239115</v>
      </c>
    </row>
    <row r="57" spans="1:9" s="1" customFormat="1" ht="12.75" customHeight="1" x14ac:dyDescent="0.2">
      <c r="A57" s="60"/>
      <c r="B57" s="190" t="s">
        <v>117</v>
      </c>
      <c r="C57" s="190"/>
      <c r="D57" s="190"/>
      <c r="E57" s="190"/>
      <c r="F57" s="190"/>
      <c r="G57" s="92" t="s">
        <v>35</v>
      </c>
      <c r="H57" s="93">
        <f>SUM(H49:H56)</f>
        <v>3611901</v>
      </c>
      <c r="I57" s="93">
        <f>SUM(I49:I56)</f>
        <v>9168771</v>
      </c>
    </row>
    <row r="58" spans="1:9" s="1" customFormat="1" ht="30" customHeight="1" x14ac:dyDescent="0.2">
      <c r="A58" s="60"/>
      <c r="B58" s="185" t="s">
        <v>118</v>
      </c>
      <c r="C58" s="185"/>
      <c r="D58" s="185"/>
      <c r="E58" s="185"/>
      <c r="F58" s="185"/>
      <c r="G58" s="92">
        <v>301</v>
      </c>
      <c r="H58" s="93">
        <v>0</v>
      </c>
      <c r="I58" s="93"/>
    </row>
    <row r="59" spans="1:9" ht="12.75" customHeight="1" x14ac:dyDescent="0.2">
      <c r="B59" s="188" t="s">
        <v>36</v>
      </c>
      <c r="C59" s="188"/>
      <c r="D59" s="188"/>
      <c r="E59" s="188"/>
      <c r="F59" s="188"/>
      <c r="G59" s="87"/>
      <c r="H59" s="90"/>
      <c r="I59" s="90"/>
    </row>
    <row r="60" spans="1:9" ht="12.75" customHeight="1" x14ac:dyDescent="0.2">
      <c r="B60" s="181" t="s">
        <v>111</v>
      </c>
      <c r="C60" s="181"/>
      <c r="D60" s="181"/>
      <c r="E60" s="181"/>
      <c r="F60" s="181"/>
      <c r="G60" s="89">
        <v>310</v>
      </c>
      <c r="H60" s="95">
        <v>2500000</v>
      </c>
      <c r="I60" s="95">
        <v>2500000</v>
      </c>
    </row>
    <row r="61" spans="1:9" ht="12.75" customHeight="1" x14ac:dyDescent="0.2">
      <c r="B61" s="181" t="s">
        <v>96</v>
      </c>
      <c r="C61" s="181"/>
      <c r="D61" s="181"/>
      <c r="E61" s="181"/>
      <c r="F61" s="181"/>
      <c r="G61" s="89">
        <v>311</v>
      </c>
      <c r="H61" s="90">
        <v>0</v>
      </c>
      <c r="I61" s="90"/>
    </row>
    <row r="62" spans="1:9" ht="12.75" customHeight="1" x14ac:dyDescent="0.2">
      <c r="B62" s="181" t="s">
        <v>119</v>
      </c>
      <c r="C62" s="181"/>
      <c r="D62" s="181"/>
      <c r="E62" s="181"/>
      <c r="F62" s="181"/>
      <c r="G62" s="89">
        <v>312</v>
      </c>
      <c r="H62" s="90">
        <v>13081427</v>
      </c>
      <c r="I62" s="90">
        <v>13067344</v>
      </c>
    </row>
    <row r="63" spans="1:9" ht="12.75" customHeight="1" x14ac:dyDescent="0.2">
      <c r="B63" s="181" t="s">
        <v>120</v>
      </c>
      <c r="C63" s="181"/>
      <c r="D63" s="181"/>
      <c r="E63" s="181"/>
      <c r="F63" s="181"/>
      <c r="G63" s="89">
        <v>313</v>
      </c>
      <c r="H63" s="90">
        <v>811549</v>
      </c>
      <c r="I63" s="90">
        <v>753236</v>
      </c>
    </row>
    <row r="64" spans="1:9" ht="12.75" customHeight="1" x14ac:dyDescent="0.2">
      <c r="B64" s="181" t="s">
        <v>121</v>
      </c>
      <c r="C64" s="181"/>
      <c r="D64" s="181"/>
      <c r="E64" s="181"/>
      <c r="F64" s="181"/>
      <c r="G64" s="89">
        <v>314</v>
      </c>
      <c r="H64" s="90">
        <v>32331</v>
      </c>
      <c r="I64" s="90">
        <v>32331</v>
      </c>
    </row>
    <row r="65" spans="2:234" ht="12.75" customHeight="1" x14ac:dyDescent="0.2">
      <c r="B65" s="181" t="s">
        <v>40</v>
      </c>
      <c r="C65" s="181"/>
      <c r="D65" s="181"/>
      <c r="E65" s="181"/>
      <c r="F65" s="181"/>
      <c r="G65" s="89">
        <v>315</v>
      </c>
      <c r="H65" s="90">
        <v>51116</v>
      </c>
      <c r="I65" s="90">
        <v>51116</v>
      </c>
    </row>
    <row r="66" spans="2:234" ht="12.75" customHeight="1" x14ac:dyDescent="0.2">
      <c r="B66" s="181" t="s">
        <v>42</v>
      </c>
      <c r="C66" s="181"/>
      <c r="D66" s="181"/>
      <c r="E66" s="181"/>
      <c r="F66" s="181"/>
      <c r="G66" s="89">
        <v>316</v>
      </c>
      <c r="H66" s="90">
        <v>4584150</v>
      </c>
      <c r="I66" s="90">
        <v>4584150</v>
      </c>
    </row>
    <row r="67" spans="2:234" ht="12.75" customHeight="1" x14ac:dyDescent="0.2">
      <c r="B67" s="190" t="s">
        <v>122</v>
      </c>
      <c r="C67" s="190"/>
      <c r="D67" s="190"/>
      <c r="E67" s="190"/>
      <c r="F67" s="190"/>
      <c r="G67" s="92" t="s">
        <v>44</v>
      </c>
      <c r="H67" s="93">
        <f>SUM(H60:H66)</f>
        <v>21060573</v>
      </c>
      <c r="I67" s="93">
        <f>SUM(I60:I66)</f>
        <v>20988177</v>
      </c>
    </row>
    <row r="68" spans="2:234" ht="12.75" customHeight="1" x14ac:dyDescent="0.2">
      <c r="B68" s="188" t="s">
        <v>45</v>
      </c>
      <c r="C68" s="188"/>
      <c r="D68" s="188"/>
      <c r="E68" s="188"/>
      <c r="F68" s="188"/>
      <c r="G68" s="87"/>
      <c r="H68" s="90"/>
      <c r="I68" s="90"/>
    </row>
    <row r="69" spans="2:234" x14ac:dyDescent="0.2">
      <c r="B69" s="181" t="s">
        <v>125</v>
      </c>
      <c r="C69" s="181"/>
      <c r="D69" s="181"/>
      <c r="E69" s="181"/>
      <c r="F69" s="181"/>
      <c r="G69" s="89">
        <v>410</v>
      </c>
      <c r="H69" s="95">
        <v>33499624</v>
      </c>
      <c r="I69" s="99">
        <v>33499624</v>
      </c>
    </row>
    <row r="70" spans="2:234" x14ac:dyDescent="0.2">
      <c r="B70" s="181" t="s">
        <v>245</v>
      </c>
      <c r="C70" s="181"/>
      <c r="D70" s="181"/>
      <c r="E70" s="181"/>
      <c r="F70" s="181"/>
      <c r="G70" s="91" t="s">
        <v>123</v>
      </c>
      <c r="H70" s="95">
        <v>-3718096</v>
      </c>
      <c r="I70" s="99">
        <v>-3718096</v>
      </c>
    </row>
    <row r="71" spans="2:234" x14ac:dyDescent="0.2">
      <c r="B71" s="181" t="s">
        <v>48</v>
      </c>
      <c r="C71" s="181"/>
      <c r="D71" s="181"/>
      <c r="E71" s="181"/>
      <c r="F71" s="181"/>
      <c r="G71" s="89">
        <v>412</v>
      </c>
      <c r="H71" s="95">
        <v>-618111</v>
      </c>
      <c r="I71" s="99">
        <v>-618111</v>
      </c>
    </row>
    <row r="72" spans="2:234" x14ac:dyDescent="0.2">
      <c r="B72" s="181" t="s">
        <v>49</v>
      </c>
      <c r="C72" s="181"/>
      <c r="D72" s="181"/>
      <c r="E72" s="181"/>
      <c r="F72" s="181"/>
      <c r="G72" s="91" t="s">
        <v>124</v>
      </c>
      <c r="H72" s="95">
        <v>-481201</v>
      </c>
      <c r="I72" s="99">
        <v>-489401</v>
      </c>
    </row>
    <row r="73" spans="2:234" x14ac:dyDescent="0.2">
      <c r="B73" s="181" t="s">
        <v>126</v>
      </c>
      <c r="C73" s="181"/>
      <c r="D73" s="181"/>
      <c r="E73" s="181"/>
      <c r="F73" s="181"/>
      <c r="G73" s="89">
        <v>414</v>
      </c>
      <c r="H73" s="95">
        <v>-8764741</v>
      </c>
      <c r="I73" s="99">
        <v>-8736665</v>
      </c>
      <c r="J73" s="51"/>
    </row>
    <row r="74" spans="2:234" ht="27.75" customHeight="1" x14ac:dyDescent="0.2">
      <c r="B74" s="185" t="s">
        <v>127</v>
      </c>
      <c r="C74" s="185"/>
      <c r="D74" s="185"/>
      <c r="E74" s="185"/>
      <c r="F74" s="185"/>
      <c r="G74" s="92">
        <v>420</v>
      </c>
      <c r="H74" s="100">
        <f>SUM(H69:H73)</f>
        <v>19917475</v>
      </c>
      <c r="I74" s="100">
        <f>SUM(I69:I73)</f>
        <v>19937351</v>
      </c>
    </row>
    <row r="75" spans="2:234" x14ac:dyDescent="0.2">
      <c r="B75" s="188" t="s">
        <v>128</v>
      </c>
      <c r="C75" s="188"/>
      <c r="D75" s="188"/>
      <c r="E75" s="188"/>
      <c r="F75" s="188"/>
      <c r="G75" s="92">
        <v>421</v>
      </c>
      <c r="H75" s="95">
        <v>-111391</v>
      </c>
      <c r="I75" s="99">
        <v>-110404</v>
      </c>
      <c r="J75" s="51"/>
    </row>
    <row r="76" spans="2:234" x14ac:dyDescent="0.2">
      <c r="B76" s="188" t="s">
        <v>129</v>
      </c>
      <c r="C76" s="188"/>
      <c r="D76" s="188"/>
      <c r="E76" s="188"/>
      <c r="F76" s="188"/>
      <c r="G76" s="92">
        <v>500</v>
      </c>
      <c r="H76" s="101">
        <f>H74+H75</f>
        <v>19806084</v>
      </c>
      <c r="I76" s="100">
        <f>SUM(I74:I75)</f>
        <v>19826947</v>
      </c>
      <c r="J76" s="51"/>
    </row>
    <row r="77" spans="2:234" x14ac:dyDescent="0.2">
      <c r="B77" s="189" t="s">
        <v>236</v>
      </c>
      <c r="C77" s="189"/>
      <c r="D77" s="189"/>
      <c r="E77" s="189"/>
      <c r="F77" s="189"/>
      <c r="G77" s="92" t="s">
        <v>51</v>
      </c>
      <c r="H77" s="102">
        <v>0.75</v>
      </c>
      <c r="I77" s="102">
        <v>0.75</v>
      </c>
      <c r="J77" s="51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</row>
    <row r="78" spans="2:234" x14ac:dyDescent="0.2">
      <c r="B78" s="189" t="s">
        <v>237</v>
      </c>
      <c r="C78" s="189"/>
      <c r="D78" s="189"/>
      <c r="E78" s="189"/>
      <c r="F78" s="189"/>
      <c r="G78" s="92"/>
      <c r="H78" s="102">
        <v>31.78</v>
      </c>
      <c r="I78" s="102">
        <v>31.53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</row>
    <row r="79" spans="2:234" ht="15.75" customHeight="1" x14ac:dyDescent="0.2">
      <c r="B79" s="186" t="s">
        <v>130</v>
      </c>
      <c r="C79" s="186"/>
      <c r="D79" s="186"/>
      <c r="E79" s="186"/>
      <c r="F79" s="186"/>
      <c r="G79" s="103"/>
      <c r="H79" s="97">
        <f>H57+H67+H76</f>
        <v>44478558</v>
      </c>
      <c r="I79" s="97">
        <f>I57+I67+I76</f>
        <v>49983895</v>
      </c>
      <c r="J79" s="51"/>
    </row>
    <row r="80" spans="2:234" s="42" customFormat="1" ht="15.75" hidden="1" customHeight="1" x14ac:dyDescent="0.2">
      <c r="B80" s="104"/>
      <c r="C80" s="104"/>
      <c r="D80" s="104"/>
      <c r="E80" s="104"/>
      <c r="F80" s="104"/>
      <c r="G80" s="80"/>
      <c r="H80" s="105"/>
      <c r="I80" s="105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  <c r="HV80" s="26"/>
      <c r="HW80" s="26"/>
      <c r="HX80" s="26"/>
      <c r="HY80" s="26"/>
      <c r="HZ80" s="26"/>
    </row>
    <row r="81" spans="1:234" s="42" customFormat="1" ht="15.75" hidden="1" customHeight="1" x14ac:dyDescent="0.2">
      <c r="B81" s="104"/>
      <c r="C81" s="104"/>
      <c r="D81" s="104"/>
      <c r="E81" s="104"/>
      <c r="F81" s="104"/>
      <c r="G81" s="80"/>
      <c r="H81" s="106"/>
      <c r="I81" s="105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</row>
    <row r="82" spans="1:234" s="42" customFormat="1" ht="15.75" hidden="1" customHeight="1" x14ac:dyDescent="0.2">
      <c r="B82" s="104"/>
      <c r="C82" s="104"/>
      <c r="D82" s="104"/>
      <c r="E82" s="104"/>
      <c r="F82" s="104"/>
      <c r="G82" s="80"/>
      <c r="H82" s="107"/>
      <c r="I82" s="108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  <c r="HY82" s="26"/>
      <c r="HZ82" s="26"/>
    </row>
    <row r="83" spans="1:234" ht="12.75" hidden="1" customHeight="1" x14ac:dyDescent="0.2">
      <c r="B83" s="109" t="s">
        <v>51</v>
      </c>
      <c r="C83" s="109"/>
      <c r="D83" s="109"/>
      <c r="E83" s="109"/>
      <c r="F83" s="109"/>
      <c r="G83" s="109"/>
      <c r="H83" s="110"/>
      <c r="I83" s="111"/>
    </row>
    <row r="84" spans="1:234" ht="12.75" hidden="1" customHeight="1" x14ac:dyDescent="0.2">
      <c r="B84" s="109"/>
      <c r="C84" s="187" t="s">
        <v>52</v>
      </c>
      <c r="D84" s="187"/>
      <c r="E84" s="184"/>
      <c r="F84" s="184"/>
      <c r="G84" s="184"/>
      <c r="H84" s="112" t="s">
        <v>268</v>
      </c>
      <c r="I84" s="113"/>
    </row>
    <row r="85" spans="1:234" ht="12.75" hidden="1" customHeight="1" x14ac:dyDescent="0.2">
      <c r="B85" s="109"/>
      <c r="C85" s="114"/>
      <c r="D85" s="182"/>
      <c r="E85" s="182"/>
      <c r="F85" s="182"/>
      <c r="G85" s="114"/>
      <c r="H85" s="115"/>
      <c r="I85" s="113"/>
    </row>
    <row r="86" spans="1:234" ht="12.75" hidden="1" customHeight="1" x14ac:dyDescent="0.2">
      <c r="B86" s="109"/>
      <c r="C86" s="114"/>
      <c r="D86" s="116"/>
      <c r="E86" s="116"/>
      <c r="F86" s="116"/>
      <c r="G86" s="114"/>
      <c r="H86" s="115"/>
      <c r="I86" s="113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9"/>
      <c r="FG86" s="49"/>
      <c r="FH86" s="49"/>
      <c r="FI86" s="49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9"/>
      <c r="FU86" s="49"/>
      <c r="FV86" s="49"/>
      <c r="FW86" s="49"/>
      <c r="FX86" s="49"/>
      <c r="FY86" s="49"/>
      <c r="FZ86" s="49"/>
      <c r="GA86" s="49"/>
      <c r="GB86" s="49"/>
      <c r="GC86" s="49"/>
      <c r="GD86" s="49"/>
      <c r="GE86" s="49"/>
      <c r="GF86" s="49"/>
      <c r="GG86" s="49"/>
      <c r="GH86" s="49"/>
      <c r="GI86" s="49"/>
      <c r="GJ86" s="49"/>
      <c r="GK86" s="49"/>
      <c r="GL86" s="49"/>
      <c r="GM86" s="49"/>
      <c r="GN86" s="49"/>
      <c r="GO86" s="49"/>
      <c r="GP86" s="49"/>
      <c r="GQ86" s="49"/>
      <c r="GR86" s="49"/>
      <c r="GS86" s="49"/>
      <c r="GT86" s="49"/>
      <c r="GU86" s="49"/>
      <c r="GV86" s="49"/>
      <c r="GW86" s="49"/>
      <c r="GX86" s="49"/>
      <c r="GY86" s="49"/>
      <c r="GZ86" s="49"/>
      <c r="HA86" s="49"/>
      <c r="HB86" s="49"/>
      <c r="HC86" s="49"/>
      <c r="HD86" s="49"/>
      <c r="HE86" s="49"/>
      <c r="HF86" s="49"/>
      <c r="HG86" s="49"/>
      <c r="HH86" s="49"/>
      <c r="HI86" s="49"/>
      <c r="HJ86" s="49"/>
      <c r="HK86" s="49"/>
      <c r="HL86" s="49"/>
      <c r="HM86" s="49"/>
      <c r="HN86" s="49"/>
      <c r="HO86" s="49"/>
      <c r="HP86" s="49"/>
      <c r="HQ86" s="49"/>
      <c r="HR86" s="49"/>
      <c r="HS86" s="49"/>
      <c r="HT86" s="49"/>
      <c r="HU86" s="49"/>
      <c r="HV86" s="49"/>
      <c r="HW86" s="49"/>
      <c r="HX86" s="49"/>
      <c r="HY86" s="49"/>
      <c r="HZ86" s="49"/>
    </row>
    <row r="87" spans="1:234" ht="12.75" hidden="1" customHeight="1" x14ac:dyDescent="0.2">
      <c r="B87" s="109"/>
      <c r="C87" s="114"/>
      <c r="D87" s="116"/>
      <c r="E87" s="116"/>
      <c r="F87" s="116"/>
      <c r="G87" s="114"/>
      <c r="H87" s="115"/>
      <c r="I87" s="117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/>
      <c r="EU87" s="49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9"/>
      <c r="FG87" s="49"/>
      <c r="FH87" s="49"/>
      <c r="FI87" s="49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9"/>
      <c r="FU87" s="49"/>
      <c r="FV87" s="49"/>
      <c r="FW87" s="49"/>
      <c r="FX87" s="49"/>
      <c r="FY87" s="49"/>
      <c r="FZ87" s="49"/>
      <c r="GA87" s="49"/>
      <c r="GB87" s="49"/>
      <c r="GC87" s="49"/>
      <c r="GD87" s="49"/>
      <c r="GE87" s="49"/>
      <c r="GF87" s="49"/>
      <c r="GG87" s="49"/>
      <c r="GH87" s="49"/>
      <c r="GI87" s="49"/>
      <c r="GJ87" s="49"/>
      <c r="GK87" s="49"/>
      <c r="GL87" s="49"/>
      <c r="GM87" s="49"/>
      <c r="GN87" s="49"/>
      <c r="GO87" s="49"/>
      <c r="GP87" s="49"/>
      <c r="GQ87" s="49"/>
      <c r="GR87" s="49"/>
      <c r="GS87" s="49"/>
      <c r="GT87" s="49"/>
      <c r="GU87" s="49"/>
      <c r="GV87" s="49"/>
      <c r="GW87" s="49"/>
      <c r="GX87" s="49"/>
      <c r="GY87" s="49"/>
      <c r="GZ87" s="49"/>
      <c r="HA87" s="49"/>
      <c r="HB87" s="49"/>
      <c r="HC87" s="49"/>
      <c r="HD87" s="49"/>
      <c r="HE87" s="49"/>
      <c r="HF87" s="49"/>
      <c r="HG87" s="49"/>
      <c r="HH87" s="49"/>
      <c r="HI87" s="49"/>
      <c r="HJ87" s="49"/>
      <c r="HK87" s="49"/>
      <c r="HL87" s="49"/>
      <c r="HM87" s="49"/>
      <c r="HN87" s="49"/>
      <c r="HO87" s="49"/>
      <c r="HP87" s="49"/>
      <c r="HQ87" s="49"/>
      <c r="HR87" s="49"/>
      <c r="HS87" s="49"/>
      <c r="HT87" s="49"/>
      <c r="HU87" s="49"/>
      <c r="HV87" s="49"/>
      <c r="HW87" s="49"/>
      <c r="HX87" s="49"/>
      <c r="HY87" s="49"/>
      <c r="HZ87" s="49"/>
    </row>
    <row r="88" spans="1:234" s="1" customFormat="1" ht="12.75" hidden="1" customHeight="1" x14ac:dyDescent="0.2">
      <c r="A88" s="60"/>
      <c r="B88" s="109"/>
      <c r="C88" s="183" t="s">
        <v>53</v>
      </c>
      <c r="D88" s="183"/>
      <c r="E88" s="184"/>
      <c r="F88" s="184"/>
      <c r="G88" s="184"/>
      <c r="H88" s="118" t="s">
        <v>269</v>
      </c>
      <c r="I88" s="113"/>
    </row>
    <row r="89" spans="1:234" s="1" customFormat="1" ht="12" hidden="1" customHeight="1" x14ac:dyDescent="0.2">
      <c r="A89" s="60"/>
      <c r="B89" s="109"/>
      <c r="C89" s="114"/>
      <c r="D89" s="182"/>
      <c r="E89" s="182"/>
      <c r="F89" s="182"/>
      <c r="G89" s="114"/>
      <c r="H89" s="115"/>
      <c r="I89" s="113"/>
    </row>
    <row r="90" spans="1:234" hidden="1" x14ac:dyDescent="0.2">
      <c r="B90" s="109"/>
      <c r="C90" s="114"/>
      <c r="D90" s="114"/>
      <c r="E90" s="114"/>
      <c r="F90" s="114"/>
      <c r="G90" s="114"/>
      <c r="H90" s="119"/>
      <c r="I90" s="113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</row>
    <row r="91" spans="1:234" s="1" customFormat="1" hidden="1" x14ac:dyDescent="0.2">
      <c r="A91" s="60"/>
      <c r="B91" s="109"/>
      <c r="C91" s="114" t="s">
        <v>54</v>
      </c>
      <c r="D91" s="114"/>
      <c r="E91" s="114"/>
      <c r="F91" s="114"/>
      <c r="G91" s="114"/>
      <c r="H91" s="119"/>
      <c r="I91" s="113"/>
    </row>
    <row r="92" spans="1:234" hidden="1" x14ac:dyDescent="0.2">
      <c r="B92" s="109"/>
      <c r="C92" s="109"/>
      <c r="D92" s="109"/>
      <c r="E92" s="109"/>
      <c r="F92" s="109"/>
      <c r="G92" s="109"/>
      <c r="H92" s="113"/>
      <c r="I92" s="113"/>
    </row>
    <row r="93" spans="1:234" hidden="1" x14ac:dyDescent="0.2">
      <c r="B93" s="109"/>
      <c r="C93" s="109"/>
      <c r="D93" s="109"/>
      <c r="E93" s="109"/>
      <c r="F93" s="109"/>
      <c r="G93" s="109"/>
      <c r="H93" s="113"/>
      <c r="I93" s="113"/>
    </row>
    <row r="94" spans="1:234" x14ac:dyDescent="0.2">
      <c r="B94" s="109"/>
      <c r="C94" s="109"/>
      <c r="D94" s="109"/>
      <c r="E94" s="109"/>
      <c r="F94" s="109"/>
      <c r="G94" s="109"/>
      <c r="H94" s="113"/>
      <c r="I94" s="113"/>
    </row>
    <row r="95" spans="1:234" x14ac:dyDescent="0.2">
      <c r="B95" s="109"/>
      <c r="C95" s="109"/>
      <c r="D95" s="109"/>
      <c r="E95" s="109"/>
      <c r="F95" s="109"/>
      <c r="G95" s="109"/>
      <c r="H95" s="113"/>
      <c r="I95" s="113"/>
    </row>
    <row r="96" spans="1:234" x14ac:dyDescent="0.2">
      <c r="B96" s="109"/>
      <c r="C96" s="120" t="s">
        <v>52</v>
      </c>
      <c r="D96" s="121"/>
      <c r="E96" s="121"/>
      <c r="F96" s="118" t="s">
        <v>282</v>
      </c>
      <c r="G96" s="122"/>
      <c r="H96" s="113"/>
      <c r="I96" s="113"/>
    </row>
    <row r="97" spans="2:9" ht="13.5" x14ac:dyDescent="0.2">
      <c r="B97" s="109"/>
      <c r="C97" s="123"/>
      <c r="D97" s="180"/>
      <c r="E97" s="180"/>
      <c r="F97" s="115"/>
      <c r="G97" s="124"/>
      <c r="H97" s="113"/>
      <c r="I97" s="113"/>
    </row>
    <row r="98" spans="2:9" x14ac:dyDescent="0.2">
      <c r="B98" s="109"/>
      <c r="C98" s="123" t="s">
        <v>86</v>
      </c>
      <c r="D98" s="121"/>
      <c r="E98" s="121"/>
      <c r="F98" s="118" t="s">
        <v>269</v>
      </c>
      <c r="G98" s="122"/>
      <c r="H98" s="113"/>
      <c r="I98" s="113"/>
    </row>
    <row r="101" spans="2:9" x14ac:dyDescent="0.2">
      <c r="C101" s="4" t="s">
        <v>54</v>
      </c>
    </row>
  </sheetData>
  <mergeCells count="87">
    <mergeCell ref="F3:H3"/>
    <mergeCell ref="F4:H4"/>
    <mergeCell ref="F5:H5"/>
    <mergeCell ref="F6:H6"/>
    <mergeCell ref="F8:H8"/>
    <mergeCell ref="B54:F54"/>
    <mergeCell ref="B21:F21"/>
    <mergeCell ref="B22:F22"/>
    <mergeCell ref="B11:E11"/>
    <mergeCell ref="F9:H9"/>
    <mergeCell ref="B30:F30"/>
    <mergeCell ref="B31:F31"/>
    <mergeCell ref="B32:F32"/>
    <mergeCell ref="B33:F33"/>
    <mergeCell ref="B34:F34"/>
    <mergeCell ref="B35:F35"/>
    <mergeCell ref="B36:F36"/>
    <mergeCell ref="B37:F37"/>
    <mergeCell ref="B40:F40"/>
    <mergeCell ref="B45:F45"/>
    <mergeCell ref="B46:F46"/>
    <mergeCell ref="B6:E6"/>
    <mergeCell ref="B9:E9"/>
    <mergeCell ref="B29:F29"/>
    <mergeCell ref="B23:F23"/>
    <mergeCell ref="B24:F24"/>
    <mergeCell ref="B28:F28"/>
    <mergeCell ref="B25:F25"/>
    <mergeCell ref="B26:F26"/>
    <mergeCell ref="B27:F27"/>
    <mergeCell ref="G1:I1"/>
    <mergeCell ref="B70:F70"/>
    <mergeCell ref="B3:E3"/>
    <mergeCell ref="B4:E4"/>
    <mergeCell ref="D15:F15"/>
    <mergeCell ref="G15:H15"/>
    <mergeCell ref="B5:E5"/>
    <mergeCell ref="B16:F16"/>
    <mergeCell ref="B17:F17"/>
    <mergeCell ref="B18:F18"/>
    <mergeCell ref="D14:G14"/>
    <mergeCell ref="B19:F19"/>
    <mergeCell ref="B20:F20"/>
    <mergeCell ref="B38:F38"/>
    <mergeCell ref="B39:F39"/>
    <mergeCell ref="B47:F47"/>
    <mergeCell ref="B48:F48"/>
    <mergeCell ref="B41:F41"/>
    <mergeCell ref="B42:F42"/>
    <mergeCell ref="B43:F43"/>
    <mergeCell ref="B44:F44"/>
    <mergeCell ref="B49:F49"/>
    <mergeCell ref="B50:F50"/>
    <mergeCell ref="B51:F51"/>
    <mergeCell ref="B52:F52"/>
    <mergeCell ref="B53:F53"/>
    <mergeCell ref="B57:F57"/>
    <mergeCell ref="B59:F59"/>
    <mergeCell ref="B60:F60"/>
    <mergeCell ref="B55:F55"/>
    <mergeCell ref="B56:F56"/>
    <mergeCell ref="B58:F58"/>
    <mergeCell ref="B61:F61"/>
    <mergeCell ref="B69:F69"/>
    <mergeCell ref="B72:F72"/>
    <mergeCell ref="B62:F62"/>
    <mergeCell ref="B63:F63"/>
    <mergeCell ref="B66:F66"/>
    <mergeCell ref="B67:F67"/>
    <mergeCell ref="B68:F68"/>
    <mergeCell ref="B71:F71"/>
    <mergeCell ref="B64:F64"/>
    <mergeCell ref="B65:F65"/>
    <mergeCell ref="D97:E97"/>
    <mergeCell ref="B73:F73"/>
    <mergeCell ref="D89:F89"/>
    <mergeCell ref="C88:D88"/>
    <mergeCell ref="E88:G88"/>
    <mergeCell ref="B74:F74"/>
    <mergeCell ref="B79:F79"/>
    <mergeCell ref="C84:D84"/>
    <mergeCell ref="E84:G84"/>
    <mergeCell ref="D85:F85"/>
    <mergeCell ref="B75:F75"/>
    <mergeCell ref="B76:F76"/>
    <mergeCell ref="B77:F77"/>
    <mergeCell ref="B78:F78"/>
  </mergeCells>
  <phoneticPr fontId="6" type="noConversion"/>
  <pageMargins left="0.9055118110236221" right="0.31496062992125984" top="1.1417322834645669" bottom="0.59055118110236227" header="0.19685039370078741" footer="0.15748031496062992"/>
  <pageSetup scale="83" fitToHeight="2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L47"/>
  <sheetViews>
    <sheetView topLeftCell="A28" zoomScale="80" zoomScaleNormal="80" workbookViewId="0">
      <selection activeCell="O36" sqref="O35:O36"/>
    </sheetView>
  </sheetViews>
  <sheetFormatPr defaultColWidth="8.85546875" defaultRowHeight="12.75" x14ac:dyDescent="0.2"/>
  <cols>
    <col min="1" max="1" width="1.85546875" style="4" customWidth="1"/>
    <col min="2" max="2" width="3.140625" style="4" customWidth="1"/>
    <col min="3" max="3" width="14.7109375" style="4" customWidth="1"/>
    <col min="4" max="4" width="13.5703125" style="4" customWidth="1"/>
    <col min="5" max="5" width="20" style="4" customWidth="1"/>
    <col min="6" max="6" width="10.7109375" style="4" customWidth="1"/>
    <col min="7" max="7" width="14.5703125" style="18" customWidth="1"/>
    <col min="8" max="8" width="14.140625" style="4" customWidth="1"/>
    <col min="9" max="9" width="8.85546875" style="4"/>
    <col min="10" max="10" width="21.5703125" style="4" customWidth="1"/>
    <col min="11" max="16384" width="8.85546875" style="4"/>
  </cols>
  <sheetData>
    <row r="1" spans="2:12" ht="12.75" customHeight="1" x14ac:dyDescent="0.2">
      <c r="F1" s="25"/>
      <c r="G1" s="25"/>
      <c r="H1" s="27"/>
    </row>
    <row r="2" spans="2:12" x14ac:dyDescent="0.2">
      <c r="B2" s="17"/>
      <c r="C2" s="17"/>
      <c r="D2" s="17"/>
      <c r="E2" s="17"/>
      <c r="F2" s="17"/>
      <c r="G2" s="19"/>
    </row>
    <row r="3" spans="2:12" ht="12.75" customHeight="1" x14ac:dyDescent="0.2">
      <c r="B3" s="209" t="s">
        <v>0</v>
      </c>
      <c r="C3" s="209"/>
      <c r="D3" s="209"/>
      <c r="E3" s="210" t="s">
        <v>261</v>
      </c>
      <c r="F3" s="210"/>
      <c r="G3" s="210"/>
      <c r="H3" s="128"/>
    </row>
    <row r="4" spans="2:12" ht="12.75" customHeight="1" x14ac:dyDescent="0.2">
      <c r="B4" s="129"/>
      <c r="C4" s="129"/>
      <c r="D4" s="129"/>
      <c r="E4" s="130"/>
      <c r="F4" s="130"/>
      <c r="G4" s="130"/>
      <c r="H4" s="128"/>
    </row>
    <row r="5" spans="2:12" ht="12.75" customHeight="1" x14ac:dyDescent="0.2">
      <c r="B5" s="129"/>
      <c r="C5" s="129"/>
      <c r="D5" s="129"/>
      <c r="E5" s="130"/>
      <c r="F5" s="130"/>
      <c r="G5" s="130"/>
      <c r="H5" s="128"/>
    </row>
    <row r="6" spans="2:12" ht="12.75" customHeight="1" x14ac:dyDescent="0.2">
      <c r="B6" s="129"/>
      <c r="C6" s="129"/>
      <c r="D6" s="79" t="s">
        <v>250</v>
      </c>
      <c r="E6" s="79"/>
      <c r="F6" s="79"/>
      <c r="G6" s="79"/>
      <c r="H6" s="131"/>
    </row>
    <row r="7" spans="2:12" ht="12.75" customHeight="1" x14ac:dyDescent="0.2">
      <c r="B7" s="129"/>
      <c r="C7" s="129"/>
      <c r="D7" s="79" t="s">
        <v>278</v>
      </c>
      <c r="E7" s="79"/>
      <c r="F7" s="79"/>
      <c r="G7" s="79"/>
      <c r="H7" s="82"/>
    </row>
    <row r="8" spans="2:12" ht="12.75" customHeight="1" x14ac:dyDescent="0.2">
      <c r="B8" s="128"/>
      <c r="C8" s="128"/>
      <c r="D8" s="128"/>
      <c r="E8" s="128"/>
      <c r="F8" s="128"/>
      <c r="G8" s="132"/>
      <c r="H8" s="133" t="s">
        <v>89</v>
      </c>
    </row>
    <row r="9" spans="2:12" ht="72.75" customHeight="1" x14ac:dyDescent="0.2">
      <c r="B9" s="215" t="s">
        <v>55</v>
      </c>
      <c r="C9" s="216"/>
      <c r="D9" s="216"/>
      <c r="E9" s="217"/>
      <c r="F9" s="134" t="s">
        <v>4</v>
      </c>
      <c r="G9" s="135" t="s">
        <v>259</v>
      </c>
      <c r="H9" s="135" t="s">
        <v>265</v>
      </c>
    </row>
    <row r="10" spans="2:12" ht="12.75" customHeight="1" x14ac:dyDescent="0.2">
      <c r="B10" s="211" t="s">
        <v>135</v>
      </c>
      <c r="C10" s="212"/>
      <c r="D10" s="212"/>
      <c r="E10" s="213"/>
      <c r="F10" s="136" t="s">
        <v>5</v>
      </c>
      <c r="G10" s="137">
        <v>38675</v>
      </c>
      <c r="H10" s="137"/>
      <c r="J10" s="69"/>
      <c r="L10" s="69"/>
    </row>
    <row r="11" spans="2:12" ht="12.75" customHeight="1" x14ac:dyDescent="0.2">
      <c r="B11" s="211" t="s">
        <v>136</v>
      </c>
      <c r="C11" s="212"/>
      <c r="D11" s="212"/>
      <c r="E11" s="213"/>
      <c r="F11" s="136" t="s">
        <v>6</v>
      </c>
      <c r="G11" s="137">
        <v>107135</v>
      </c>
      <c r="H11" s="137"/>
      <c r="J11" s="69"/>
      <c r="L11" s="69"/>
    </row>
    <row r="12" spans="2:12" ht="16.5" customHeight="1" x14ac:dyDescent="0.2">
      <c r="B12" s="214" t="s">
        <v>137</v>
      </c>
      <c r="C12" s="214"/>
      <c r="D12" s="214"/>
      <c r="E12" s="214"/>
      <c r="F12" s="138" t="s">
        <v>7</v>
      </c>
      <c r="G12" s="139">
        <f>G10-G11</f>
        <v>-68460</v>
      </c>
      <c r="H12" s="139">
        <f>H10-H11</f>
        <v>0</v>
      </c>
      <c r="J12" s="69"/>
      <c r="L12" s="69"/>
    </row>
    <row r="13" spans="2:12" x14ac:dyDescent="0.2">
      <c r="B13" s="204" t="s">
        <v>138</v>
      </c>
      <c r="C13" s="204"/>
      <c r="D13" s="204"/>
      <c r="E13" s="204"/>
      <c r="F13" s="136" t="s">
        <v>9</v>
      </c>
      <c r="G13" s="137">
        <v>4678</v>
      </c>
      <c r="H13" s="137"/>
      <c r="J13" s="69"/>
      <c r="L13" s="69"/>
    </row>
    <row r="14" spans="2:12" ht="12.75" customHeight="1" x14ac:dyDescent="0.2">
      <c r="B14" s="204" t="s">
        <v>82</v>
      </c>
      <c r="C14" s="204"/>
      <c r="D14" s="204"/>
      <c r="E14" s="204"/>
      <c r="F14" s="136" t="s">
        <v>10</v>
      </c>
      <c r="G14" s="137">
        <v>275857</v>
      </c>
      <c r="H14" s="140">
        <v>225440</v>
      </c>
      <c r="J14" s="69"/>
      <c r="L14" s="69"/>
    </row>
    <row r="15" spans="2:12" ht="12.75" customHeight="1" x14ac:dyDescent="0.2">
      <c r="B15" s="204" t="s">
        <v>83</v>
      </c>
      <c r="C15" s="204"/>
      <c r="D15" s="204"/>
      <c r="E15" s="204"/>
      <c r="F15" s="136" t="s">
        <v>11</v>
      </c>
      <c r="G15" s="137">
        <v>4698</v>
      </c>
      <c r="H15" s="140">
        <v>420127</v>
      </c>
      <c r="J15" s="69"/>
      <c r="L15" s="69"/>
    </row>
    <row r="16" spans="2:12" ht="12.75" customHeight="1" x14ac:dyDescent="0.2">
      <c r="B16" s="204" t="s">
        <v>81</v>
      </c>
      <c r="C16" s="204"/>
      <c r="D16" s="204"/>
      <c r="E16" s="204"/>
      <c r="F16" s="136" t="s">
        <v>13</v>
      </c>
      <c r="G16" s="137">
        <v>20949</v>
      </c>
      <c r="H16" s="140">
        <v>519824</v>
      </c>
    </row>
    <row r="17" spans="2:12" ht="25.5" customHeight="1" x14ac:dyDescent="0.2">
      <c r="B17" s="203" t="s">
        <v>139</v>
      </c>
      <c r="C17" s="203"/>
      <c r="D17" s="203"/>
      <c r="E17" s="203"/>
      <c r="F17" s="138" t="s">
        <v>16</v>
      </c>
      <c r="G17" s="139">
        <f>G12-G13-G14-G15+G16</f>
        <v>-332744</v>
      </c>
      <c r="H17" s="139">
        <v>-125743</v>
      </c>
    </row>
    <row r="18" spans="2:12" ht="12.75" customHeight="1" x14ac:dyDescent="0.2">
      <c r="B18" s="204" t="s">
        <v>140</v>
      </c>
      <c r="C18" s="204"/>
      <c r="D18" s="204"/>
      <c r="E18" s="204"/>
      <c r="F18" s="136" t="s">
        <v>17</v>
      </c>
      <c r="G18" s="137">
        <v>699914</v>
      </c>
      <c r="H18" s="137">
        <v>24307</v>
      </c>
    </row>
    <row r="19" spans="2:12" ht="12.75" customHeight="1" x14ac:dyDescent="0.2">
      <c r="B19" s="204" t="s">
        <v>141</v>
      </c>
      <c r="C19" s="204"/>
      <c r="D19" s="204"/>
      <c r="E19" s="204"/>
      <c r="F19" s="136" t="s">
        <v>19</v>
      </c>
      <c r="G19" s="137">
        <v>396233</v>
      </c>
      <c r="H19" s="137">
        <v>530471</v>
      </c>
      <c r="J19" s="69"/>
      <c r="L19" s="69"/>
    </row>
    <row r="20" spans="2:12" ht="24.75" customHeight="1" x14ac:dyDescent="0.2">
      <c r="B20" s="202" t="s">
        <v>142</v>
      </c>
      <c r="C20" s="202"/>
      <c r="D20" s="202"/>
      <c r="E20" s="202"/>
      <c r="F20" s="136" t="s">
        <v>20</v>
      </c>
      <c r="G20" s="137"/>
      <c r="H20" s="137"/>
    </row>
    <row r="21" spans="2:12" x14ac:dyDescent="0.2">
      <c r="B21" s="204" t="s">
        <v>143</v>
      </c>
      <c r="C21" s="204"/>
      <c r="D21" s="204"/>
      <c r="E21" s="204"/>
      <c r="F21" s="136" t="s">
        <v>22</v>
      </c>
      <c r="G21" s="137">
        <v>0</v>
      </c>
      <c r="H21" s="137" t="s">
        <v>277</v>
      </c>
      <c r="J21" s="69"/>
      <c r="L21" s="69"/>
    </row>
    <row r="22" spans="2:12" x14ac:dyDescent="0.2">
      <c r="B22" s="204" t="s">
        <v>144</v>
      </c>
      <c r="C22" s="204"/>
      <c r="D22" s="204"/>
      <c r="E22" s="204"/>
      <c r="F22" s="136" t="s">
        <v>24</v>
      </c>
      <c r="G22" s="137">
        <v>0</v>
      </c>
      <c r="H22" s="137" t="s">
        <v>277</v>
      </c>
    </row>
    <row r="23" spans="2:12" ht="23.25" customHeight="1" x14ac:dyDescent="0.2">
      <c r="B23" s="203" t="s">
        <v>145</v>
      </c>
      <c r="C23" s="203"/>
      <c r="D23" s="203"/>
      <c r="E23" s="203"/>
      <c r="F23" s="138" t="s">
        <v>14</v>
      </c>
      <c r="G23" s="139">
        <f>G17+G18-G19</f>
        <v>-29063</v>
      </c>
      <c r="H23" s="139">
        <v>-631907</v>
      </c>
      <c r="J23" s="69"/>
      <c r="L23" s="69"/>
    </row>
    <row r="24" spans="2:12" s="20" customFormat="1" ht="12.75" customHeight="1" x14ac:dyDescent="0.2">
      <c r="B24" s="202" t="s">
        <v>146</v>
      </c>
      <c r="C24" s="202"/>
      <c r="D24" s="202"/>
      <c r="E24" s="202"/>
      <c r="F24" s="141" t="s">
        <v>147</v>
      </c>
      <c r="G24" s="137"/>
      <c r="H24" s="137"/>
      <c r="J24" s="70"/>
      <c r="L24" s="70"/>
    </row>
    <row r="25" spans="2:12" ht="25.5" customHeight="1" x14ac:dyDescent="0.2">
      <c r="B25" s="208" t="s">
        <v>148</v>
      </c>
      <c r="C25" s="208"/>
      <c r="D25" s="208"/>
      <c r="E25" s="208"/>
      <c r="F25" s="138" t="s">
        <v>31</v>
      </c>
      <c r="G25" s="139">
        <f>G23-G24</f>
        <v>-29063</v>
      </c>
      <c r="H25" s="139">
        <v>-631907</v>
      </c>
      <c r="J25" s="69"/>
      <c r="L25" s="69"/>
    </row>
    <row r="26" spans="2:12" ht="26.25" customHeight="1" x14ac:dyDescent="0.2">
      <c r="B26" s="202" t="s">
        <v>149</v>
      </c>
      <c r="C26" s="202"/>
      <c r="D26" s="202"/>
      <c r="E26" s="202"/>
      <c r="F26" s="142" t="s">
        <v>150</v>
      </c>
      <c r="G26" s="137"/>
      <c r="H26" s="137"/>
    </row>
    <row r="27" spans="2:12" ht="12.75" customHeight="1" x14ac:dyDescent="0.2">
      <c r="B27" s="203" t="s">
        <v>238</v>
      </c>
      <c r="C27" s="203"/>
      <c r="D27" s="203"/>
      <c r="E27" s="203"/>
      <c r="F27" s="138" t="s">
        <v>35</v>
      </c>
      <c r="G27" s="139">
        <f>G25+G26</f>
        <v>-29063</v>
      </c>
      <c r="H27" s="139">
        <v>-631907</v>
      </c>
    </row>
    <row r="28" spans="2:12" ht="15.75" customHeight="1" x14ac:dyDescent="0.2">
      <c r="B28" s="202" t="s">
        <v>151</v>
      </c>
      <c r="C28" s="202"/>
      <c r="D28" s="202"/>
      <c r="E28" s="202"/>
      <c r="F28" s="142"/>
      <c r="G28" s="137">
        <v>-28074.740000000005</v>
      </c>
      <c r="H28" s="137">
        <v>-630854</v>
      </c>
    </row>
    <row r="29" spans="2:12" ht="12" customHeight="1" x14ac:dyDescent="0.2">
      <c r="B29" s="202" t="s">
        <v>152</v>
      </c>
      <c r="C29" s="202"/>
      <c r="D29" s="202"/>
      <c r="E29" s="202"/>
      <c r="F29" s="142"/>
      <c r="G29" s="137">
        <v>-988.26</v>
      </c>
      <c r="H29" s="137">
        <v>-1053</v>
      </c>
      <c r="J29" s="69"/>
      <c r="L29" s="69"/>
    </row>
    <row r="30" spans="2:12" ht="27.75" customHeight="1" x14ac:dyDescent="0.2">
      <c r="B30" s="208" t="s">
        <v>153</v>
      </c>
      <c r="C30" s="208"/>
      <c r="D30" s="208"/>
      <c r="E30" s="208"/>
      <c r="F30" s="143" t="s">
        <v>44</v>
      </c>
      <c r="G30" s="137">
        <f>G31</f>
        <v>0</v>
      </c>
      <c r="H30" s="139" t="s">
        <v>277</v>
      </c>
    </row>
    <row r="31" spans="2:12" ht="25.5" customHeight="1" x14ac:dyDescent="0.2">
      <c r="B31" s="202" t="s">
        <v>246</v>
      </c>
      <c r="C31" s="202"/>
      <c r="D31" s="202"/>
      <c r="E31" s="202"/>
      <c r="F31" s="142" t="s">
        <v>155</v>
      </c>
      <c r="G31" s="137"/>
      <c r="H31" s="137"/>
      <c r="J31" s="69"/>
      <c r="L31" s="69"/>
    </row>
    <row r="32" spans="2:12" ht="27" customHeight="1" x14ac:dyDescent="0.2">
      <c r="B32" s="202" t="s">
        <v>154</v>
      </c>
      <c r="C32" s="202"/>
      <c r="D32" s="202"/>
      <c r="E32" s="202"/>
      <c r="F32" s="142" t="s">
        <v>123</v>
      </c>
      <c r="G32" s="137">
        <v>0</v>
      </c>
      <c r="H32" s="137" t="s">
        <v>277</v>
      </c>
      <c r="J32" s="69"/>
      <c r="L32" s="69"/>
    </row>
    <row r="33" spans="2:8" ht="12.75" customHeight="1" x14ac:dyDescent="0.2">
      <c r="B33" s="203" t="s">
        <v>156</v>
      </c>
      <c r="C33" s="203"/>
      <c r="D33" s="203"/>
      <c r="E33" s="203"/>
      <c r="F33" s="143" t="s">
        <v>157</v>
      </c>
      <c r="G33" s="139">
        <f>G27+G31</f>
        <v>-29063</v>
      </c>
      <c r="H33" s="139">
        <v>-631907</v>
      </c>
    </row>
    <row r="34" spans="2:8" ht="12.75" customHeight="1" x14ac:dyDescent="0.2">
      <c r="B34" s="202" t="s">
        <v>158</v>
      </c>
      <c r="C34" s="202"/>
      <c r="D34" s="202"/>
      <c r="E34" s="202"/>
      <c r="F34" s="142"/>
      <c r="G34" s="144"/>
      <c r="H34" s="145"/>
    </row>
    <row r="35" spans="2:8" ht="12.75" customHeight="1" x14ac:dyDescent="0.2">
      <c r="B35" s="202" t="s">
        <v>151</v>
      </c>
      <c r="C35" s="202"/>
      <c r="D35" s="202"/>
      <c r="E35" s="202"/>
      <c r="F35" s="142"/>
      <c r="G35" s="137">
        <f>G28+G30</f>
        <v>-28074.740000000005</v>
      </c>
      <c r="H35" s="137">
        <v>-630854</v>
      </c>
    </row>
    <row r="36" spans="2:8" ht="12.75" customHeight="1" x14ac:dyDescent="0.2">
      <c r="B36" s="202" t="s">
        <v>159</v>
      </c>
      <c r="C36" s="202"/>
      <c r="D36" s="202"/>
      <c r="E36" s="202"/>
      <c r="F36" s="142"/>
      <c r="G36" s="137">
        <f>G29</f>
        <v>-988.26</v>
      </c>
      <c r="H36" s="137">
        <v>-1053</v>
      </c>
    </row>
    <row r="37" spans="2:8" ht="12.75" customHeight="1" x14ac:dyDescent="0.2">
      <c r="B37" s="203" t="s">
        <v>160</v>
      </c>
      <c r="C37" s="203"/>
      <c r="D37" s="203"/>
      <c r="E37" s="203"/>
      <c r="F37" s="143" t="s">
        <v>161</v>
      </c>
      <c r="G37" s="146">
        <f>G27/12836328</f>
        <v>-2.2641210165399326E-3</v>
      </c>
      <c r="H37" s="146">
        <v>-7.0000000000000007E-2</v>
      </c>
    </row>
    <row r="38" spans="2:8" x14ac:dyDescent="0.2">
      <c r="B38" s="202" t="s">
        <v>162</v>
      </c>
      <c r="C38" s="202"/>
      <c r="D38" s="202"/>
      <c r="E38" s="202"/>
      <c r="F38" s="142"/>
      <c r="G38" s="147"/>
      <c r="H38" s="148"/>
    </row>
    <row r="39" spans="2:8" x14ac:dyDescent="0.2">
      <c r="B39" s="202" t="s">
        <v>163</v>
      </c>
      <c r="C39" s="202"/>
      <c r="D39" s="202"/>
      <c r="E39" s="202"/>
      <c r="F39" s="142"/>
      <c r="G39" s="147"/>
      <c r="H39" s="148"/>
    </row>
    <row r="40" spans="2:8" ht="12.75" customHeight="1" x14ac:dyDescent="0.2">
      <c r="B40" s="202" t="s">
        <v>164</v>
      </c>
      <c r="C40" s="202"/>
      <c r="D40" s="202"/>
      <c r="E40" s="202"/>
      <c r="F40" s="142"/>
      <c r="G40" s="149">
        <f>G37</f>
        <v>-2.2641210165399326E-3</v>
      </c>
      <c r="H40" s="146">
        <v>-7.0000000000000007E-2</v>
      </c>
    </row>
    <row r="41" spans="2:8" ht="12.75" customHeight="1" x14ac:dyDescent="0.2">
      <c r="B41" s="202" t="s">
        <v>165</v>
      </c>
      <c r="C41" s="202"/>
      <c r="D41" s="202"/>
      <c r="E41" s="202"/>
      <c r="F41" s="142"/>
      <c r="G41" s="146">
        <v>0</v>
      </c>
      <c r="H41" s="146">
        <f>H26/7052219</f>
        <v>0</v>
      </c>
    </row>
    <row r="42" spans="2:8" x14ac:dyDescent="0.2">
      <c r="B42" s="150"/>
      <c r="C42" s="150"/>
      <c r="D42" s="150"/>
      <c r="E42" s="150"/>
      <c r="F42" s="151"/>
      <c r="G42" s="152"/>
      <c r="H42" s="153"/>
    </row>
    <row r="43" spans="2:8" ht="12.75" customHeight="1" x14ac:dyDescent="0.2">
      <c r="B43" s="128"/>
      <c r="C43" s="120" t="s">
        <v>52</v>
      </c>
      <c r="D43" s="206"/>
      <c r="E43" s="206"/>
      <c r="F43" s="118" t="s">
        <v>282</v>
      </c>
      <c r="G43" s="122"/>
      <c r="H43" s="152"/>
    </row>
    <row r="44" spans="2:8" ht="12.75" customHeight="1" x14ac:dyDescent="0.2">
      <c r="B44" s="128"/>
      <c r="C44" s="123"/>
      <c r="D44" s="180"/>
      <c r="E44" s="180"/>
      <c r="F44" s="115"/>
      <c r="G44" s="124"/>
      <c r="H44" s="152"/>
    </row>
    <row r="45" spans="2:8" ht="12.75" customHeight="1" x14ac:dyDescent="0.3">
      <c r="B45" s="125"/>
      <c r="C45" s="127" t="s">
        <v>86</v>
      </c>
      <c r="D45" s="207"/>
      <c r="E45" s="207"/>
      <c r="F45" s="118" t="s">
        <v>269</v>
      </c>
      <c r="G45" s="126"/>
      <c r="H45" s="125"/>
    </row>
    <row r="46" spans="2:8" ht="12.75" customHeight="1" x14ac:dyDescent="0.2">
      <c r="D46" s="205"/>
      <c r="E46" s="205"/>
      <c r="F46" s="14"/>
      <c r="G46" s="22"/>
    </row>
    <row r="47" spans="2:8" x14ac:dyDescent="0.2">
      <c r="C47" s="4" t="s">
        <v>54</v>
      </c>
    </row>
  </sheetData>
  <mergeCells count="39">
    <mergeCell ref="B18:E18"/>
    <mergeCell ref="B24:E24"/>
    <mergeCell ref="B26:E26"/>
    <mergeCell ref="B25:E25"/>
    <mergeCell ref="B17:E17"/>
    <mergeCell ref="B3:D3"/>
    <mergeCell ref="E3:G3"/>
    <mergeCell ref="B10:E10"/>
    <mergeCell ref="B15:E15"/>
    <mergeCell ref="B16:E16"/>
    <mergeCell ref="B11:E11"/>
    <mergeCell ref="B12:E12"/>
    <mergeCell ref="B13:E13"/>
    <mergeCell ref="B14:E14"/>
    <mergeCell ref="B9:E9"/>
    <mergeCell ref="D46:E46"/>
    <mergeCell ref="D43:E43"/>
    <mergeCell ref="D45:E45"/>
    <mergeCell ref="B28:E28"/>
    <mergeCell ref="B30:E30"/>
    <mergeCell ref="D44:E44"/>
    <mergeCell ref="B29:E29"/>
    <mergeCell ref="B31:E31"/>
    <mergeCell ref="B32:E32"/>
    <mergeCell ref="B41:E41"/>
    <mergeCell ref="B38:E38"/>
    <mergeCell ref="B39:E39"/>
    <mergeCell ref="B40:E40"/>
    <mergeCell ref="B33:E33"/>
    <mergeCell ref="B34:E34"/>
    <mergeCell ref="B35:E35"/>
    <mergeCell ref="B36:E36"/>
    <mergeCell ref="B37:E37"/>
    <mergeCell ref="B23:E23"/>
    <mergeCell ref="B19:E19"/>
    <mergeCell ref="B20:E20"/>
    <mergeCell ref="B21:E21"/>
    <mergeCell ref="B22:E22"/>
    <mergeCell ref="B27:E27"/>
  </mergeCells>
  <phoneticPr fontId="6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I83"/>
  <sheetViews>
    <sheetView topLeftCell="A43" zoomScale="80" zoomScaleNormal="80" workbookViewId="0">
      <selection activeCell="K22" sqref="K22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8.140625" style="3" customWidth="1"/>
    <col min="4" max="4" width="31.7109375" style="3" customWidth="1"/>
    <col min="5" max="5" width="6.5703125" style="3" customWidth="1"/>
    <col min="6" max="6" width="16.7109375" style="23" customWidth="1"/>
    <col min="7" max="7" width="22.28515625" style="23" customWidth="1"/>
    <col min="8" max="8" width="8.140625" style="3"/>
    <col min="9" max="9" width="11.28515625" style="3" bestFit="1" customWidth="1"/>
    <col min="10" max="10" width="8.140625" style="3"/>
    <col min="11" max="11" width="31" style="3" customWidth="1"/>
    <col min="12" max="12" width="25.85546875" style="3" customWidth="1"/>
    <col min="13" max="16384" width="8.140625" style="3"/>
  </cols>
  <sheetData>
    <row r="1" spans="1:7" ht="12.75" customHeight="1" x14ac:dyDescent="0.2">
      <c r="E1" s="28"/>
      <c r="F1" s="28"/>
      <c r="G1" s="35"/>
    </row>
    <row r="2" spans="1:7" ht="15" customHeight="1" x14ac:dyDescent="0.2">
      <c r="A2" s="154"/>
      <c r="B2" s="218" t="s">
        <v>287</v>
      </c>
      <c r="C2" s="218"/>
      <c r="D2" s="219" t="s">
        <v>261</v>
      </c>
      <c r="E2" s="219"/>
      <c r="F2" s="219"/>
      <c r="G2" s="155"/>
    </row>
    <row r="3" spans="1:7" ht="15" customHeight="1" x14ac:dyDescent="0.2">
      <c r="A3" s="154"/>
      <c r="B3" s="154"/>
      <c r="C3" s="154"/>
      <c r="D3" s="154"/>
      <c r="E3" s="156"/>
      <c r="F3" s="156"/>
      <c r="G3" s="157"/>
    </row>
    <row r="4" spans="1:7" s="31" customFormat="1" ht="15" customHeight="1" x14ac:dyDescent="0.2">
      <c r="A4" s="158"/>
      <c r="B4" s="224" t="s">
        <v>244</v>
      </c>
      <c r="C4" s="224"/>
      <c r="D4" s="224"/>
      <c r="E4" s="224"/>
      <c r="F4" s="224"/>
      <c r="G4" s="224"/>
    </row>
    <row r="5" spans="1:7" ht="15" customHeight="1" x14ac:dyDescent="0.2">
      <c r="A5" s="159"/>
      <c r="B5" s="79"/>
      <c r="C5" s="195" t="s">
        <v>279</v>
      </c>
      <c r="D5" s="195"/>
      <c r="E5" s="195"/>
      <c r="F5" s="195"/>
      <c r="G5" s="79"/>
    </row>
    <row r="6" spans="1:7" ht="15" customHeight="1" x14ac:dyDescent="0.2">
      <c r="A6" s="159"/>
      <c r="B6" s="159"/>
      <c r="C6" s="159"/>
      <c r="D6" s="159"/>
      <c r="E6" s="159"/>
      <c r="F6" s="160"/>
      <c r="G6" s="161" t="s">
        <v>89</v>
      </c>
    </row>
    <row r="7" spans="1:7" ht="54.75" customHeight="1" x14ac:dyDescent="0.2">
      <c r="A7" s="225" t="s">
        <v>55</v>
      </c>
      <c r="B7" s="225"/>
      <c r="C7" s="225"/>
      <c r="D7" s="225"/>
      <c r="E7" s="162" t="s">
        <v>4</v>
      </c>
      <c r="F7" s="135" t="s">
        <v>259</v>
      </c>
      <c r="G7" s="135" t="s">
        <v>266</v>
      </c>
    </row>
    <row r="8" spans="1:7" s="24" customFormat="1" ht="15.95" customHeight="1" x14ac:dyDescent="0.2">
      <c r="A8" s="230" t="s">
        <v>56</v>
      </c>
      <c r="B8" s="230"/>
      <c r="C8" s="230"/>
      <c r="D8" s="230"/>
      <c r="E8" s="230"/>
      <c r="F8" s="230"/>
      <c r="G8" s="230"/>
    </row>
    <row r="9" spans="1:7" s="24" customFormat="1" ht="15.6" customHeight="1" x14ac:dyDescent="0.2">
      <c r="A9" s="223" t="s">
        <v>166</v>
      </c>
      <c r="B9" s="223"/>
      <c r="C9" s="223"/>
      <c r="D9" s="223"/>
      <c r="E9" s="163">
        <v>10</v>
      </c>
      <c r="F9" s="139">
        <f>F11+F12+F13+F14+F15+F16</f>
        <v>116440</v>
      </c>
      <c r="G9" s="139">
        <f>SUM(G11:G16)</f>
        <v>71363</v>
      </c>
    </row>
    <row r="10" spans="1:7" ht="15.6" customHeight="1" x14ac:dyDescent="0.2">
      <c r="A10" s="221" t="s">
        <v>57</v>
      </c>
      <c r="B10" s="221"/>
      <c r="C10" s="221"/>
      <c r="D10" s="221"/>
      <c r="E10" s="164"/>
      <c r="F10" s="137"/>
      <c r="G10" s="137"/>
    </row>
    <row r="11" spans="1:7" ht="15.6" customHeight="1" x14ac:dyDescent="0.2">
      <c r="A11" s="221" t="s">
        <v>170</v>
      </c>
      <c r="B11" s="221"/>
      <c r="C11" s="221"/>
      <c r="D11" s="221"/>
      <c r="E11" s="165" t="s">
        <v>6</v>
      </c>
      <c r="F11" s="137">
        <v>21061</v>
      </c>
      <c r="G11" s="137">
        <v>34429</v>
      </c>
    </row>
    <row r="12" spans="1:7" ht="15.6" customHeight="1" x14ac:dyDescent="0.2">
      <c r="A12" s="221" t="s">
        <v>171</v>
      </c>
      <c r="B12" s="221"/>
      <c r="C12" s="221"/>
      <c r="D12" s="221"/>
      <c r="E12" s="165" t="s">
        <v>7</v>
      </c>
      <c r="F12" s="137">
        <v>0</v>
      </c>
      <c r="G12" s="137"/>
    </row>
    <row r="13" spans="1:7" ht="15.6" customHeight="1" x14ac:dyDescent="0.2">
      <c r="A13" s="221" t="s">
        <v>172</v>
      </c>
      <c r="B13" s="221"/>
      <c r="C13" s="221"/>
      <c r="D13" s="221"/>
      <c r="E13" s="165" t="s">
        <v>9</v>
      </c>
      <c r="F13" s="137">
        <v>62550</v>
      </c>
      <c r="G13" s="137">
        <v>4500</v>
      </c>
    </row>
    <row r="14" spans="1:7" ht="15.6" customHeight="1" x14ac:dyDescent="0.2">
      <c r="A14" s="221" t="s">
        <v>173</v>
      </c>
      <c r="B14" s="221"/>
      <c r="C14" s="221"/>
      <c r="D14" s="221"/>
      <c r="E14" s="165" t="s">
        <v>10</v>
      </c>
      <c r="F14" s="137">
        <v>0</v>
      </c>
      <c r="G14" s="137"/>
    </row>
    <row r="15" spans="1:7" ht="15.6" customHeight="1" x14ac:dyDescent="0.2">
      <c r="A15" s="221" t="s">
        <v>174</v>
      </c>
      <c r="B15" s="221"/>
      <c r="C15" s="221"/>
      <c r="D15" s="221"/>
      <c r="E15" s="165" t="s">
        <v>11</v>
      </c>
      <c r="F15" s="137">
        <v>0</v>
      </c>
      <c r="G15" s="137"/>
    </row>
    <row r="16" spans="1:7" ht="15.6" customHeight="1" x14ac:dyDescent="0.2">
      <c r="A16" s="221" t="s">
        <v>58</v>
      </c>
      <c r="B16" s="221"/>
      <c r="C16" s="221"/>
      <c r="D16" s="221"/>
      <c r="E16" s="165" t="s">
        <v>13</v>
      </c>
      <c r="F16" s="166">
        <v>32829</v>
      </c>
      <c r="G16" s="137">
        <v>32434</v>
      </c>
    </row>
    <row r="17" spans="1:7" s="24" customFormat="1" ht="15.6" customHeight="1" x14ac:dyDescent="0.2">
      <c r="A17" s="223" t="s">
        <v>167</v>
      </c>
      <c r="B17" s="223"/>
      <c r="C17" s="223"/>
      <c r="D17" s="223"/>
      <c r="E17" s="163" t="s">
        <v>16</v>
      </c>
      <c r="F17" s="139">
        <f>F19+F20+F21+F22+F23+F24+F25</f>
        <v>640344</v>
      </c>
      <c r="G17" s="139">
        <f>G19+G20+G21+G22+G23+G24+G25</f>
        <v>218302</v>
      </c>
    </row>
    <row r="18" spans="1:7" ht="15.6" customHeight="1" x14ac:dyDescent="0.2">
      <c r="A18" s="221" t="s">
        <v>57</v>
      </c>
      <c r="B18" s="221"/>
      <c r="C18" s="221"/>
      <c r="D18" s="221"/>
      <c r="E18" s="164"/>
      <c r="F18" s="137"/>
      <c r="G18" s="137"/>
    </row>
    <row r="19" spans="1:7" ht="15.6" customHeight="1" x14ac:dyDescent="0.2">
      <c r="A19" s="221" t="s">
        <v>59</v>
      </c>
      <c r="B19" s="221"/>
      <c r="C19" s="221"/>
      <c r="D19" s="221"/>
      <c r="E19" s="165" t="s">
        <v>17</v>
      </c>
      <c r="F19" s="137">
        <v>257069</v>
      </c>
      <c r="G19" s="137">
        <v>58661</v>
      </c>
    </row>
    <row r="20" spans="1:7" ht="15.6" customHeight="1" x14ac:dyDescent="0.2">
      <c r="A20" s="221" t="s">
        <v>175</v>
      </c>
      <c r="B20" s="221"/>
      <c r="C20" s="221"/>
      <c r="D20" s="221"/>
      <c r="E20" s="165" t="s">
        <v>19</v>
      </c>
      <c r="F20" s="137">
        <v>0</v>
      </c>
      <c r="G20" s="137">
        <v>9256</v>
      </c>
    </row>
    <row r="21" spans="1:7" ht="15.6" customHeight="1" x14ac:dyDescent="0.2">
      <c r="A21" s="221" t="s">
        <v>176</v>
      </c>
      <c r="B21" s="221"/>
      <c r="C21" s="221"/>
      <c r="D21" s="221"/>
      <c r="E21" s="165" t="s">
        <v>20</v>
      </c>
      <c r="F21" s="137">
        <v>71603</v>
      </c>
      <c r="G21" s="137">
        <v>51751</v>
      </c>
    </row>
    <row r="22" spans="1:7" ht="15.6" customHeight="1" x14ac:dyDescent="0.2">
      <c r="A22" s="221" t="s">
        <v>177</v>
      </c>
      <c r="B22" s="221"/>
      <c r="C22" s="221"/>
      <c r="D22" s="221"/>
      <c r="E22" s="165" t="s">
        <v>22</v>
      </c>
      <c r="F22" s="137">
        <v>100235</v>
      </c>
      <c r="G22" s="137">
        <v>43406</v>
      </c>
    </row>
    <row r="23" spans="1:7" ht="15.6" customHeight="1" x14ac:dyDescent="0.2">
      <c r="A23" s="221" t="s">
        <v>178</v>
      </c>
      <c r="B23" s="221"/>
      <c r="C23" s="221"/>
      <c r="D23" s="221"/>
      <c r="E23" s="165" t="s">
        <v>24</v>
      </c>
      <c r="F23" s="137">
        <v>0</v>
      </c>
      <c r="G23" s="137"/>
    </row>
    <row r="24" spans="1:7" ht="15.6" customHeight="1" x14ac:dyDescent="0.2">
      <c r="A24" s="221" t="s">
        <v>179</v>
      </c>
      <c r="B24" s="221"/>
      <c r="C24" s="221"/>
      <c r="D24" s="221"/>
      <c r="E24" s="165" t="s">
        <v>26</v>
      </c>
      <c r="F24" s="137">
        <v>39055</v>
      </c>
      <c r="G24" s="137">
        <v>10044</v>
      </c>
    </row>
    <row r="25" spans="1:7" ht="15.6" customHeight="1" x14ac:dyDescent="0.2">
      <c r="A25" s="221" t="s">
        <v>60</v>
      </c>
      <c r="B25" s="221"/>
      <c r="C25" s="221"/>
      <c r="D25" s="221"/>
      <c r="E25" s="165" t="s">
        <v>28</v>
      </c>
      <c r="F25" s="137">
        <v>172382</v>
      </c>
      <c r="G25" s="137">
        <v>45184</v>
      </c>
    </row>
    <row r="26" spans="1:7" s="24" customFormat="1" ht="27" customHeight="1" x14ac:dyDescent="0.2">
      <c r="A26" s="226" t="s">
        <v>168</v>
      </c>
      <c r="B26" s="226"/>
      <c r="C26" s="226"/>
      <c r="D26" s="226"/>
      <c r="E26" s="163" t="s">
        <v>33</v>
      </c>
      <c r="F26" s="139">
        <f>F9-F17</f>
        <v>-523904</v>
      </c>
      <c r="G26" s="139">
        <f>G9-G17</f>
        <v>-146939</v>
      </c>
    </row>
    <row r="27" spans="1:7" s="24" customFormat="1" ht="21" customHeight="1" x14ac:dyDescent="0.2">
      <c r="A27" s="231" t="s">
        <v>61</v>
      </c>
      <c r="B27" s="231"/>
      <c r="C27" s="231"/>
      <c r="D27" s="231"/>
      <c r="E27" s="231"/>
      <c r="F27" s="231"/>
      <c r="G27" s="231"/>
    </row>
    <row r="28" spans="1:7" s="24" customFormat="1" ht="15.6" customHeight="1" x14ac:dyDescent="0.2">
      <c r="A28" s="223" t="s">
        <v>169</v>
      </c>
      <c r="B28" s="223"/>
      <c r="C28" s="223"/>
      <c r="D28" s="223"/>
      <c r="E28" s="163" t="s">
        <v>37</v>
      </c>
      <c r="F28" s="139">
        <f>F30+F31+F32+F33+F34+F35+F36+F37+F38+F39+F40</f>
        <v>422362</v>
      </c>
      <c r="G28" s="139">
        <f>G30+G31+G32+G33+G34+G35+G36+G37+G38+G39+G40</f>
        <v>188163</v>
      </c>
    </row>
    <row r="29" spans="1:7" ht="15.6" customHeight="1" x14ac:dyDescent="0.2">
      <c r="A29" s="221" t="s">
        <v>57</v>
      </c>
      <c r="B29" s="221"/>
      <c r="C29" s="221"/>
      <c r="D29" s="221"/>
      <c r="E29" s="164"/>
      <c r="F29" s="137"/>
      <c r="G29" s="137"/>
    </row>
    <row r="30" spans="1:7" ht="15.6" customHeight="1" x14ac:dyDescent="0.2">
      <c r="A30" s="221" t="s">
        <v>62</v>
      </c>
      <c r="B30" s="221"/>
      <c r="C30" s="221"/>
      <c r="D30" s="221"/>
      <c r="E30" s="165" t="s">
        <v>38</v>
      </c>
      <c r="F30" s="137">
        <v>0</v>
      </c>
      <c r="G30" s="137">
        <v>3550</v>
      </c>
    </row>
    <row r="31" spans="1:7" ht="15.6" customHeight="1" x14ac:dyDescent="0.2">
      <c r="A31" s="221" t="s">
        <v>63</v>
      </c>
      <c r="B31" s="221"/>
      <c r="C31" s="221"/>
      <c r="D31" s="221"/>
      <c r="E31" s="165" t="s">
        <v>39</v>
      </c>
      <c r="F31" s="137">
        <v>0</v>
      </c>
      <c r="G31" s="137">
        <v>0</v>
      </c>
    </row>
    <row r="32" spans="1:7" ht="15.6" customHeight="1" x14ac:dyDescent="0.2">
      <c r="A32" s="221" t="s">
        <v>64</v>
      </c>
      <c r="B32" s="221"/>
      <c r="C32" s="221"/>
      <c r="D32" s="221"/>
      <c r="E32" s="165" t="s">
        <v>41</v>
      </c>
      <c r="F32" s="137">
        <v>0</v>
      </c>
      <c r="G32" s="137">
        <v>0</v>
      </c>
    </row>
    <row r="33" spans="1:7" ht="28.5" customHeight="1" x14ac:dyDescent="0.2">
      <c r="A33" s="220" t="s">
        <v>180</v>
      </c>
      <c r="B33" s="220"/>
      <c r="C33" s="220"/>
      <c r="D33" s="220"/>
      <c r="E33" s="165" t="s">
        <v>43</v>
      </c>
      <c r="F33" s="137">
        <v>0</v>
      </c>
      <c r="G33" s="137">
        <v>0</v>
      </c>
    </row>
    <row r="34" spans="1:7" ht="15.6" customHeight="1" x14ac:dyDescent="0.2">
      <c r="A34" s="221" t="s">
        <v>181</v>
      </c>
      <c r="B34" s="221"/>
      <c r="C34" s="221"/>
      <c r="D34" s="221"/>
      <c r="E34" s="165" t="s">
        <v>65</v>
      </c>
      <c r="F34" s="137">
        <v>0</v>
      </c>
      <c r="G34" s="137">
        <v>0</v>
      </c>
    </row>
    <row r="35" spans="1:7" ht="15.6" customHeight="1" x14ac:dyDescent="0.2">
      <c r="A35" s="221" t="s">
        <v>182</v>
      </c>
      <c r="B35" s="221"/>
      <c r="C35" s="221"/>
      <c r="D35" s="221"/>
      <c r="E35" s="165" t="s">
        <v>67</v>
      </c>
      <c r="F35" s="137">
        <v>0</v>
      </c>
      <c r="G35" s="137">
        <v>0</v>
      </c>
    </row>
    <row r="36" spans="1:7" ht="15.6" customHeight="1" x14ac:dyDescent="0.2">
      <c r="A36" s="222" t="s">
        <v>183</v>
      </c>
      <c r="B36" s="222"/>
      <c r="C36" s="222"/>
      <c r="D36" s="222"/>
      <c r="E36" s="165" t="s">
        <v>68</v>
      </c>
      <c r="F36" s="137">
        <v>0</v>
      </c>
      <c r="G36" s="137">
        <v>25</v>
      </c>
    </row>
    <row r="37" spans="1:7" ht="15.6" customHeight="1" x14ac:dyDescent="0.2">
      <c r="A37" s="222" t="s">
        <v>66</v>
      </c>
      <c r="B37" s="222"/>
      <c r="C37" s="222"/>
      <c r="D37" s="222"/>
      <c r="E37" s="165" t="s">
        <v>184</v>
      </c>
      <c r="F37" s="137">
        <v>0</v>
      </c>
      <c r="G37" s="137">
        <v>0</v>
      </c>
    </row>
    <row r="38" spans="1:7" ht="15.6" customHeight="1" x14ac:dyDescent="0.2">
      <c r="A38" s="222" t="s">
        <v>186</v>
      </c>
      <c r="B38" s="222"/>
      <c r="C38" s="222"/>
      <c r="D38" s="222"/>
      <c r="E38" s="165" t="s">
        <v>185</v>
      </c>
      <c r="F38" s="137">
        <v>0</v>
      </c>
      <c r="G38" s="137">
        <v>0</v>
      </c>
    </row>
    <row r="39" spans="1:7" ht="15.6" customHeight="1" x14ac:dyDescent="0.2">
      <c r="A39" s="222" t="s">
        <v>174</v>
      </c>
      <c r="B39" s="222"/>
      <c r="C39" s="222"/>
      <c r="D39" s="222"/>
      <c r="E39" s="165" t="s">
        <v>46</v>
      </c>
      <c r="F39" s="137">
        <v>0</v>
      </c>
      <c r="G39" s="137">
        <v>0</v>
      </c>
    </row>
    <row r="40" spans="1:7" ht="15.6" customHeight="1" x14ac:dyDescent="0.2">
      <c r="A40" s="222" t="s">
        <v>58</v>
      </c>
      <c r="B40" s="222"/>
      <c r="C40" s="222"/>
      <c r="D40" s="222"/>
      <c r="E40" s="165" t="s">
        <v>47</v>
      </c>
      <c r="F40" s="166">
        <v>422362</v>
      </c>
      <c r="G40" s="137">
        <v>184588</v>
      </c>
    </row>
    <row r="41" spans="1:7" s="24" customFormat="1" ht="15.6" customHeight="1" x14ac:dyDescent="0.2">
      <c r="A41" s="223" t="s">
        <v>187</v>
      </c>
      <c r="B41" s="223"/>
      <c r="C41" s="223"/>
      <c r="D41" s="223"/>
      <c r="E41" s="167" t="s">
        <v>72</v>
      </c>
      <c r="F41" s="139">
        <f>F43+F44+F45+F46+F47+F48+F49+F50+F51+F52+F53</f>
        <v>17152</v>
      </c>
      <c r="G41" s="139">
        <f>G43+G44+G45+G46+G47+G48+G49+G50+G51+G52+G53</f>
        <v>3967</v>
      </c>
    </row>
    <row r="42" spans="1:7" ht="15.6" customHeight="1" x14ac:dyDescent="0.2">
      <c r="A42" s="221" t="s">
        <v>57</v>
      </c>
      <c r="B42" s="221"/>
      <c r="C42" s="221"/>
      <c r="D42" s="221"/>
      <c r="E42" s="164"/>
      <c r="F42" s="137"/>
      <c r="G42" s="137"/>
    </row>
    <row r="43" spans="1:7" ht="15.6" customHeight="1" x14ac:dyDescent="0.2">
      <c r="A43" s="221" t="s">
        <v>69</v>
      </c>
      <c r="B43" s="221"/>
      <c r="C43" s="221"/>
      <c r="D43" s="221"/>
      <c r="E43" s="168" t="s">
        <v>188</v>
      </c>
      <c r="F43" s="166">
        <v>4037</v>
      </c>
      <c r="G43" s="169">
        <v>0</v>
      </c>
    </row>
    <row r="44" spans="1:7" ht="15.6" customHeight="1" x14ac:dyDescent="0.2">
      <c r="A44" s="221" t="s">
        <v>70</v>
      </c>
      <c r="B44" s="221"/>
      <c r="C44" s="221"/>
      <c r="D44" s="221"/>
      <c r="E44" s="168" t="s">
        <v>189</v>
      </c>
      <c r="F44" s="137">
        <v>4793</v>
      </c>
      <c r="G44" s="169">
        <v>0</v>
      </c>
    </row>
    <row r="45" spans="1:7" ht="15.6" customHeight="1" x14ac:dyDescent="0.2">
      <c r="A45" s="221" t="s">
        <v>71</v>
      </c>
      <c r="B45" s="221"/>
      <c r="C45" s="221"/>
      <c r="D45" s="221"/>
      <c r="E45" s="168" t="s">
        <v>190</v>
      </c>
      <c r="F45" s="137">
        <v>0</v>
      </c>
      <c r="G45" s="169">
        <v>0</v>
      </c>
    </row>
    <row r="46" spans="1:7" ht="31.5" customHeight="1" x14ac:dyDescent="0.2">
      <c r="A46" s="220" t="s">
        <v>197</v>
      </c>
      <c r="B46" s="220"/>
      <c r="C46" s="220"/>
      <c r="D46" s="220"/>
      <c r="E46" s="168" t="s">
        <v>191</v>
      </c>
      <c r="F46" s="137">
        <v>0</v>
      </c>
      <c r="G46" s="137">
        <v>0</v>
      </c>
    </row>
    <row r="47" spans="1:7" ht="15.6" customHeight="1" x14ac:dyDescent="0.2">
      <c r="A47" s="221" t="s">
        <v>198</v>
      </c>
      <c r="B47" s="221"/>
      <c r="C47" s="221"/>
      <c r="D47" s="221"/>
      <c r="E47" s="168" t="s">
        <v>192</v>
      </c>
      <c r="F47" s="137">
        <v>0</v>
      </c>
      <c r="G47" s="137">
        <v>0</v>
      </c>
    </row>
    <row r="48" spans="1:7" ht="15.6" customHeight="1" x14ac:dyDescent="0.2">
      <c r="A48" s="221" t="s">
        <v>199</v>
      </c>
      <c r="B48" s="221"/>
      <c r="C48" s="221"/>
      <c r="D48" s="221"/>
      <c r="E48" s="168" t="s">
        <v>193</v>
      </c>
      <c r="F48" s="137">
        <v>0</v>
      </c>
      <c r="G48" s="137">
        <v>0</v>
      </c>
    </row>
    <row r="49" spans="1:7" ht="15.6" customHeight="1" x14ac:dyDescent="0.2">
      <c r="A49" s="221" t="s">
        <v>200</v>
      </c>
      <c r="B49" s="221"/>
      <c r="C49" s="221"/>
      <c r="D49" s="221"/>
      <c r="E49" s="168" t="s">
        <v>194</v>
      </c>
      <c r="F49" s="137">
        <v>0</v>
      </c>
      <c r="G49" s="137">
        <v>0</v>
      </c>
    </row>
    <row r="50" spans="1:7" ht="15.6" customHeight="1" x14ac:dyDescent="0.2">
      <c r="A50" s="221" t="s">
        <v>201</v>
      </c>
      <c r="B50" s="221"/>
      <c r="C50" s="221"/>
      <c r="D50" s="221"/>
      <c r="E50" s="168" t="s">
        <v>195</v>
      </c>
      <c r="F50" s="166">
        <v>2697</v>
      </c>
      <c r="G50" s="137">
        <v>3921</v>
      </c>
    </row>
    <row r="51" spans="1:7" ht="15.6" customHeight="1" x14ac:dyDescent="0.2">
      <c r="A51" s="221" t="s">
        <v>66</v>
      </c>
      <c r="B51" s="221"/>
      <c r="C51" s="221"/>
      <c r="D51" s="221"/>
      <c r="E51" s="168" t="s">
        <v>196</v>
      </c>
      <c r="F51" s="137">
        <v>0</v>
      </c>
      <c r="G51" s="137">
        <v>0</v>
      </c>
    </row>
    <row r="52" spans="1:7" ht="15.6" customHeight="1" x14ac:dyDescent="0.2">
      <c r="A52" s="221" t="s">
        <v>202</v>
      </c>
      <c r="B52" s="221"/>
      <c r="C52" s="221"/>
      <c r="D52" s="221"/>
      <c r="E52" s="168" t="s">
        <v>74</v>
      </c>
      <c r="F52" s="137">
        <v>0</v>
      </c>
      <c r="G52" s="137">
        <v>0</v>
      </c>
    </row>
    <row r="53" spans="1:7" ht="15.6" customHeight="1" x14ac:dyDescent="0.2">
      <c r="A53" s="221" t="s">
        <v>60</v>
      </c>
      <c r="B53" s="221"/>
      <c r="C53" s="221"/>
      <c r="D53" s="221"/>
      <c r="E53" s="168" t="s">
        <v>75</v>
      </c>
      <c r="F53" s="137">
        <v>5625</v>
      </c>
      <c r="G53" s="137">
        <v>46</v>
      </c>
    </row>
    <row r="54" spans="1:7" s="24" customFormat="1" ht="37.5" customHeight="1" x14ac:dyDescent="0.2">
      <c r="A54" s="226" t="s">
        <v>203</v>
      </c>
      <c r="B54" s="226"/>
      <c r="C54" s="226"/>
      <c r="D54" s="226"/>
      <c r="E54" s="167" t="s">
        <v>77</v>
      </c>
      <c r="F54" s="139">
        <f>F28-F41</f>
        <v>405210</v>
      </c>
      <c r="G54" s="139">
        <f>G28-G41</f>
        <v>184196</v>
      </c>
    </row>
    <row r="55" spans="1:7" s="24" customFormat="1" ht="21.75" customHeight="1" x14ac:dyDescent="0.2">
      <c r="A55" s="231" t="s">
        <v>73</v>
      </c>
      <c r="B55" s="231"/>
      <c r="C55" s="231"/>
      <c r="D55" s="231"/>
      <c r="E55" s="231"/>
      <c r="F55" s="231"/>
      <c r="G55" s="231"/>
    </row>
    <row r="56" spans="1:7" s="24" customFormat="1" ht="15.6" customHeight="1" x14ac:dyDescent="0.2">
      <c r="A56" s="223" t="s">
        <v>204</v>
      </c>
      <c r="B56" s="223"/>
      <c r="C56" s="223"/>
      <c r="D56" s="223"/>
      <c r="E56" s="167" t="s">
        <v>80</v>
      </c>
      <c r="F56" s="139">
        <f>F58+F59+F60+F61</f>
        <v>138746</v>
      </c>
      <c r="G56" s="139">
        <f>G58+G59+G60+G61</f>
        <v>90946</v>
      </c>
    </row>
    <row r="57" spans="1:7" ht="15.6" customHeight="1" x14ac:dyDescent="0.2">
      <c r="A57" s="221" t="s">
        <v>57</v>
      </c>
      <c r="B57" s="221"/>
      <c r="C57" s="221"/>
      <c r="D57" s="221"/>
      <c r="E57" s="170"/>
      <c r="F57" s="137"/>
      <c r="G57" s="137"/>
    </row>
    <row r="58" spans="1:7" ht="15.6" customHeight="1" x14ac:dyDescent="0.2">
      <c r="A58" s="221" t="s">
        <v>206</v>
      </c>
      <c r="B58" s="221"/>
      <c r="C58" s="221"/>
      <c r="D58" s="221"/>
      <c r="E58" s="168" t="s">
        <v>205</v>
      </c>
      <c r="F58" s="137">
        <v>0</v>
      </c>
      <c r="G58" s="137">
        <v>0</v>
      </c>
    </row>
    <row r="59" spans="1:7" ht="15.6" customHeight="1" x14ac:dyDescent="0.2">
      <c r="A59" s="221" t="s">
        <v>76</v>
      </c>
      <c r="B59" s="221"/>
      <c r="C59" s="221"/>
      <c r="D59" s="221"/>
      <c r="E59" s="168" t="s">
        <v>209</v>
      </c>
      <c r="F59" s="137">
        <v>138737</v>
      </c>
      <c r="G59" s="137">
        <v>0</v>
      </c>
    </row>
    <row r="60" spans="1:7" ht="15.6" customHeight="1" x14ac:dyDescent="0.2">
      <c r="A60" s="221" t="s">
        <v>207</v>
      </c>
      <c r="B60" s="221"/>
      <c r="C60" s="221"/>
      <c r="D60" s="221"/>
      <c r="E60" s="168" t="s">
        <v>210</v>
      </c>
      <c r="F60" s="137">
        <v>0</v>
      </c>
      <c r="G60" s="137">
        <v>0</v>
      </c>
    </row>
    <row r="61" spans="1:7" ht="15.6" customHeight="1" x14ac:dyDescent="0.2">
      <c r="A61" s="221" t="s">
        <v>58</v>
      </c>
      <c r="B61" s="221"/>
      <c r="C61" s="221"/>
      <c r="D61" s="221"/>
      <c r="E61" s="168" t="s">
        <v>211</v>
      </c>
      <c r="F61" s="137">
        <v>9</v>
      </c>
      <c r="G61" s="137">
        <v>90946</v>
      </c>
    </row>
    <row r="62" spans="1:7" s="24" customFormat="1" ht="15.6" customHeight="1" x14ac:dyDescent="0.2">
      <c r="A62" s="223" t="s">
        <v>208</v>
      </c>
      <c r="B62" s="223"/>
      <c r="C62" s="223"/>
      <c r="D62" s="223"/>
      <c r="E62" s="167" t="s">
        <v>14</v>
      </c>
      <c r="F62" s="139">
        <f>F64+F65+F66+F67+F68</f>
        <v>150814</v>
      </c>
      <c r="G62" s="139">
        <f>G64+G65+G66+G67+G68</f>
        <v>65213</v>
      </c>
    </row>
    <row r="63" spans="1:7" ht="15.6" customHeight="1" x14ac:dyDescent="0.2">
      <c r="A63" s="221" t="s">
        <v>57</v>
      </c>
      <c r="B63" s="221"/>
      <c r="C63" s="221"/>
      <c r="D63" s="221"/>
      <c r="E63" s="170"/>
      <c r="F63" s="137">
        <v>0</v>
      </c>
      <c r="G63" s="137"/>
    </row>
    <row r="64" spans="1:7" ht="15.6" customHeight="1" x14ac:dyDescent="0.2">
      <c r="A64" s="221" t="s">
        <v>78</v>
      </c>
      <c r="B64" s="221"/>
      <c r="C64" s="221"/>
      <c r="D64" s="221"/>
      <c r="E64" s="168" t="s">
        <v>147</v>
      </c>
      <c r="F64" s="137">
        <v>150814</v>
      </c>
      <c r="G64" s="137">
        <v>63857</v>
      </c>
    </row>
    <row r="65" spans="1:9" ht="15.6" customHeight="1" x14ac:dyDescent="0.2">
      <c r="A65" s="221" t="s">
        <v>177</v>
      </c>
      <c r="B65" s="221"/>
      <c r="C65" s="221"/>
      <c r="D65" s="221"/>
      <c r="E65" s="168" t="s">
        <v>214</v>
      </c>
      <c r="F65" s="137"/>
      <c r="G65" s="137">
        <v>0</v>
      </c>
    </row>
    <row r="66" spans="1:9" ht="15.6" customHeight="1" x14ac:dyDescent="0.2">
      <c r="A66" s="221" t="s">
        <v>79</v>
      </c>
      <c r="B66" s="221"/>
      <c r="C66" s="221"/>
      <c r="D66" s="221"/>
      <c r="E66" s="168" t="s">
        <v>215</v>
      </c>
      <c r="F66" s="137"/>
      <c r="G66" s="137">
        <v>0</v>
      </c>
    </row>
    <row r="67" spans="1:9" ht="15.6" customHeight="1" x14ac:dyDescent="0.2">
      <c r="A67" s="221" t="s">
        <v>212</v>
      </c>
      <c r="B67" s="221"/>
      <c r="C67" s="221"/>
      <c r="D67" s="221"/>
      <c r="E67" s="168" t="s">
        <v>216</v>
      </c>
      <c r="F67" s="137"/>
      <c r="G67" s="137">
        <v>0</v>
      </c>
    </row>
    <row r="68" spans="1:9" ht="15.6" customHeight="1" x14ac:dyDescent="0.2">
      <c r="A68" s="221" t="s">
        <v>213</v>
      </c>
      <c r="B68" s="221"/>
      <c r="C68" s="221"/>
      <c r="D68" s="221"/>
      <c r="E68" s="168" t="s">
        <v>217</v>
      </c>
      <c r="F68" s="137"/>
      <c r="G68" s="137">
        <v>1356</v>
      </c>
    </row>
    <row r="69" spans="1:9" s="24" customFormat="1" ht="19.5" customHeight="1" x14ac:dyDescent="0.2">
      <c r="A69" s="228" t="s">
        <v>218</v>
      </c>
      <c r="B69" s="228"/>
      <c r="C69" s="228"/>
      <c r="D69" s="228"/>
      <c r="E69" s="229" t="s">
        <v>84</v>
      </c>
      <c r="F69" s="139">
        <f>F56-F62</f>
        <v>-12068</v>
      </c>
      <c r="G69" s="139">
        <f>G56-G62</f>
        <v>25733</v>
      </c>
    </row>
    <row r="70" spans="1:9" ht="16.5" customHeight="1" x14ac:dyDescent="0.2">
      <c r="A70" s="228"/>
      <c r="B70" s="228"/>
      <c r="C70" s="228"/>
      <c r="D70" s="228"/>
      <c r="E70" s="229"/>
      <c r="F70" s="137"/>
      <c r="G70" s="137"/>
    </row>
    <row r="71" spans="1:9" ht="16.5" customHeight="1" x14ac:dyDescent="0.2">
      <c r="A71" s="226" t="s">
        <v>219</v>
      </c>
      <c r="B71" s="226"/>
      <c r="C71" s="226"/>
      <c r="D71" s="226"/>
      <c r="E71" s="167" t="s">
        <v>85</v>
      </c>
      <c r="F71" s="137"/>
      <c r="G71" s="137"/>
    </row>
    <row r="72" spans="1:9" s="24" customFormat="1" ht="26.25" customHeight="1" x14ac:dyDescent="0.2">
      <c r="A72" s="226" t="s">
        <v>220</v>
      </c>
      <c r="B72" s="226"/>
      <c r="C72" s="226"/>
      <c r="D72" s="226"/>
      <c r="E72" s="163">
        <v>130</v>
      </c>
      <c r="F72" s="139">
        <f>F26+F54+F69</f>
        <v>-130762</v>
      </c>
      <c r="G72" s="139">
        <f>G26+G54+G69+G71</f>
        <v>62990</v>
      </c>
    </row>
    <row r="73" spans="1:9" s="24" customFormat="1" ht="12.75" customHeight="1" x14ac:dyDescent="0.2">
      <c r="A73" s="226" t="s">
        <v>221</v>
      </c>
      <c r="B73" s="226"/>
      <c r="C73" s="226"/>
      <c r="D73" s="226"/>
      <c r="E73" s="163">
        <v>140</v>
      </c>
      <c r="F73" s="139">
        <v>250979</v>
      </c>
      <c r="G73" s="139">
        <v>30770</v>
      </c>
    </row>
    <row r="74" spans="1:9" s="24" customFormat="1" ht="21" customHeight="1" x14ac:dyDescent="0.2">
      <c r="A74" s="226" t="s">
        <v>222</v>
      </c>
      <c r="B74" s="226"/>
      <c r="C74" s="226"/>
      <c r="D74" s="226"/>
      <c r="E74" s="163">
        <v>150</v>
      </c>
      <c r="F74" s="139">
        <v>126777</v>
      </c>
      <c r="G74" s="139">
        <f>G73+G72</f>
        <v>93760</v>
      </c>
      <c r="I74" s="66"/>
    </row>
    <row r="75" spans="1:9" s="24" customFormat="1" ht="12.75" customHeight="1" x14ac:dyDescent="0.2">
      <c r="A75" s="171"/>
      <c r="B75" s="171"/>
      <c r="C75" s="171"/>
      <c r="D75" s="171"/>
      <c r="E75" s="172"/>
      <c r="F75" s="173"/>
      <c r="G75" s="173"/>
    </row>
    <row r="76" spans="1:9" s="24" customFormat="1" ht="12.75" customHeight="1" x14ac:dyDescent="0.2">
      <c r="A76" s="171"/>
      <c r="B76" s="171"/>
      <c r="C76" s="171"/>
      <c r="D76" s="171"/>
      <c r="E76" s="172"/>
      <c r="F76" s="174"/>
      <c r="G76" s="174"/>
    </row>
    <row r="77" spans="1:9" ht="9" customHeight="1" x14ac:dyDescent="0.2">
      <c r="A77" s="154" t="s">
        <v>51</v>
      </c>
      <c r="B77" s="154"/>
      <c r="C77" s="154"/>
      <c r="D77" s="154"/>
      <c r="E77" s="154"/>
      <c r="F77" s="175"/>
      <c r="G77" s="175"/>
    </row>
    <row r="78" spans="1:9" s="24" customFormat="1" ht="12.75" customHeight="1" x14ac:dyDescent="0.2">
      <c r="A78" s="176"/>
      <c r="B78" s="120" t="s">
        <v>52</v>
      </c>
      <c r="C78" s="121"/>
      <c r="D78" s="121"/>
      <c r="E78" s="121"/>
      <c r="F78" s="118" t="s">
        <v>282</v>
      </c>
      <c r="G78" s="177"/>
    </row>
    <row r="79" spans="1:9" s="24" customFormat="1" ht="13.5" customHeight="1" x14ac:dyDescent="0.2">
      <c r="A79" s="176"/>
      <c r="B79" s="123"/>
      <c r="C79" s="178"/>
      <c r="D79" s="178"/>
      <c r="E79" s="178"/>
      <c r="F79" s="115"/>
      <c r="G79" s="179"/>
    </row>
    <row r="80" spans="1:9" ht="12.75" customHeight="1" x14ac:dyDescent="0.2">
      <c r="A80" s="154"/>
      <c r="B80" s="123" t="s">
        <v>86</v>
      </c>
      <c r="C80" s="121"/>
      <c r="D80" s="121"/>
      <c r="E80" s="121"/>
      <c r="F80" s="118" t="s">
        <v>270</v>
      </c>
      <c r="G80" s="177"/>
    </row>
    <row r="81" spans="2:7" s="24" customFormat="1" ht="12.75" customHeight="1" x14ac:dyDescent="0.2">
      <c r="B81" s="4"/>
      <c r="C81" s="227"/>
      <c r="D81" s="227"/>
      <c r="E81" s="227"/>
      <c r="F81" s="21"/>
      <c r="G81" s="22"/>
    </row>
    <row r="82" spans="2:7" ht="8.25" customHeight="1" x14ac:dyDescent="0.2">
      <c r="B82" s="4"/>
      <c r="C82" s="4"/>
      <c r="D82" s="4"/>
      <c r="E82" s="4"/>
      <c r="F82" s="4"/>
      <c r="G82" s="18"/>
    </row>
    <row r="83" spans="2:7" x14ac:dyDescent="0.2">
      <c r="B83" s="4" t="s">
        <v>54</v>
      </c>
      <c r="C83" s="4"/>
      <c r="D83" s="4"/>
      <c r="E83" s="4"/>
      <c r="F83" s="4"/>
      <c r="G83" s="18"/>
    </row>
  </sheetData>
  <mergeCells count="73">
    <mergeCell ref="A68:D68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  <mergeCell ref="A32:D32"/>
    <mergeCell ref="A44:D44"/>
    <mergeCell ref="A27:G27"/>
    <mergeCell ref="A29:D29"/>
    <mergeCell ref="A8:G8"/>
    <mergeCell ref="A9:D9"/>
    <mergeCell ref="A12:D12"/>
    <mergeCell ref="A13:D13"/>
    <mergeCell ref="A14:D14"/>
    <mergeCell ref="A30:D30"/>
    <mergeCell ref="A31:D31"/>
    <mergeCell ref="A26:D26"/>
    <mergeCell ref="A10:D10"/>
    <mergeCell ref="A11:D11"/>
    <mergeCell ref="A23:D23"/>
    <mergeCell ref="A24:D24"/>
    <mergeCell ref="A25:D25"/>
    <mergeCell ref="A19:D19"/>
    <mergeCell ref="A16:D16"/>
    <mergeCell ref="A15:D15"/>
    <mergeCell ref="A17:D17"/>
    <mergeCell ref="A18:D18"/>
    <mergeCell ref="A28:D28"/>
    <mergeCell ref="C81:E81"/>
    <mergeCell ref="A69:D70"/>
    <mergeCell ref="A73:D73"/>
    <mergeCell ref="A74:D74"/>
    <mergeCell ref="A72:D72"/>
    <mergeCell ref="E69:E70"/>
    <mergeCell ref="A71:D71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B2:C2"/>
    <mergeCell ref="D2:F2"/>
    <mergeCell ref="A46:D46"/>
    <mergeCell ref="A47:D47"/>
    <mergeCell ref="A64:D64"/>
    <mergeCell ref="A45:D45"/>
    <mergeCell ref="A43:D43"/>
    <mergeCell ref="A36:D36"/>
    <mergeCell ref="A37:D37"/>
    <mergeCell ref="A38:D38"/>
    <mergeCell ref="A39:D39"/>
    <mergeCell ref="A42:D42"/>
    <mergeCell ref="A41:D41"/>
    <mergeCell ref="B4:G4"/>
    <mergeCell ref="C5:F5"/>
    <mergeCell ref="A7:D7"/>
  </mergeCells>
  <phoneticPr fontId="6" type="noConversion"/>
  <pageMargins left="1.1811023622047245" right="0.31496062992125984" top="0.27559055118110237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1"/>
  <sheetViews>
    <sheetView tabSelected="1" zoomScale="80" zoomScaleNormal="80" workbookViewId="0">
      <selection activeCell="O10" sqref="O10"/>
    </sheetView>
  </sheetViews>
  <sheetFormatPr defaultColWidth="8.85546875" defaultRowHeight="12.75" x14ac:dyDescent="0.2"/>
  <cols>
    <col min="1" max="1" width="10.5703125" style="5" customWidth="1"/>
    <col min="2" max="2" width="14.85546875" style="5" customWidth="1"/>
    <col min="3" max="3" width="6.42578125" style="5" customWidth="1"/>
    <col min="4" max="4" width="14.140625" style="10" customWidth="1"/>
    <col min="5" max="5" width="15.140625" style="10" customWidth="1"/>
    <col min="6" max="6" width="14" style="10" customWidth="1"/>
    <col min="7" max="7" width="13.85546875" style="10" customWidth="1"/>
    <col min="8" max="8" width="14.28515625" style="10" bestFit="1" customWidth="1"/>
    <col min="9" max="9" width="14" style="10" customWidth="1"/>
    <col min="10" max="10" width="14.5703125" style="10" customWidth="1"/>
    <col min="11" max="11" width="16.7109375" style="5" customWidth="1"/>
    <col min="12" max="16384" width="8.85546875" style="5"/>
  </cols>
  <sheetData>
    <row r="1" spans="1:10" ht="12.75" customHeight="1" x14ac:dyDescent="0.2">
      <c r="C1" s="6"/>
      <c r="D1" s="9"/>
      <c r="H1" s="237"/>
      <c r="I1" s="237"/>
      <c r="J1" s="237"/>
    </row>
    <row r="2" spans="1:10" ht="12.75" customHeight="1" x14ac:dyDescent="0.2">
      <c r="A2" s="59" t="s">
        <v>263</v>
      </c>
      <c r="B2" s="59"/>
      <c r="C2" s="59"/>
      <c r="D2" s="210" t="s">
        <v>261</v>
      </c>
      <c r="E2" s="210"/>
      <c r="F2" s="210"/>
      <c r="I2" s="25"/>
      <c r="J2" s="27"/>
    </row>
    <row r="3" spans="1:10" ht="12.75" customHeight="1" x14ac:dyDescent="0.2">
      <c r="H3" s="56"/>
      <c r="I3" s="25"/>
      <c r="J3" s="27"/>
    </row>
    <row r="4" spans="1:10" ht="12.75" customHeight="1" x14ac:dyDescent="0.25">
      <c r="B4" s="33" t="s">
        <v>280</v>
      </c>
      <c r="C4" s="33"/>
      <c r="D4" s="33"/>
      <c r="E4" s="33"/>
      <c r="F4" s="33"/>
      <c r="G4" s="33"/>
      <c r="H4" s="33"/>
      <c r="I4" s="33"/>
    </row>
    <row r="5" spans="1:10" ht="12.75" customHeight="1" x14ac:dyDescent="0.25">
      <c r="C5" s="32"/>
      <c r="D5" s="32"/>
      <c r="E5" s="32"/>
      <c r="F5" s="40"/>
      <c r="G5" s="39"/>
      <c r="H5" s="32"/>
    </row>
    <row r="6" spans="1:10" ht="25.5" customHeight="1" x14ac:dyDescent="0.2">
      <c r="A6" s="239"/>
      <c r="B6" s="239"/>
      <c r="C6" s="240" t="s">
        <v>4</v>
      </c>
      <c r="D6" s="241" t="s">
        <v>87</v>
      </c>
      <c r="E6" s="241"/>
      <c r="F6" s="241"/>
      <c r="G6" s="241"/>
      <c r="H6" s="241"/>
      <c r="I6" s="238" t="s">
        <v>252</v>
      </c>
      <c r="J6" s="238" t="s">
        <v>50</v>
      </c>
    </row>
    <row r="7" spans="1:10" ht="61.5" customHeight="1" x14ac:dyDescent="0.2">
      <c r="A7" s="239"/>
      <c r="B7" s="239"/>
      <c r="C7" s="240"/>
      <c r="D7" s="54" t="s">
        <v>253</v>
      </c>
      <c r="E7" s="54" t="s">
        <v>251</v>
      </c>
      <c r="F7" s="54" t="s">
        <v>49</v>
      </c>
      <c r="G7" s="54" t="s">
        <v>249</v>
      </c>
      <c r="H7" s="54" t="s">
        <v>239</v>
      </c>
      <c r="I7" s="238"/>
      <c r="J7" s="238"/>
    </row>
    <row r="8" spans="1:10" ht="29.25" customHeight="1" x14ac:dyDescent="0.2">
      <c r="A8" s="236" t="s">
        <v>88</v>
      </c>
      <c r="B8" s="236"/>
      <c r="C8" s="37" t="s">
        <v>5</v>
      </c>
      <c r="D8" s="43">
        <v>33499625</v>
      </c>
      <c r="E8" s="43">
        <v>-618111</v>
      </c>
      <c r="F8" s="43">
        <v>-4342571</v>
      </c>
      <c r="G8" s="43">
        <v>-11007228</v>
      </c>
      <c r="H8" s="43">
        <v>17531715</v>
      </c>
      <c r="I8" s="43">
        <v>-69807</v>
      </c>
      <c r="J8" s="43">
        <v>17461908</v>
      </c>
    </row>
    <row r="9" spans="1:10" ht="26.25" customHeight="1" x14ac:dyDescent="0.2">
      <c r="A9" s="234" t="s">
        <v>223</v>
      </c>
      <c r="B9" s="234"/>
      <c r="C9" s="36" t="s">
        <v>6</v>
      </c>
      <c r="D9" s="41"/>
      <c r="E9" s="41"/>
      <c r="F9" s="41"/>
      <c r="G9" s="41"/>
      <c r="H9" s="41">
        <v>0</v>
      </c>
      <c r="I9" s="41"/>
      <c r="J9" s="41"/>
    </row>
    <row r="10" spans="1:10" ht="27" customHeight="1" x14ac:dyDescent="0.2">
      <c r="A10" s="236" t="s">
        <v>247</v>
      </c>
      <c r="B10" s="236"/>
      <c r="C10" s="36" t="s">
        <v>14</v>
      </c>
      <c r="D10" s="43">
        <v>33499625</v>
      </c>
      <c r="E10" s="43">
        <v>-618111</v>
      </c>
      <c r="F10" s="43">
        <v>-4342571</v>
      </c>
      <c r="G10" s="43">
        <v>-11007228</v>
      </c>
      <c r="H10" s="43">
        <v>17531715</v>
      </c>
      <c r="I10" s="43">
        <v>-69807</v>
      </c>
      <c r="J10" s="43">
        <v>17461908</v>
      </c>
    </row>
    <row r="11" spans="1:10" ht="39" customHeight="1" x14ac:dyDescent="0.2">
      <c r="A11" s="236" t="s">
        <v>224</v>
      </c>
      <c r="B11" s="236"/>
      <c r="C11" s="37" t="s">
        <v>31</v>
      </c>
      <c r="D11" s="43">
        <f>D13+D12</f>
        <v>0</v>
      </c>
      <c r="E11" s="43">
        <f t="shared" ref="E11:J11" si="0">E13+E12</f>
        <v>0</v>
      </c>
      <c r="F11" s="43"/>
      <c r="G11" s="43">
        <f t="shared" si="0"/>
        <v>-630854</v>
      </c>
      <c r="H11" s="43">
        <f t="shared" si="0"/>
        <v>-630854</v>
      </c>
      <c r="I11" s="43">
        <f t="shared" si="0"/>
        <v>-1053</v>
      </c>
      <c r="J11" s="43">
        <f t="shared" si="0"/>
        <v>-631907</v>
      </c>
    </row>
    <row r="12" spans="1:10" ht="27.75" customHeight="1" x14ac:dyDescent="0.2">
      <c r="A12" s="234" t="s">
        <v>240</v>
      </c>
      <c r="B12" s="234"/>
      <c r="C12" s="36" t="s">
        <v>232</v>
      </c>
      <c r="D12" s="41">
        <v>0</v>
      </c>
      <c r="E12" s="41">
        <v>0</v>
      </c>
      <c r="F12" s="41">
        <v>0</v>
      </c>
      <c r="G12" s="53">
        <f>'Отчет оПрибылиУбытках'!H28</f>
        <v>-630854</v>
      </c>
      <c r="H12" s="41">
        <f t="shared" ref="H12" si="1">D12+E12+G12</f>
        <v>-630854</v>
      </c>
      <c r="I12" s="41">
        <v>-1053</v>
      </c>
      <c r="J12" s="55">
        <f>H12+I12</f>
        <v>-631907</v>
      </c>
    </row>
    <row r="13" spans="1:10" ht="35.25" customHeight="1" x14ac:dyDescent="0.2">
      <c r="A13" s="234" t="s">
        <v>254</v>
      </c>
      <c r="B13" s="234"/>
      <c r="C13" s="37" t="s">
        <v>233</v>
      </c>
      <c r="D13" s="41">
        <v>0</v>
      </c>
      <c r="E13" s="41">
        <v>0</v>
      </c>
      <c r="F13" s="41"/>
      <c r="G13" s="41"/>
      <c r="H13" s="41">
        <f>SUM(D13:G13)</f>
        <v>0</v>
      </c>
      <c r="I13" s="41"/>
      <c r="J13" s="55">
        <f>H13+I13</f>
        <v>0</v>
      </c>
    </row>
    <row r="14" spans="1:10" ht="37.5" customHeight="1" x14ac:dyDescent="0.2">
      <c r="A14" s="236" t="s">
        <v>258</v>
      </c>
      <c r="B14" s="236"/>
      <c r="C14" s="37" t="s">
        <v>35</v>
      </c>
      <c r="D14" s="43">
        <f>D16+D17+D18+D19+D20+D21+D23</f>
        <v>0</v>
      </c>
      <c r="E14" s="43">
        <f t="shared" ref="E14" si="2">E16+E17+E18+E19+E20+E21+E23</f>
        <v>0</v>
      </c>
      <c r="F14" s="43"/>
      <c r="G14" s="43"/>
      <c r="H14" s="43"/>
      <c r="I14" s="43"/>
      <c r="J14" s="43"/>
    </row>
    <row r="15" spans="1:10" x14ac:dyDescent="0.2">
      <c r="A15" s="234" t="s">
        <v>162</v>
      </c>
      <c r="B15" s="234"/>
      <c r="C15" s="36"/>
      <c r="D15" s="41">
        <v>0</v>
      </c>
      <c r="E15" s="41">
        <v>0</v>
      </c>
      <c r="F15" s="41">
        <v>0</v>
      </c>
      <c r="G15" s="41">
        <v>0</v>
      </c>
      <c r="H15" s="41">
        <f t="shared" ref="H15:H23" si="3">SUM(D15:G15)</f>
        <v>0</v>
      </c>
      <c r="I15" s="41">
        <v>0</v>
      </c>
      <c r="J15" s="55">
        <v>0</v>
      </c>
    </row>
    <row r="16" spans="1:10" ht="12.75" customHeight="1" x14ac:dyDescent="0.2">
      <c r="A16" s="234" t="s">
        <v>243</v>
      </c>
      <c r="B16" s="234"/>
      <c r="C16" s="36" t="s">
        <v>234</v>
      </c>
      <c r="D16" s="41">
        <v>0</v>
      </c>
      <c r="E16" s="41">
        <v>0</v>
      </c>
      <c r="F16" s="41">
        <v>0</v>
      </c>
      <c r="G16" s="41">
        <v>0</v>
      </c>
      <c r="H16" s="41">
        <f t="shared" si="3"/>
        <v>0</v>
      </c>
      <c r="I16" s="41">
        <v>0</v>
      </c>
      <c r="J16" s="55">
        <v>0</v>
      </c>
    </row>
    <row r="17" spans="1:10" x14ac:dyDescent="0.2">
      <c r="A17" s="234" t="s">
        <v>225</v>
      </c>
      <c r="B17" s="234"/>
      <c r="C17" s="36" t="s">
        <v>235</v>
      </c>
      <c r="D17" s="41"/>
      <c r="E17" s="41"/>
      <c r="F17" s="41"/>
      <c r="G17" s="41">
        <v>0</v>
      </c>
      <c r="H17" s="41">
        <f t="shared" si="3"/>
        <v>0</v>
      </c>
      <c r="I17" s="41">
        <v>0</v>
      </c>
      <c r="J17" s="55">
        <f>H17+I17</f>
        <v>0</v>
      </c>
    </row>
    <row r="18" spans="1:10" ht="26.25" customHeight="1" x14ac:dyDescent="0.2">
      <c r="A18" s="234" t="s">
        <v>242</v>
      </c>
      <c r="B18" s="234"/>
      <c r="C18" s="29">
        <v>315</v>
      </c>
      <c r="D18" s="41">
        <v>0</v>
      </c>
      <c r="E18" s="41"/>
      <c r="F18" s="41">
        <v>0</v>
      </c>
      <c r="G18" s="41">
        <v>0</v>
      </c>
      <c r="H18" s="41">
        <f t="shared" si="3"/>
        <v>0</v>
      </c>
      <c r="I18" s="41">
        <v>0</v>
      </c>
      <c r="J18" s="55">
        <f t="shared" ref="J18:J23" si="4">H18+I18</f>
        <v>0</v>
      </c>
    </row>
    <row r="19" spans="1:10" ht="28.5" customHeight="1" x14ac:dyDescent="0.2">
      <c r="A19" s="232" t="s">
        <v>227</v>
      </c>
      <c r="B19" s="233"/>
      <c r="C19" s="29">
        <v>316</v>
      </c>
      <c r="D19" s="41">
        <v>0</v>
      </c>
      <c r="E19" s="41">
        <v>0</v>
      </c>
      <c r="F19" s="41">
        <v>0</v>
      </c>
      <c r="G19" s="41"/>
      <c r="H19" s="41">
        <f t="shared" si="3"/>
        <v>0</v>
      </c>
      <c r="I19" s="41"/>
      <c r="J19" s="55">
        <f t="shared" si="4"/>
        <v>0</v>
      </c>
    </row>
    <row r="20" spans="1:10" ht="27" customHeight="1" x14ac:dyDescent="0.2">
      <c r="A20" s="232" t="s">
        <v>228</v>
      </c>
      <c r="B20" s="233"/>
      <c r="C20" s="29">
        <v>317</v>
      </c>
      <c r="D20" s="41">
        <v>0</v>
      </c>
      <c r="E20" s="41">
        <v>0</v>
      </c>
      <c r="F20" s="41"/>
      <c r="G20" s="41"/>
      <c r="H20" s="41">
        <f t="shared" si="3"/>
        <v>0</v>
      </c>
      <c r="I20" s="41"/>
      <c r="J20" s="55">
        <f t="shared" si="4"/>
        <v>0</v>
      </c>
    </row>
    <row r="21" spans="1:10" ht="40.5" customHeight="1" x14ac:dyDescent="0.2">
      <c r="A21" s="234" t="s">
        <v>257</v>
      </c>
      <c r="B21" s="234"/>
      <c r="C21" s="29">
        <v>318</v>
      </c>
      <c r="D21" s="41">
        <v>0</v>
      </c>
      <c r="E21" s="41">
        <v>0</v>
      </c>
      <c r="F21" s="41"/>
      <c r="G21" s="41"/>
      <c r="H21" s="41">
        <f t="shared" si="3"/>
        <v>0</v>
      </c>
      <c r="I21" s="41"/>
      <c r="J21" s="55">
        <f t="shared" si="4"/>
        <v>0</v>
      </c>
    </row>
    <row r="22" spans="1:10" ht="40.5" customHeight="1" x14ac:dyDescent="0.2">
      <c r="A22" s="236" t="s">
        <v>283</v>
      </c>
      <c r="B22" s="236"/>
      <c r="C22" s="29"/>
      <c r="D22" s="43">
        <f>D10</f>
        <v>33499625</v>
      </c>
      <c r="E22" s="43">
        <f t="shared" ref="E22:F22" si="5">E10</f>
        <v>-618111</v>
      </c>
      <c r="F22" s="43">
        <f t="shared" si="5"/>
        <v>-4342571</v>
      </c>
      <c r="G22" s="43">
        <f>H10+H11</f>
        <v>16900861</v>
      </c>
      <c r="H22" s="43">
        <f>H10+H11</f>
        <v>16900861</v>
      </c>
      <c r="I22" s="43">
        <f t="shared" ref="I22:J22" si="6">I10+I11</f>
        <v>-70860</v>
      </c>
      <c r="J22" s="43">
        <f t="shared" si="6"/>
        <v>16830001</v>
      </c>
    </row>
    <row r="23" spans="1:10" ht="23.25" customHeight="1" x14ac:dyDescent="0.2">
      <c r="A23" s="242"/>
      <c r="B23" s="243"/>
      <c r="C23" s="29"/>
      <c r="D23" s="41"/>
      <c r="E23" s="41"/>
      <c r="F23" s="41"/>
      <c r="G23" s="41"/>
      <c r="H23" s="41">
        <f t="shared" si="3"/>
        <v>0</v>
      </c>
      <c r="I23" s="41"/>
      <c r="J23" s="55">
        <f t="shared" si="4"/>
        <v>0</v>
      </c>
    </row>
    <row r="24" spans="1:10" ht="28.5" customHeight="1" x14ac:dyDescent="0.2">
      <c r="A24" s="236" t="s">
        <v>285</v>
      </c>
      <c r="B24" s="236"/>
      <c r="C24" s="30"/>
      <c r="D24" s="48">
        <f>Бух.баланс!I69</f>
        <v>33499624</v>
      </c>
      <c r="E24" s="48">
        <f>Бух.баланс!I71</f>
        <v>-618111</v>
      </c>
      <c r="F24" s="48">
        <f>Бух.баланс!I70+Бух.баланс!I72</f>
        <v>-4207497</v>
      </c>
      <c r="G24" s="48">
        <f>Бух.баланс!I73</f>
        <v>-8736665</v>
      </c>
      <c r="H24" s="48">
        <f>SUM(D24:G24)</f>
        <v>19937351</v>
      </c>
      <c r="I24" s="48">
        <f>Бух.баланс!I75</f>
        <v>-110404</v>
      </c>
      <c r="J24" s="48">
        <f>H24+I24</f>
        <v>19826947</v>
      </c>
    </row>
    <row r="25" spans="1:10" ht="27.75" customHeight="1" x14ac:dyDescent="0.2">
      <c r="A25" s="234" t="s">
        <v>223</v>
      </c>
      <c r="B25" s="234"/>
      <c r="C25" s="29">
        <v>401</v>
      </c>
      <c r="D25" s="41"/>
      <c r="E25" s="41"/>
      <c r="F25" s="41"/>
      <c r="G25" s="41"/>
      <c r="H25" s="41">
        <f>D25+E25+G25</f>
        <v>0</v>
      </c>
      <c r="I25" s="41"/>
      <c r="J25" s="55"/>
    </row>
    <row r="26" spans="1:10" ht="28.5" customHeight="1" x14ac:dyDescent="0.2">
      <c r="A26" s="236" t="s">
        <v>248</v>
      </c>
      <c r="B26" s="236"/>
      <c r="C26" s="30">
        <v>500</v>
      </c>
      <c r="D26" s="43">
        <f>D24</f>
        <v>33499624</v>
      </c>
      <c r="E26" s="43">
        <f t="shared" ref="E26:J26" si="7">E24</f>
        <v>-618111</v>
      </c>
      <c r="F26" s="43">
        <f t="shared" si="7"/>
        <v>-4207497</v>
      </c>
      <c r="G26" s="43">
        <f t="shared" si="7"/>
        <v>-8736665</v>
      </c>
      <c r="H26" s="43">
        <f t="shared" si="7"/>
        <v>19937351</v>
      </c>
      <c r="I26" s="43">
        <f t="shared" si="7"/>
        <v>-110404</v>
      </c>
      <c r="J26" s="43">
        <f t="shared" si="7"/>
        <v>19826947</v>
      </c>
    </row>
    <row r="27" spans="1:10" ht="24.75" customHeight="1" x14ac:dyDescent="0.2">
      <c r="A27" s="236" t="s">
        <v>229</v>
      </c>
      <c r="B27" s="236"/>
      <c r="C27" s="30">
        <v>600</v>
      </c>
      <c r="D27" s="43">
        <v>0</v>
      </c>
      <c r="E27" s="43">
        <v>0</v>
      </c>
      <c r="F27" s="43">
        <f>F28+F29</f>
        <v>8200</v>
      </c>
      <c r="G27" s="43">
        <f t="shared" ref="G27:J27" si="8">G28+G29</f>
        <v>-28074.740000000005</v>
      </c>
      <c r="H27" s="43">
        <f t="shared" si="8"/>
        <v>-19874.740000000005</v>
      </c>
      <c r="I27" s="43">
        <f t="shared" si="8"/>
        <v>-988.26</v>
      </c>
      <c r="J27" s="43">
        <f t="shared" si="8"/>
        <v>-20863.000000000004</v>
      </c>
    </row>
    <row r="28" spans="1:10" ht="23.25" customHeight="1" x14ac:dyDescent="0.2">
      <c r="A28" s="234" t="s">
        <v>241</v>
      </c>
      <c r="B28" s="234"/>
      <c r="C28" s="30">
        <v>610</v>
      </c>
      <c r="D28" s="41">
        <v>0</v>
      </c>
      <c r="E28" s="41">
        <v>0</v>
      </c>
      <c r="F28" s="41"/>
      <c r="G28" s="41">
        <f>'Отчет оПрибылиУбытках'!G35</f>
        <v>-28074.740000000005</v>
      </c>
      <c r="H28" s="41">
        <f t="shared" ref="H28:H35" si="9">SUM(D28:G28)</f>
        <v>-28074.740000000005</v>
      </c>
      <c r="I28" s="41">
        <f>'Отчет оПрибылиУбытках'!G29</f>
        <v>-988.26</v>
      </c>
      <c r="J28" s="55">
        <f>SUM(H28:I28)</f>
        <v>-29063.000000000004</v>
      </c>
    </row>
    <row r="29" spans="1:10" ht="36.75" customHeight="1" x14ac:dyDescent="0.2">
      <c r="A29" s="234" t="s">
        <v>230</v>
      </c>
      <c r="B29" s="234"/>
      <c r="C29" s="30">
        <v>620</v>
      </c>
      <c r="D29" s="41">
        <v>0</v>
      </c>
      <c r="E29" s="41">
        <v>0</v>
      </c>
      <c r="F29" s="43">
        <f>F36</f>
        <v>8200</v>
      </c>
      <c r="G29" s="43"/>
      <c r="H29" s="41">
        <f t="shared" si="9"/>
        <v>8200</v>
      </c>
      <c r="I29" s="43">
        <f>SUM(I31:I36)</f>
        <v>0</v>
      </c>
      <c r="J29" s="55">
        <f t="shared" ref="J29:J33" si="10">SUM(H29:I29)</f>
        <v>8200</v>
      </c>
    </row>
    <row r="30" spans="1:10" ht="24.75" customHeight="1" x14ac:dyDescent="0.2">
      <c r="A30" s="236" t="s">
        <v>231</v>
      </c>
      <c r="B30" s="236"/>
      <c r="C30" s="30">
        <v>700</v>
      </c>
      <c r="D30" s="43">
        <f>D31+D32+D33+D34+D35+D36</f>
        <v>0</v>
      </c>
      <c r="E30" s="43">
        <f>E31+E32+E33+E34+E35+E36</f>
        <v>0</v>
      </c>
      <c r="F30" s="43"/>
      <c r="G30" s="43"/>
      <c r="H30" s="41">
        <f t="shared" si="9"/>
        <v>0</v>
      </c>
      <c r="I30" s="43"/>
      <c r="J30" s="55">
        <f t="shared" si="10"/>
        <v>0</v>
      </c>
    </row>
    <row r="31" spans="1:10" ht="17.25" customHeight="1" x14ac:dyDescent="0.2">
      <c r="A31" s="234" t="s">
        <v>225</v>
      </c>
      <c r="B31" s="234"/>
      <c r="C31" s="29">
        <v>711</v>
      </c>
      <c r="D31" s="41"/>
      <c r="E31" s="41"/>
      <c r="F31" s="41"/>
      <c r="G31" s="41">
        <v>0</v>
      </c>
      <c r="H31" s="41">
        <f t="shared" si="9"/>
        <v>0</v>
      </c>
      <c r="I31" s="41">
        <v>0</v>
      </c>
      <c r="J31" s="55">
        <f t="shared" si="10"/>
        <v>0</v>
      </c>
    </row>
    <row r="32" spans="1:10" ht="25.5" customHeight="1" x14ac:dyDescent="0.2">
      <c r="A32" s="234" t="s">
        <v>242</v>
      </c>
      <c r="B32" s="234"/>
      <c r="C32" s="29">
        <v>712</v>
      </c>
      <c r="D32" s="41">
        <v>0</v>
      </c>
      <c r="E32" s="41"/>
      <c r="F32" s="41"/>
      <c r="G32" s="41"/>
      <c r="H32" s="41">
        <f t="shared" si="9"/>
        <v>0</v>
      </c>
      <c r="I32" s="41">
        <v>0</v>
      </c>
      <c r="J32" s="55">
        <f t="shared" si="10"/>
        <v>0</v>
      </c>
    </row>
    <row r="33" spans="1:11" x14ac:dyDescent="0.2">
      <c r="A33" s="234" t="s">
        <v>226</v>
      </c>
      <c r="B33" s="234"/>
      <c r="C33" s="29">
        <v>715</v>
      </c>
      <c r="D33" s="41">
        <v>0</v>
      </c>
      <c r="E33" s="41">
        <v>0</v>
      </c>
      <c r="F33" s="41">
        <v>0</v>
      </c>
      <c r="G33" s="41"/>
      <c r="H33" s="41">
        <f t="shared" si="9"/>
        <v>0</v>
      </c>
      <c r="I33" s="41">
        <v>0</v>
      </c>
      <c r="J33" s="55">
        <f t="shared" si="10"/>
        <v>0</v>
      </c>
    </row>
    <row r="34" spans="1:11" ht="24" customHeight="1" x14ac:dyDescent="0.2">
      <c r="A34" s="234" t="s">
        <v>227</v>
      </c>
      <c r="B34" s="234"/>
      <c r="C34" s="29">
        <v>716</v>
      </c>
      <c r="D34" s="41">
        <v>0</v>
      </c>
      <c r="E34" s="41">
        <v>0</v>
      </c>
      <c r="F34" s="41">
        <v>0</v>
      </c>
      <c r="G34" s="41"/>
      <c r="H34" s="41">
        <f t="shared" si="9"/>
        <v>0</v>
      </c>
      <c r="I34" s="41">
        <v>0</v>
      </c>
      <c r="J34" s="55">
        <f t="shared" ref="J34:J35" si="11">H34</f>
        <v>0</v>
      </c>
    </row>
    <row r="35" spans="1:11" ht="21.75" customHeight="1" x14ac:dyDescent="0.2">
      <c r="A35" s="234" t="s">
        <v>260</v>
      </c>
      <c r="B35" s="234"/>
      <c r="C35" s="29">
        <v>717</v>
      </c>
      <c r="D35" s="41">
        <v>0</v>
      </c>
      <c r="E35" s="41">
        <v>0</v>
      </c>
      <c r="F35" s="41"/>
      <c r="G35" s="41">
        <v>0</v>
      </c>
      <c r="H35" s="41">
        <f t="shared" si="9"/>
        <v>0</v>
      </c>
      <c r="I35" s="41">
        <v>0</v>
      </c>
      <c r="J35" s="55">
        <f t="shared" si="11"/>
        <v>0</v>
      </c>
    </row>
    <row r="36" spans="1:11" ht="35.25" customHeight="1" x14ac:dyDescent="0.2">
      <c r="A36" s="234" t="s">
        <v>273</v>
      </c>
      <c r="B36" s="234"/>
      <c r="C36" s="29">
        <v>718</v>
      </c>
      <c r="D36" s="41">
        <v>0</v>
      </c>
      <c r="E36" s="41">
        <v>0</v>
      </c>
      <c r="F36" s="41">
        <v>8200</v>
      </c>
      <c r="G36" s="41"/>
      <c r="H36" s="41">
        <f>D36+E36+G36+F36</f>
        <v>8200</v>
      </c>
      <c r="I36" s="41"/>
      <c r="J36" s="55">
        <f>H36+I36</f>
        <v>8200</v>
      </c>
    </row>
    <row r="37" spans="1:11" ht="39" customHeight="1" x14ac:dyDescent="0.2">
      <c r="A37" s="236" t="s">
        <v>284</v>
      </c>
      <c r="B37" s="236"/>
      <c r="C37" s="30">
        <v>800</v>
      </c>
      <c r="D37" s="68">
        <f>SUM(D26:D30)</f>
        <v>33499624</v>
      </c>
      <c r="E37" s="68">
        <f>SUM(E26:E30)</f>
        <v>-618111</v>
      </c>
      <c r="F37" s="68">
        <f>F26+F27</f>
        <v>-4199297</v>
      </c>
      <c r="G37" s="68">
        <f>G26+G27+G34</f>
        <v>-8764739.7400000002</v>
      </c>
      <c r="H37" s="68">
        <f>SUM(D37:G37)</f>
        <v>19917476.259999998</v>
      </c>
      <c r="I37" s="68">
        <f>I26+I27+SUM(I31:I36)</f>
        <v>-111392.26</v>
      </c>
      <c r="J37" s="43">
        <f>H37+I37</f>
        <v>19806083.999999996</v>
      </c>
      <c r="K37" s="67"/>
    </row>
    <row r="38" spans="1:11" ht="10.5" customHeight="1" x14ac:dyDescent="0.2">
      <c r="A38" s="45"/>
      <c r="B38" s="45"/>
      <c r="C38" s="46"/>
      <c r="D38" s="47"/>
      <c r="E38" s="47"/>
      <c r="F38" s="47"/>
      <c r="G38" s="47"/>
      <c r="H38" s="47"/>
      <c r="I38" s="47"/>
      <c r="J38" s="47"/>
    </row>
    <row r="39" spans="1:11" x14ac:dyDescent="0.2">
      <c r="A39" s="44"/>
      <c r="B39" s="235" t="s">
        <v>52</v>
      </c>
      <c r="C39" s="235"/>
      <c r="D39" s="235"/>
      <c r="E39" s="61"/>
      <c r="F39" s="57" t="s">
        <v>282</v>
      </c>
      <c r="G39" s="62"/>
    </row>
    <row r="40" spans="1:11" x14ac:dyDescent="0.2">
      <c r="B40" s="63"/>
      <c r="C40" s="63"/>
      <c r="D40" s="64"/>
      <c r="E40" s="65"/>
      <c r="F40" s="58"/>
      <c r="G40" s="65"/>
    </row>
    <row r="41" spans="1:11" x14ac:dyDescent="0.2">
      <c r="A41" s="44"/>
      <c r="B41" s="235" t="s">
        <v>53</v>
      </c>
      <c r="C41" s="235"/>
      <c r="D41" s="235"/>
      <c r="E41" s="61"/>
      <c r="F41" s="57" t="s">
        <v>269</v>
      </c>
      <c r="G41" s="62"/>
    </row>
  </sheetData>
  <mergeCells count="39">
    <mergeCell ref="A22:B22"/>
    <mergeCell ref="A12:B12"/>
    <mergeCell ref="A26:B26"/>
    <mergeCell ref="A27:B27"/>
    <mergeCell ref="A21:B21"/>
    <mergeCell ref="A25:B25"/>
    <mergeCell ref="A23:B23"/>
    <mergeCell ref="A31:B31"/>
    <mergeCell ref="A32:B32"/>
    <mergeCell ref="A28:B28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4:B24"/>
    <mergeCell ref="A33:B33"/>
    <mergeCell ref="A11:B11"/>
    <mergeCell ref="D2:F2"/>
    <mergeCell ref="A20:B20"/>
    <mergeCell ref="A35:B35"/>
    <mergeCell ref="B41:D41"/>
    <mergeCell ref="B39:D39"/>
    <mergeCell ref="A13:B13"/>
    <mergeCell ref="A30:B30"/>
    <mergeCell ref="A37:B37"/>
    <mergeCell ref="A14:B14"/>
    <mergeCell ref="A15:B15"/>
    <mergeCell ref="A16:B16"/>
    <mergeCell ref="A29:B29"/>
    <mergeCell ref="A17:B17"/>
    <mergeCell ref="A18:B18"/>
    <mergeCell ref="A19:B19"/>
    <mergeCell ref="A36:B36"/>
  </mergeCells>
  <phoneticPr fontId="6" type="noConversion"/>
  <pageMargins left="0.39370078740157483" right="0.19685039370078741" top="0.31496062992125984" bottom="0.15748031496062992" header="0.19685039370078741" footer="0.19685039370078741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2020-05-22T11:46:02Z</cp:lastPrinted>
  <dcterms:created xsi:type="dcterms:W3CDTF">2007-06-07T10:44:10Z</dcterms:created>
  <dcterms:modified xsi:type="dcterms:W3CDTF">2020-05-22T12:02:56Z</dcterms:modified>
</cp:coreProperties>
</file>