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450" windowWidth="15195" windowHeight="8340" tabRatio="710" activeTab="3"/>
  </bookViews>
  <sheets>
    <sheet name="Form 1" sheetId="1" r:id="rId1"/>
    <sheet name="Form 2" sheetId="6" r:id="rId2"/>
    <sheet name="Form 3" sheetId="5" r:id="rId3"/>
    <sheet name="Form 4" sheetId="7" r:id="rId4"/>
  </sheets>
  <calcPr calcId="145621"/>
</workbook>
</file>

<file path=xl/calcChain.xml><?xml version="1.0" encoding="utf-8"?>
<calcChain xmlns="http://schemas.openxmlformats.org/spreadsheetml/2006/main">
  <c r="K23" i="7" l="1"/>
  <c r="I23" i="7"/>
  <c r="H23" i="7"/>
  <c r="G23" i="7"/>
  <c r="F23" i="7"/>
  <c r="K21" i="7"/>
  <c r="I21" i="7"/>
  <c r="I19" i="7"/>
  <c r="H19" i="7"/>
  <c r="G19" i="7"/>
  <c r="K8" i="7"/>
  <c r="I8" i="7"/>
  <c r="H8" i="7"/>
  <c r="G8" i="7"/>
  <c r="F8" i="7"/>
  <c r="J7" i="7"/>
  <c r="L7" i="7" s="1"/>
  <c r="J9" i="7"/>
  <c r="L9" i="7" s="1"/>
  <c r="J10" i="7"/>
  <c r="L10" i="7" s="1"/>
  <c r="F73" i="5"/>
  <c r="A1" i="6"/>
  <c r="A1" i="5" s="1"/>
  <c r="A1" i="7" s="1"/>
  <c r="I62" i="1"/>
  <c r="F19" i="7" s="1"/>
  <c r="F35" i="6"/>
  <c r="F34" i="6"/>
  <c r="J23" i="7" l="1"/>
  <c r="L23" i="7" s="1"/>
  <c r="J8" i="7"/>
  <c r="L8" i="7" l="1"/>
  <c r="J29" i="7"/>
  <c r="J28" i="7"/>
  <c r="J27" i="7"/>
  <c r="J25" i="7"/>
  <c r="K11" i="7"/>
  <c r="K18" i="7" s="1"/>
  <c r="I11" i="7"/>
  <c r="I18" i="7" s="1"/>
  <c r="H11" i="7"/>
  <c r="H18" i="7" s="1"/>
  <c r="G11" i="7"/>
  <c r="G18" i="7" s="1"/>
  <c r="F11" i="7"/>
  <c r="F18" i="7" s="1"/>
  <c r="J17" i="7"/>
  <c r="L17" i="7" s="1"/>
  <c r="J16" i="7"/>
  <c r="L16" i="7" s="1"/>
  <c r="J13" i="7"/>
  <c r="G28" i="6"/>
  <c r="F28" i="6"/>
  <c r="G10" i="6"/>
  <c r="G15" i="6" s="1"/>
  <c r="G21" i="6" s="1"/>
  <c r="G23" i="6" s="1"/>
  <c r="G25" i="6" s="1"/>
  <c r="F10" i="6"/>
  <c r="F15" i="6" s="1"/>
  <c r="F21" i="6" s="1"/>
  <c r="F23" i="6" s="1"/>
  <c r="F25" i="6" s="1"/>
  <c r="L13" i="7" l="1"/>
  <c r="J30" i="7"/>
  <c r="L30" i="7" s="1"/>
  <c r="J26" i="7"/>
  <c r="L26" i="7" s="1"/>
  <c r="G20" i="7"/>
  <c r="G31" i="7" s="1"/>
  <c r="F20" i="7"/>
  <c r="F31" i="7" s="1"/>
  <c r="J15" i="7"/>
  <c r="L15" i="7" s="1"/>
  <c r="J14" i="7"/>
  <c r="G62" i="5"/>
  <c r="F62" i="5"/>
  <c r="G56" i="5"/>
  <c r="F56" i="5"/>
  <c r="G41" i="5"/>
  <c r="F41" i="5"/>
  <c r="G28" i="5"/>
  <c r="F28" i="5"/>
  <c r="G17" i="5"/>
  <c r="F17" i="5"/>
  <c r="G9" i="5"/>
  <c r="F9" i="5"/>
  <c r="J11" i="7" l="1"/>
  <c r="J18" i="7" s="1"/>
  <c r="L14" i="7"/>
  <c r="L11" i="7" s="1"/>
  <c r="L18" i="7" s="1"/>
  <c r="J22" i="7" l="1"/>
  <c r="H20" i="7"/>
  <c r="H31" i="7" s="1"/>
  <c r="K19" i="7"/>
  <c r="J21" i="7" l="1"/>
  <c r="L21" i="7" s="1"/>
  <c r="I20" i="7"/>
  <c r="K22" i="7"/>
  <c r="K20" i="7" s="1"/>
  <c r="K31" i="7" s="1"/>
  <c r="J20" i="7" l="1"/>
  <c r="L20" i="7" s="1"/>
  <c r="I31" i="7"/>
  <c r="L22" i="7"/>
  <c r="H32" i="7" l="1"/>
  <c r="J19" i="7"/>
  <c r="L19" i="7" l="1"/>
  <c r="L31" i="7" s="1"/>
  <c r="J31" i="7"/>
  <c r="F74" i="5"/>
  <c r="L25" i="7" l="1"/>
  <c r="L27" i="7"/>
  <c r="L28" i="7"/>
  <c r="L29" i="7"/>
  <c r="G32" i="7" l="1"/>
  <c r="K32" i="7"/>
  <c r="I32" i="7"/>
  <c r="H67" i="1"/>
  <c r="H69" i="1" s="1"/>
  <c r="H59" i="1"/>
  <c r="H48" i="1"/>
  <c r="H36" i="1"/>
  <c r="H19" i="1"/>
  <c r="I67" i="1"/>
  <c r="I69" i="1" s="1"/>
  <c r="I59" i="1"/>
  <c r="I48" i="1"/>
  <c r="I36" i="1"/>
  <c r="I19" i="1"/>
  <c r="J32" i="7" l="1"/>
  <c r="H72" i="1"/>
  <c r="H37" i="1"/>
  <c r="F32" i="7"/>
  <c r="I72" i="1"/>
  <c r="I37" i="1"/>
  <c r="G69" i="5"/>
  <c r="G54" i="5"/>
  <c r="F69" i="5"/>
  <c r="G26" i="5"/>
  <c r="F54" i="5"/>
  <c r="F26" i="5"/>
  <c r="G72" i="5" l="1"/>
  <c r="G76" i="5" s="1"/>
  <c r="F32" i="6"/>
  <c r="F72" i="5"/>
  <c r="F76" i="5" s="1"/>
  <c r="G32" i="6"/>
  <c r="I74" i="1"/>
  <c r="H74" i="1"/>
  <c r="L32" i="7"/>
</calcChain>
</file>

<file path=xl/sharedStrings.xml><?xml version="1.0" encoding="utf-8"?>
<sst xmlns="http://schemas.openxmlformats.org/spreadsheetml/2006/main" count="360" uniqueCount="264">
  <si>
    <t>010</t>
  </si>
  <si>
    <t>011</t>
  </si>
  <si>
    <t>012</t>
  </si>
  <si>
    <t>013</t>
  </si>
  <si>
    <t>014</t>
  </si>
  <si>
    <t>015</t>
  </si>
  <si>
    <t>016</t>
  </si>
  <si>
    <t>100</t>
  </si>
  <si>
    <t>020</t>
  </si>
  <si>
    <t>021</t>
  </si>
  <si>
    <t>022</t>
  </si>
  <si>
    <t>023</t>
  </si>
  <si>
    <t>024</t>
  </si>
  <si>
    <t>025</t>
  </si>
  <si>
    <t>026</t>
  </si>
  <si>
    <t>027</t>
  </si>
  <si>
    <t>200</t>
  </si>
  <si>
    <t>030</t>
  </si>
  <si>
    <t>300</t>
  </si>
  <si>
    <t>040</t>
  </si>
  <si>
    <t>041</t>
  </si>
  <si>
    <t>042</t>
  </si>
  <si>
    <t>043</t>
  </si>
  <si>
    <t>044</t>
  </si>
  <si>
    <t>400</t>
  </si>
  <si>
    <t>050</t>
  </si>
  <si>
    <t>051</t>
  </si>
  <si>
    <t xml:space="preserve"> </t>
  </si>
  <si>
    <t>/</t>
  </si>
  <si>
    <t>045</t>
  </si>
  <si>
    <t>046</t>
  </si>
  <si>
    <t>047</t>
  </si>
  <si>
    <t>060</t>
  </si>
  <si>
    <t>III.  ДВИЖЕНИЕ  ДЕНЕЖНЫХ  СРЕДСТВ  ОТ ФИНАНСОВОЙ ДЕЯТЕЛЬНОСТИ</t>
  </si>
  <si>
    <t>070</t>
  </si>
  <si>
    <t>071</t>
  </si>
  <si>
    <t>080</t>
  </si>
  <si>
    <t>090</t>
  </si>
  <si>
    <t>110</t>
  </si>
  <si>
    <t>120</t>
  </si>
  <si>
    <t>017</t>
  </si>
  <si>
    <t>018</t>
  </si>
  <si>
    <t>019</t>
  </si>
  <si>
    <t>411</t>
  </si>
  <si>
    <t>413</t>
  </si>
  <si>
    <t>101</t>
  </si>
  <si>
    <t>201</t>
  </si>
  <si>
    <t>410</t>
  </si>
  <si>
    <t>500</t>
  </si>
  <si>
    <t>600</t>
  </si>
  <si>
    <t>048</t>
  </si>
  <si>
    <t>049</t>
  </si>
  <si>
    <t>061</t>
  </si>
  <si>
    <t>062</t>
  </si>
  <si>
    <t>063</t>
  </si>
  <si>
    <t>064</t>
  </si>
  <si>
    <t>065</t>
  </si>
  <si>
    <t>066</t>
  </si>
  <si>
    <t>067</t>
  </si>
  <si>
    <t>068</t>
  </si>
  <si>
    <t>069</t>
  </si>
  <si>
    <t>091</t>
  </si>
  <si>
    <t>092</t>
  </si>
  <si>
    <t>093</t>
  </si>
  <si>
    <t>094</t>
  </si>
  <si>
    <t>102</t>
  </si>
  <si>
    <t>103</t>
  </si>
  <si>
    <t>104</t>
  </si>
  <si>
    <t>105</t>
  </si>
  <si>
    <t>210</t>
  </si>
  <si>
    <t>220</t>
  </si>
  <si>
    <t>310</t>
  </si>
  <si>
    <t>312</t>
  </si>
  <si>
    <t>Consolidated Statement of Financial Position</t>
  </si>
  <si>
    <t>KZT, 000</t>
  </si>
  <si>
    <t xml:space="preserve">as of beginning of the reporting period </t>
  </si>
  <si>
    <t xml:space="preserve">as of end of the reporting period </t>
  </si>
  <si>
    <t>Line code</t>
  </si>
  <si>
    <t>Assets</t>
  </si>
  <si>
    <t>I. Current assets</t>
  </si>
  <si>
    <t>Cash and cash equivalents</t>
  </si>
  <si>
    <t>Financial Assets available-for-sale</t>
  </si>
  <si>
    <t>Derivative financial instruments</t>
  </si>
  <si>
    <t>Financial assets at fair value through profit or loss</t>
  </si>
  <si>
    <t>Financial Assets held-to-maturity</t>
  </si>
  <si>
    <t>Other current financial assets</t>
  </si>
  <si>
    <t>Short-term trade and other receivables</t>
  </si>
  <si>
    <t>Current income tax</t>
  </si>
  <si>
    <t>Inventory</t>
  </si>
  <si>
    <t>Other current assets</t>
  </si>
  <si>
    <t>Total current assets (sum of lines 010 - 019)</t>
  </si>
  <si>
    <t>Assets available for sale</t>
  </si>
  <si>
    <t>II. Long Term assets</t>
  </si>
  <si>
    <t>Financial assets held to maturity</t>
  </si>
  <si>
    <t>Other long-term financial assets</t>
  </si>
  <si>
    <t>Long-term trade and other receivables</t>
  </si>
  <si>
    <t>Investments, accounted under the equity method</t>
  </si>
  <si>
    <t>Investment property</t>
  </si>
  <si>
    <t>Property, plant and equipment</t>
  </si>
  <si>
    <t>Exploration and evaluation assets</t>
  </si>
  <si>
    <t>Intangible assets</t>
  </si>
  <si>
    <t>Deferred tax assets</t>
  </si>
  <si>
    <t>Other Long term assets</t>
  </si>
  <si>
    <t>Total Long term assets (sum of lines 110-123)</t>
  </si>
  <si>
    <t>TOTAL ASSETS (line 100+ line 200)</t>
  </si>
  <si>
    <t>III. Current Liabilities</t>
  </si>
  <si>
    <t>Borrowings</t>
  </si>
  <si>
    <t>Other short-term financial liabilities</t>
  </si>
  <si>
    <t>Short-term trade and other payables</t>
  </si>
  <si>
    <t>Short-term provisions</t>
  </si>
  <si>
    <t>Current income tax payables</t>
  </si>
  <si>
    <t>Employee Benefits</t>
  </si>
  <si>
    <t>Other current liabilities</t>
  </si>
  <si>
    <t>Total current liabilities ( sum of lines 210-217)</t>
  </si>
  <si>
    <t>Liabilities of assets held for sale</t>
  </si>
  <si>
    <t>IV. Long-term liabilities</t>
  </si>
  <si>
    <t>Other Long-term financial liabilities</t>
  </si>
  <si>
    <t>Long-term trade and other payables</t>
  </si>
  <si>
    <t>Long-term provisions</t>
  </si>
  <si>
    <t>Deferred tax liabilities</t>
  </si>
  <si>
    <t>Other Long term liabilities</t>
  </si>
  <si>
    <t>Total Long term Liabilities (sum of lines 310-316)</t>
  </si>
  <si>
    <t>V. Shareholders' Equity</t>
  </si>
  <si>
    <t>Share Capital</t>
  </si>
  <si>
    <t>Debt component of preferred shares</t>
  </si>
  <si>
    <t>Treasury shares</t>
  </si>
  <si>
    <t>Reserves</t>
  </si>
  <si>
    <t>Retained Earnings (accumulated deficit)</t>
  </si>
  <si>
    <t>Share of other equity holders</t>
  </si>
  <si>
    <t>Total equity attributable to the Parent company (sum of lines 410-414)</t>
  </si>
  <si>
    <t>TOTAL EQUITY (line 420 +/- line 421)</t>
  </si>
  <si>
    <t>Balance value of one common share, tenge</t>
  </si>
  <si>
    <t>Balance value of one preferred share, tenge</t>
  </si>
  <si>
    <t xml:space="preserve">Balance (line 300+line 301+line 400 + line 500)                                                                              </t>
  </si>
  <si>
    <t>Chief Accountant</t>
  </si>
  <si>
    <t>Sharabok N.I.</t>
  </si>
  <si>
    <t>Sagitova R.Sh.</t>
  </si>
  <si>
    <t>CEO</t>
  </si>
  <si>
    <t>Consolidated Statement of Comprehensive income</t>
  </si>
  <si>
    <t>for the previous period</t>
  </si>
  <si>
    <t>for the reporting period</t>
  </si>
  <si>
    <t>Line item</t>
  </si>
  <si>
    <t>Revenue</t>
  </si>
  <si>
    <t>Cost of the goods and services sold</t>
  </si>
  <si>
    <t>Gross profit (line 010 – line 011)</t>
  </si>
  <si>
    <t>Selling expenses</t>
  </si>
  <si>
    <t>General and administrative expenses</t>
  </si>
  <si>
    <t>Other operating expenses</t>
  </si>
  <si>
    <t>Other operating income</t>
  </si>
  <si>
    <t>Operating profit/(loss) (+/- lines from 012 to 016)</t>
  </si>
  <si>
    <t>Interest income</t>
  </si>
  <si>
    <t>Interest expense</t>
  </si>
  <si>
    <t>Share of the Company in profit/(loss) of associated companies and joint ventures accounted under the equity method</t>
  </si>
  <si>
    <t>Other non-operating income</t>
  </si>
  <si>
    <t>Other non-operating expenses</t>
  </si>
  <si>
    <t>Profit/(loss) before income taxes (+/- lines 020-025)</t>
  </si>
  <si>
    <t>Income tax expense</t>
  </si>
  <si>
    <t>Profit/(loss) after tax from continuing operations (line 100 - line 101)</t>
  </si>
  <si>
    <t>Prfot/(loss) after income tax from discontinued operations</t>
  </si>
  <si>
    <t>Profit for the year (line 200 + line 201) attributable to:</t>
  </si>
  <si>
    <t>Parent Company</t>
  </si>
  <si>
    <t>Non-controlling interests</t>
  </si>
  <si>
    <t>Other comprehensive income, total (sum of lines from 410 to 420):</t>
  </si>
  <si>
    <t xml:space="preserve">Foreign exchange loss/profit from foreign investments </t>
  </si>
  <si>
    <t>Revaluation of financial assets available-for-sale</t>
  </si>
  <si>
    <t>Total comprehensive income (line 300 + line 400)</t>
  </si>
  <si>
    <t>Total income attributable to:</t>
  </si>
  <si>
    <t>parent company</t>
  </si>
  <si>
    <t>non-controlling interests</t>
  </si>
  <si>
    <t>Earnings per share:</t>
  </si>
  <si>
    <t>including</t>
  </si>
  <si>
    <t>Basic profit per share:</t>
  </si>
  <si>
    <t>from continuing operations</t>
  </si>
  <si>
    <t>from discontinued operations</t>
  </si>
  <si>
    <t>Diluted earnings per share:</t>
  </si>
  <si>
    <t>signature</t>
  </si>
  <si>
    <t>SAT&amp;Company JSC</t>
  </si>
  <si>
    <t>Consolidated Cash Flow Statement</t>
  </si>
  <si>
    <t>I. CASH FLOWS FROM OPERATING ACTIVITIES</t>
  </si>
  <si>
    <t>1.Cash inflow, total (sum of lines from 011 up to 016)</t>
  </si>
  <si>
    <t>including:</t>
  </si>
  <si>
    <t>Sale of goods and services</t>
  </si>
  <si>
    <t>Other sales</t>
  </si>
  <si>
    <t>Advances received from consumers and customers</t>
  </si>
  <si>
    <t>Receipts from insurance agreements</t>
  </si>
  <si>
    <t>Other receipts</t>
  </si>
  <si>
    <t>2.Cash outflow, total (sum of lines from 021 up to 027)</t>
  </si>
  <si>
    <t xml:space="preserve">      including:</t>
  </si>
  <si>
    <t>Payments to suppliers of goods and services</t>
  </si>
  <si>
    <t>Advances paid to suppliers of goods and services</t>
  </si>
  <si>
    <t>Salary payable</t>
  </si>
  <si>
    <t>Interest payable</t>
  </si>
  <si>
    <t>Payments on insurance agreements</t>
  </si>
  <si>
    <t>Income tax and other payments to the budget</t>
  </si>
  <si>
    <t>Other payments</t>
  </si>
  <si>
    <t>3. Net cash flow from operating activity (line 010 – line 020)</t>
  </si>
  <si>
    <t>II. CASH FLOWS FROM INVESTING ACTIVITIES</t>
  </si>
  <si>
    <t>1. Cash inflows, total (sum of lines from 041 to 051)</t>
  </si>
  <si>
    <t>Sale of the debt instruments of other organizations</t>
  </si>
  <si>
    <t>Sale of other financial assets</t>
  </si>
  <si>
    <t>Sale of fixed assets</t>
  </si>
  <si>
    <t>Sale of intangible assets</t>
  </si>
  <si>
    <t>Sale of other long-term assets</t>
  </si>
  <si>
    <t>Sale of equity instruments of other organizations ( other than subsidiaries) and share of ownership in joint ventures</t>
  </si>
  <si>
    <t>Compensation for loss of control over subsidiaries</t>
  </si>
  <si>
    <t>Dividends received</t>
  </si>
  <si>
    <t>Interest Income received</t>
  </si>
  <si>
    <t>Futures and forward agreements, options and swops</t>
  </si>
  <si>
    <t>2. Cash outflows, total (sum of lines from 061 to 071)</t>
  </si>
  <si>
    <t>Purchase of fixed assets</t>
  </si>
  <si>
    <t>Purchase of intangible assets</t>
  </si>
  <si>
    <t>Purchase of other long-term assets</t>
  </si>
  <si>
    <t>Purchase of equity instruments of other organizations ( other than subsidiaries) and share of ownership in joint ventures</t>
  </si>
  <si>
    <t>Purchase debt instruments of other organizations</t>
  </si>
  <si>
    <t>Purchase of shares of subsidiary companies</t>
  </si>
  <si>
    <t>Purchase of other financial assets</t>
  </si>
  <si>
    <t>Loans provided</t>
  </si>
  <si>
    <t>Investments to subsidiary and associate companies</t>
  </si>
  <si>
    <t>3. Net cash from investing activities (line 040 - line 060)</t>
  </si>
  <si>
    <t>1. Cash inflows, total (sum of lines from 091 to 094)</t>
  </si>
  <si>
    <t>Issuance of shares and other financial instruments</t>
  </si>
  <si>
    <t>Loans received</t>
  </si>
  <si>
    <t xml:space="preserve">Interest income received </t>
  </si>
  <si>
    <t xml:space="preserve">2. Cash outflows, total (sum of lines 101 to 105)
</t>
  </si>
  <si>
    <t>Payments of interest on loans</t>
  </si>
  <si>
    <t>Repayment of loans</t>
  </si>
  <si>
    <t>Payment of dividends</t>
  </si>
  <si>
    <t>Payments to shareholders on shares</t>
  </si>
  <si>
    <t>3. Net cash from financing activities (line 090 - line 100)</t>
  </si>
  <si>
    <t>4. Effect of exchange rates to TL</t>
  </si>
  <si>
    <t>5. Increase + / - decrease in cash (line 030 + / - Line 080 + / - Line 110)</t>
  </si>
  <si>
    <t>6. Cash and cash equivalents at the beginning of period</t>
  </si>
  <si>
    <t xml:space="preserve">7. Cash and cash equivalents at the end of period
</t>
  </si>
  <si>
    <t xml:space="preserve">                        Consolidated Statement on Changes in Equity</t>
  </si>
  <si>
    <t>Share capital of parent Company</t>
  </si>
  <si>
    <t>Share capital</t>
  </si>
  <si>
    <t xml:space="preserve">Reserves </t>
  </si>
  <si>
    <t>Retained earnings</t>
  </si>
  <si>
    <t>Total</t>
  </si>
  <si>
    <t>Total comprehensive income (line 210 + line 220):</t>
  </si>
  <si>
    <t>Income (loss) for the year</t>
  </si>
  <si>
    <t>Other comprehensive income, (line 221 - 229)</t>
  </si>
  <si>
    <t>Transactions with shareholders, (sum of lines from 310 to 318):</t>
  </si>
  <si>
    <t>Contributions of shareholders</t>
  </si>
  <si>
    <t xml:space="preserve">Redemption of the treasury shares </t>
  </si>
  <si>
    <t>Other contributions to shareholders</t>
  </si>
  <si>
    <t>Other transactions with shareholders</t>
  </si>
  <si>
    <t>Changes in ownership in equity  of subsidiary companies, not leading to loss of control</t>
  </si>
  <si>
    <t>Employee share benefit</t>
  </si>
  <si>
    <t>Balance at of January 1 of the previous period</t>
  </si>
  <si>
    <t>Total comprehensive income, (line 610 + line 620):</t>
  </si>
  <si>
    <t>Other comprehensive income, (sum of lines 621 to 629):</t>
  </si>
  <si>
    <t>Transactions with shareholders (the sum of rows 710 to 718)</t>
  </si>
  <si>
    <t>Dividend payment</t>
  </si>
  <si>
    <t>Biological assets</t>
  </si>
  <si>
    <t>Equity and Liabilities</t>
  </si>
  <si>
    <t xml:space="preserve">Foreign difference loss/profit from foreign investments </t>
  </si>
  <si>
    <t>Balance as of January 1 of the current period</t>
  </si>
  <si>
    <t>for the period, ending March 31, 2014</t>
  </si>
  <si>
    <t>as of March 31, 2014</t>
  </si>
  <si>
    <t>for the period ending March 31, 2014</t>
  </si>
  <si>
    <t>Balance as of March 31 of the previuos period</t>
  </si>
  <si>
    <t>Balance as of 31 March of the current period (line 500 + line 600 + line 700)</t>
  </si>
  <si>
    <t xml:space="preserve">                                                                                        for the period ended March 31,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</si>
</sst>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р_._-;\-* #,##0_р_._-;_-* &quot;-&quot;_р_._-;_-@_-"/>
    <numFmt numFmtId="164" formatCode="_-* #,##0.00_р_._-;\-* #,##0.00_р_._-;_-* &quot;-&quot;_р_._-;_-@_-"/>
  </numFmts>
  <fonts count="15" x14ac:knownFonts="1">
    <font>
      <sz val="10"/>
      <name val="Arial Cyr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i/>
      <sz val="10"/>
      <name val="Arial"/>
      <family val="2"/>
      <charset val="204"/>
    </font>
    <font>
      <b/>
      <i/>
      <sz val="12"/>
      <name val="Arial"/>
      <family val="2"/>
      <charset val="204"/>
    </font>
    <font>
      <b/>
      <sz val="12"/>
      <name val="Arial"/>
      <family val="2"/>
      <charset val="204"/>
    </font>
    <font>
      <sz val="8"/>
      <name val="Arial Cyr"/>
      <charset val="204"/>
    </font>
    <font>
      <sz val="10"/>
      <name val="Arial Cyr"/>
      <charset val="204"/>
    </font>
    <font>
      <b/>
      <i/>
      <sz val="10"/>
      <name val="Arial"/>
      <family val="2"/>
      <charset val="204"/>
    </font>
    <font>
      <b/>
      <sz val="11"/>
      <color indexed="8"/>
      <name val="Arial"/>
      <family val="2"/>
      <charset val="204"/>
    </font>
    <font>
      <b/>
      <sz val="11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b/>
      <sz val="10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</cellStyleXfs>
  <cellXfs count="315">
    <xf numFmtId="0" fontId="0" fillId="0" borderId="0" xfId="0"/>
    <xf numFmtId="0" fontId="2" fillId="0" borderId="0" xfId="0" applyFont="1"/>
    <xf numFmtId="0" fontId="2" fillId="0" borderId="0" xfId="2" applyFont="1" applyAlignment="1"/>
    <xf numFmtId="0" fontId="2" fillId="0" borderId="0" xfId="3" applyFont="1" applyAlignment="1"/>
    <xf numFmtId="0" fontId="5" fillId="0" borderId="0" xfId="3" applyFont="1" applyAlignment="1">
      <alignment horizontal="center" vertical="center"/>
    </xf>
    <xf numFmtId="0" fontId="2" fillId="0" borderId="0" xfId="1" applyFont="1" applyAlignment="1"/>
    <xf numFmtId="0" fontId="2" fillId="0" borderId="0" xfId="0" applyFont="1" applyAlignment="1"/>
    <xf numFmtId="3" fontId="2" fillId="0" borderId="0" xfId="0" applyNumberFormat="1" applyFont="1" applyAlignment="1">
      <alignment horizontal="right" vertical="center"/>
    </xf>
    <xf numFmtId="3" fontId="2" fillId="0" borderId="0" xfId="0" applyNumberFormat="1" applyFont="1"/>
    <xf numFmtId="3" fontId="2" fillId="0" borderId="1" xfId="0" applyNumberFormat="1" applyFont="1" applyBorder="1"/>
    <xf numFmtId="3" fontId="2" fillId="0" borderId="0" xfId="1" applyNumberFormat="1" applyFont="1" applyAlignment="1"/>
    <xf numFmtId="3" fontId="2" fillId="0" borderId="0" xfId="2" applyNumberFormat="1" applyFont="1" applyAlignment="1">
      <alignment horizontal="right" vertical="center"/>
    </xf>
    <xf numFmtId="0" fontId="8" fillId="0" borderId="0" xfId="0" applyFont="1"/>
    <xf numFmtId="0" fontId="2" fillId="0" borderId="2" xfId="0" applyFont="1" applyBorder="1"/>
    <xf numFmtId="3" fontId="2" fillId="0" borderId="2" xfId="0" applyNumberFormat="1" applyFont="1" applyBorder="1"/>
    <xf numFmtId="0" fontId="2" fillId="0" borderId="2" xfId="0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right" vertical="center"/>
    </xf>
    <xf numFmtId="0" fontId="2" fillId="0" borderId="3" xfId="0" applyFont="1" applyBorder="1"/>
    <xf numFmtId="0" fontId="3" fillId="0" borderId="2" xfId="0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right" vertical="center"/>
    </xf>
    <xf numFmtId="3" fontId="4" fillId="0" borderId="0" xfId="0" applyNumberFormat="1" applyFont="1" applyAlignment="1">
      <alignment horizontal="center" vertical="top"/>
    </xf>
    <xf numFmtId="0" fontId="3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3" fontId="2" fillId="0" borderId="4" xfId="0" applyNumberFormat="1" applyFont="1" applyBorder="1"/>
    <xf numFmtId="3" fontId="2" fillId="0" borderId="4" xfId="0" applyNumberFormat="1" applyFont="1" applyBorder="1" applyAlignment="1">
      <alignment horizontal="right" vertical="center"/>
    </xf>
    <xf numFmtId="3" fontId="3" fillId="0" borderId="4" xfId="0" applyNumberFormat="1" applyFont="1" applyBorder="1" applyAlignment="1">
      <alignment horizontal="right" vertical="center"/>
    </xf>
    <xf numFmtId="0" fontId="2" fillId="0" borderId="0" xfId="0" applyFont="1" applyBorder="1"/>
    <xf numFmtId="0" fontId="2" fillId="2" borderId="6" xfId="0" applyFont="1" applyFill="1" applyBorder="1"/>
    <xf numFmtId="0" fontId="2" fillId="0" borderId="0" xfId="3" applyFont="1" applyFill="1" applyAlignment="1"/>
    <xf numFmtId="4" fontId="2" fillId="0" borderId="0" xfId="3" applyNumberFormat="1" applyFont="1" applyAlignment="1"/>
    <xf numFmtId="4" fontId="2" fillId="0" borderId="0" xfId="3" applyNumberFormat="1" applyFont="1" applyAlignment="1">
      <alignment horizontal="right"/>
    </xf>
    <xf numFmtId="0" fontId="2" fillId="0" borderId="0" xfId="3" applyFont="1" applyAlignment="1">
      <alignment wrapText="1"/>
    </xf>
    <xf numFmtId="0" fontId="2" fillId="0" borderId="0" xfId="2" applyFont="1" applyFill="1" applyAlignment="1"/>
    <xf numFmtId="3" fontId="2" fillId="0" borderId="0" xfId="2" applyNumberFormat="1" applyFont="1" applyAlignment="1"/>
    <xf numFmtId="3" fontId="2" fillId="0" borderId="0" xfId="2" applyNumberFormat="1" applyFont="1" applyFill="1" applyAlignment="1"/>
    <xf numFmtId="0" fontId="2" fillId="0" borderId="0" xfId="2" applyFont="1" applyAlignment="1">
      <alignment vertical="center"/>
    </xf>
    <xf numFmtId="0" fontId="4" fillId="0" borderId="0" xfId="0" applyFont="1" applyAlignment="1">
      <alignment horizontal="right" wrapText="1"/>
    </xf>
    <xf numFmtId="0" fontId="2" fillId="0" borderId="14" xfId="0" applyFont="1" applyBorder="1"/>
    <xf numFmtId="3" fontId="3" fillId="2" borderId="16" xfId="0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0" fontId="2" fillId="0" borderId="0" xfId="0" applyFont="1" applyFill="1" applyBorder="1"/>
    <xf numFmtId="0" fontId="2" fillId="0" borderId="0" xfId="0" applyFont="1" applyFill="1" applyAlignment="1"/>
    <xf numFmtId="0" fontId="4" fillId="0" borderId="0" xfId="0" applyFont="1" applyFill="1" applyBorder="1" applyAlignment="1"/>
    <xf numFmtId="3" fontId="3" fillId="0" borderId="0" xfId="0" applyNumberFormat="1" applyFont="1" applyFill="1" applyBorder="1" applyAlignment="1">
      <alignment horizontal="right"/>
    </xf>
    <xf numFmtId="0" fontId="3" fillId="0" borderId="0" xfId="0" applyFont="1" applyAlignment="1">
      <alignment horizontal="right" wrapText="1"/>
    </xf>
    <xf numFmtId="0" fontId="3" fillId="0" borderId="0" xfId="3" applyFont="1" applyFill="1" applyBorder="1" applyAlignment="1">
      <alignment vertical="top" wrapText="1"/>
    </xf>
    <xf numFmtId="0" fontId="3" fillId="0" borderId="0" xfId="3" applyFont="1" applyAlignment="1">
      <alignment horizontal="right"/>
    </xf>
    <xf numFmtId="0" fontId="4" fillId="0" borderId="0" xfId="2" applyFont="1" applyAlignment="1">
      <alignment horizontal="center"/>
    </xf>
    <xf numFmtId="0" fontId="2" fillId="0" borderId="0" xfId="2" applyFont="1" applyFill="1" applyAlignment="1">
      <alignment vertical="center"/>
    </xf>
    <xf numFmtId="0" fontId="3" fillId="0" borderId="0" xfId="2" applyFont="1" applyFill="1" applyAlignment="1">
      <alignment vertical="center"/>
    </xf>
    <xf numFmtId="3" fontId="3" fillId="0" borderId="0" xfId="2" applyNumberFormat="1" applyFont="1" applyFill="1" applyAlignment="1">
      <alignment horizontal="right"/>
    </xf>
    <xf numFmtId="0" fontId="9" fillId="0" borderId="0" xfId="1" applyFont="1" applyAlignment="1">
      <alignment horizontal="center" vertical="center"/>
    </xf>
    <xf numFmtId="3" fontId="9" fillId="0" borderId="0" xfId="1" applyNumberFormat="1" applyFont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3" fontId="3" fillId="0" borderId="7" xfId="1" applyNumberFormat="1" applyFont="1" applyBorder="1" applyAlignment="1">
      <alignment horizontal="center" vertical="center" wrapText="1"/>
    </xf>
    <xf numFmtId="0" fontId="5" fillId="0" borderId="0" xfId="2" applyFont="1" applyFill="1" applyAlignment="1">
      <alignment horizontal="center" vertical="center"/>
    </xf>
    <xf numFmtId="0" fontId="5" fillId="0" borderId="0" xfId="2" applyFont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0" fontId="10" fillId="0" borderId="0" xfId="0" applyFont="1" applyFill="1" applyAlignment="1">
      <alignment horizontal="center"/>
    </xf>
    <xf numFmtId="0" fontId="10" fillId="0" borderId="0" xfId="0" applyFont="1" applyFill="1" applyAlignment="1"/>
    <xf numFmtId="14" fontId="3" fillId="2" borderId="25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3" fontId="2" fillId="0" borderId="14" xfId="0" applyNumberFormat="1" applyFont="1" applyBorder="1" applyAlignment="1">
      <alignment horizontal="right" vertical="center"/>
    </xf>
    <xf numFmtId="3" fontId="2" fillId="0" borderId="15" xfId="0" applyNumberFormat="1" applyFont="1" applyBorder="1" applyAlignment="1">
      <alignment horizontal="right" vertical="center"/>
    </xf>
    <xf numFmtId="0" fontId="2" fillId="0" borderId="0" xfId="0" applyFont="1" applyAlignment="1">
      <alignment horizontal="left"/>
    </xf>
    <xf numFmtId="0" fontId="3" fillId="0" borderId="3" xfId="0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3" fillId="0" borderId="0" xfId="2" applyFont="1" applyFill="1" applyAlignment="1">
      <alignment horizontal="right" vertical="center"/>
    </xf>
    <xf numFmtId="3" fontId="3" fillId="0" borderId="14" xfId="0" applyNumberFormat="1" applyFont="1" applyBorder="1"/>
    <xf numFmtId="3" fontId="3" fillId="0" borderId="15" xfId="0" applyNumberFormat="1" applyFont="1" applyBorder="1"/>
    <xf numFmtId="49" fontId="2" fillId="0" borderId="2" xfId="1" applyNumberFormat="1" applyFont="1" applyBorder="1" applyAlignment="1">
      <alignment horizontal="center" vertical="center"/>
    </xf>
    <xf numFmtId="49" fontId="3" fillId="0" borderId="2" xfId="1" applyNumberFormat="1" applyFont="1" applyBorder="1" applyAlignment="1">
      <alignment horizontal="center" vertical="center"/>
    </xf>
    <xf numFmtId="49" fontId="3" fillId="0" borderId="14" xfId="1" applyNumberFormat="1" applyFont="1" applyBorder="1" applyAlignment="1">
      <alignment horizontal="center" vertical="center"/>
    </xf>
    <xf numFmtId="0" fontId="2" fillId="0" borderId="0" xfId="0" applyFont="1"/>
    <xf numFmtId="49" fontId="12" fillId="0" borderId="12" xfId="2" applyNumberFormat="1" applyFont="1" applyBorder="1" applyAlignment="1">
      <alignment horizontal="center" vertical="center"/>
    </xf>
    <xf numFmtId="0" fontId="12" fillId="0" borderId="11" xfId="2" applyFont="1" applyBorder="1" applyAlignment="1">
      <alignment horizontal="center" vertical="center"/>
    </xf>
    <xf numFmtId="0" fontId="12" fillId="0" borderId="7" xfId="2" applyFont="1" applyBorder="1" applyAlignment="1">
      <alignment horizontal="center" vertical="center"/>
    </xf>
    <xf numFmtId="0" fontId="13" fillId="2" borderId="16" xfId="2" applyFont="1" applyFill="1" applyBorder="1" applyAlignment="1">
      <alignment horizontal="center" vertical="center" wrapText="1"/>
    </xf>
    <xf numFmtId="14" fontId="12" fillId="2" borderId="25" xfId="0" applyNumberFormat="1" applyFont="1" applyFill="1" applyBorder="1" applyAlignment="1">
      <alignment horizontal="center" vertical="center" wrapText="1"/>
    </xf>
    <xf numFmtId="0" fontId="12" fillId="0" borderId="3" xfId="2" applyFont="1" applyBorder="1" applyAlignment="1">
      <alignment horizontal="center" vertical="center"/>
    </xf>
    <xf numFmtId="0" fontId="13" fillId="0" borderId="3" xfId="2" applyFont="1" applyBorder="1" applyAlignment="1">
      <alignment horizontal="center" vertical="center"/>
    </xf>
    <xf numFmtId="49" fontId="12" fillId="0" borderId="3" xfId="2" applyNumberFormat="1" applyFont="1" applyBorder="1" applyAlignment="1">
      <alignment horizontal="center" vertical="center"/>
    </xf>
    <xf numFmtId="49" fontId="13" fillId="0" borderId="3" xfId="2" applyNumberFormat="1" applyFont="1" applyBorder="1" applyAlignment="1">
      <alignment horizontal="center" vertical="center"/>
    </xf>
    <xf numFmtId="49" fontId="12" fillId="0" borderId="2" xfId="2" applyNumberFormat="1" applyFont="1" applyBorder="1" applyAlignment="1">
      <alignment horizontal="center" vertical="center"/>
    </xf>
    <xf numFmtId="49" fontId="13" fillId="0" borderId="12" xfId="2" applyNumberFormat="1" applyFont="1" applyBorder="1" applyAlignment="1"/>
    <xf numFmtId="49" fontId="13" fillId="0" borderId="2" xfId="2" applyNumberFormat="1" applyFont="1" applyBorder="1" applyAlignment="1">
      <alignment horizontal="center" vertical="center"/>
    </xf>
    <xf numFmtId="0" fontId="12" fillId="2" borderId="16" xfId="3" applyFont="1" applyFill="1" applyBorder="1" applyAlignment="1">
      <alignment vertical="center" wrapText="1"/>
    </xf>
    <xf numFmtId="49" fontId="13" fillId="0" borderId="21" xfId="3" applyNumberFormat="1" applyFont="1" applyBorder="1" applyAlignment="1">
      <alignment horizontal="center" vertical="center"/>
    </xf>
    <xf numFmtId="49" fontId="13" fillId="0" borderId="3" xfId="3" applyNumberFormat="1" applyFont="1" applyBorder="1" applyAlignment="1">
      <alignment horizontal="center" vertical="center"/>
    </xf>
    <xf numFmtId="49" fontId="12" fillId="0" borderId="3" xfId="3" applyNumberFormat="1" applyFont="1" applyBorder="1" applyAlignment="1">
      <alignment horizontal="center" vertical="center"/>
    </xf>
    <xf numFmtId="49" fontId="12" fillId="0" borderId="9" xfId="3" applyNumberFormat="1" applyFont="1" applyBorder="1" applyAlignment="1">
      <alignment horizontal="center" vertical="center"/>
    </xf>
    <xf numFmtId="49" fontId="13" fillId="0" borderId="3" xfId="3" applyNumberFormat="1" applyFont="1" applyBorder="1" applyAlignment="1">
      <alignment horizontal="center" wrapText="1"/>
    </xf>
    <xf numFmtId="49" fontId="13" fillId="0" borderId="9" xfId="3" applyNumberFormat="1" applyFont="1" applyBorder="1" applyAlignment="1">
      <alignment horizontal="center"/>
    </xf>
    <xf numFmtId="49" fontId="12" fillId="0" borderId="9" xfId="3" applyNumberFormat="1" applyFont="1" applyBorder="1" applyAlignment="1">
      <alignment horizontal="center"/>
    </xf>
    <xf numFmtId="49" fontId="13" fillId="0" borderId="10" xfId="3" applyNumberFormat="1" applyFont="1" applyBorder="1" applyAlignment="1">
      <alignment horizontal="center"/>
    </xf>
    <xf numFmtId="0" fontId="13" fillId="0" borderId="0" xfId="3" applyFont="1" applyAlignment="1"/>
    <xf numFmtId="4" fontId="13" fillId="0" borderId="0" xfId="3" applyNumberFormat="1" applyFont="1" applyAlignment="1"/>
    <xf numFmtId="0" fontId="10" fillId="0" borderId="0" xfId="0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3" fontId="2" fillId="0" borderId="0" xfId="2" applyNumberFormat="1" applyFont="1" applyAlignment="1">
      <alignment vertical="center"/>
    </xf>
    <xf numFmtId="41" fontId="2" fillId="0" borderId="0" xfId="1" applyNumberFormat="1" applyFont="1" applyAlignment="1"/>
    <xf numFmtId="0" fontId="2" fillId="0" borderId="0" xfId="3" applyFont="1" applyFill="1" applyAlignment="1"/>
    <xf numFmtId="0" fontId="12" fillId="0" borderId="0" xfId="2" applyFont="1" applyBorder="1" applyAlignment="1">
      <alignment horizontal="left" vertical="center" wrapText="1"/>
    </xf>
    <xf numFmtId="0" fontId="12" fillId="0" borderId="0" xfId="2" applyFont="1" applyBorder="1" applyAlignment="1">
      <alignment horizontal="center" vertical="center"/>
    </xf>
    <xf numFmtId="3" fontId="12" fillId="0" borderId="0" xfId="2" applyNumberFormat="1" applyFont="1" applyBorder="1" applyAlignment="1">
      <alignment vertical="center"/>
    </xf>
    <xf numFmtId="0" fontId="13" fillId="0" borderId="3" xfId="2" applyFont="1" applyBorder="1" applyAlignment="1"/>
    <xf numFmtId="49" fontId="12" fillId="0" borderId="11" xfId="2" applyNumberFormat="1" applyFont="1" applyBorder="1" applyAlignment="1">
      <alignment horizontal="center" vertical="center"/>
    </xf>
    <xf numFmtId="49" fontId="13" fillId="0" borderId="9" xfId="3" applyNumberFormat="1" applyFont="1" applyBorder="1" applyAlignment="1">
      <alignment horizontal="center" vertical="center"/>
    </xf>
    <xf numFmtId="14" fontId="12" fillId="2" borderId="38" xfId="0" applyNumberFormat="1" applyFont="1" applyFill="1" applyBorder="1" applyAlignment="1">
      <alignment horizontal="center" vertical="center" wrapText="1"/>
    </xf>
    <xf numFmtId="41" fontId="12" fillId="0" borderId="48" xfId="3" applyNumberFormat="1" applyFont="1" applyBorder="1" applyAlignment="1">
      <alignment horizontal="center" vertical="center"/>
    </xf>
    <xf numFmtId="41" fontId="12" fillId="0" borderId="48" xfId="3" applyNumberFormat="1" applyFont="1" applyBorder="1" applyAlignment="1">
      <alignment horizontal="center"/>
    </xf>
    <xf numFmtId="41" fontId="2" fillId="0" borderId="2" xfId="1" applyNumberFormat="1" applyFont="1" applyBorder="1" applyAlignment="1">
      <alignment horizontal="right"/>
    </xf>
    <xf numFmtId="41" fontId="2" fillId="0" borderId="14" xfId="1" applyNumberFormat="1" applyFont="1" applyBorder="1" applyAlignment="1">
      <alignment horizontal="right"/>
    </xf>
    <xf numFmtId="41" fontId="2" fillId="0" borderId="4" xfId="1" applyNumberFormat="1" applyFont="1" applyBorder="1" applyAlignment="1">
      <alignment horizontal="right"/>
    </xf>
    <xf numFmtId="41" fontId="2" fillId="0" borderId="4" xfId="1" applyNumberFormat="1" applyFont="1" applyBorder="1" applyAlignment="1"/>
    <xf numFmtId="41" fontId="2" fillId="0" borderId="11" xfId="1" applyNumberFormat="1" applyFont="1" applyBorder="1" applyAlignment="1">
      <alignment horizontal="right"/>
    </xf>
    <xf numFmtId="41" fontId="2" fillId="0" borderId="17" xfId="1" applyNumberFormat="1" applyFont="1" applyBorder="1" applyAlignment="1"/>
    <xf numFmtId="41" fontId="3" fillId="0" borderId="7" xfId="1" applyNumberFormat="1" applyFont="1" applyBorder="1" applyAlignment="1">
      <alignment horizontal="right"/>
    </xf>
    <xf numFmtId="41" fontId="3" fillId="0" borderId="8" xfId="1" applyNumberFormat="1" applyFont="1" applyBorder="1" applyAlignment="1">
      <alignment horizontal="right"/>
    </xf>
    <xf numFmtId="41" fontId="2" fillId="0" borderId="0" xfId="3" applyNumberFormat="1" applyFont="1" applyAlignment="1"/>
    <xf numFmtId="0" fontId="3" fillId="0" borderId="20" xfId="0" applyFont="1" applyBorder="1"/>
    <xf numFmtId="0" fontId="3" fillId="0" borderId="18" xfId="0" applyFont="1" applyBorder="1"/>
    <xf numFmtId="0" fontId="2" fillId="0" borderId="0" xfId="0" applyFont="1"/>
    <xf numFmtId="0" fontId="2" fillId="0" borderId="1" xfId="0" applyFont="1" applyBorder="1"/>
    <xf numFmtId="0" fontId="3" fillId="0" borderId="0" xfId="0" applyFont="1" applyFill="1" applyBorder="1"/>
    <xf numFmtId="3" fontId="3" fillId="0" borderId="0" xfId="0" applyNumberFormat="1" applyFont="1" applyFill="1" applyBorder="1" applyAlignment="1">
      <alignment horizontal="right" vertical="center"/>
    </xf>
    <xf numFmtId="0" fontId="8" fillId="0" borderId="0" xfId="0" applyFont="1" applyFill="1"/>
    <xf numFmtId="164" fontId="12" fillId="0" borderId="48" xfId="3" applyNumberFormat="1" applyFont="1" applyFill="1" applyBorder="1" applyAlignment="1">
      <alignment horizontal="center"/>
    </xf>
    <xf numFmtId="0" fontId="2" fillId="0" borderId="0" xfId="0" applyFont="1" applyAlignment="1">
      <alignment vertical="center"/>
    </xf>
    <xf numFmtId="3" fontId="3" fillId="0" borderId="0" xfId="1" applyNumberFormat="1" applyFont="1" applyAlignment="1">
      <alignment horizontal="right"/>
    </xf>
    <xf numFmtId="0" fontId="2" fillId="0" borderId="0" xfId="0" applyFont="1"/>
    <xf numFmtId="41" fontId="2" fillId="0" borderId="2" xfId="0" applyNumberFormat="1" applyFont="1" applyBorder="1" applyAlignment="1">
      <alignment horizontal="right" vertical="center"/>
    </xf>
    <xf numFmtId="41" fontId="2" fillId="0" borderId="4" xfId="0" applyNumberFormat="1" applyFont="1" applyBorder="1" applyAlignment="1">
      <alignment horizontal="right" vertical="center"/>
    </xf>
    <xf numFmtId="41" fontId="3" fillId="0" borderId="2" xfId="0" applyNumberFormat="1" applyFont="1" applyBorder="1" applyAlignment="1">
      <alignment horizontal="right" vertical="center"/>
    </xf>
    <xf numFmtId="41" fontId="3" fillId="0" borderId="4" xfId="0" applyNumberFormat="1" applyFont="1" applyBorder="1" applyAlignment="1">
      <alignment horizontal="right" vertical="center"/>
    </xf>
    <xf numFmtId="41" fontId="3" fillId="0" borderId="11" xfId="0" applyNumberFormat="1" applyFont="1" applyFill="1" applyBorder="1" applyAlignment="1">
      <alignment horizontal="right" vertical="center"/>
    </xf>
    <xf numFmtId="41" fontId="3" fillId="0" borderId="17" xfId="0" applyNumberFormat="1" applyFont="1" applyFill="1" applyBorder="1" applyAlignment="1">
      <alignment horizontal="right" vertical="center"/>
    </xf>
    <xf numFmtId="164" fontId="3" fillId="0" borderId="11" xfId="0" applyNumberFormat="1" applyFont="1" applyFill="1" applyBorder="1" applyAlignment="1">
      <alignment horizontal="right" vertical="center"/>
    </xf>
    <xf numFmtId="41" fontId="3" fillId="2" borderId="2" xfId="0" applyNumberFormat="1" applyFont="1" applyFill="1" applyBorder="1" applyAlignment="1">
      <alignment horizontal="right" vertical="center"/>
    </xf>
    <xf numFmtId="41" fontId="3" fillId="2" borderId="4" xfId="0" applyNumberFormat="1" applyFont="1" applyFill="1" applyBorder="1" applyAlignment="1">
      <alignment horizontal="right" vertical="center"/>
    </xf>
    <xf numFmtId="41" fontId="3" fillId="0" borderId="11" xfId="0" applyNumberFormat="1" applyFont="1" applyBorder="1" applyAlignment="1">
      <alignment horizontal="right" vertical="center"/>
    </xf>
    <xf numFmtId="41" fontId="3" fillId="0" borderId="17" xfId="0" applyNumberFormat="1" applyFont="1" applyBorder="1" applyAlignment="1">
      <alignment horizontal="right" vertical="center"/>
    </xf>
    <xf numFmtId="41" fontId="3" fillId="2" borderId="7" xfId="0" applyNumberFormat="1" applyFont="1" applyFill="1" applyBorder="1" applyAlignment="1">
      <alignment horizontal="right" vertical="center"/>
    </xf>
    <xf numFmtId="41" fontId="3" fillId="2" borderId="8" xfId="0" applyNumberFormat="1" applyFont="1" applyFill="1" applyBorder="1" applyAlignment="1">
      <alignment horizontal="right" vertical="center"/>
    </xf>
    <xf numFmtId="41" fontId="3" fillId="0" borderId="0" xfId="0" applyNumberFormat="1" applyFont="1" applyFill="1" applyBorder="1" applyAlignment="1">
      <alignment horizontal="right" vertical="center"/>
    </xf>
    <xf numFmtId="41" fontId="13" fillId="0" borderId="47" xfId="3" applyNumberFormat="1" applyFont="1" applyFill="1" applyBorder="1" applyAlignment="1">
      <alignment horizontal="center"/>
    </xf>
    <xf numFmtId="41" fontId="13" fillId="0" borderId="48" xfId="3" applyNumberFormat="1" applyFont="1" applyFill="1" applyBorder="1" applyAlignment="1">
      <alignment horizontal="center"/>
    </xf>
    <xf numFmtId="41" fontId="13" fillId="0" borderId="48" xfId="3" applyNumberFormat="1" applyFont="1" applyFill="1" applyBorder="1" applyAlignment="1">
      <alignment horizontal="center" vertical="center"/>
    </xf>
    <xf numFmtId="41" fontId="13" fillId="0" borderId="48" xfId="3" applyNumberFormat="1" applyFont="1" applyFill="1" applyBorder="1" applyAlignment="1">
      <alignment horizontal="center" wrapText="1"/>
    </xf>
    <xf numFmtId="41" fontId="12" fillId="0" borderId="48" xfId="3" applyNumberFormat="1" applyFont="1" applyFill="1" applyBorder="1" applyAlignment="1">
      <alignment horizontal="center"/>
    </xf>
    <xf numFmtId="41" fontId="13" fillId="0" borderId="2" xfId="2" applyNumberFormat="1" applyFont="1" applyBorder="1" applyAlignment="1">
      <alignment horizontal="right"/>
    </xf>
    <xf numFmtId="41" fontId="13" fillId="0" borderId="4" xfId="2" applyNumberFormat="1" applyFont="1" applyBorder="1" applyAlignment="1">
      <alignment horizontal="right"/>
    </xf>
    <xf numFmtId="41" fontId="12" fillId="0" borderId="2" xfId="2" applyNumberFormat="1" applyFont="1" applyBorder="1" applyAlignment="1">
      <alignment vertical="center"/>
    </xf>
    <xf numFmtId="41" fontId="12" fillId="0" borderId="4" xfId="2" applyNumberFormat="1" applyFont="1" applyBorder="1" applyAlignment="1">
      <alignment vertical="center"/>
    </xf>
    <xf numFmtId="41" fontId="12" fillId="0" borderId="8" xfId="2" applyNumberFormat="1" applyFont="1" applyBorder="1" applyAlignment="1">
      <alignment vertical="center"/>
    </xf>
    <xf numFmtId="41" fontId="12" fillId="0" borderId="0" xfId="2" applyNumberFormat="1" applyFont="1" applyBorder="1" applyAlignment="1">
      <alignment vertical="center"/>
    </xf>
    <xf numFmtId="41" fontId="3" fillId="0" borderId="2" xfId="1" applyNumberFormat="1" applyFont="1" applyBorder="1" applyAlignment="1">
      <alignment horizontal="right"/>
    </xf>
    <xf numFmtId="41" fontId="3" fillId="0" borderId="14" xfId="1" applyNumberFormat="1" applyFont="1" applyBorder="1" applyAlignment="1">
      <alignment horizontal="right"/>
    </xf>
    <xf numFmtId="41" fontId="3" fillId="0" borderId="4" xfId="1" applyNumberFormat="1" applyFont="1" applyBorder="1" applyAlignment="1">
      <alignment horizontal="right"/>
    </xf>
    <xf numFmtId="0" fontId="2" fillId="0" borderId="0" xfId="0" applyFont="1"/>
    <xf numFmtId="164" fontId="12" fillId="0" borderId="49" xfId="3" applyNumberFormat="1" applyFont="1" applyFill="1" applyBorder="1" applyAlignment="1">
      <alignment horizontal="center"/>
    </xf>
    <xf numFmtId="41" fontId="13" fillId="0" borderId="47" xfId="0" applyNumberFormat="1" applyFont="1" applyBorder="1" applyAlignment="1">
      <alignment horizontal="right" vertical="center"/>
    </xf>
    <xf numFmtId="41" fontId="13" fillId="0" borderId="48" xfId="0" applyNumberFormat="1" applyFont="1" applyBorder="1" applyAlignment="1">
      <alignment horizontal="right" vertical="center"/>
    </xf>
    <xf numFmtId="164" fontId="13" fillId="0" borderId="48" xfId="0" applyNumberFormat="1" applyFont="1" applyBorder="1" applyAlignment="1">
      <alignment horizontal="right" vertical="center"/>
    </xf>
    <xf numFmtId="164" fontId="3" fillId="0" borderId="17" xfId="0" applyNumberFormat="1" applyFont="1" applyFill="1" applyBorder="1" applyAlignment="1">
      <alignment horizontal="right" vertical="center"/>
    </xf>
    <xf numFmtId="0" fontId="6" fillId="0" borderId="0" xfId="0" applyFont="1"/>
    <xf numFmtId="41" fontId="3" fillId="0" borderId="4" xfId="1" applyNumberFormat="1" applyFont="1" applyBorder="1" applyAlignment="1"/>
    <xf numFmtId="41" fontId="12" fillId="0" borderId="2" xfId="2" applyNumberFormat="1" applyFont="1" applyBorder="1" applyAlignment="1">
      <alignment horizontal="right" vertical="center"/>
    </xf>
    <xf numFmtId="41" fontId="12" fillId="0" borderId="4" xfId="2" applyNumberFormat="1" applyFont="1" applyBorder="1" applyAlignment="1">
      <alignment horizontal="right" vertical="center"/>
    </xf>
    <xf numFmtId="41" fontId="13" fillId="0" borderId="2" xfId="2" applyNumberFormat="1" applyFont="1" applyBorder="1" applyAlignment="1"/>
    <xf numFmtId="41" fontId="13" fillId="0" borderId="4" xfId="2" applyNumberFormat="1" applyFont="1" applyBorder="1" applyAlignment="1"/>
    <xf numFmtId="41" fontId="12" fillId="0" borderId="4" xfId="2" applyNumberFormat="1" applyFont="1" applyBorder="1" applyAlignment="1"/>
    <xf numFmtId="41" fontId="12" fillId="0" borderId="7" xfId="2" applyNumberFormat="1" applyFont="1" applyBorder="1" applyAlignment="1">
      <alignment vertical="center"/>
    </xf>
    <xf numFmtId="41" fontId="12" fillId="0" borderId="51" xfId="2" applyNumberFormat="1" applyFont="1" applyBorder="1" applyAlignment="1">
      <alignment horizontal="right" vertical="center"/>
    </xf>
    <xf numFmtId="41" fontId="12" fillId="0" borderId="52" xfId="2" applyNumberFormat="1" applyFont="1" applyBorder="1" applyAlignment="1">
      <alignment horizontal="right" vertical="center"/>
    </xf>
    <xf numFmtId="41" fontId="12" fillId="0" borderId="7" xfId="2" applyNumberFormat="1" applyFont="1" applyBorder="1" applyAlignment="1">
      <alignment horizontal="right" vertical="center"/>
    </xf>
    <xf numFmtId="41" fontId="12" fillId="0" borderId="8" xfId="2" applyNumberFormat="1" applyFont="1" applyBorder="1" applyAlignment="1">
      <alignment horizontal="right" vertical="center"/>
    </xf>
    <xf numFmtId="0" fontId="6" fillId="0" borderId="0" xfId="1" applyFont="1" applyAlignment="1"/>
    <xf numFmtId="0" fontId="14" fillId="0" borderId="0" xfId="0" applyFont="1" applyFill="1" applyAlignment="1"/>
    <xf numFmtId="0" fontId="6" fillId="0" borderId="0" xfId="2" applyFont="1" applyAlignment="1"/>
    <xf numFmtId="0" fontId="3" fillId="0" borderId="0" xfId="3" applyFont="1" applyAlignment="1">
      <alignment vertical="center"/>
    </xf>
    <xf numFmtId="0" fontId="6" fillId="0" borderId="0" xfId="3" applyFont="1" applyAlignment="1"/>
    <xf numFmtId="0" fontId="14" fillId="0" borderId="0" xfId="0" applyFont="1" applyFill="1" applyAlignment="1">
      <alignment horizontal="center"/>
    </xf>
    <xf numFmtId="0" fontId="2" fillId="0" borderId="23" xfId="0" applyFont="1" applyBorder="1"/>
    <xf numFmtId="0" fontId="2" fillId="0" borderId="2" xfId="0" applyFont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1" xfId="0" applyFont="1" applyBorder="1"/>
    <xf numFmtId="0" fontId="3" fillId="0" borderId="20" xfId="0" applyFont="1" applyBorder="1" applyAlignment="1">
      <alignment wrapText="1"/>
    </xf>
    <xf numFmtId="0" fontId="3" fillId="0" borderId="18" xfId="0" applyFont="1" applyBorder="1" applyAlignment="1">
      <alignment wrapText="1"/>
    </xf>
    <xf numFmtId="0" fontId="3" fillId="0" borderId="19" xfId="0" applyFont="1" applyBorder="1" applyAlignment="1">
      <alignment wrapText="1"/>
    </xf>
    <xf numFmtId="0" fontId="3" fillId="2" borderId="24" xfId="0" applyFont="1" applyFill="1" applyBorder="1"/>
    <xf numFmtId="0" fontId="3" fillId="2" borderId="7" xfId="0" applyFont="1" applyFill="1" applyBorder="1"/>
    <xf numFmtId="0" fontId="2" fillId="0" borderId="0" xfId="0" applyFont="1" applyAlignment="1">
      <alignment horizontal="left" vertical="center"/>
    </xf>
    <xf numFmtId="0" fontId="3" fillId="0" borderId="23" xfId="0" applyFont="1" applyBorder="1"/>
    <xf numFmtId="0" fontId="3" fillId="0" borderId="2" xfId="0" applyFont="1" applyBorder="1"/>
    <xf numFmtId="0" fontId="12" fillId="0" borderId="20" xfId="0" applyFont="1" applyBorder="1" applyAlignment="1">
      <alignment horizontal="left"/>
    </xf>
    <xf numFmtId="0" fontId="12" fillId="0" borderId="18" xfId="0" applyFont="1" applyBorder="1" applyAlignment="1">
      <alignment horizontal="left"/>
    </xf>
    <xf numFmtId="0" fontId="12" fillId="0" borderId="19" xfId="0" applyFont="1" applyBorder="1" applyAlignment="1">
      <alignment horizontal="left"/>
    </xf>
    <xf numFmtId="0" fontId="3" fillId="0" borderId="23" xfId="0" applyFont="1" applyBorder="1" applyAlignment="1"/>
    <xf numFmtId="0" fontId="3" fillId="0" borderId="2" xfId="0" applyFont="1" applyBorder="1" applyAlignment="1"/>
    <xf numFmtId="0" fontId="3" fillId="0" borderId="20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50" xfId="0" applyFont="1" applyBorder="1" applyAlignment="1">
      <alignment horizontal="center"/>
    </xf>
    <xf numFmtId="0" fontId="3" fillId="0" borderId="20" xfId="0" applyFont="1" applyBorder="1"/>
    <xf numFmtId="0" fontId="3" fillId="0" borderId="3" xfId="0" applyFont="1" applyBorder="1"/>
    <xf numFmtId="0" fontId="3" fillId="2" borderId="29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2" fillId="0" borderId="20" xfId="0" applyFont="1" applyBorder="1"/>
    <xf numFmtId="0" fontId="2" fillId="0" borderId="18" xfId="0" applyFont="1" applyBorder="1"/>
    <xf numFmtId="0" fontId="2" fillId="0" borderId="19" xfId="0" applyFont="1" applyBorder="1"/>
    <xf numFmtId="0" fontId="4" fillId="0" borderId="6" xfId="0" applyFont="1" applyFill="1" applyBorder="1" applyAlignment="1">
      <alignment horizontal="center" vertical="justify"/>
    </xf>
    <xf numFmtId="0" fontId="14" fillId="0" borderId="0" xfId="0" applyFont="1" applyFill="1" applyAlignment="1">
      <alignment horizontal="center"/>
    </xf>
    <xf numFmtId="0" fontId="3" fillId="0" borderId="30" xfId="0" applyFont="1" applyBorder="1"/>
    <xf numFmtId="0" fontId="3" fillId="0" borderId="21" xfId="0" applyFont="1" applyBorder="1"/>
    <xf numFmtId="0" fontId="2" fillId="0" borderId="5" xfId="0" applyFont="1" applyBorder="1"/>
    <xf numFmtId="0" fontId="2" fillId="0" borderId="13" xfId="0" applyFont="1" applyBorder="1"/>
    <xf numFmtId="0" fontId="2" fillId="0" borderId="3" xfId="0" applyFont="1" applyBorder="1"/>
    <xf numFmtId="0" fontId="3" fillId="0" borderId="31" xfId="0" applyFont="1" applyBorder="1"/>
    <xf numFmtId="0" fontId="3" fillId="0" borderId="9" xfId="0" applyFont="1" applyBorder="1"/>
    <xf numFmtId="0" fontId="2" fillId="0" borderId="20" xfId="0" applyFont="1" applyBorder="1" applyAlignment="1">
      <alignment wrapText="1"/>
    </xf>
    <xf numFmtId="0" fontId="2" fillId="0" borderId="18" xfId="0" applyFont="1" applyBorder="1" applyAlignment="1">
      <alignment wrapText="1"/>
    </xf>
    <xf numFmtId="0" fontId="2" fillId="0" borderId="19" xfId="0" applyFont="1" applyBorder="1" applyAlignment="1">
      <alignment wrapText="1"/>
    </xf>
    <xf numFmtId="0" fontId="3" fillId="0" borderId="18" xfId="0" applyFont="1" applyBorder="1"/>
    <xf numFmtId="0" fontId="3" fillId="0" borderId="19" xfId="0" applyFont="1" applyBorder="1"/>
    <xf numFmtId="0" fontId="3" fillId="2" borderId="23" xfId="0" applyFont="1" applyFill="1" applyBorder="1"/>
    <xf numFmtId="0" fontId="3" fillId="2" borderId="2" xfId="0" applyFont="1" applyFill="1" applyBorder="1"/>
    <xf numFmtId="0" fontId="12" fillId="0" borderId="20" xfId="3" applyFont="1" applyBorder="1" applyAlignment="1">
      <alignment horizontal="left" wrapText="1"/>
    </xf>
    <xf numFmtId="0" fontId="12" fillId="0" borderId="18" xfId="3" applyFont="1" applyBorder="1" applyAlignment="1">
      <alignment horizontal="left" wrapText="1"/>
    </xf>
    <xf numFmtId="0" fontId="13" fillId="0" borderId="20" xfId="3" applyFont="1" applyBorder="1" applyAlignment="1">
      <alignment horizontal="left" wrapText="1"/>
    </xf>
    <xf numFmtId="0" fontId="13" fillId="0" borderId="18" xfId="3" applyFont="1" applyBorder="1" applyAlignment="1">
      <alignment horizontal="left" wrapText="1"/>
    </xf>
    <xf numFmtId="0" fontId="13" fillId="0" borderId="33" xfId="3" applyFont="1" applyBorder="1" applyAlignment="1">
      <alignment horizontal="left" wrapText="1"/>
    </xf>
    <xf numFmtId="0" fontId="13" fillId="0" borderId="34" xfId="3" applyFont="1" applyBorder="1" applyAlignment="1">
      <alignment horizontal="left" wrapText="1"/>
    </xf>
    <xf numFmtId="0" fontId="12" fillId="0" borderId="20" xfId="3" applyFont="1" applyBorder="1" applyAlignment="1">
      <alignment wrapText="1"/>
    </xf>
    <xf numFmtId="0" fontId="12" fillId="0" borderId="18" xfId="3" applyFont="1" applyBorder="1" applyAlignment="1">
      <alignment wrapText="1"/>
    </xf>
    <xf numFmtId="0" fontId="13" fillId="0" borderId="20" xfId="3" applyFont="1" applyBorder="1" applyAlignment="1">
      <alignment horizontal="left"/>
    </xf>
    <xf numFmtId="0" fontId="13" fillId="0" borderId="18" xfId="3" applyFont="1" applyBorder="1" applyAlignment="1">
      <alignment horizontal="left"/>
    </xf>
    <xf numFmtId="0" fontId="12" fillId="0" borderId="20" xfId="3" applyFont="1" applyBorder="1" applyAlignment="1">
      <alignment horizontal="left"/>
    </xf>
    <xf numFmtId="0" fontId="12" fillId="0" borderId="18" xfId="3" applyFont="1" applyBorder="1" applyAlignment="1">
      <alignment horizontal="left"/>
    </xf>
    <xf numFmtId="0" fontId="12" fillId="2" borderId="32" xfId="3" applyFont="1" applyFill="1" applyBorder="1" applyAlignment="1">
      <alignment horizontal="center" vertical="center"/>
    </xf>
    <xf numFmtId="0" fontId="12" fillId="2" borderId="27" xfId="3" applyFont="1" applyFill="1" applyBorder="1" applyAlignment="1">
      <alignment horizontal="center" vertical="center"/>
    </xf>
    <xf numFmtId="0" fontId="12" fillId="2" borderId="28" xfId="3" applyFont="1" applyFill="1" applyBorder="1" applyAlignment="1">
      <alignment horizontal="center" vertical="center"/>
    </xf>
    <xf numFmtId="0" fontId="13" fillId="0" borderId="30" xfId="3" applyFont="1" applyBorder="1" applyAlignment="1">
      <alignment horizontal="left"/>
    </xf>
    <xf numFmtId="0" fontId="13" fillId="0" borderId="1" xfId="3" applyFont="1" applyBorder="1" applyAlignment="1">
      <alignment horizontal="left"/>
    </xf>
    <xf numFmtId="0" fontId="13" fillId="0" borderId="20" xfId="2" applyFont="1" applyBorder="1" applyAlignment="1"/>
    <xf numFmtId="0" fontId="13" fillId="0" borderId="3" xfId="2" applyFont="1" applyBorder="1" applyAlignment="1"/>
    <xf numFmtId="0" fontId="12" fillId="0" borderId="23" xfId="2" applyFont="1" applyBorder="1" applyAlignment="1">
      <alignment vertical="center" wrapText="1"/>
    </xf>
    <xf numFmtId="0" fontId="12" fillId="0" borderId="2" xfId="2" applyFont="1" applyBorder="1" applyAlignment="1">
      <alignment vertical="center" wrapText="1"/>
    </xf>
    <xf numFmtId="0" fontId="12" fillId="0" borderId="20" xfId="2" applyFont="1" applyBorder="1" applyAlignment="1">
      <alignment horizontal="left" vertical="center" wrapText="1"/>
    </xf>
    <xf numFmtId="0" fontId="12" fillId="0" borderId="18" xfId="2" applyFont="1" applyBorder="1" applyAlignment="1">
      <alignment horizontal="left" vertical="center" wrapText="1"/>
    </xf>
    <xf numFmtId="0" fontId="12" fillId="0" borderId="19" xfId="2" applyFont="1" applyBorder="1" applyAlignment="1">
      <alignment horizontal="left" vertical="center" wrapText="1"/>
    </xf>
    <xf numFmtId="0" fontId="13" fillId="0" borderId="20" xfId="2" applyFont="1" applyBorder="1" applyAlignment="1">
      <alignment horizontal="left" indent="4"/>
    </xf>
    <xf numFmtId="0" fontId="13" fillId="0" borderId="3" xfId="2" applyFont="1" applyBorder="1" applyAlignment="1">
      <alignment horizontal="left" indent="4"/>
    </xf>
    <xf numFmtId="49" fontId="12" fillId="0" borderId="11" xfId="2" applyNumberFormat="1" applyFont="1" applyBorder="1" applyAlignment="1">
      <alignment horizontal="center" vertical="center"/>
    </xf>
    <xf numFmtId="49" fontId="12" fillId="0" borderId="14" xfId="2" applyNumberFormat="1" applyFont="1" applyBorder="1" applyAlignment="1">
      <alignment horizontal="center" vertical="center"/>
    </xf>
    <xf numFmtId="0" fontId="13" fillId="0" borderId="20" xfId="2" applyFont="1" applyBorder="1" applyAlignment="1">
      <alignment horizontal="left" wrapText="1" indent="4"/>
    </xf>
    <xf numFmtId="0" fontId="13" fillId="0" borderId="18" xfId="2" applyFont="1" applyBorder="1" applyAlignment="1">
      <alignment horizontal="left" wrapText="1" indent="4"/>
    </xf>
    <xf numFmtId="0" fontId="13" fillId="0" borderId="19" xfId="2" applyFont="1" applyBorder="1" applyAlignment="1">
      <alignment horizontal="left" wrapText="1" indent="4"/>
    </xf>
    <xf numFmtId="0" fontId="12" fillId="0" borderId="20" xfId="2" applyFont="1" applyBorder="1" applyAlignment="1">
      <alignment vertical="center" wrapText="1"/>
    </xf>
    <xf numFmtId="0" fontId="12" fillId="0" borderId="3" xfId="2" applyFont="1" applyBorder="1" applyAlignment="1">
      <alignment vertical="center"/>
    </xf>
    <xf numFmtId="0" fontId="3" fillId="0" borderId="0" xfId="2" applyFont="1" applyFill="1" applyAlignment="1">
      <alignment horizontal="center" vertical="center"/>
    </xf>
    <xf numFmtId="0" fontId="12" fillId="0" borderId="33" xfId="2" applyFont="1" applyBorder="1" applyAlignment="1">
      <alignment horizontal="left" vertical="center" wrapText="1"/>
    </xf>
    <xf numFmtId="0" fontId="12" fillId="0" borderId="34" xfId="2" applyFont="1" applyBorder="1" applyAlignment="1">
      <alignment horizontal="left" vertical="center" wrapText="1"/>
    </xf>
    <xf numFmtId="0" fontId="12" fillId="0" borderId="35" xfId="2" applyFont="1" applyBorder="1" applyAlignment="1">
      <alignment horizontal="left" vertical="center" wrapText="1"/>
    </xf>
    <xf numFmtId="0" fontId="13" fillId="0" borderId="18" xfId="2" applyFont="1" applyBorder="1" applyAlignment="1">
      <alignment horizontal="left" indent="4"/>
    </xf>
    <xf numFmtId="0" fontId="13" fillId="0" borderId="19" xfId="2" applyFont="1" applyBorder="1" applyAlignment="1">
      <alignment horizontal="left" indent="4"/>
    </xf>
    <xf numFmtId="0" fontId="12" fillId="0" borderId="20" xfId="2" applyFont="1" applyBorder="1" applyAlignment="1">
      <alignment vertical="center"/>
    </xf>
    <xf numFmtId="0" fontId="12" fillId="2" borderId="29" xfId="2" applyFont="1" applyFill="1" applyBorder="1" applyAlignment="1">
      <alignment horizontal="center" vertical="center"/>
    </xf>
    <xf numFmtId="0" fontId="12" fillId="2" borderId="16" xfId="2" applyFont="1" applyFill="1" applyBorder="1" applyAlignment="1">
      <alignment horizontal="center" vertical="center"/>
    </xf>
    <xf numFmtId="0" fontId="12" fillId="2" borderId="32" xfId="2" applyFont="1" applyFill="1" applyBorder="1" applyAlignment="1">
      <alignment horizontal="center" vertical="center"/>
    </xf>
    <xf numFmtId="0" fontId="12" fillId="2" borderId="27" xfId="2" applyFont="1" applyFill="1" applyBorder="1" applyAlignment="1">
      <alignment horizontal="center" vertical="center"/>
    </xf>
    <xf numFmtId="0" fontId="12" fillId="2" borderId="28" xfId="2" applyFont="1" applyFill="1" applyBorder="1" applyAlignment="1">
      <alignment horizontal="center" vertical="center"/>
    </xf>
    <xf numFmtId="0" fontId="13" fillId="0" borderId="20" xfId="2" applyFont="1" applyBorder="1" applyAlignment="1">
      <alignment horizontal="left" indent="1"/>
    </xf>
    <xf numFmtId="0" fontId="13" fillId="0" borderId="3" xfId="2" applyFont="1" applyBorder="1" applyAlignment="1">
      <alignment horizontal="left" indent="1"/>
    </xf>
    <xf numFmtId="41" fontId="12" fillId="0" borderId="4" xfId="2" applyNumberFormat="1" applyFont="1" applyBorder="1" applyAlignment="1">
      <alignment vertical="center"/>
    </xf>
    <xf numFmtId="41" fontId="12" fillId="0" borderId="2" xfId="2" applyNumberFormat="1" applyFont="1" applyBorder="1" applyAlignment="1">
      <alignment vertical="center"/>
    </xf>
    <xf numFmtId="0" fontId="3" fillId="0" borderId="24" xfId="1" applyFont="1" applyBorder="1" applyAlignment="1">
      <alignment wrapText="1"/>
    </xf>
    <xf numFmtId="0" fontId="3" fillId="0" borderId="7" xfId="1" applyFont="1" applyBorder="1" applyAlignment="1">
      <alignment wrapText="1"/>
    </xf>
    <xf numFmtId="0" fontId="3" fillId="0" borderId="20" xfId="1" applyFont="1" applyBorder="1" applyAlignment="1">
      <alignment wrapText="1"/>
    </xf>
    <xf numFmtId="0" fontId="3" fillId="0" borderId="18" xfId="1" applyFont="1" applyBorder="1" applyAlignment="1">
      <alignment wrapText="1"/>
    </xf>
    <xf numFmtId="0" fontId="3" fillId="0" borderId="19" xfId="1" applyFont="1" applyBorder="1" applyAlignment="1">
      <alignment wrapText="1"/>
    </xf>
    <xf numFmtId="0" fontId="2" fillId="0" borderId="20" xfId="1" applyFont="1" applyBorder="1" applyAlignment="1">
      <alignment wrapText="1"/>
    </xf>
    <xf numFmtId="0" fontId="2" fillId="0" borderId="18" xfId="1" applyFont="1" applyBorder="1" applyAlignment="1">
      <alignment wrapText="1"/>
    </xf>
    <xf numFmtId="0" fontId="2" fillId="0" borderId="19" xfId="1" applyFont="1" applyBorder="1" applyAlignment="1">
      <alignment wrapText="1"/>
    </xf>
    <xf numFmtId="3" fontId="3" fillId="0" borderId="36" xfId="1" applyNumberFormat="1" applyFont="1" applyBorder="1" applyAlignment="1">
      <alignment horizontal="center" vertical="center" wrapText="1"/>
    </xf>
    <xf numFmtId="3" fontId="3" fillId="0" borderId="37" xfId="1" applyNumberFormat="1" applyFont="1" applyBorder="1" applyAlignment="1">
      <alignment horizontal="center" vertical="center" wrapText="1"/>
    </xf>
    <xf numFmtId="3" fontId="3" fillId="0" borderId="38" xfId="1" applyNumberFormat="1" applyFont="1" applyBorder="1" applyAlignment="1">
      <alignment horizontal="center" vertical="center" wrapText="1"/>
    </xf>
    <xf numFmtId="3" fontId="3" fillId="0" borderId="39" xfId="1" applyNumberFormat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0" fontId="2" fillId="0" borderId="26" xfId="1" applyFont="1" applyBorder="1" applyAlignment="1">
      <alignment horizontal="center"/>
    </xf>
    <xf numFmtId="0" fontId="2" fillId="0" borderId="40" xfId="1" applyFont="1" applyBorder="1" applyAlignment="1">
      <alignment horizontal="center"/>
    </xf>
    <xf numFmtId="0" fontId="2" fillId="0" borderId="41" xfId="1" applyFont="1" applyBorder="1" applyAlignment="1">
      <alignment horizontal="center"/>
    </xf>
    <xf numFmtId="0" fontId="2" fillId="0" borderId="42" xfId="1" applyFont="1" applyBorder="1" applyAlignment="1">
      <alignment horizontal="center"/>
    </xf>
    <xf numFmtId="0" fontId="2" fillId="0" borderId="6" xfId="1" applyFont="1" applyBorder="1" applyAlignment="1">
      <alignment horizontal="center"/>
    </xf>
    <xf numFmtId="0" fontId="2" fillId="0" borderId="43" xfId="1" applyFont="1" applyBorder="1" applyAlignment="1">
      <alignment horizontal="center"/>
    </xf>
    <xf numFmtId="0" fontId="3" fillId="0" borderId="36" xfId="1" applyFont="1" applyBorder="1" applyAlignment="1">
      <alignment horizontal="center" vertical="center" wrapText="1"/>
    </xf>
    <xf numFmtId="0" fontId="3" fillId="0" borderId="37" xfId="1" applyFont="1" applyBorder="1" applyAlignment="1">
      <alignment horizontal="center" vertical="center" wrapText="1"/>
    </xf>
    <xf numFmtId="3" fontId="3" fillId="0" borderId="44" xfId="1" applyNumberFormat="1" applyFont="1" applyBorder="1" applyAlignment="1">
      <alignment horizontal="center" vertical="center"/>
    </xf>
    <xf numFmtId="3" fontId="3" fillId="0" borderId="45" xfId="1" applyNumberFormat="1" applyFont="1" applyBorder="1" applyAlignment="1">
      <alignment horizontal="center" vertical="center"/>
    </xf>
    <xf numFmtId="3" fontId="3" fillId="0" borderId="46" xfId="1" applyNumberFormat="1" applyFont="1" applyBorder="1" applyAlignment="1">
      <alignment horizontal="center" vertical="center"/>
    </xf>
    <xf numFmtId="0" fontId="11" fillId="0" borderId="22" xfId="1" applyFont="1" applyBorder="1" applyAlignment="1">
      <alignment wrapText="1"/>
    </xf>
    <xf numFmtId="0" fontId="11" fillId="0" borderId="14" xfId="1" applyFont="1" applyBorder="1" applyAlignment="1">
      <alignment wrapText="1"/>
    </xf>
    <xf numFmtId="0" fontId="3" fillId="0" borderId="23" xfId="1" applyFont="1" applyBorder="1" applyAlignment="1">
      <alignment wrapText="1"/>
    </xf>
    <xf numFmtId="0" fontId="3" fillId="0" borderId="2" xfId="1" applyFont="1" applyBorder="1" applyAlignment="1">
      <alignment wrapText="1"/>
    </xf>
    <xf numFmtId="0" fontId="2" fillId="0" borderId="23" xfId="1" applyFont="1" applyBorder="1" applyAlignment="1">
      <alignment wrapText="1"/>
    </xf>
    <xf numFmtId="0" fontId="2" fillId="0" borderId="2" xfId="1" applyFont="1" applyBorder="1" applyAlignment="1">
      <alignment wrapText="1"/>
    </xf>
    <xf numFmtId="0" fontId="2" fillId="0" borderId="20" xfId="1" applyFont="1" applyBorder="1" applyAlignment="1">
      <alignment horizontal="left" wrapText="1"/>
    </xf>
    <xf numFmtId="0" fontId="2" fillId="0" borderId="18" xfId="1" applyFont="1" applyBorder="1" applyAlignment="1">
      <alignment horizontal="left" wrapText="1"/>
    </xf>
    <xf numFmtId="0" fontId="2" fillId="0" borderId="19" xfId="1" applyFont="1" applyBorder="1" applyAlignment="1">
      <alignment horizontal="left" wrapText="1"/>
    </xf>
    <xf numFmtId="0" fontId="2" fillId="0" borderId="23" xfId="1" applyFont="1" applyBorder="1" applyAlignment="1">
      <alignment horizontal="left" wrapText="1"/>
    </xf>
    <xf numFmtId="0" fontId="2" fillId="0" borderId="2" xfId="1" applyFont="1" applyBorder="1" applyAlignment="1">
      <alignment horizontal="left" wrapText="1"/>
    </xf>
    <xf numFmtId="0" fontId="3" fillId="0" borderId="0" xfId="1" applyFont="1" applyAlignment="1">
      <alignment vertical="center"/>
    </xf>
  </cellXfs>
  <cellStyles count="4">
    <cellStyle name="Обычный" xfId="0" builtinId="0"/>
    <cellStyle name="Обычный_изм" xfId="1"/>
    <cellStyle name="Обычный_одд" xfId="2"/>
    <cellStyle name="Обычный_ф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34"/>
    <pageSetUpPr fitToPage="1"/>
  </sheetPr>
  <dimension ref="A1:IO82"/>
  <sheetViews>
    <sheetView zoomScale="80" zoomScaleNormal="80" workbookViewId="0"/>
  </sheetViews>
  <sheetFormatPr defaultColWidth="8.85546875" defaultRowHeight="12.75" x14ac:dyDescent="0.2"/>
  <cols>
    <col min="1" max="1" width="3.5703125" style="1" customWidth="1"/>
    <col min="2" max="2" width="8.85546875" style="1" customWidth="1"/>
    <col min="3" max="3" width="12" style="1" customWidth="1"/>
    <col min="4" max="4" width="14" style="1" customWidth="1"/>
    <col min="5" max="5" width="20.5703125" style="1" customWidth="1"/>
    <col min="6" max="6" width="10.28515625" style="1" customWidth="1"/>
    <col min="7" max="7" width="9.7109375" style="1" customWidth="1"/>
    <col min="8" max="8" width="16" style="8" customWidth="1"/>
    <col min="9" max="9" width="15.85546875" style="8" customWidth="1"/>
    <col min="10" max="10" width="8.85546875" style="1" customWidth="1"/>
    <col min="11" max="11" width="17.42578125" style="1" customWidth="1"/>
    <col min="12" max="249" width="8.85546875" style="1" customWidth="1"/>
    <col min="250" max="16384" width="8.85546875" style="12"/>
  </cols>
  <sheetData>
    <row r="1" spans="1:249" ht="15.75" x14ac:dyDescent="0.25">
      <c r="A1" s="168" t="s">
        <v>176</v>
      </c>
      <c r="B1" s="162"/>
      <c r="C1" s="162"/>
      <c r="D1" s="162"/>
      <c r="E1" s="162"/>
      <c r="F1" s="162"/>
      <c r="G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2"/>
      <c r="U1" s="162"/>
      <c r="V1" s="162"/>
      <c r="W1" s="162"/>
      <c r="X1" s="162"/>
      <c r="Y1" s="162"/>
      <c r="Z1" s="162"/>
      <c r="AA1" s="162"/>
      <c r="AB1" s="162"/>
      <c r="AC1" s="162"/>
      <c r="AD1" s="162"/>
      <c r="AE1" s="162"/>
      <c r="AF1" s="162"/>
      <c r="AG1" s="162"/>
      <c r="AH1" s="162"/>
      <c r="AI1" s="162"/>
      <c r="AJ1" s="162"/>
      <c r="AK1" s="162"/>
      <c r="AL1" s="162"/>
      <c r="AM1" s="162"/>
      <c r="AN1" s="162"/>
      <c r="AO1" s="162"/>
      <c r="AP1" s="162"/>
      <c r="AQ1" s="162"/>
      <c r="AR1" s="162"/>
      <c r="AS1" s="162"/>
      <c r="AT1" s="162"/>
      <c r="AU1" s="162"/>
      <c r="AV1" s="162"/>
      <c r="AW1" s="162"/>
      <c r="AX1" s="162"/>
      <c r="AY1" s="162"/>
      <c r="AZ1" s="162"/>
      <c r="BA1" s="162"/>
      <c r="BB1" s="162"/>
      <c r="BC1" s="162"/>
      <c r="BD1" s="162"/>
      <c r="BE1" s="162"/>
      <c r="BF1" s="162"/>
      <c r="BG1" s="162"/>
      <c r="BH1" s="162"/>
      <c r="BI1" s="162"/>
      <c r="BJ1" s="162"/>
      <c r="BK1" s="162"/>
      <c r="BL1" s="162"/>
      <c r="BM1" s="162"/>
      <c r="BN1" s="162"/>
      <c r="BO1" s="162"/>
      <c r="BP1" s="162"/>
      <c r="BQ1" s="162"/>
      <c r="BR1" s="162"/>
      <c r="BS1" s="162"/>
      <c r="BT1" s="162"/>
      <c r="BU1" s="162"/>
      <c r="BV1" s="162"/>
      <c r="BW1" s="162"/>
      <c r="BX1" s="162"/>
      <c r="BY1" s="162"/>
      <c r="BZ1" s="162"/>
      <c r="CA1" s="162"/>
      <c r="CB1" s="162"/>
      <c r="CC1" s="162"/>
      <c r="CD1" s="162"/>
      <c r="CE1" s="162"/>
      <c r="CF1" s="162"/>
      <c r="CG1" s="162"/>
      <c r="CH1" s="162"/>
      <c r="CI1" s="162"/>
      <c r="CJ1" s="162"/>
      <c r="CK1" s="162"/>
      <c r="CL1" s="162"/>
      <c r="CM1" s="162"/>
      <c r="CN1" s="162"/>
      <c r="CO1" s="162"/>
      <c r="CP1" s="162"/>
      <c r="CQ1" s="162"/>
      <c r="CR1" s="162"/>
      <c r="CS1" s="162"/>
      <c r="CT1" s="162"/>
      <c r="CU1" s="162"/>
      <c r="CV1" s="162"/>
      <c r="CW1" s="162"/>
      <c r="CX1" s="162"/>
      <c r="CY1" s="162"/>
      <c r="CZ1" s="162"/>
      <c r="DA1" s="162"/>
      <c r="DB1" s="162"/>
      <c r="DC1" s="162"/>
      <c r="DD1" s="162"/>
      <c r="DE1" s="162"/>
      <c r="DF1" s="162"/>
      <c r="DG1" s="162"/>
      <c r="DH1" s="162"/>
      <c r="DI1" s="162"/>
      <c r="DJ1" s="162"/>
      <c r="DK1" s="162"/>
      <c r="DL1" s="162"/>
      <c r="DM1" s="162"/>
      <c r="DN1" s="162"/>
      <c r="DO1" s="162"/>
      <c r="DP1" s="162"/>
      <c r="DQ1" s="162"/>
      <c r="DR1" s="162"/>
      <c r="DS1" s="162"/>
      <c r="DT1" s="162"/>
      <c r="DU1" s="162"/>
      <c r="DV1" s="162"/>
      <c r="DW1" s="162"/>
      <c r="DX1" s="162"/>
      <c r="DY1" s="162"/>
      <c r="DZ1" s="162"/>
      <c r="EA1" s="162"/>
      <c r="EB1" s="162"/>
      <c r="EC1" s="162"/>
      <c r="ED1" s="162"/>
      <c r="EE1" s="162"/>
      <c r="EF1" s="162"/>
      <c r="EG1" s="162"/>
      <c r="EH1" s="162"/>
      <c r="EI1" s="162"/>
      <c r="EJ1" s="162"/>
      <c r="EK1" s="162"/>
      <c r="EL1" s="162"/>
      <c r="EM1" s="162"/>
      <c r="EN1" s="162"/>
      <c r="EO1" s="162"/>
      <c r="EP1" s="162"/>
      <c r="EQ1" s="162"/>
      <c r="ER1" s="162"/>
      <c r="ES1" s="162"/>
      <c r="ET1" s="162"/>
      <c r="EU1" s="162"/>
      <c r="EV1" s="162"/>
      <c r="EW1" s="162"/>
      <c r="EX1" s="162"/>
      <c r="EY1" s="162"/>
      <c r="EZ1" s="162"/>
      <c r="FA1" s="162"/>
      <c r="FB1" s="162"/>
      <c r="FC1" s="162"/>
      <c r="FD1" s="162"/>
      <c r="FE1" s="162"/>
      <c r="FF1" s="162"/>
      <c r="FG1" s="162"/>
      <c r="FH1" s="162"/>
      <c r="FI1" s="162"/>
      <c r="FJ1" s="162"/>
      <c r="FK1" s="162"/>
      <c r="FL1" s="162"/>
      <c r="FM1" s="162"/>
      <c r="FN1" s="162"/>
      <c r="FO1" s="162"/>
      <c r="FP1" s="162"/>
      <c r="FQ1" s="162"/>
      <c r="FR1" s="162"/>
      <c r="FS1" s="162"/>
      <c r="FT1" s="162"/>
      <c r="FU1" s="162"/>
      <c r="FV1" s="162"/>
      <c r="FW1" s="162"/>
      <c r="FX1" s="162"/>
      <c r="FY1" s="162"/>
      <c r="FZ1" s="162"/>
      <c r="GA1" s="162"/>
      <c r="GB1" s="162"/>
      <c r="GC1" s="162"/>
      <c r="GD1" s="162"/>
      <c r="GE1" s="162"/>
      <c r="GF1" s="162"/>
      <c r="GG1" s="162"/>
      <c r="GH1" s="162"/>
      <c r="GI1" s="162"/>
      <c r="GJ1" s="162"/>
      <c r="GK1" s="162"/>
      <c r="GL1" s="162"/>
      <c r="GM1" s="162"/>
      <c r="GN1" s="162"/>
      <c r="GO1" s="162"/>
      <c r="GP1" s="162"/>
      <c r="GQ1" s="162"/>
      <c r="GR1" s="162"/>
      <c r="GS1" s="162"/>
      <c r="GT1" s="162"/>
      <c r="GU1" s="162"/>
      <c r="GV1" s="162"/>
      <c r="GW1" s="162"/>
      <c r="GX1" s="162"/>
      <c r="GY1" s="162"/>
      <c r="GZ1" s="162"/>
      <c r="HA1" s="162"/>
      <c r="HB1" s="162"/>
      <c r="HC1" s="162"/>
      <c r="HD1" s="162"/>
      <c r="HE1" s="162"/>
      <c r="HF1" s="162"/>
      <c r="HG1" s="162"/>
      <c r="HH1" s="162"/>
      <c r="HI1" s="162"/>
      <c r="HJ1" s="162"/>
      <c r="HK1" s="162"/>
      <c r="HL1" s="162"/>
      <c r="HM1" s="162"/>
      <c r="HN1" s="162"/>
      <c r="HO1" s="162"/>
      <c r="HP1" s="162"/>
      <c r="HQ1" s="162"/>
      <c r="HR1" s="162"/>
      <c r="HS1" s="162"/>
      <c r="HT1" s="162"/>
      <c r="HU1" s="162"/>
      <c r="HV1" s="162"/>
      <c r="HW1" s="162"/>
      <c r="HX1" s="162"/>
      <c r="HY1" s="162"/>
      <c r="HZ1" s="162"/>
      <c r="IA1" s="162"/>
      <c r="IB1" s="162"/>
      <c r="IC1" s="162"/>
      <c r="ID1" s="162"/>
      <c r="IE1" s="162"/>
      <c r="IF1" s="162"/>
      <c r="IG1" s="162"/>
      <c r="IH1" s="162"/>
      <c r="II1" s="162"/>
      <c r="IJ1" s="162"/>
      <c r="IK1" s="162"/>
      <c r="IL1" s="162"/>
      <c r="IM1" s="162"/>
      <c r="IN1" s="162"/>
      <c r="IO1" s="162"/>
    </row>
    <row r="2" spans="1:249" x14ac:dyDescent="0.2">
      <c r="A2" s="162"/>
      <c r="B2" s="162"/>
      <c r="C2" s="162"/>
      <c r="D2" s="162"/>
      <c r="E2" s="162"/>
      <c r="F2" s="162"/>
      <c r="G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2"/>
      <c r="AB2" s="162"/>
      <c r="AC2" s="162"/>
      <c r="AD2" s="162"/>
      <c r="AE2" s="162"/>
      <c r="AF2" s="162"/>
      <c r="AG2" s="162"/>
      <c r="AH2" s="162"/>
      <c r="AI2" s="162"/>
      <c r="AJ2" s="162"/>
      <c r="AK2" s="162"/>
      <c r="AL2" s="162"/>
      <c r="AM2" s="162"/>
      <c r="AN2" s="162"/>
      <c r="AO2" s="162"/>
      <c r="AP2" s="162"/>
      <c r="AQ2" s="162"/>
      <c r="AR2" s="162"/>
      <c r="AS2" s="162"/>
      <c r="AT2" s="162"/>
      <c r="AU2" s="162"/>
      <c r="AV2" s="162"/>
      <c r="AW2" s="162"/>
      <c r="AX2" s="162"/>
      <c r="AY2" s="162"/>
      <c r="AZ2" s="162"/>
      <c r="BA2" s="162"/>
      <c r="BB2" s="162"/>
      <c r="BC2" s="162"/>
      <c r="BD2" s="162"/>
      <c r="BE2" s="162"/>
      <c r="BF2" s="162"/>
      <c r="BG2" s="162"/>
      <c r="BH2" s="162"/>
      <c r="BI2" s="162"/>
      <c r="BJ2" s="162"/>
      <c r="BK2" s="162"/>
      <c r="BL2" s="162"/>
      <c r="BM2" s="162"/>
      <c r="BN2" s="162"/>
      <c r="BO2" s="162"/>
      <c r="BP2" s="162"/>
      <c r="BQ2" s="162"/>
      <c r="BR2" s="162"/>
      <c r="BS2" s="162"/>
      <c r="BT2" s="162"/>
      <c r="BU2" s="162"/>
      <c r="BV2" s="162"/>
      <c r="BW2" s="162"/>
      <c r="BX2" s="162"/>
      <c r="BY2" s="162"/>
      <c r="BZ2" s="162"/>
      <c r="CA2" s="162"/>
      <c r="CB2" s="162"/>
      <c r="CC2" s="162"/>
      <c r="CD2" s="162"/>
      <c r="CE2" s="162"/>
      <c r="CF2" s="162"/>
      <c r="CG2" s="162"/>
      <c r="CH2" s="162"/>
      <c r="CI2" s="162"/>
      <c r="CJ2" s="162"/>
      <c r="CK2" s="162"/>
      <c r="CL2" s="162"/>
      <c r="CM2" s="162"/>
      <c r="CN2" s="162"/>
      <c r="CO2" s="162"/>
      <c r="CP2" s="162"/>
      <c r="CQ2" s="162"/>
      <c r="CR2" s="162"/>
      <c r="CS2" s="162"/>
      <c r="CT2" s="162"/>
      <c r="CU2" s="162"/>
      <c r="CV2" s="162"/>
      <c r="CW2" s="162"/>
      <c r="CX2" s="162"/>
      <c r="CY2" s="162"/>
      <c r="CZ2" s="162"/>
      <c r="DA2" s="162"/>
      <c r="DB2" s="162"/>
      <c r="DC2" s="162"/>
      <c r="DD2" s="162"/>
      <c r="DE2" s="162"/>
      <c r="DF2" s="162"/>
      <c r="DG2" s="162"/>
      <c r="DH2" s="162"/>
      <c r="DI2" s="162"/>
      <c r="DJ2" s="162"/>
      <c r="DK2" s="162"/>
      <c r="DL2" s="162"/>
      <c r="DM2" s="162"/>
      <c r="DN2" s="162"/>
      <c r="DO2" s="162"/>
      <c r="DP2" s="162"/>
      <c r="DQ2" s="162"/>
      <c r="DR2" s="162"/>
      <c r="DS2" s="162"/>
      <c r="DT2" s="162"/>
      <c r="DU2" s="162"/>
      <c r="DV2" s="162"/>
      <c r="DW2" s="162"/>
      <c r="DX2" s="162"/>
      <c r="DY2" s="162"/>
      <c r="DZ2" s="162"/>
      <c r="EA2" s="162"/>
      <c r="EB2" s="162"/>
      <c r="EC2" s="162"/>
      <c r="ED2" s="162"/>
      <c r="EE2" s="162"/>
      <c r="EF2" s="162"/>
      <c r="EG2" s="162"/>
      <c r="EH2" s="162"/>
      <c r="EI2" s="162"/>
      <c r="EJ2" s="162"/>
      <c r="EK2" s="162"/>
      <c r="EL2" s="162"/>
      <c r="EM2" s="162"/>
      <c r="EN2" s="162"/>
      <c r="EO2" s="162"/>
      <c r="EP2" s="162"/>
      <c r="EQ2" s="162"/>
      <c r="ER2" s="162"/>
      <c r="ES2" s="162"/>
      <c r="ET2" s="162"/>
      <c r="EU2" s="162"/>
      <c r="EV2" s="162"/>
      <c r="EW2" s="162"/>
      <c r="EX2" s="162"/>
      <c r="EY2" s="162"/>
      <c r="EZ2" s="162"/>
      <c r="FA2" s="162"/>
      <c r="FB2" s="162"/>
      <c r="FC2" s="162"/>
      <c r="FD2" s="162"/>
      <c r="FE2" s="162"/>
      <c r="FF2" s="162"/>
      <c r="FG2" s="162"/>
      <c r="FH2" s="162"/>
      <c r="FI2" s="162"/>
      <c r="FJ2" s="162"/>
      <c r="FK2" s="162"/>
      <c r="FL2" s="162"/>
      <c r="FM2" s="162"/>
      <c r="FN2" s="162"/>
      <c r="FO2" s="162"/>
      <c r="FP2" s="162"/>
      <c r="FQ2" s="162"/>
      <c r="FR2" s="162"/>
      <c r="FS2" s="162"/>
      <c r="FT2" s="162"/>
      <c r="FU2" s="162"/>
      <c r="FV2" s="162"/>
      <c r="FW2" s="162"/>
      <c r="FX2" s="162"/>
      <c r="FY2" s="162"/>
      <c r="FZ2" s="162"/>
      <c r="GA2" s="162"/>
      <c r="GB2" s="162"/>
      <c r="GC2" s="162"/>
      <c r="GD2" s="162"/>
      <c r="GE2" s="162"/>
      <c r="GF2" s="162"/>
      <c r="GG2" s="162"/>
      <c r="GH2" s="162"/>
      <c r="GI2" s="162"/>
      <c r="GJ2" s="162"/>
      <c r="GK2" s="162"/>
      <c r="GL2" s="162"/>
      <c r="GM2" s="162"/>
      <c r="GN2" s="162"/>
      <c r="GO2" s="162"/>
      <c r="GP2" s="162"/>
      <c r="GQ2" s="162"/>
      <c r="GR2" s="162"/>
      <c r="GS2" s="162"/>
      <c r="GT2" s="162"/>
      <c r="GU2" s="162"/>
      <c r="GV2" s="162"/>
      <c r="GW2" s="162"/>
      <c r="GX2" s="162"/>
      <c r="GY2" s="162"/>
      <c r="GZ2" s="162"/>
      <c r="HA2" s="162"/>
      <c r="HB2" s="162"/>
      <c r="HC2" s="162"/>
      <c r="HD2" s="162"/>
      <c r="HE2" s="162"/>
      <c r="HF2" s="162"/>
      <c r="HG2" s="162"/>
      <c r="HH2" s="162"/>
      <c r="HI2" s="162"/>
      <c r="HJ2" s="162"/>
      <c r="HK2" s="162"/>
      <c r="HL2" s="162"/>
      <c r="HM2" s="162"/>
      <c r="HN2" s="162"/>
      <c r="HO2" s="162"/>
      <c r="HP2" s="162"/>
      <c r="HQ2" s="162"/>
      <c r="HR2" s="162"/>
      <c r="HS2" s="162"/>
      <c r="HT2" s="162"/>
      <c r="HU2" s="162"/>
      <c r="HV2" s="162"/>
      <c r="HW2" s="162"/>
      <c r="HX2" s="162"/>
      <c r="HY2" s="162"/>
      <c r="HZ2" s="162"/>
      <c r="IA2" s="162"/>
      <c r="IB2" s="162"/>
      <c r="IC2" s="162"/>
      <c r="ID2" s="162"/>
      <c r="IE2" s="162"/>
      <c r="IF2" s="162"/>
      <c r="IG2" s="162"/>
      <c r="IH2" s="162"/>
      <c r="II2" s="162"/>
      <c r="IJ2" s="162"/>
      <c r="IK2" s="162"/>
      <c r="IL2" s="162"/>
      <c r="IM2" s="162"/>
      <c r="IN2" s="162"/>
      <c r="IO2" s="162"/>
    </row>
    <row r="3" spans="1:249" ht="12.75" customHeight="1" x14ac:dyDescent="0.2">
      <c r="A3" s="67"/>
      <c r="B3" s="67"/>
      <c r="C3" s="67"/>
      <c r="D3" s="67"/>
      <c r="E3" s="27"/>
      <c r="F3" s="27"/>
      <c r="G3" s="27"/>
      <c r="H3" s="27"/>
      <c r="I3" s="27"/>
      <c r="J3" s="6"/>
      <c r="K3" s="6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CO3" s="12"/>
      <c r="CP3" s="12"/>
      <c r="CQ3" s="12"/>
      <c r="CR3" s="12"/>
      <c r="CS3" s="12"/>
      <c r="CT3" s="12"/>
      <c r="CU3" s="12"/>
      <c r="CV3" s="12"/>
      <c r="CW3" s="12"/>
      <c r="CX3" s="12"/>
      <c r="CY3" s="12"/>
      <c r="CZ3" s="12"/>
      <c r="DA3" s="12"/>
      <c r="DB3" s="12"/>
      <c r="DC3" s="12"/>
      <c r="DD3" s="12"/>
      <c r="DE3" s="12"/>
      <c r="DF3" s="12"/>
      <c r="DG3" s="12"/>
      <c r="DH3" s="12"/>
      <c r="DI3" s="12"/>
      <c r="DJ3" s="12"/>
      <c r="DK3" s="12"/>
      <c r="DL3" s="12"/>
      <c r="DM3" s="12"/>
      <c r="DN3" s="12"/>
      <c r="DO3" s="12"/>
      <c r="DP3" s="12"/>
      <c r="DQ3" s="12"/>
      <c r="DR3" s="12"/>
      <c r="DS3" s="12"/>
      <c r="DT3" s="12"/>
      <c r="DU3" s="12"/>
      <c r="DV3" s="12"/>
      <c r="DW3" s="12"/>
      <c r="DX3" s="12"/>
      <c r="DY3" s="12"/>
      <c r="DZ3" s="12"/>
      <c r="EA3" s="12"/>
      <c r="EB3" s="12"/>
      <c r="EC3" s="12"/>
      <c r="ED3" s="12"/>
      <c r="EE3" s="12"/>
      <c r="EF3" s="12"/>
      <c r="EG3" s="12"/>
      <c r="EH3" s="12"/>
      <c r="EI3" s="12"/>
      <c r="EJ3" s="12"/>
      <c r="EK3" s="12"/>
      <c r="EL3" s="12"/>
      <c r="EM3" s="12"/>
      <c r="EN3" s="12"/>
      <c r="EO3" s="12"/>
      <c r="EP3" s="12"/>
      <c r="EQ3" s="12"/>
      <c r="ER3" s="12"/>
      <c r="ES3" s="12"/>
      <c r="ET3" s="12"/>
      <c r="EU3" s="12"/>
      <c r="EV3" s="12"/>
      <c r="EW3" s="12"/>
      <c r="EX3" s="12"/>
      <c r="EY3" s="12"/>
      <c r="EZ3" s="12"/>
      <c r="FA3" s="12"/>
      <c r="FB3" s="12"/>
      <c r="FC3" s="12"/>
      <c r="FD3" s="12"/>
      <c r="FE3" s="12"/>
      <c r="FF3" s="12"/>
      <c r="FG3" s="12"/>
      <c r="FH3" s="12"/>
      <c r="FI3" s="12"/>
      <c r="FJ3" s="12"/>
      <c r="FK3" s="12"/>
      <c r="FL3" s="12"/>
      <c r="FM3" s="12"/>
      <c r="FN3" s="12"/>
      <c r="FO3" s="12"/>
      <c r="FP3" s="12"/>
      <c r="FQ3" s="12"/>
      <c r="FR3" s="12"/>
      <c r="FS3" s="12"/>
      <c r="FT3" s="12"/>
      <c r="FU3" s="12"/>
      <c r="FV3" s="12"/>
      <c r="FW3" s="12"/>
      <c r="FX3" s="12"/>
      <c r="FY3" s="12"/>
      <c r="FZ3" s="12"/>
      <c r="GA3" s="12"/>
      <c r="GB3" s="12"/>
      <c r="GC3" s="12"/>
      <c r="GD3" s="12"/>
      <c r="GE3" s="12"/>
      <c r="GF3" s="12"/>
      <c r="GG3" s="12"/>
      <c r="GH3" s="12"/>
      <c r="GI3" s="12"/>
      <c r="GJ3" s="12"/>
      <c r="GK3" s="12"/>
      <c r="GL3" s="12"/>
      <c r="GM3" s="12"/>
      <c r="GN3" s="12"/>
      <c r="GO3" s="12"/>
      <c r="GP3" s="12"/>
      <c r="GQ3" s="12"/>
      <c r="GR3" s="12"/>
      <c r="GS3" s="12"/>
      <c r="GT3" s="12"/>
      <c r="GU3" s="12"/>
      <c r="GV3" s="12"/>
      <c r="GW3" s="12"/>
      <c r="GX3" s="12"/>
      <c r="GY3" s="12"/>
      <c r="GZ3" s="12"/>
      <c r="HA3" s="12"/>
      <c r="HB3" s="12"/>
      <c r="HC3" s="12"/>
      <c r="HD3" s="12"/>
      <c r="HE3" s="12"/>
      <c r="HF3" s="12"/>
      <c r="HG3" s="12"/>
      <c r="HH3" s="12"/>
      <c r="HI3" s="12"/>
      <c r="HJ3" s="12"/>
      <c r="HK3" s="12"/>
      <c r="HL3" s="12"/>
      <c r="HM3" s="12"/>
      <c r="HN3" s="12"/>
      <c r="HO3" s="12"/>
      <c r="HP3" s="12"/>
      <c r="HQ3" s="12"/>
      <c r="HR3" s="12"/>
      <c r="HS3" s="12"/>
      <c r="HT3" s="12"/>
      <c r="HU3" s="12"/>
      <c r="HV3" s="12"/>
      <c r="HW3" s="12"/>
      <c r="HX3" s="12"/>
      <c r="HY3" s="12"/>
      <c r="HZ3" s="12"/>
      <c r="IA3" s="12"/>
      <c r="IB3" s="12"/>
      <c r="IC3" s="12"/>
      <c r="ID3" s="12"/>
      <c r="IE3" s="12"/>
      <c r="IF3" s="12"/>
      <c r="IG3" s="12"/>
      <c r="IH3" s="12"/>
      <c r="II3" s="12"/>
      <c r="IJ3" s="12"/>
      <c r="IK3" s="12"/>
      <c r="IL3" s="12"/>
      <c r="IM3" s="12"/>
      <c r="IN3" s="12"/>
      <c r="IO3" s="12"/>
    </row>
    <row r="4" spans="1:249" ht="12.75" customHeight="1" x14ac:dyDescent="0.2">
      <c r="A4" s="40"/>
      <c r="B4" s="215" t="s">
        <v>73</v>
      </c>
      <c r="C4" s="215"/>
      <c r="D4" s="215"/>
      <c r="E4" s="215"/>
      <c r="F4" s="215"/>
      <c r="G4" s="215"/>
      <c r="H4" s="215"/>
      <c r="I4" s="41"/>
      <c r="J4" s="42"/>
      <c r="K4" s="6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  <c r="IN4" s="12"/>
      <c r="IO4" s="12"/>
    </row>
    <row r="5" spans="1:249" ht="12.75" customHeight="1" x14ac:dyDescent="0.25">
      <c r="A5" s="40"/>
      <c r="B5" s="64"/>
      <c r="C5" s="215" t="s">
        <v>259</v>
      </c>
      <c r="D5" s="215"/>
      <c r="E5" s="215"/>
      <c r="F5" s="215"/>
      <c r="G5" s="215"/>
      <c r="H5" s="185"/>
      <c r="I5" s="62"/>
      <c r="J5" s="42"/>
      <c r="K5" s="6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  <c r="IN5" s="12"/>
      <c r="IO5" s="12"/>
    </row>
    <row r="6" spans="1:249" ht="18.75" customHeight="1" thickBot="1" x14ac:dyDescent="0.25">
      <c r="A6" s="43"/>
      <c r="B6" s="43"/>
      <c r="C6" s="214"/>
      <c r="D6" s="214"/>
      <c r="E6" s="214"/>
      <c r="F6" s="43"/>
      <c r="G6" s="214"/>
      <c r="H6" s="214"/>
      <c r="I6" s="44" t="s">
        <v>74</v>
      </c>
      <c r="J6" s="42"/>
      <c r="K6" s="6"/>
    </row>
    <row r="7" spans="1:249" s="23" customFormat="1" ht="55.5" customHeight="1" thickBot="1" x14ac:dyDescent="0.25">
      <c r="A7" s="209" t="s">
        <v>78</v>
      </c>
      <c r="B7" s="210"/>
      <c r="C7" s="210"/>
      <c r="D7" s="210"/>
      <c r="E7" s="210"/>
      <c r="F7" s="210"/>
      <c r="G7" s="39" t="s">
        <v>77</v>
      </c>
      <c r="H7" s="63" t="s">
        <v>76</v>
      </c>
      <c r="I7" s="63" t="s">
        <v>75</v>
      </c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2"/>
      <c r="BZ7" s="22"/>
      <c r="CA7" s="22"/>
      <c r="CB7" s="22"/>
      <c r="CC7" s="22"/>
      <c r="CD7" s="22"/>
      <c r="CE7" s="22"/>
      <c r="CF7" s="22"/>
      <c r="CG7" s="22"/>
      <c r="CH7" s="22"/>
      <c r="CI7" s="22"/>
      <c r="CJ7" s="22"/>
      <c r="CK7" s="22"/>
      <c r="CL7" s="22"/>
      <c r="CM7" s="22"/>
      <c r="CN7" s="22"/>
      <c r="CO7" s="22"/>
      <c r="CP7" s="22"/>
      <c r="CQ7" s="22"/>
      <c r="CR7" s="22"/>
      <c r="CS7" s="22"/>
      <c r="CT7" s="22"/>
      <c r="CU7" s="22"/>
      <c r="CV7" s="22"/>
      <c r="CW7" s="22"/>
      <c r="CX7" s="22"/>
      <c r="CY7" s="22"/>
      <c r="CZ7" s="22"/>
      <c r="DA7" s="22"/>
      <c r="DB7" s="22"/>
      <c r="DC7" s="22"/>
      <c r="DD7" s="22"/>
      <c r="DE7" s="22"/>
      <c r="DF7" s="22"/>
      <c r="DG7" s="22"/>
      <c r="DH7" s="22"/>
      <c r="DI7" s="22"/>
      <c r="DJ7" s="22"/>
      <c r="DK7" s="22"/>
      <c r="DL7" s="22"/>
      <c r="DM7" s="22"/>
      <c r="DN7" s="22"/>
      <c r="DO7" s="22"/>
      <c r="DP7" s="22"/>
      <c r="DQ7" s="22"/>
      <c r="DR7" s="22"/>
      <c r="DS7" s="22"/>
      <c r="DT7" s="22"/>
      <c r="DU7" s="22"/>
      <c r="DV7" s="22"/>
      <c r="DW7" s="22"/>
      <c r="DX7" s="22"/>
      <c r="DY7" s="22"/>
      <c r="DZ7" s="22"/>
      <c r="EA7" s="22"/>
      <c r="EB7" s="22"/>
      <c r="EC7" s="22"/>
      <c r="ED7" s="22"/>
      <c r="EE7" s="22"/>
      <c r="EF7" s="22"/>
      <c r="EG7" s="22"/>
      <c r="EH7" s="22"/>
      <c r="EI7" s="22"/>
      <c r="EJ7" s="22"/>
      <c r="EK7" s="22"/>
      <c r="EL7" s="22"/>
      <c r="EM7" s="22"/>
      <c r="EN7" s="22"/>
      <c r="EO7" s="22"/>
      <c r="EP7" s="22"/>
      <c r="EQ7" s="22"/>
      <c r="ER7" s="22"/>
      <c r="ES7" s="22"/>
      <c r="ET7" s="22"/>
      <c r="EU7" s="22"/>
      <c r="EV7" s="22"/>
      <c r="EW7" s="22"/>
      <c r="EX7" s="22"/>
      <c r="EY7" s="22"/>
      <c r="EZ7" s="22"/>
      <c r="FA7" s="22"/>
      <c r="FB7" s="22"/>
      <c r="FC7" s="22"/>
      <c r="FD7" s="22"/>
      <c r="FE7" s="22"/>
      <c r="FF7" s="22"/>
      <c r="FG7" s="22"/>
      <c r="FH7" s="22"/>
      <c r="FI7" s="22"/>
      <c r="FJ7" s="22"/>
      <c r="FK7" s="22"/>
      <c r="FL7" s="22"/>
      <c r="FM7" s="22"/>
      <c r="FN7" s="22"/>
      <c r="FO7" s="22"/>
      <c r="FP7" s="22"/>
      <c r="FQ7" s="22"/>
      <c r="FR7" s="22"/>
      <c r="FS7" s="22"/>
      <c r="FT7" s="22"/>
      <c r="FU7" s="22"/>
      <c r="FV7" s="22"/>
      <c r="FW7" s="22"/>
      <c r="FX7" s="22"/>
      <c r="FY7" s="22"/>
      <c r="FZ7" s="22"/>
      <c r="GA7" s="22"/>
      <c r="GB7" s="22"/>
      <c r="GC7" s="22"/>
      <c r="GD7" s="22"/>
      <c r="GE7" s="22"/>
      <c r="GF7" s="22"/>
      <c r="GG7" s="22"/>
      <c r="GH7" s="22"/>
      <c r="GI7" s="22"/>
      <c r="GJ7" s="22"/>
      <c r="GK7" s="22"/>
      <c r="GL7" s="22"/>
      <c r="GM7" s="22"/>
      <c r="GN7" s="22"/>
      <c r="GO7" s="22"/>
      <c r="GP7" s="22"/>
      <c r="GQ7" s="22"/>
      <c r="GR7" s="22"/>
      <c r="GS7" s="22"/>
      <c r="GT7" s="22"/>
      <c r="GU7" s="22"/>
      <c r="GV7" s="22"/>
      <c r="GW7" s="22"/>
      <c r="GX7" s="22"/>
      <c r="GY7" s="22"/>
      <c r="GZ7" s="22"/>
      <c r="HA7" s="22"/>
      <c r="HB7" s="22"/>
      <c r="HC7" s="22"/>
      <c r="HD7" s="22"/>
      <c r="HE7" s="22"/>
      <c r="HF7" s="22"/>
      <c r="HG7" s="22"/>
      <c r="HH7" s="22"/>
      <c r="HI7" s="22"/>
      <c r="HJ7" s="22"/>
      <c r="HK7" s="22"/>
      <c r="HL7" s="22"/>
      <c r="HM7" s="22"/>
      <c r="HN7" s="22"/>
      <c r="HO7" s="22"/>
      <c r="HP7" s="22"/>
      <c r="HQ7" s="22"/>
      <c r="HR7" s="22"/>
      <c r="HS7" s="22"/>
      <c r="HT7" s="22"/>
      <c r="HU7" s="22"/>
      <c r="HV7" s="22"/>
      <c r="HW7" s="22"/>
      <c r="HX7" s="22"/>
      <c r="HY7" s="22"/>
      <c r="HZ7" s="22"/>
      <c r="IA7" s="22"/>
      <c r="IB7" s="22"/>
      <c r="IC7" s="22"/>
      <c r="ID7" s="22"/>
      <c r="IE7" s="22"/>
      <c r="IF7" s="22"/>
      <c r="IG7" s="22"/>
      <c r="IH7" s="22"/>
      <c r="II7" s="22"/>
      <c r="IJ7" s="22"/>
      <c r="IK7" s="22"/>
      <c r="IL7" s="22"/>
      <c r="IM7" s="22"/>
      <c r="IN7" s="22"/>
      <c r="IO7" s="22"/>
    </row>
    <row r="8" spans="1:249" ht="12.75" customHeight="1" x14ac:dyDescent="0.2">
      <c r="A8" s="216" t="s">
        <v>79</v>
      </c>
      <c r="B8" s="217"/>
      <c r="C8" s="217"/>
      <c r="D8" s="217"/>
      <c r="E8" s="217"/>
      <c r="F8" s="217"/>
      <c r="G8" s="38"/>
      <c r="H8" s="71"/>
      <c r="I8" s="72"/>
      <c r="J8" s="6"/>
      <c r="K8" s="6"/>
    </row>
    <row r="9" spans="1:249" ht="12.75" customHeight="1" x14ac:dyDescent="0.2">
      <c r="A9" s="218" t="s">
        <v>80</v>
      </c>
      <c r="B9" s="219"/>
      <c r="C9" s="219"/>
      <c r="D9" s="219"/>
      <c r="E9" s="219"/>
      <c r="F9" s="219"/>
      <c r="G9" s="15" t="s">
        <v>0</v>
      </c>
      <c r="H9" s="134">
        <v>290458</v>
      </c>
      <c r="I9" s="135">
        <v>346014</v>
      </c>
      <c r="J9" s="6"/>
      <c r="K9" s="6"/>
    </row>
    <row r="10" spans="1:249" ht="12.75" customHeight="1" x14ac:dyDescent="0.2">
      <c r="A10" s="211" t="s">
        <v>81</v>
      </c>
      <c r="B10" s="220"/>
      <c r="C10" s="220"/>
      <c r="D10" s="220"/>
      <c r="E10" s="220"/>
      <c r="F10" s="220"/>
      <c r="G10" s="15" t="s">
        <v>1</v>
      </c>
      <c r="H10" s="134">
        <v>0</v>
      </c>
      <c r="I10" s="135">
        <v>0</v>
      </c>
      <c r="J10" s="6"/>
      <c r="K10" s="6"/>
    </row>
    <row r="11" spans="1:249" ht="12.75" customHeight="1" x14ac:dyDescent="0.2">
      <c r="A11" s="211" t="s">
        <v>82</v>
      </c>
      <c r="B11" s="220"/>
      <c r="C11" s="220"/>
      <c r="D11" s="220"/>
      <c r="E11" s="220"/>
      <c r="F11" s="220"/>
      <c r="G11" s="15" t="s">
        <v>2</v>
      </c>
      <c r="H11" s="134">
        <v>0</v>
      </c>
      <c r="I11" s="135">
        <v>0</v>
      </c>
      <c r="J11" s="6"/>
      <c r="K11" s="6"/>
    </row>
    <row r="12" spans="1:249" x14ac:dyDescent="0.2">
      <c r="A12" s="223" t="s">
        <v>83</v>
      </c>
      <c r="B12" s="224"/>
      <c r="C12" s="224"/>
      <c r="D12" s="224"/>
      <c r="E12" s="224"/>
      <c r="F12" s="225"/>
      <c r="G12" s="15" t="s">
        <v>3</v>
      </c>
      <c r="H12" s="134">
        <v>0</v>
      </c>
      <c r="I12" s="135">
        <v>0</v>
      </c>
      <c r="J12" s="6"/>
      <c r="K12" s="6"/>
    </row>
    <row r="13" spans="1:249" x14ac:dyDescent="0.2">
      <c r="A13" s="211" t="s">
        <v>84</v>
      </c>
      <c r="B13" s="220"/>
      <c r="C13" s="220"/>
      <c r="D13" s="220"/>
      <c r="E13" s="220"/>
      <c r="F13" s="220"/>
      <c r="G13" s="15" t="s">
        <v>4</v>
      </c>
      <c r="H13" s="134">
        <v>0</v>
      </c>
      <c r="I13" s="135">
        <v>0</v>
      </c>
      <c r="J13" s="6"/>
      <c r="K13" s="6"/>
    </row>
    <row r="14" spans="1:249" ht="12.75" customHeight="1" x14ac:dyDescent="0.2">
      <c r="A14" s="211" t="s">
        <v>85</v>
      </c>
      <c r="B14" s="220"/>
      <c r="C14" s="220"/>
      <c r="D14" s="220"/>
      <c r="E14" s="220"/>
      <c r="F14" s="220"/>
      <c r="G14" s="15" t="s">
        <v>5</v>
      </c>
      <c r="H14" s="134">
        <v>48461199</v>
      </c>
      <c r="I14" s="135">
        <v>49314801</v>
      </c>
    </row>
    <row r="15" spans="1:249" ht="12.75" customHeight="1" x14ac:dyDescent="0.2">
      <c r="A15" s="211" t="s">
        <v>86</v>
      </c>
      <c r="B15" s="220"/>
      <c r="C15" s="220"/>
      <c r="D15" s="220"/>
      <c r="E15" s="220"/>
      <c r="F15" s="220"/>
      <c r="G15" s="15" t="s">
        <v>6</v>
      </c>
      <c r="H15" s="134">
        <v>2747995</v>
      </c>
      <c r="I15" s="135">
        <v>1953650</v>
      </c>
      <c r="J15" s="8"/>
    </row>
    <row r="16" spans="1:249" ht="12.75" customHeight="1" x14ac:dyDescent="0.2">
      <c r="A16" s="211" t="s">
        <v>87</v>
      </c>
      <c r="B16" s="220"/>
      <c r="C16" s="220"/>
      <c r="D16" s="220"/>
      <c r="E16" s="220"/>
      <c r="F16" s="220"/>
      <c r="G16" s="60" t="s">
        <v>40</v>
      </c>
      <c r="H16" s="134">
        <v>64776</v>
      </c>
      <c r="I16" s="135">
        <v>64173</v>
      </c>
    </row>
    <row r="17" spans="1:249" ht="12.75" customHeight="1" x14ac:dyDescent="0.2">
      <c r="A17" s="211" t="s">
        <v>88</v>
      </c>
      <c r="B17" s="220"/>
      <c r="C17" s="220"/>
      <c r="D17" s="220"/>
      <c r="E17" s="220"/>
      <c r="F17" s="220"/>
      <c r="G17" s="60" t="s">
        <v>41</v>
      </c>
      <c r="H17" s="134">
        <v>2196179</v>
      </c>
      <c r="I17" s="135">
        <v>1734433</v>
      </c>
    </row>
    <row r="18" spans="1:249" ht="12.75" customHeight="1" x14ac:dyDescent="0.2">
      <c r="A18" s="211" t="s">
        <v>89</v>
      </c>
      <c r="B18" s="220"/>
      <c r="C18" s="220"/>
      <c r="D18" s="220"/>
      <c r="E18" s="220"/>
      <c r="F18" s="220"/>
      <c r="G18" s="60" t="s">
        <v>42</v>
      </c>
      <c r="H18" s="134">
        <v>4188179</v>
      </c>
      <c r="I18" s="135">
        <v>1424746</v>
      </c>
      <c r="J18" s="8"/>
    </row>
    <row r="19" spans="1:249" ht="12.75" customHeight="1" x14ac:dyDescent="0.2">
      <c r="A19" s="221" t="s">
        <v>90</v>
      </c>
      <c r="B19" s="222"/>
      <c r="C19" s="222"/>
      <c r="D19" s="222"/>
      <c r="E19" s="222"/>
      <c r="F19" s="222"/>
      <c r="G19" s="18" t="s">
        <v>7</v>
      </c>
      <c r="H19" s="136">
        <f>SUM(H9:H18)</f>
        <v>57948786</v>
      </c>
      <c r="I19" s="137">
        <f>SUM(I9:I18)</f>
        <v>54837817</v>
      </c>
    </row>
    <row r="20" spans="1:249" ht="12.75" customHeight="1" x14ac:dyDescent="0.2">
      <c r="A20" s="207" t="s">
        <v>91</v>
      </c>
      <c r="B20" s="208"/>
      <c r="C20" s="208"/>
      <c r="D20" s="208"/>
      <c r="E20" s="208"/>
      <c r="F20" s="208"/>
      <c r="G20" s="18">
        <v>101</v>
      </c>
      <c r="H20" s="136">
        <v>725406</v>
      </c>
      <c r="I20" s="137">
        <v>3716376</v>
      </c>
    </row>
    <row r="21" spans="1:249" ht="12.75" customHeight="1" x14ac:dyDescent="0.2">
      <c r="A21" s="123"/>
      <c r="B21" s="124"/>
      <c r="C21" s="124"/>
      <c r="D21" s="124"/>
      <c r="E21" s="124"/>
      <c r="F21" s="124"/>
      <c r="G21" s="18"/>
      <c r="H21" s="19"/>
      <c r="I21" s="26"/>
      <c r="J21" s="125"/>
      <c r="K21" s="125"/>
      <c r="L21" s="125"/>
      <c r="M21" s="125"/>
      <c r="N21" s="125"/>
      <c r="O21" s="125"/>
      <c r="P21" s="125"/>
      <c r="Q21" s="125"/>
      <c r="R21" s="125"/>
      <c r="S21" s="125"/>
      <c r="T21" s="125"/>
      <c r="U21" s="125"/>
      <c r="V21" s="125"/>
      <c r="W21" s="125"/>
      <c r="X21" s="125"/>
      <c r="Y21" s="125"/>
      <c r="Z21" s="125"/>
      <c r="AA21" s="125"/>
      <c r="AB21" s="125"/>
      <c r="AC21" s="125"/>
      <c r="AD21" s="125"/>
      <c r="AE21" s="125"/>
      <c r="AF21" s="125"/>
      <c r="AG21" s="125"/>
      <c r="AH21" s="125"/>
      <c r="AI21" s="125"/>
      <c r="AJ21" s="125"/>
      <c r="AK21" s="125"/>
      <c r="AL21" s="125"/>
      <c r="AM21" s="125"/>
      <c r="AN21" s="125"/>
      <c r="AO21" s="125"/>
      <c r="AP21" s="125"/>
      <c r="AQ21" s="125"/>
      <c r="AR21" s="125"/>
      <c r="AS21" s="125"/>
      <c r="AT21" s="125"/>
      <c r="AU21" s="125"/>
      <c r="AV21" s="125"/>
      <c r="AW21" s="125"/>
      <c r="AX21" s="125"/>
      <c r="AY21" s="125"/>
      <c r="AZ21" s="125"/>
      <c r="BA21" s="125"/>
      <c r="BB21" s="125"/>
      <c r="BC21" s="125"/>
      <c r="BD21" s="125"/>
      <c r="BE21" s="125"/>
      <c r="BF21" s="125"/>
      <c r="BG21" s="125"/>
      <c r="BH21" s="125"/>
      <c r="BI21" s="125"/>
      <c r="BJ21" s="125"/>
      <c r="BK21" s="125"/>
      <c r="BL21" s="125"/>
      <c r="BM21" s="125"/>
      <c r="BN21" s="125"/>
      <c r="BO21" s="125"/>
      <c r="BP21" s="125"/>
      <c r="BQ21" s="125"/>
      <c r="BR21" s="125"/>
      <c r="BS21" s="125"/>
      <c r="BT21" s="125"/>
      <c r="BU21" s="125"/>
      <c r="BV21" s="125"/>
      <c r="BW21" s="125"/>
      <c r="BX21" s="125"/>
      <c r="BY21" s="125"/>
      <c r="BZ21" s="125"/>
      <c r="CA21" s="125"/>
      <c r="CB21" s="125"/>
      <c r="CC21" s="125"/>
      <c r="CD21" s="125"/>
      <c r="CE21" s="125"/>
      <c r="CF21" s="125"/>
      <c r="CG21" s="125"/>
      <c r="CH21" s="125"/>
      <c r="CI21" s="125"/>
      <c r="CJ21" s="125"/>
      <c r="CK21" s="125"/>
      <c r="CL21" s="125"/>
      <c r="CM21" s="125"/>
      <c r="CN21" s="125"/>
      <c r="CO21" s="125"/>
      <c r="CP21" s="125"/>
      <c r="CQ21" s="125"/>
      <c r="CR21" s="125"/>
      <c r="CS21" s="125"/>
      <c r="CT21" s="125"/>
      <c r="CU21" s="125"/>
      <c r="CV21" s="125"/>
      <c r="CW21" s="125"/>
      <c r="CX21" s="125"/>
      <c r="CY21" s="125"/>
      <c r="CZ21" s="125"/>
      <c r="DA21" s="125"/>
      <c r="DB21" s="125"/>
      <c r="DC21" s="125"/>
      <c r="DD21" s="125"/>
      <c r="DE21" s="125"/>
      <c r="DF21" s="125"/>
      <c r="DG21" s="125"/>
      <c r="DH21" s="125"/>
      <c r="DI21" s="125"/>
      <c r="DJ21" s="125"/>
      <c r="DK21" s="125"/>
      <c r="DL21" s="125"/>
      <c r="DM21" s="125"/>
      <c r="DN21" s="125"/>
      <c r="DO21" s="125"/>
      <c r="DP21" s="125"/>
      <c r="DQ21" s="125"/>
      <c r="DR21" s="125"/>
      <c r="DS21" s="125"/>
      <c r="DT21" s="125"/>
      <c r="DU21" s="125"/>
      <c r="DV21" s="125"/>
      <c r="DW21" s="125"/>
      <c r="DX21" s="125"/>
      <c r="DY21" s="125"/>
      <c r="DZ21" s="125"/>
      <c r="EA21" s="125"/>
      <c r="EB21" s="125"/>
      <c r="EC21" s="125"/>
      <c r="ED21" s="125"/>
      <c r="EE21" s="125"/>
      <c r="EF21" s="125"/>
      <c r="EG21" s="125"/>
      <c r="EH21" s="125"/>
      <c r="EI21" s="125"/>
      <c r="EJ21" s="125"/>
      <c r="EK21" s="125"/>
      <c r="EL21" s="125"/>
      <c r="EM21" s="125"/>
      <c r="EN21" s="125"/>
      <c r="EO21" s="125"/>
      <c r="EP21" s="125"/>
      <c r="EQ21" s="125"/>
      <c r="ER21" s="125"/>
      <c r="ES21" s="125"/>
      <c r="ET21" s="125"/>
      <c r="EU21" s="125"/>
      <c r="EV21" s="125"/>
      <c r="EW21" s="125"/>
      <c r="EX21" s="125"/>
      <c r="EY21" s="125"/>
      <c r="EZ21" s="125"/>
      <c r="FA21" s="125"/>
      <c r="FB21" s="125"/>
      <c r="FC21" s="125"/>
      <c r="FD21" s="125"/>
      <c r="FE21" s="125"/>
      <c r="FF21" s="125"/>
      <c r="FG21" s="125"/>
      <c r="FH21" s="125"/>
      <c r="FI21" s="125"/>
      <c r="FJ21" s="125"/>
      <c r="FK21" s="125"/>
      <c r="FL21" s="125"/>
      <c r="FM21" s="125"/>
      <c r="FN21" s="125"/>
      <c r="FO21" s="125"/>
      <c r="FP21" s="125"/>
      <c r="FQ21" s="125"/>
      <c r="FR21" s="125"/>
      <c r="FS21" s="125"/>
      <c r="FT21" s="125"/>
      <c r="FU21" s="125"/>
      <c r="FV21" s="125"/>
      <c r="FW21" s="125"/>
      <c r="FX21" s="125"/>
      <c r="FY21" s="125"/>
      <c r="FZ21" s="125"/>
      <c r="GA21" s="125"/>
      <c r="GB21" s="125"/>
      <c r="GC21" s="125"/>
      <c r="GD21" s="125"/>
      <c r="GE21" s="125"/>
      <c r="GF21" s="125"/>
      <c r="GG21" s="125"/>
      <c r="GH21" s="125"/>
      <c r="GI21" s="125"/>
      <c r="GJ21" s="125"/>
      <c r="GK21" s="125"/>
      <c r="GL21" s="125"/>
      <c r="GM21" s="125"/>
      <c r="GN21" s="125"/>
      <c r="GO21" s="125"/>
      <c r="GP21" s="125"/>
      <c r="GQ21" s="125"/>
      <c r="GR21" s="125"/>
      <c r="GS21" s="125"/>
      <c r="GT21" s="125"/>
      <c r="GU21" s="125"/>
      <c r="GV21" s="125"/>
      <c r="GW21" s="125"/>
      <c r="GX21" s="125"/>
      <c r="GY21" s="125"/>
      <c r="GZ21" s="125"/>
      <c r="HA21" s="125"/>
      <c r="HB21" s="125"/>
      <c r="HC21" s="125"/>
      <c r="HD21" s="125"/>
      <c r="HE21" s="125"/>
      <c r="HF21" s="125"/>
      <c r="HG21" s="125"/>
      <c r="HH21" s="125"/>
      <c r="HI21" s="125"/>
      <c r="HJ21" s="125"/>
      <c r="HK21" s="125"/>
      <c r="HL21" s="125"/>
      <c r="HM21" s="125"/>
      <c r="HN21" s="125"/>
      <c r="HO21" s="125"/>
      <c r="HP21" s="125"/>
      <c r="HQ21" s="125"/>
      <c r="HR21" s="125"/>
      <c r="HS21" s="125"/>
      <c r="HT21" s="125"/>
      <c r="HU21" s="125"/>
      <c r="HV21" s="125"/>
      <c r="HW21" s="125"/>
      <c r="HX21" s="125"/>
      <c r="HY21" s="125"/>
      <c r="HZ21" s="125"/>
      <c r="IA21" s="125"/>
      <c r="IB21" s="125"/>
      <c r="IC21" s="125"/>
      <c r="ID21" s="125"/>
      <c r="IE21" s="125"/>
      <c r="IF21" s="125"/>
      <c r="IG21" s="125"/>
      <c r="IH21" s="125"/>
      <c r="II21" s="125"/>
      <c r="IJ21" s="125"/>
      <c r="IK21" s="125"/>
      <c r="IL21" s="125"/>
      <c r="IM21" s="125"/>
      <c r="IN21" s="125"/>
      <c r="IO21" s="125"/>
    </row>
    <row r="22" spans="1:249" ht="12.75" customHeight="1" x14ac:dyDescent="0.2">
      <c r="A22" s="207" t="s">
        <v>92</v>
      </c>
      <c r="B22" s="226"/>
      <c r="C22" s="226"/>
      <c r="D22" s="226"/>
      <c r="E22" s="226"/>
      <c r="F22" s="227"/>
      <c r="G22" s="13"/>
      <c r="H22" s="14"/>
      <c r="I22" s="24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  <c r="IN22" s="12"/>
      <c r="IO22" s="12"/>
    </row>
    <row r="23" spans="1:249" ht="12.75" customHeight="1" x14ac:dyDescent="0.2">
      <c r="A23" s="186" t="s">
        <v>81</v>
      </c>
      <c r="B23" s="187"/>
      <c r="C23" s="187"/>
      <c r="D23" s="187"/>
      <c r="E23" s="187"/>
      <c r="F23" s="187"/>
      <c r="G23" s="15">
        <v>110</v>
      </c>
      <c r="H23" s="134">
        <v>0</v>
      </c>
      <c r="I23" s="135">
        <v>0</v>
      </c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  <c r="IN23" s="12"/>
      <c r="IO23" s="12"/>
    </row>
    <row r="24" spans="1:249" ht="12.75" customHeight="1" x14ac:dyDescent="0.2">
      <c r="A24" s="186" t="s">
        <v>82</v>
      </c>
      <c r="B24" s="187"/>
      <c r="C24" s="187"/>
      <c r="D24" s="187"/>
      <c r="E24" s="187"/>
      <c r="F24" s="187"/>
      <c r="G24" s="15">
        <v>111</v>
      </c>
      <c r="H24" s="134">
        <v>0</v>
      </c>
      <c r="I24" s="135">
        <v>0</v>
      </c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  <c r="IN24" s="12"/>
      <c r="IO24" s="12"/>
    </row>
    <row r="25" spans="1:249" ht="12.75" customHeight="1" x14ac:dyDescent="0.2">
      <c r="A25" s="186" t="s">
        <v>93</v>
      </c>
      <c r="B25" s="187"/>
      <c r="C25" s="187"/>
      <c r="D25" s="187"/>
      <c r="E25" s="187"/>
      <c r="F25" s="187"/>
      <c r="G25" s="15">
        <v>113</v>
      </c>
      <c r="H25" s="134">
        <v>0</v>
      </c>
      <c r="I25" s="135">
        <v>0</v>
      </c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  <c r="IN25" s="12"/>
      <c r="IO25" s="12"/>
    </row>
    <row r="26" spans="1:249" ht="12.75" customHeight="1" x14ac:dyDescent="0.2">
      <c r="A26" s="186" t="s">
        <v>94</v>
      </c>
      <c r="B26" s="187"/>
      <c r="C26" s="187"/>
      <c r="D26" s="187"/>
      <c r="E26" s="187"/>
      <c r="F26" s="187"/>
      <c r="G26" s="15">
        <v>114</v>
      </c>
      <c r="H26" s="134"/>
      <c r="I26" s="135">
        <v>10271</v>
      </c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  <c r="IN26" s="12"/>
      <c r="IO26" s="12"/>
    </row>
    <row r="27" spans="1:249" ht="12.75" customHeight="1" x14ac:dyDescent="0.2">
      <c r="A27" s="186" t="s">
        <v>95</v>
      </c>
      <c r="B27" s="187"/>
      <c r="C27" s="187"/>
      <c r="D27" s="187"/>
      <c r="E27" s="187"/>
      <c r="F27" s="187"/>
      <c r="G27" s="15">
        <v>115</v>
      </c>
      <c r="H27" s="134">
        <v>264406</v>
      </c>
      <c r="I27" s="135">
        <v>310800</v>
      </c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  <c r="IN27" s="12"/>
      <c r="IO27" s="12"/>
    </row>
    <row r="28" spans="1:249" ht="12.75" customHeight="1" x14ac:dyDescent="0.2">
      <c r="A28" s="186" t="s">
        <v>96</v>
      </c>
      <c r="B28" s="187"/>
      <c r="C28" s="187"/>
      <c r="D28" s="187"/>
      <c r="E28" s="187"/>
      <c r="F28" s="187"/>
      <c r="G28" s="15">
        <v>116</v>
      </c>
      <c r="H28" s="134">
        <v>3248924</v>
      </c>
      <c r="I28" s="135">
        <v>2796961</v>
      </c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12"/>
      <c r="CI28" s="12"/>
      <c r="CJ28" s="12"/>
      <c r="CK28" s="12"/>
      <c r="CL28" s="12"/>
      <c r="CM28" s="12"/>
      <c r="CN28" s="12"/>
      <c r="CO28" s="12"/>
      <c r="CP28" s="12"/>
      <c r="CQ28" s="12"/>
      <c r="CR28" s="12"/>
      <c r="CS28" s="12"/>
      <c r="CT28" s="12"/>
      <c r="CU28" s="12"/>
      <c r="CV28" s="12"/>
      <c r="CW28" s="12"/>
      <c r="CX28" s="12"/>
      <c r="CY28" s="12"/>
      <c r="CZ28" s="12"/>
      <c r="DA28" s="12"/>
      <c r="DB28" s="12"/>
      <c r="DC28" s="12"/>
      <c r="DD28" s="12"/>
      <c r="DE28" s="12"/>
      <c r="DF28" s="12"/>
      <c r="DG28" s="12"/>
      <c r="DH28" s="12"/>
      <c r="DI28" s="12"/>
      <c r="DJ28" s="12"/>
      <c r="DK28" s="12"/>
      <c r="DL28" s="12"/>
      <c r="DM28" s="12"/>
      <c r="DN28" s="12"/>
      <c r="DO28" s="12"/>
      <c r="DP28" s="12"/>
      <c r="DQ28" s="12"/>
      <c r="DR28" s="12"/>
      <c r="DS28" s="12"/>
      <c r="DT28" s="12"/>
      <c r="DU28" s="12"/>
      <c r="DV28" s="12"/>
      <c r="DW28" s="12"/>
      <c r="DX28" s="12"/>
      <c r="DY28" s="12"/>
      <c r="DZ28" s="12"/>
      <c r="EA28" s="12"/>
      <c r="EB28" s="12"/>
      <c r="EC28" s="12"/>
      <c r="ED28" s="12"/>
      <c r="EE28" s="12"/>
      <c r="EF28" s="12"/>
      <c r="EG28" s="12"/>
      <c r="EH28" s="12"/>
      <c r="EI28" s="12"/>
      <c r="EJ28" s="12"/>
      <c r="EK28" s="12"/>
      <c r="EL28" s="12"/>
      <c r="EM28" s="12"/>
      <c r="EN28" s="12"/>
      <c r="EO28" s="12"/>
      <c r="EP28" s="12"/>
      <c r="EQ28" s="12"/>
      <c r="ER28" s="12"/>
      <c r="ES28" s="12"/>
      <c r="ET28" s="12"/>
      <c r="EU28" s="12"/>
      <c r="EV28" s="12"/>
      <c r="EW28" s="12"/>
      <c r="EX28" s="12"/>
      <c r="EY28" s="12"/>
      <c r="EZ28" s="12"/>
      <c r="FA28" s="12"/>
      <c r="FB28" s="12"/>
      <c r="FC28" s="12"/>
      <c r="FD28" s="12"/>
      <c r="FE28" s="12"/>
      <c r="FF28" s="12"/>
      <c r="FG28" s="12"/>
      <c r="FH28" s="12"/>
      <c r="FI28" s="12"/>
      <c r="FJ28" s="12"/>
      <c r="FK28" s="12"/>
      <c r="FL28" s="12"/>
      <c r="FM28" s="12"/>
      <c r="FN28" s="12"/>
      <c r="FO28" s="12"/>
      <c r="FP28" s="12"/>
      <c r="FQ28" s="12"/>
      <c r="FR28" s="12"/>
      <c r="FS28" s="12"/>
      <c r="FT28" s="12"/>
      <c r="FU28" s="12"/>
      <c r="FV28" s="12"/>
      <c r="FW28" s="12"/>
      <c r="FX28" s="12"/>
      <c r="FY28" s="12"/>
      <c r="FZ28" s="12"/>
      <c r="GA28" s="12"/>
      <c r="GB28" s="12"/>
      <c r="GC28" s="12"/>
      <c r="GD28" s="12"/>
      <c r="GE28" s="12"/>
      <c r="GF28" s="12"/>
      <c r="GG28" s="12"/>
      <c r="GH28" s="12"/>
      <c r="GI28" s="12"/>
      <c r="GJ28" s="12"/>
      <c r="GK28" s="12"/>
      <c r="GL28" s="12"/>
      <c r="GM28" s="12"/>
      <c r="GN28" s="12"/>
      <c r="GO28" s="12"/>
      <c r="GP28" s="12"/>
      <c r="GQ28" s="12"/>
      <c r="GR28" s="12"/>
      <c r="GS28" s="12"/>
      <c r="GT28" s="12"/>
      <c r="GU28" s="12"/>
      <c r="GV28" s="12"/>
      <c r="GW28" s="12"/>
      <c r="GX28" s="12"/>
      <c r="GY28" s="12"/>
      <c r="GZ28" s="12"/>
      <c r="HA28" s="12"/>
      <c r="HB28" s="12"/>
      <c r="HC28" s="12"/>
      <c r="HD28" s="12"/>
      <c r="HE28" s="12"/>
      <c r="HF28" s="12"/>
      <c r="HG28" s="12"/>
      <c r="HH28" s="12"/>
      <c r="HI28" s="12"/>
      <c r="HJ28" s="12"/>
      <c r="HK28" s="12"/>
      <c r="HL28" s="12"/>
      <c r="HM28" s="12"/>
      <c r="HN28" s="12"/>
      <c r="HO28" s="12"/>
      <c r="HP28" s="12"/>
      <c r="HQ28" s="12"/>
      <c r="HR28" s="12"/>
      <c r="HS28" s="12"/>
      <c r="HT28" s="12"/>
      <c r="HU28" s="12"/>
      <c r="HV28" s="12"/>
      <c r="HW28" s="12"/>
      <c r="HX28" s="12"/>
      <c r="HY28" s="12"/>
      <c r="HZ28" s="12"/>
      <c r="IA28" s="12"/>
      <c r="IB28" s="12"/>
      <c r="IC28" s="12"/>
      <c r="ID28" s="12"/>
      <c r="IE28" s="12"/>
      <c r="IF28" s="12"/>
      <c r="IG28" s="12"/>
      <c r="IH28" s="12"/>
      <c r="II28" s="12"/>
      <c r="IJ28" s="12"/>
      <c r="IK28" s="12"/>
      <c r="IL28" s="12"/>
      <c r="IM28" s="12"/>
      <c r="IN28" s="12"/>
      <c r="IO28" s="12"/>
    </row>
    <row r="29" spans="1:249" x14ac:dyDescent="0.2">
      <c r="A29" s="186" t="s">
        <v>97</v>
      </c>
      <c r="B29" s="187"/>
      <c r="C29" s="187"/>
      <c r="D29" s="187"/>
      <c r="E29" s="187"/>
      <c r="F29" s="187"/>
      <c r="G29" s="15">
        <v>117</v>
      </c>
      <c r="H29" s="134">
        <v>2772804</v>
      </c>
      <c r="I29" s="135">
        <v>2772804</v>
      </c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  <c r="CF29" s="12"/>
      <c r="CG29" s="12"/>
      <c r="CH29" s="12"/>
      <c r="CI29" s="12"/>
      <c r="CJ29" s="12"/>
      <c r="CK29" s="12"/>
      <c r="CL29" s="12"/>
      <c r="CM29" s="12"/>
      <c r="CN29" s="12"/>
      <c r="CO29" s="12"/>
      <c r="CP29" s="12"/>
      <c r="CQ29" s="12"/>
      <c r="CR29" s="12"/>
      <c r="CS29" s="12"/>
      <c r="CT29" s="12"/>
      <c r="CU29" s="12"/>
      <c r="CV29" s="12"/>
      <c r="CW29" s="12"/>
      <c r="CX29" s="12"/>
      <c r="CY29" s="12"/>
      <c r="CZ29" s="12"/>
      <c r="DA29" s="12"/>
      <c r="DB29" s="12"/>
      <c r="DC29" s="12"/>
      <c r="DD29" s="12"/>
      <c r="DE29" s="12"/>
      <c r="DF29" s="12"/>
      <c r="DG29" s="12"/>
      <c r="DH29" s="12"/>
      <c r="DI29" s="12"/>
      <c r="DJ29" s="12"/>
      <c r="DK29" s="12"/>
      <c r="DL29" s="12"/>
      <c r="DM29" s="12"/>
      <c r="DN29" s="12"/>
      <c r="DO29" s="12"/>
      <c r="DP29" s="12"/>
      <c r="DQ29" s="12"/>
      <c r="DR29" s="12"/>
      <c r="DS29" s="12"/>
      <c r="DT29" s="12"/>
      <c r="DU29" s="12"/>
      <c r="DV29" s="12"/>
      <c r="DW29" s="12"/>
      <c r="DX29" s="12"/>
      <c r="DY29" s="12"/>
      <c r="DZ29" s="12"/>
      <c r="EA29" s="12"/>
      <c r="EB29" s="12"/>
      <c r="EC29" s="12"/>
      <c r="ED29" s="12"/>
      <c r="EE29" s="12"/>
      <c r="EF29" s="12"/>
      <c r="EG29" s="12"/>
      <c r="EH29" s="12"/>
      <c r="EI29" s="12"/>
      <c r="EJ29" s="12"/>
      <c r="EK29" s="12"/>
      <c r="EL29" s="12"/>
      <c r="EM29" s="12"/>
      <c r="EN29" s="12"/>
      <c r="EO29" s="12"/>
      <c r="EP29" s="12"/>
      <c r="EQ29" s="12"/>
      <c r="ER29" s="12"/>
      <c r="ES29" s="12"/>
      <c r="ET29" s="12"/>
      <c r="EU29" s="12"/>
      <c r="EV29" s="12"/>
      <c r="EW29" s="12"/>
      <c r="EX29" s="12"/>
      <c r="EY29" s="12"/>
      <c r="EZ29" s="12"/>
      <c r="FA29" s="12"/>
      <c r="FB29" s="12"/>
      <c r="FC29" s="12"/>
      <c r="FD29" s="12"/>
      <c r="FE29" s="12"/>
      <c r="FF29" s="12"/>
      <c r="FG29" s="12"/>
      <c r="FH29" s="12"/>
      <c r="FI29" s="12"/>
      <c r="FJ29" s="12"/>
      <c r="FK29" s="12"/>
      <c r="FL29" s="12"/>
      <c r="FM29" s="12"/>
      <c r="FN29" s="12"/>
      <c r="FO29" s="12"/>
      <c r="FP29" s="12"/>
      <c r="FQ29" s="12"/>
      <c r="FR29" s="12"/>
      <c r="FS29" s="12"/>
      <c r="FT29" s="12"/>
      <c r="FU29" s="12"/>
      <c r="FV29" s="12"/>
      <c r="FW29" s="12"/>
      <c r="FX29" s="12"/>
      <c r="FY29" s="12"/>
      <c r="FZ29" s="12"/>
      <c r="GA29" s="12"/>
      <c r="GB29" s="12"/>
      <c r="GC29" s="12"/>
      <c r="GD29" s="12"/>
      <c r="GE29" s="12"/>
      <c r="GF29" s="12"/>
      <c r="GG29" s="12"/>
      <c r="GH29" s="12"/>
      <c r="GI29" s="12"/>
      <c r="GJ29" s="12"/>
      <c r="GK29" s="12"/>
      <c r="GL29" s="12"/>
      <c r="GM29" s="12"/>
      <c r="GN29" s="12"/>
      <c r="GO29" s="12"/>
      <c r="GP29" s="12"/>
      <c r="GQ29" s="12"/>
      <c r="GR29" s="12"/>
      <c r="GS29" s="12"/>
      <c r="GT29" s="12"/>
      <c r="GU29" s="12"/>
      <c r="GV29" s="12"/>
      <c r="GW29" s="12"/>
      <c r="GX29" s="12"/>
      <c r="GY29" s="12"/>
      <c r="GZ29" s="12"/>
      <c r="HA29" s="12"/>
      <c r="HB29" s="12"/>
      <c r="HC29" s="12"/>
      <c r="HD29" s="12"/>
      <c r="HE29" s="12"/>
      <c r="HF29" s="12"/>
      <c r="HG29" s="12"/>
      <c r="HH29" s="12"/>
      <c r="HI29" s="12"/>
      <c r="HJ29" s="12"/>
      <c r="HK29" s="12"/>
      <c r="HL29" s="12"/>
      <c r="HM29" s="12"/>
      <c r="HN29" s="12"/>
      <c r="HO29" s="12"/>
      <c r="HP29" s="12"/>
      <c r="HQ29" s="12"/>
      <c r="HR29" s="12"/>
      <c r="HS29" s="12"/>
      <c r="HT29" s="12"/>
      <c r="HU29" s="12"/>
      <c r="HV29" s="12"/>
      <c r="HW29" s="12"/>
      <c r="HX29" s="12"/>
      <c r="HY29" s="12"/>
      <c r="HZ29" s="12"/>
      <c r="IA29" s="12"/>
      <c r="IB29" s="12"/>
      <c r="IC29" s="12"/>
      <c r="ID29" s="12"/>
      <c r="IE29" s="12"/>
      <c r="IF29" s="12"/>
      <c r="IG29" s="12"/>
      <c r="IH29" s="12"/>
      <c r="II29" s="12"/>
      <c r="IJ29" s="12"/>
      <c r="IK29" s="12"/>
      <c r="IL29" s="12"/>
      <c r="IM29" s="12"/>
      <c r="IN29" s="12"/>
      <c r="IO29" s="12"/>
    </row>
    <row r="30" spans="1:249" ht="12.75" customHeight="1" x14ac:dyDescent="0.2">
      <c r="A30" s="186" t="s">
        <v>98</v>
      </c>
      <c r="B30" s="187"/>
      <c r="C30" s="187"/>
      <c r="D30" s="187"/>
      <c r="E30" s="187"/>
      <c r="F30" s="187"/>
      <c r="G30" s="15">
        <v>118</v>
      </c>
      <c r="H30" s="134">
        <v>18997622</v>
      </c>
      <c r="I30" s="135">
        <v>18654470</v>
      </c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  <c r="CC30" s="12"/>
      <c r="CD30" s="12"/>
      <c r="CE30" s="12"/>
      <c r="CF30" s="12"/>
      <c r="CG30" s="12"/>
      <c r="CH30" s="12"/>
      <c r="CI30" s="12"/>
      <c r="CJ30" s="12"/>
      <c r="CK30" s="12"/>
      <c r="CL30" s="12"/>
      <c r="CM30" s="12"/>
      <c r="CN30" s="12"/>
      <c r="CO30" s="12"/>
      <c r="CP30" s="12"/>
      <c r="CQ30" s="12"/>
      <c r="CR30" s="12"/>
      <c r="CS30" s="12"/>
      <c r="CT30" s="12"/>
      <c r="CU30" s="12"/>
      <c r="CV30" s="12"/>
      <c r="CW30" s="12"/>
      <c r="CX30" s="12"/>
      <c r="CY30" s="12"/>
      <c r="CZ30" s="12"/>
      <c r="DA30" s="12"/>
      <c r="DB30" s="12"/>
      <c r="DC30" s="12"/>
      <c r="DD30" s="12"/>
      <c r="DE30" s="12"/>
      <c r="DF30" s="12"/>
      <c r="DG30" s="12"/>
      <c r="DH30" s="12"/>
      <c r="DI30" s="12"/>
      <c r="DJ30" s="12"/>
      <c r="DK30" s="12"/>
      <c r="DL30" s="12"/>
      <c r="DM30" s="12"/>
      <c r="DN30" s="12"/>
      <c r="DO30" s="12"/>
      <c r="DP30" s="12"/>
      <c r="DQ30" s="12"/>
      <c r="DR30" s="12"/>
      <c r="DS30" s="12"/>
      <c r="DT30" s="12"/>
      <c r="DU30" s="12"/>
      <c r="DV30" s="12"/>
      <c r="DW30" s="12"/>
      <c r="DX30" s="12"/>
      <c r="DY30" s="12"/>
      <c r="DZ30" s="12"/>
      <c r="EA30" s="12"/>
      <c r="EB30" s="12"/>
      <c r="EC30" s="12"/>
      <c r="ED30" s="12"/>
      <c r="EE30" s="12"/>
      <c r="EF30" s="12"/>
      <c r="EG30" s="12"/>
      <c r="EH30" s="12"/>
      <c r="EI30" s="12"/>
      <c r="EJ30" s="12"/>
      <c r="EK30" s="12"/>
      <c r="EL30" s="12"/>
      <c r="EM30" s="12"/>
      <c r="EN30" s="12"/>
      <c r="EO30" s="12"/>
      <c r="EP30" s="12"/>
      <c r="EQ30" s="12"/>
      <c r="ER30" s="12"/>
      <c r="ES30" s="12"/>
      <c r="ET30" s="12"/>
      <c r="EU30" s="12"/>
      <c r="EV30" s="12"/>
      <c r="EW30" s="12"/>
      <c r="EX30" s="12"/>
      <c r="EY30" s="12"/>
      <c r="EZ30" s="12"/>
      <c r="FA30" s="12"/>
      <c r="FB30" s="12"/>
      <c r="FC30" s="12"/>
      <c r="FD30" s="12"/>
      <c r="FE30" s="12"/>
      <c r="FF30" s="12"/>
      <c r="FG30" s="12"/>
      <c r="FH30" s="12"/>
      <c r="FI30" s="12"/>
      <c r="FJ30" s="12"/>
      <c r="FK30" s="12"/>
      <c r="FL30" s="12"/>
      <c r="FM30" s="12"/>
      <c r="FN30" s="12"/>
      <c r="FO30" s="12"/>
      <c r="FP30" s="12"/>
      <c r="FQ30" s="12"/>
      <c r="FR30" s="12"/>
      <c r="FS30" s="12"/>
      <c r="FT30" s="12"/>
      <c r="FU30" s="12"/>
      <c r="FV30" s="12"/>
      <c r="FW30" s="12"/>
      <c r="FX30" s="12"/>
      <c r="FY30" s="12"/>
      <c r="FZ30" s="12"/>
      <c r="GA30" s="12"/>
      <c r="GB30" s="12"/>
      <c r="GC30" s="12"/>
      <c r="GD30" s="12"/>
      <c r="GE30" s="12"/>
      <c r="GF30" s="12"/>
      <c r="GG30" s="12"/>
      <c r="GH30" s="12"/>
      <c r="GI30" s="12"/>
      <c r="GJ30" s="12"/>
      <c r="GK30" s="12"/>
      <c r="GL30" s="12"/>
      <c r="GM30" s="12"/>
      <c r="GN30" s="12"/>
      <c r="GO30" s="12"/>
      <c r="GP30" s="12"/>
      <c r="GQ30" s="12"/>
      <c r="GR30" s="12"/>
      <c r="GS30" s="12"/>
      <c r="GT30" s="12"/>
      <c r="GU30" s="12"/>
      <c r="GV30" s="12"/>
      <c r="GW30" s="12"/>
      <c r="GX30" s="12"/>
      <c r="GY30" s="12"/>
      <c r="GZ30" s="12"/>
      <c r="HA30" s="12"/>
      <c r="HB30" s="12"/>
      <c r="HC30" s="12"/>
      <c r="HD30" s="12"/>
      <c r="HE30" s="12"/>
      <c r="HF30" s="12"/>
      <c r="HG30" s="12"/>
      <c r="HH30" s="12"/>
      <c r="HI30" s="12"/>
      <c r="HJ30" s="12"/>
      <c r="HK30" s="12"/>
      <c r="HL30" s="12"/>
      <c r="HM30" s="12"/>
      <c r="HN30" s="12"/>
      <c r="HO30" s="12"/>
      <c r="HP30" s="12"/>
      <c r="HQ30" s="12"/>
      <c r="HR30" s="12"/>
      <c r="HS30" s="12"/>
      <c r="HT30" s="12"/>
      <c r="HU30" s="12"/>
      <c r="HV30" s="12"/>
      <c r="HW30" s="12"/>
      <c r="HX30" s="12"/>
      <c r="HY30" s="12"/>
      <c r="HZ30" s="12"/>
      <c r="IA30" s="12"/>
      <c r="IB30" s="12"/>
      <c r="IC30" s="12"/>
      <c r="ID30" s="12"/>
      <c r="IE30" s="12"/>
      <c r="IF30" s="12"/>
      <c r="IG30" s="12"/>
      <c r="IH30" s="12"/>
      <c r="II30" s="12"/>
      <c r="IJ30" s="12"/>
      <c r="IK30" s="12"/>
      <c r="IL30" s="12"/>
      <c r="IM30" s="12"/>
      <c r="IN30" s="12"/>
      <c r="IO30" s="12"/>
    </row>
    <row r="31" spans="1:249" s="1" customFormat="1" ht="12.75" customHeight="1" x14ac:dyDescent="0.2">
      <c r="A31" s="186" t="s">
        <v>254</v>
      </c>
      <c r="B31" s="187"/>
      <c r="C31" s="187"/>
      <c r="D31" s="187"/>
      <c r="E31" s="187"/>
      <c r="F31" s="187"/>
      <c r="G31" s="15">
        <v>119</v>
      </c>
      <c r="H31" s="134">
        <v>0</v>
      </c>
      <c r="I31" s="135">
        <v>0</v>
      </c>
    </row>
    <row r="32" spans="1:249" s="1" customFormat="1" ht="12.75" customHeight="1" x14ac:dyDescent="0.2">
      <c r="A32" s="186" t="s">
        <v>99</v>
      </c>
      <c r="B32" s="187"/>
      <c r="C32" s="187"/>
      <c r="D32" s="187"/>
      <c r="E32" s="187"/>
      <c r="F32" s="187"/>
      <c r="G32" s="15">
        <v>120</v>
      </c>
      <c r="H32" s="134">
        <v>1846677</v>
      </c>
      <c r="I32" s="135">
        <v>1720516</v>
      </c>
    </row>
    <row r="33" spans="1:9" s="1" customFormat="1" ht="12.75" customHeight="1" x14ac:dyDescent="0.2">
      <c r="A33" s="186" t="s">
        <v>100</v>
      </c>
      <c r="B33" s="187"/>
      <c r="C33" s="187"/>
      <c r="D33" s="187"/>
      <c r="E33" s="187"/>
      <c r="F33" s="187"/>
      <c r="G33" s="15">
        <v>121</v>
      </c>
      <c r="H33" s="134">
        <v>1920525</v>
      </c>
      <c r="I33" s="135">
        <v>1922966</v>
      </c>
    </row>
    <row r="34" spans="1:9" s="1" customFormat="1" ht="12.75" customHeight="1" x14ac:dyDescent="0.2">
      <c r="A34" s="186" t="s">
        <v>101</v>
      </c>
      <c r="B34" s="187"/>
      <c r="C34" s="187"/>
      <c r="D34" s="187"/>
      <c r="E34" s="187"/>
      <c r="F34" s="187"/>
      <c r="G34" s="15">
        <v>122</v>
      </c>
      <c r="H34" s="134">
        <v>990217</v>
      </c>
      <c r="I34" s="135">
        <v>1261137</v>
      </c>
    </row>
    <row r="35" spans="1:9" s="1" customFormat="1" ht="12.75" customHeight="1" x14ac:dyDescent="0.2">
      <c r="A35" s="186" t="s">
        <v>102</v>
      </c>
      <c r="B35" s="187"/>
      <c r="C35" s="187"/>
      <c r="D35" s="187"/>
      <c r="E35" s="187"/>
      <c r="F35" s="187"/>
      <c r="G35" s="15">
        <v>123</v>
      </c>
      <c r="H35" s="134">
        <v>2023602</v>
      </c>
      <c r="I35" s="135">
        <v>2348724</v>
      </c>
    </row>
    <row r="36" spans="1:9" s="1" customFormat="1" ht="12.75" customHeight="1" x14ac:dyDescent="0.2">
      <c r="A36" s="221" t="s">
        <v>103</v>
      </c>
      <c r="B36" s="222"/>
      <c r="C36" s="222"/>
      <c r="D36" s="222"/>
      <c r="E36" s="222"/>
      <c r="F36" s="222"/>
      <c r="G36" s="18" t="s">
        <v>16</v>
      </c>
      <c r="H36" s="136">
        <f>SUM(H23:H35)</f>
        <v>32064777</v>
      </c>
      <c r="I36" s="137">
        <f>SUM(I23:I35)</f>
        <v>31798649</v>
      </c>
    </row>
    <row r="37" spans="1:9" s="1" customFormat="1" ht="12.75" customHeight="1" thickBot="1" x14ac:dyDescent="0.25">
      <c r="A37" s="228" t="s">
        <v>104</v>
      </c>
      <c r="B37" s="229"/>
      <c r="C37" s="229"/>
      <c r="D37" s="229"/>
      <c r="E37" s="229"/>
      <c r="F37" s="229"/>
      <c r="G37" s="21"/>
      <c r="H37" s="141">
        <f>H36+H19+H20</f>
        <v>90738969</v>
      </c>
      <c r="I37" s="142">
        <f>I36+I19+I20</f>
        <v>90352842</v>
      </c>
    </row>
    <row r="38" spans="1:9" s="133" customFormat="1" ht="39" thickBot="1" x14ac:dyDescent="0.25">
      <c r="A38" s="209" t="s">
        <v>255</v>
      </c>
      <c r="B38" s="210"/>
      <c r="C38" s="210"/>
      <c r="D38" s="210"/>
      <c r="E38" s="210"/>
      <c r="F38" s="210"/>
      <c r="G38" s="39" t="s">
        <v>77</v>
      </c>
      <c r="H38" s="63" t="s">
        <v>76</v>
      </c>
      <c r="I38" s="63" t="s">
        <v>75</v>
      </c>
    </row>
    <row r="39" spans="1:9" s="1" customFormat="1" ht="12.75" customHeight="1" x14ac:dyDescent="0.2">
      <c r="A39" s="216" t="s">
        <v>105</v>
      </c>
      <c r="B39" s="217"/>
      <c r="C39" s="217"/>
      <c r="D39" s="217"/>
      <c r="E39" s="217"/>
      <c r="F39" s="217"/>
      <c r="H39" s="65"/>
      <c r="I39" s="66"/>
    </row>
    <row r="40" spans="1:9" s="1" customFormat="1" ht="12.75" customHeight="1" x14ac:dyDescent="0.2">
      <c r="A40" s="186" t="s">
        <v>106</v>
      </c>
      <c r="B40" s="187"/>
      <c r="C40" s="187"/>
      <c r="D40" s="187"/>
      <c r="E40" s="187"/>
      <c r="F40" s="187"/>
      <c r="G40" s="15">
        <v>210</v>
      </c>
      <c r="H40" s="134">
        <v>2044490</v>
      </c>
      <c r="I40" s="135">
        <v>3233029</v>
      </c>
    </row>
    <row r="41" spans="1:9" s="1" customFormat="1" ht="12.75" customHeight="1" x14ac:dyDescent="0.2">
      <c r="A41" s="186" t="s">
        <v>82</v>
      </c>
      <c r="B41" s="187"/>
      <c r="C41" s="187"/>
      <c r="D41" s="187"/>
      <c r="E41" s="187"/>
      <c r="F41" s="187"/>
      <c r="G41" s="15">
        <v>211</v>
      </c>
      <c r="H41" s="134">
        <v>0</v>
      </c>
      <c r="I41" s="135">
        <v>0</v>
      </c>
    </row>
    <row r="42" spans="1:9" s="1" customFormat="1" ht="12.75" customHeight="1" x14ac:dyDescent="0.2">
      <c r="A42" s="211" t="s">
        <v>107</v>
      </c>
      <c r="B42" s="212"/>
      <c r="C42" s="212"/>
      <c r="D42" s="212"/>
      <c r="E42" s="212"/>
      <c r="F42" s="213"/>
      <c r="G42" s="15">
        <v>212</v>
      </c>
      <c r="H42" s="134">
        <v>1077151</v>
      </c>
      <c r="I42" s="135">
        <v>843944</v>
      </c>
    </row>
    <row r="43" spans="1:9" s="1" customFormat="1" ht="12.75" customHeight="1" x14ac:dyDescent="0.2">
      <c r="A43" s="186" t="s">
        <v>108</v>
      </c>
      <c r="B43" s="187"/>
      <c r="C43" s="187"/>
      <c r="D43" s="187"/>
      <c r="E43" s="187"/>
      <c r="F43" s="187"/>
      <c r="G43" s="15">
        <v>213</v>
      </c>
      <c r="H43" s="134">
        <v>10232801</v>
      </c>
      <c r="I43" s="135">
        <v>8820666</v>
      </c>
    </row>
    <row r="44" spans="1:9" s="1" customFormat="1" x14ac:dyDescent="0.2">
      <c r="A44" s="186" t="s">
        <v>109</v>
      </c>
      <c r="B44" s="187"/>
      <c r="C44" s="187"/>
      <c r="D44" s="187"/>
      <c r="E44" s="187"/>
      <c r="F44" s="187"/>
      <c r="G44" s="15">
        <v>214</v>
      </c>
      <c r="H44" s="134">
        <v>437944</v>
      </c>
      <c r="I44" s="135">
        <v>512928</v>
      </c>
    </row>
    <row r="45" spans="1:9" s="1" customFormat="1" x14ac:dyDescent="0.2">
      <c r="A45" s="186" t="s">
        <v>110</v>
      </c>
      <c r="B45" s="187"/>
      <c r="C45" s="187"/>
      <c r="D45" s="187"/>
      <c r="E45" s="187"/>
      <c r="F45" s="187"/>
      <c r="G45" s="15">
        <v>215</v>
      </c>
      <c r="H45" s="134">
        <v>213716</v>
      </c>
      <c r="I45" s="135">
        <v>212661</v>
      </c>
    </row>
    <row r="46" spans="1:9" s="1" customFormat="1" x14ac:dyDescent="0.2">
      <c r="A46" s="186" t="s">
        <v>111</v>
      </c>
      <c r="B46" s="187"/>
      <c r="C46" s="187"/>
      <c r="D46" s="187"/>
      <c r="E46" s="187"/>
      <c r="F46" s="187"/>
      <c r="G46" s="15">
        <v>216</v>
      </c>
      <c r="H46" s="134">
        <v>297934</v>
      </c>
      <c r="I46" s="135">
        <v>296589</v>
      </c>
    </row>
    <row r="47" spans="1:9" s="1" customFormat="1" x14ac:dyDescent="0.2">
      <c r="A47" s="186" t="s">
        <v>112</v>
      </c>
      <c r="B47" s="187"/>
      <c r="C47" s="187"/>
      <c r="D47" s="187"/>
      <c r="E47" s="187"/>
      <c r="F47" s="187"/>
      <c r="G47" s="15">
        <v>217</v>
      </c>
      <c r="H47" s="134">
        <v>2067166</v>
      </c>
      <c r="I47" s="135">
        <v>2595204</v>
      </c>
    </row>
    <row r="48" spans="1:9" s="1" customFormat="1" ht="12.75" customHeight="1" x14ac:dyDescent="0.2">
      <c r="A48" s="202" t="s">
        <v>113</v>
      </c>
      <c r="B48" s="203"/>
      <c r="C48" s="203"/>
      <c r="D48" s="203"/>
      <c r="E48" s="203"/>
      <c r="F48" s="203"/>
      <c r="G48" s="18" t="s">
        <v>18</v>
      </c>
      <c r="H48" s="136">
        <f>SUM(H40:H47)</f>
        <v>16371202</v>
      </c>
      <c r="I48" s="137">
        <f>SUM(I40:I47)</f>
        <v>16515021</v>
      </c>
    </row>
    <row r="49" spans="1:249" s="1" customFormat="1" ht="12.75" customHeight="1" x14ac:dyDescent="0.2">
      <c r="A49" s="197" t="s">
        <v>114</v>
      </c>
      <c r="B49" s="198"/>
      <c r="C49" s="198"/>
      <c r="D49" s="198"/>
      <c r="E49" s="198"/>
      <c r="F49" s="198"/>
      <c r="G49" s="68">
        <v>301</v>
      </c>
      <c r="H49" s="136">
        <v>3563043</v>
      </c>
      <c r="I49" s="137">
        <v>1703135</v>
      </c>
    </row>
    <row r="50" spans="1:249" s="125" customFormat="1" ht="12.75" customHeight="1" x14ac:dyDescent="0.2">
      <c r="A50" s="204"/>
      <c r="B50" s="205"/>
      <c r="C50" s="205"/>
      <c r="D50" s="205"/>
      <c r="E50" s="205"/>
      <c r="F50" s="205"/>
      <c r="G50" s="205"/>
      <c r="H50" s="205"/>
      <c r="I50" s="206"/>
    </row>
    <row r="51" spans="1:249" ht="12.75" customHeight="1" x14ac:dyDescent="0.2">
      <c r="A51" s="207" t="s">
        <v>115</v>
      </c>
      <c r="B51" s="208"/>
      <c r="C51" s="208"/>
      <c r="D51" s="208"/>
      <c r="E51" s="208"/>
      <c r="F51" s="208"/>
      <c r="G51" s="17"/>
      <c r="H51" s="16"/>
      <c r="I51" s="25"/>
    </row>
    <row r="52" spans="1:249" ht="12.75" customHeight="1" x14ac:dyDescent="0.2">
      <c r="A52" s="186" t="s">
        <v>106</v>
      </c>
      <c r="B52" s="187"/>
      <c r="C52" s="187"/>
      <c r="D52" s="187"/>
      <c r="E52" s="187"/>
      <c r="F52" s="187"/>
      <c r="G52" s="15">
        <v>310</v>
      </c>
      <c r="H52" s="134">
        <v>17697660</v>
      </c>
      <c r="I52" s="135">
        <v>12731805</v>
      </c>
    </row>
    <row r="53" spans="1:249" ht="12.75" customHeight="1" x14ac:dyDescent="0.2">
      <c r="A53" s="186" t="s">
        <v>82</v>
      </c>
      <c r="B53" s="187"/>
      <c r="C53" s="187"/>
      <c r="D53" s="187"/>
      <c r="E53" s="187"/>
      <c r="F53" s="187"/>
      <c r="G53" s="15">
        <v>311</v>
      </c>
      <c r="H53" s="134">
        <v>0</v>
      </c>
      <c r="I53" s="135">
        <v>0</v>
      </c>
    </row>
    <row r="54" spans="1:249" ht="12.75" customHeight="1" x14ac:dyDescent="0.2">
      <c r="A54" s="186" t="s">
        <v>116</v>
      </c>
      <c r="B54" s="187"/>
      <c r="C54" s="187"/>
      <c r="D54" s="187"/>
      <c r="E54" s="187"/>
      <c r="F54" s="187"/>
      <c r="G54" s="15">
        <v>312</v>
      </c>
      <c r="H54" s="134">
        <v>12608473</v>
      </c>
      <c r="I54" s="135">
        <v>12508066</v>
      </c>
    </row>
    <row r="55" spans="1:249" ht="12.75" customHeight="1" x14ac:dyDescent="0.2">
      <c r="A55" s="186" t="s">
        <v>117</v>
      </c>
      <c r="B55" s="187"/>
      <c r="C55" s="187"/>
      <c r="D55" s="187"/>
      <c r="E55" s="187"/>
      <c r="F55" s="187"/>
      <c r="G55" s="15">
        <v>313</v>
      </c>
      <c r="H55" s="134"/>
      <c r="I55" s="135">
        <v>2872240</v>
      </c>
    </row>
    <row r="56" spans="1:249" ht="12.75" customHeight="1" x14ac:dyDescent="0.2">
      <c r="A56" s="186" t="s">
        <v>118</v>
      </c>
      <c r="B56" s="187"/>
      <c r="C56" s="187"/>
      <c r="D56" s="187"/>
      <c r="E56" s="187"/>
      <c r="F56" s="187"/>
      <c r="G56" s="15">
        <v>314</v>
      </c>
      <c r="H56" s="134">
        <v>1159593</v>
      </c>
      <c r="I56" s="135">
        <v>1003179</v>
      </c>
    </row>
    <row r="57" spans="1:249" ht="12.75" customHeight="1" x14ac:dyDescent="0.2">
      <c r="A57" s="186" t="s">
        <v>119</v>
      </c>
      <c r="B57" s="187"/>
      <c r="C57" s="187"/>
      <c r="D57" s="187"/>
      <c r="E57" s="187"/>
      <c r="F57" s="187"/>
      <c r="G57" s="15">
        <v>315</v>
      </c>
      <c r="H57" s="134">
        <v>927307</v>
      </c>
      <c r="I57" s="135">
        <v>927307</v>
      </c>
    </row>
    <row r="58" spans="1:249" ht="12.75" customHeight="1" x14ac:dyDescent="0.2">
      <c r="A58" s="186" t="s">
        <v>120</v>
      </c>
      <c r="B58" s="187"/>
      <c r="C58" s="187"/>
      <c r="D58" s="187"/>
      <c r="E58" s="187"/>
      <c r="F58" s="187"/>
      <c r="G58" s="15">
        <v>316</v>
      </c>
      <c r="H58" s="134">
        <v>8095402</v>
      </c>
      <c r="I58" s="135">
        <v>7887954</v>
      </c>
    </row>
    <row r="59" spans="1:249" ht="12.75" customHeight="1" x14ac:dyDescent="0.2">
      <c r="A59" s="202" t="s">
        <v>121</v>
      </c>
      <c r="B59" s="203"/>
      <c r="C59" s="203"/>
      <c r="D59" s="203"/>
      <c r="E59" s="203"/>
      <c r="F59" s="203"/>
      <c r="G59" s="18" t="s">
        <v>24</v>
      </c>
      <c r="H59" s="136">
        <f>SUM(H52:H58)</f>
        <v>40488435</v>
      </c>
      <c r="I59" s="137">
        <f>SUM(I52:I58)</f>
        <v>37930551</v>
      </c>
    </row>
    <row r="60" spans="1:249" ht="12.75" customHeight="1" x14ac:dyDescent="0.2">
      <c r="A60" s="204"/>
      <c r="B60" s="205"/>
      <c r="C60" s="205"/>
      <c r="D60" s="205"/>
      <c r="E60" s="205"/>
      <c r="F60" s="205"/>
      <c r="G60" s="205"/>
      <c r="H60" s="205"/>
      <c r="I60" s="206"/>
      <c r="J60" s="125"/>
      <c r="K60" s="125"/>
      <c r="L60" s="125"/>
      <c r="M60" s="125"/>
      <c r="N60" s="125"/>
      <c r="O60" s="125"/>
      <c r="P60" s="125"/>
      <c r="Q60" s="125"/>
      <c r="R60" s="125"/>
      <c r="S60" s="125"/>
      <c r="T60" s="125"/>
      <c r="U60" s="125"/>
      <c r="V60" s="125"/>
      <c r="W60" s="125"/>
      <c r="X60" s="125"/>
      <c r="Y60" s="125"/>
      <c r="Z60" s="125"/>
      <c r="AA60" s="125"/>
      <c r="AB60" s="125"/>
      <c r="AC60" s="125"/>
      <c r="AD60" s="125"/>
      <c r="AE60" s="125"/>
      <c r="AF60" s="125"/>
      <c r="AG60" s="125"/>
      <c r="AH60" s="125"/>
      <c r="AI60" s="125"/>
      <c r="AJ60" s="125"/>
      <c r="AK60" s="125"/>
      <c r="AL60" s="125"/>
      <c r="AM60" s="125"/>
      <c r="AN60" s="125"/>
      <c r="AO60" s="125"/>
      <c r="AP60" s="125"/>
      <c r="AQ60" s="125"/>
      <c r="AR60" s="125"/>
      <c r="AS60" s="125"/>
      <c r="AT60" s="125"/>
      <c r="AU60" s="125"/>
      <c r="AV60" s="125"/>
      <c r="AW60" s="125"/>
      <c r="AX60" s="125"/>
      <c r="AY60" s="125"/>
      <c r="AZ60" s="125"/>
      <c r="BA60" s="125"/>
      <c r="BB60" s="125"/>
      <c r="BC60" s="125"/>
      <c r="BD60" s="125"/>
      <c r="BE60" s="125"/>
      <c r="BF60" s="125"/>
      <c r="BG60" s="125"/>
      <c r="BH60" s="125"/>
      <c r="BI60" s="125"/>
      <c r="BJ60" s="125"/>
      <c r="BK60" s="125"/>
      <c r="BL60" s="125"/>
      <c r="BM60" s="125"/>
      <c r="BN60" s="125"/>
      <c r="BO60" s="125"/>
      <c r="BP60" s="125"/>
      <c r="BQ60" s="125"/>
      <c r="BR60" s="125"/>
      <c r="BS60" s="125"/>
      <c r="BT60" s="125"/>
      <c r="BU60" s="125"/>
      <c r="BV60" s="125"/>
      <c r="BW60" s="125"/>
      <c r="BX60" s="125"/>
      <c r="BY60" s="125"/>
      <c r="BZ60" s="125"/>
      <c r="CA60" s="125"/>
      <c r="CB60" s="125"/>
      <c r="CC60" s="125"/>
      <c r="CD60" s="125"/>
      <c r="CE60" s="125"/>
      <c r="CF60" s="125"/>
      <c r="CG60" s="125"/>
      <c r="CH60" s="125"/>
      <c r="CI60" s="125"/>
      <c r="CJ60" s="125"/>
      <c r="CK60" s="125"/>
      <c r="CL60" s="125"/>
      <c r="CM60" s="125"/>
      <c r="CN60" s="125"/>
      <c r="CO60" s="125"/>
      <c r="CP60" s="125"/>
      <c r="CQ60" s="125"/>
      <c r="CR60" s="125"/>
      <c r="CS60" s="125"/>
      <c r="CT60" s="125"/>
      <c r="CU60" s="125"/>
      <c r="CV60" s="125"/>
      <c r="CW60" s="125"/>
      <c r="CX60" s="125"/>
      <c r="CY60" s="125"/>
      <c r="CZ60" s="125"/>
      <c r="DA60" s="125"/>
      <c r="DB60" s="125"/>
      <c r="DC60" s="125"/>
      <c r="DD60" s="125"/>
      <c r="DE60" s="125"/>
      <c r="DF60" s="125"/>
      <c r="DG60" s="125"/>
      <c r="DH60" s="125"/>
      <c r="DI60" s="125"/>
      <c r="DJ60" s="125"/>
      <c r="DK60" s="125"/>
      <c r="DL60" s="125"/>
      <c r="DM60" s="125"/>
      <c r="DN60" s="125"/>
      <c r="DO60" s="125"/>
      <c r="DP60" s="125"/>
      <c r="DQ60" s="125"/>
      <c r="DR60" s="125"/>
      <c r="DS60" s="125"/>
      <c r="DT60" s="125"/>
      <c r="DU60" s="125"/>
      <c r="DV60" s="125"/>
      <c r="DW60" s="125"/>
      <c r="DX60" s="125"/>
      <c r="DY60" s="125"/>
      <c r="DZ60" s="125"/>
      <c r="EA60" s="125"/>
      <c r="EB60" s="125"/>
      <c r="EC60" s="125"/>
      <c r="ED60" s="125"/>
      <c r="EE60" s="125"/>
      <c r="EF60" s="125"/>
      <c r="EG60" s="125"/>
      <c r="EH60" s="125"/>
      <c r="EI60" s="125"/>
      <c r="EJ60" s="125"/>
      <c r="EK60" s="125"/>
      <c r="EL60" s="125"/>
      <c r="EM60" s="125"/>
      <c r="EN60" s="125"/>
      <c r="EO60" s="125"/>
      <c r="EP60" s="125"/>
      <c r="EQ60" s="125"/>
      <c r="ER60" s="125"/>
      <c r="ES60" s="125"/>
      <c r="ET60" s="125"/>
      <c r="EU60" s="125"/>
      <c r="EV60" s="125"/>
      <c r="EW60" s="125"/>
      <c r="EX60" s="125"/>
      <c r="EY60" s="125"/>
      <c r="EZ60" s="125"/>
      <c r="FA60" s="125"/>
      <c r="FB60" s="125"/>
      <c r="FC60" s="125"/>
      <c r="FD60" s="125"/>
      <c r="FE60" s="125"/>
      <c r="FF60" s="125"/>
      <c r="FG60" s="125"/>
      <c r="FH60" s="125"/>
      <c r="FI60" s="125"/>
      <c r="FJ60" s="125"/>
      <c r="FK60" s="125"/>
      <c r="FL60" s="125"/>
      <c r="FM60" s="125"/>
      <c r="FN60" s="125"/>
      <c r="FO60" s="125"/>
      <c r="FP60" s="125"/>
      <c r="FQ60" s="125"/>
      <c r="FR60" s="125"/>
      <c r="FS60" s="125"/>
      <c r="FT60" s="125"/>
      <c r="FU60" s="125"/>
      <c r="FV60" s="125"/>
      <c r="FW60" s="125"/>
      <c r="FX60" s="125"/>
      <c r="FY60" s="125"/>
      <c r="FZ60" s="125"/>
      <c r="GA60" s="125"/>
      <c r="GB60" s="125"/>
      <c r="GC60" s="125"/>
      <c r="GD60" s="125"/>
      <c r="GE60" s="125"/>
      <c r="GF60" s="125"/>
      <c r="GG60" s="125"/>
      <c r="GH60" s="125"/>
      <c r="GI60" s="125"/>
      <c r="GJ60" s="125"/>
      <c r="GK60" s="125"/>
      <c r="GL60" s="125"/>
      <c r="GM60" s="125"/>
      <c r="GN60" s="125"/>
      <c r="GO60" s="125"/>
      <c r="GP60" s="125"/>
      <c r="GQ60" s="125"/>
      <c r="GR60" s="125"/>
      <c r="GS60" s="125"/>
      <c r="GT60" s="125"/>
      <c r="GU60" s="125"/>
      <c r="GV60" s="125"/>
      <c r="GW60" s="125"/>
      <c r="GX60" s="125"/>
      <c r="GY60" s="125"/>
      <c r="GZ60" s="125"/>
      <c r="HA60" s="125"/>
      <c r="HB60" s="125"/>
      <c r="HC60" s="125"/>
      <c r="HD60" s="125"/>
      <c r="HE60" s="125"/>
      <c r="HF60" s="125"/>
      <c r="HG60" s="125"/>
      <c r="HH60" s="125"/>
      <c r="HI60" s="125"/>
      <c r="HJ60" s="125"/>
      <c r="HK60" s="125"/>
      <c r="HL60" s="125"/>
      <c r="HM60" s="125"/>
      <c r="HN60" s="125"/>
      <c r="HO60" s="125"/>
      <c r="HP60" s="125"/>
      <c r="HQ60" s="125"/>
      <c r="HR60" s="125"/>
      <c r="HS60" s="125"/>
      <c r="HT60" s="125"/>
      <c r="HU60" s="125"/>
      <c r="HV60" s="125"/>
      <c r="HW60" s="125"/>
      <c r="HX60" s="125"/>
      <c r="HY60" s="125"/>
      <c r="HZ60" s="125"/>
      <c r="IA60" s="125"/>
      <c r="IB60" s="125"/>
      <c r="IC60" s="125"/>
      <c r="ID60" s="125"/>
      <c r="IE60" s="125"/>
      <c r="IF60" s="125"/>
      <c r="IG60" s="125"/>
      <c r="IH60" s="125"/>
      <c r="II60" s="125"/>
      <c r="IJ60" s="125"/>
      <c r="IK60" s="125"/>
      <c r="IL60" s="125"/>
      <c r="IM60" s="125"/>
      <c r="IN60" s="125"/>
      <c r="IO60" s="125"/>
    </row>
    <row r="61" spans="1:249" ht="12.75" customHeight="1" x14ac:dyDescent="0.2">
      <c r="A61" s="197" t="s">
        <v>122</v>
      </c>
      <c r="B61" s="198"/>
      <c r="C61" s="198"/>
      <c r="D61" s="198"/>
      <c r="E61" s="198"/>
      <c r="F61" s="198"/>
      <c r="G61" s="13"/>
      <c r="H61" s="16"/>
      <c r="I61" s="25"/>
    </row>
    <row r="62" spans="1:249" x14ac:dyDescent="0.2">
      <c r="A62" s="186" t="s">
        <v>123</v>
      </c>
      <c r="B62" s="187"/>
      <c r="C62" s="187"/>
      <c r="D62" s="187"/>
      <c r="E62" s="187"/>
      <c r="F62" s="187"/>
      <c r="G62" s="15">
        <v>410</v>
      </c>
      <c r="H62" s="134">
        <v>27865909</v>
      </c>
      <c r="I62" s="135">
        <f>27865511</f>
        <v>27865511</v>
      </c>
    </row>
    <row r="63" spans="1:249" x14ac:dyDescent="0.2">
      <c r="A63" s="186" t="s">
        <v>124</v>
      </c>
      <c r="B63" s="187"/>
      <c r="C63" s="187"/>
      <c r="D63" s="187"/>
      <c r="E63" s="187"/>
      <c r="F63" s="187"/>
      <c r="G63" s="60" t="s">
        <v>43</v>
      </c>
      <c r="H63" s="134"/>
      <c r="I63" s="135">
        <v>0</v>
      </c>
    </row>
    <row r="64" spans="1:249" x14ac:dyDescent="0.2">
      <c r="A64" s="186" t="s">
        <v>125</v>
      </c>
      <c r="B64" s="187"/>
      <c r="C64" s="187"/>
      <c r="D64" s="187"/>
      <c r="E64" s="187"/>
      <c r="F64" s="187"/>
      <c r="G64" s="15">
        <v>412</v>
      </c>
      <c r="H64" s="134">
        <v>-617460</v>
      </c>
      <c r="I64" s="135">
        <v>-617460</v>
      </c>
    </row>
    <row r="65" spans="1:249" x14ac:dyDescent="0.2">
      <c r="A65" s="186" t="s">
        <v>126</v>
      </c>
      <c r="B65" s="187"/>
      <c r="C65" s="187"/>
      <c r="D65" s="187"/>
      <c r="E65" s="187"/>
      <c r="F65" s="187"/>
      <c r="G65" s="60" t="s">
        <v>44</v>
      </c>
      <c r="H65" s="134">
        <v>-10871233</v>
      </c>
      <c r="I65" s="135">
        <v>-10871233</v>
      </c>
      <c r="J65" s="8"/>
    </row>
    <row r="66" spans="1:249" x14ac:dyDescent="0.2">
      <c r="A66" s="186" t="s">
        <v>127</v>
      </c>
      <c r="B66" s="187"/>
      <c r="C66" s="187"/>
      <c r="D66" s="187"/>
      <c r="E66" s="187"/>
      <c r="F66" s="187"/>
      <c r="G66" s="15">
        <v>414</v>
      </c>
      <c r="H66" s="134">
        <v>14251932</v>
      </c>
      <c r="I66" s="135">
        <v>18122731</v>
      </c>
      <c r="J66" s="8"/>
    </row>
    <row r="67" spans="1:249" ht="27.75" customHeight="1" x14ac:dyDescent="0.2">
      <c r="A67" s="191" t="s">
        <v>129</v>
      </c>
      <c r="B67" s="192"/>
      <c r="C67" s="192"/>
      <c r="D67" s="192"/>
      <c r="E67" s="192"/>
      <c r="F67" s="193"/>
      <c r="G67" s="18">
        <v>420</v>
      </c>
      <c r="H67" s="136">
        <f>SUM(H62:H66)</f>
        <v>30629148</v>
      </c>
      <c r="I67" s="137">
        <f>SUM(I62:I66)</f>
        <v>34499549</v>
      </c>
    </row>
    <row r="68" spans="1:249" x14ac:dyDescent="0.2">
      <c r="A68" s="197" t="s">
        <v>128</v>
      </c>
      <c r="B68" s="198"/>
      <c r="C68" s="198"/>
      <c r="D68" s="198"/>
      <c r="E68" s="198"/>
      <c r="F68" s="198"/>
      <c r="G68" s="18">
        <v>421</v>
      </c>
      <c r="H68" s="138">
        <v>-312859</v>
      </c>
      <c r="I68" s="139">
        <v>-295414</v>
      </c>
      <c r="J68" s="8"/>
    </row>
    <row r="69" spans="1:249" x14ac:dyDescent="0.2">
      <c r="A69" s="197" t="s">
        <v>130</v>
      </c>
      <c r="B69" s="198"/>
      <c r="C69" s="198"/>
      <c r="D69" s="198"/>
      <c r="E69" s="198"/>
      <c r="F69" s="198"/>
      <c r="G69" s="18">
        <v>500</v>
      </c>
      <c r="H69" s="143">
        <f>H67+H68</f>
        <v>30316289</v>
      </c>
      <c r="I69" s="144">
        <f>SUM(I67:I68)</f>
        <v>34204135</v>
      </c>
      <c r="K69" s="8"/>
    </row>
    <row r="70" spans="1:249" x14ac:dyDescent="0.2">
      <c r="A70" s="199" t="s">
        <v>131</v>
      </c>
      <c r="B70" s="200"/>
      <c r="C70" s="200"/>
      <c r="D70" s="200"/>
      <c r="E70" s="200"/>
      <c r="F70" s="201"/>
      <c r="G70" s="18" t="s">
        <v>27</v>
      </c>
      <c r="H70" s="140">
        <v>13.11</v>
      </c>
      <c r="I70" s="167">
        <v>16.260000000000002</v>
      </c>
      <c r="J70" s="76"/>
      <c r="K70" s="8"/>
      <c r="L70" s="76"/>
      <c r="M70" s="76"/>
      <c r="N70" s="76"/>
      <c r="O70" s="76"/>
      <c r="P70" s="76"/>
      <c r="Q70" s="76"/>
      <c r="R70" s="76"/>
      <c r="S70" s="76"/>
      <c r="T70" s="76"/>
      <c r="U70" s="76"/>
      <c r="V70" s="76"/>
      <c r="W70" s="76"/>
      <c r="X70" s="76"/>
      <c r="Y70" s="76"/>
      <c r="Z70" s="76"/>
      <c r="AA70" s="76"/>
      <c r="AB70" s="76"/>
      <c r="AC70" s="76"/>
      <c r="AD70" s="76"/>
      <c r="AE70" s="76"/>
      <c r="AF70" s="76"/>
      <c r="AG70" s="76"/>
      <c r="AH70" s="76"/>
      <c r="AI70" s="76"/>
      <c r="AJ70" s="76"/>
      <c r="AK70" s="76"/>
      <c r="AL70" s="76"/>
      <c r="AM70" s="76"/>
      <c r="AN70" s="76"/>
      <c r="AO70" s="76"/>
      <c r="AP70" s="76"/>
      <c r="AQ70" s="76"/>
      <c r="AR70" s="76"/>
      <c r="AS70" s="76"/>
      <c r="AT70" s="76"/>
      <c r="AU70" s="76"/>
      <c r="AV70" s="76"/>
      <c r="AW70" s="76"/>
      <c r="AX70" s="76"/>
      <c r="AY70" s="76"/>
      <c r="AZ70" s="76"/>
      <c r="BA70" s="76"/>
      <c r="BB70" s="76"/>
      <c r="BC70" s="76"/>
      <c r="BD70" s="76"/>
      <c r="BE70" s="76"/>
      <c r="BF70" s="76"/>
      <c r="BG70" s="76"/>
      <c r="BH70" s="76"/>
      <c r="BI70" s="76"/>
      <c r="BJ70" s="76"/>
      <c r="BK70" s="76"/>
      <c r="BL70" s="76"/>
      <c r="BM70" s="76"/>
      <c r="BN70" s="76"/>
      <c r="BO70" s="76"/>
      <c r="BP70" s="76"/>
      <c r="BQ70" s="76"/>
      <c r="BR70" s="76"/>
      <c r="BS70" s="76"/>
      <c r="BT70" s="76"/>
      <c r="BU70" s="76"/>
      <c r="BV70" s="76"/>
      <c r="BW70" s="76"/>
      <c r="BX70" s="76"/>
      <c r="BY70" s="76"/>
      <c r="BZ70" s="76"/>
      <c r="CA70" s="76"/>
      <c r="CB70" s="76"/>
      <c r="CC70" s="76"/>
      <c r="CD70" s="76"/>
      <c r="CE70" s="76"/>
      <c r="CF70" s="76"/>
      <c r="CG70" s="76"/>
      <c r="CH70" s="76"/>
      <c r="CI70" s="76"/>
      <c r="CJ70" s="76"/>
      <c r="CK70" s="76"/>
      <c r="CL70" s="76"/>
      <c r="CM70" s="76"/>
      <c r="CN70" s="76"/>
      <c r="CO70" s="76"/>
      <c r="CP70" s="76"/>
      <c r="CQ70" s="76"/>
      <c r="CR70" s="76"/>
      <c r="CS70" s="76"/>
      <c r="CT70" s="76"/>
      <c r="CU70" s="76"/>
      <c r="CV70" s="76"/>
      <c r="CW70" s="76"/>
      <c r="CX70" s="76"/>
      <c r="CY70" s="76"/>
      <c r="CZ70" s="76"/>
      <c r="DA70" s="76"/>
      <c r="DB70" s="76"/>
      <c r="DC70" s="76"/>
      <c r="DD70" s="76"/>
      <c r="DE70" s="76"/>
      <c r="DF70" s="76"/>
      <c r="DG70" s="76"/>
      <c r="DH70" s="76"/>
      <c r="DI70" s="76"/>
      <c r="DJ70" s="76"/>
      <c r="DK70" s="76"/>
      <c r="DL70" s="76"/>
      <c r="DM70" s="76"/>
      <c r="DN70" s="76"/>
      <c r="DO70" s="76"/>
      <c r="DP70" s="76"/>
      <c r="DQ70" s="76"/>
      <c r="DR70" s="76"/>
      <c r="DS70" s="76"/>
      <c r="DT70" s="76"/>
      <c r="DU70" s="76"/>
      <c r="DV70" s="76"/>
      <c r="DW70" s="76"/>
      <c r="DX70" s="76"/>
      <c r="DY70" s="76"/>
      <c r="DZ70" s="76"/>
      <c r="EA70" s="76"/>
      <c r="EB70" s="76"/>
      <c r="EC70" s="76"/>
      <c r="ED70" s="76"/>
      <c r="EE70" s="76"/>
      <c r="EF70" s="76"/>
      <c r="EG70" s="76"/>
      <c r="EH70" s="76"/>
      <c r="EI70" s="76"/>
      <c r="EJ70" s="76"/>
      <c r="EK70" s="76"/>
      <c r="EL70" s="76"/>
      <c r="EM70" s="76"/>
      <c r="EN70" s="76"/>
      <c r="EO70" s="76"/>
      <c r="EP70" s="76"/>
      <c r="EQ70" s="76"/>
      <c r="ER70" s="76"/>
      <c r="ES70" s="76"/>
      <c r="ET70" s="76"/>
      <c r="EU70" s="76"/>
      <c r="EV70" s="76"/>
      <c r="EW70" s="76"/>
      <c r="EX70" s="76"/>
      <c r="EY70" s="76"/>
      <c r="EZ70" s="76"/>
      <c r="FA70" s="76"/>
      <c r="FB70" s="76"/>
      <c r="FC70" s="76"/>
      <c r="FD70" s="76"/>
      <c r="FE70" s="76"/>
      <c r="FF70" s="76"/>
      <c r="FG70" s="76"/>
      <c r="FH70" s="76"/>
      <c r="FI70" s="76"/>
      <c r="FJ70" s="76"/>
      <c r="FK70" s="76"/>
      <c r="FL70" s="76"/>
      <c r="FM70" s="76"/>
      <c r="FN70" s="76"/>
      <c r="FO70" s="76"/>
      <c r="FP70" s="76"/>
      <c r="FQ70" s="76"/>
      <c r="FR70" s="76"/>
      <c r="FS70" s="76"/>
      <c r="FT70" s="76"/>
      <c r="FU70" s="76"/>
      <c r="FV70" s="76"/>
      <c r="FW70" s="76"/>
      <c r="FX70" s="76"/>
      <c r="FY70" s="76"/>
      <c r="FZ70" s="76"/>
      <c r="GA70" s="76"/>
      <c r="GB70" s="76"/>
      <c r="GC70" s="76"/>
      <c r="GD70" s="76"/>
      <c r="GE70" s="76"/>
      <c r="GF70" s="76"/>
      <c r="GG70" s="76"/>
      <c r="GH70" s="76"/>
      <c r="GI70" s="76"/>
      <c r="GJ70" s="76"/>
      <c r="GK70" s="76"/>
      <c r="GL70" s="76"/>
      <c r="GM70" s="76"/>
      <c r="GN70" s="76"/>
      <c r="GO70" s="76"/>
      <c r="GP70" s="76"/>
      <c r="GQ70" s="76"/>
      <c r="GR70" s="76"/>
      <c r="GS70" s="76"/>
      <c r="GT70" s="76"/>
      <c r="GU70" s="76"/>
      <c r="GV70" s="76"/>
      <c r="GW70" s="76"/>
      <c r="GX70" s="76"/>
      <c r="GY70" s="76"/>
      <c r="GZ70" s="76"/>
      <c r="HA70" s="76"/>
      <c r="HB70" s="76"/>
      <c r="HC70" s="76"/>
      <c r="HD70" s="76"/>
      <c r="HE70" s="76"/>
      <c r="HF70" s="76"/>
      <c r="HG70" s="76"/>
      <c r="HH70" s="76"/>
      <c r="HI70" s="76"/>
      <c r="HJ70" s="76"/>
      <c r="HK70" s="76"/>
      <c r="HL70" s="76"/>
      <c r="HM70" s="76"/>
      <c r="HN70" s="76"/>
      <c r="HO70" s="76"/>
      <c r="HP70" s="76"/>
      <c r="HQ70" s="76"/>
      <c r="HR70" s="76"/>
      <c r="HS70" s="76"/>
      <c r="HT70" s="76"/>
      <c r="HU70" s="76"/>
      <c r="HV70" s="76"/>
      <c r="HW70" s="76"/>
      <c r="HX70" s="76"/>
      <c r="HY70" s="76"/>
      <c r="HZ70" s="76"/>
      <c r="IA70" s="76"/>
      <c r="IB70" s="76"/>
      <c r="IC70" s="76"/>
      <c r="ID70" s="76"/>
      <c r="IE70" s="76"/>
      <c r="IF70" s="76"/>
      <c r="IG70" s="76"/>
      <c r="IH70" s="76"/>
      <c r="II70" s="76"/>
      <c r="IJ70" s="76"/>
      <c r="IK70" s="76"/>
      <c r="IL70" s="76"/>
      <c r="IM70" s="76"/>
      <c r="IN70" s="76"/>
      <c r="IO70" s="76"/>
    </row>
    <row r="71" spans="1:249" x14ac:dyDescent="0.2">
      <c r="A71" s="199" t="s">
        <v>132</v>
      </c>
      <c r="B71" s="200"/>
      <c r="C71" s="200"/>
      <c r="D71" s="200"/>
      <c r="E71" s="200"/>
      <c r="F71" s="201"/>
      <c r="G71" s="18"/>
      <c r="H71" s="140">
        <v>31.78</v>
      </c>
      <c r="I71" s="167">
        <v>31.53</v>
      </c>
      <c r="J71" s="76"/>
      <c r="K71" s="8"/>
      <c r="L71" s="76"/>
      <c r="M71" s="76"/>
      <c r="N71" s="76"/>
      <c r="O71" s="76"/>
      <c r="P71" s="76"/>
      <c r="Q71" s="76"/>
      <c r="R71" s="76"/>
      <c r="S71" s="76"/>
      <c r="T71" s="76"/>
      <c r="U71" s="76"/>
      <c r="V71" s="76"/>
      <c r="W71" s="76"/>
      <c r="X71" s="76"/>
      <c r="Y71" s="76"/>
      <c r="Z71" s="76"/>
      <c r="AA71" s="76"/>
      <c r="AB71" s="76"/>
      <c r="AC71" s="76"/>
      <c r="AD71" s="76"/>
      <c r="AE71" s="76"/>
      <c r="AF71" s="76"/>
      <c r="AG71" s="76"/>
      <c r="AH71" s="76"/>
      <c r="AI71" s="76"/>
      <c r="AJ71" s="76"/>
      <c r="AK71" s="76"/>
      <c r="AL71" s="76"/>
      <c r="AM71" s="76"/>
      <c r="AN71" s="76"/>
      <c r="AO71" s="76"/>
      <c r="AP71" s="76"/>
      <c r="AQ71" s="76"/>
      <c r="AR71" s="76"/>
      <c r="AS71" s="76"/>
      <c r="AT71" s="76"/>
      <c r="AU71" s="76"/>
      <c r="AV71" s="76"/>
      <c r="AW71" s="76"/>
      <c r="AX71" s="76"/>
      <c r="AY71" s="76"/>
      <c r="AZ71" s="76"/>
      <c r="BA71" s="76"/>
      <c r="BB71" s="76"/>
      <c r="BC71" s="76"/>
      <c r="BD71" s="76"/>
      <c r="BE71" s="76"/>
      <c r="BF71" s="76"/>
      <c r="BG71" s="76"/>
      <c r="BH71" s="76"/>
      <c r="BI71" s="76"/>
      <c r="BJ71" s="76"/>
      <c r="BK71" s="76"/>
      <c r="BL71" s="76"/>
      <c r="BM71" s="76"/>
      <c r="BN71" s="76"/>
      <c r="BO71" s="76"/>
      <c r="BP71" s="76"/>
      <c r="BQ71" s="76"/>
      <c r="BR71" s="76"/>
      <c r="BS71" s="76"/>
      <c r="BT71" s="76"/>
      <c r="BU71" s="76"/>
      <c r="BV71" s="76"/>
      <c r="BW71" s="76"/>
      <c r="BX71" s="76"/>
      <c r="BY71" s="76"/>
      <c r="BZ71" s="76"/>
      <c r="CA71" s="76"/>
      <c r="CB71" s="76"/>
      <c r="CC71" s="76"/>
      <c r="CD71" s="76"/>
      <c r="CE71" s="76"/>
      <c r="CF71" s="76"/>
      <c r="CG71" s="76"/>
      <c r="CH71" s="76"/>
      <c r="CI71" s="76"/>
      <c r="CJ71" s="76"/>
      <c r="CK71" s="76"/>
      <c r="CL71" s="76"/>
      <c r="CM71" s="76"/>
      <c r="CN71" s="76"/>
      <c r="CO71" s="76"/>
      <c r="CP71" s="76"/>
      <c r="CQ71" s="76"/>
      <c r="CR71" s="76"/>
      <c r="CS71" s="76"/>
      <c r="CT71" s="76"/>
      <c r="CU71" s="76"/>
      <c r="CV71" s="76"/>
      <c r="CW71" s="76"/>
      <c r="CX71" s="76"/>
      <c r="CY71" s="76"/>
      <c r="CZ71" s="76"/>
      <c r="DA71" s="76"/>
      <c r="DB71" s="76"/>
      <c r="DC71" s="76"/>
      <c r="DD71" s="76"/>
      <c r="DE71" s="76"/>
      <c r="DF71" s="76"/>
      <c r="DG71" s="76"/>
      <c r="DH71" s="76"/>
      <c r="DI71" s="76"/>
      <c r="DJ71" s="76"/>
      <c r="DK71" s="76"/>
      <c r="DL71" s="76"/>
      <c r="DM71" s="76"/>
      <c r="DN71" s="76"/>
      <c r="DO71" s="76"/>
      <c r="DP71" s="76"/>
      <c r="DQ71" s="76"/>
      <c r="DR71" s="76"/>
      <c r="DS71" s="76"/>
      <c r="DT71" s="76"/>
      <c r="DU71" s="76"/>
      <c r="DV71" s="76"/>
      <c r="DW71" s="76"/>
      <c r="DX71" s="76"/>
      <c r="DY71" s="76"/>
      <c r="DZ71" s="76"/>
      <c r="EA71" s="76"/>
      <c r="EB71" s="76"/>
      <c r="EC71" s="76"/>
      <c r="ED71" s="76"/>
      <c r="EE71" s="76"/>
      <c r="EF71" s="76"/>
      <c r="EG71" s="76"/>
      <c r="EH71" s="76"/>
      <c r="EI71" s="76"/>
      <c r="EJ71" s="76"/>
      <c r="EK71" s="76"/>
      <c r="EL71" s="76"/>
      <c r="EM71" s="76"/>
      <c r="EN71" s="76"/>
      <c r="EO71" s="76"/>
      <c r="EP71" s="76"/>
      <c r="EQ71" s="76"/>
      <c r="ER71" s="76"/>
      <c r="ES71" s="76"/>
      <c r="ET71" s="76"/>
      <c r="EU71" s="76"/>
      <c r="EV71" s="76"/>
      <c r="EW71" s="76"/>
      <c r="EX71" s="76"/>
      <c r="EY71" s="76"/>
      <c r="EZ71" s="76"/>
      <c r="FA71" s="76"/>
      <c r="FB71" s="76"/>
      <c r="FC71" s="76"/>
      <c r="FD71" s="76"/>
      <c r="FE71" s="76"/>
      <c r="FF71" s="76"/>
      <c r="FG71" s="76"/>
      <c r="FH71" s="76"/>
      <c r="FI71" s="76"/>
      <c r="FJ71" s="76"/>
      <c r="FK71" s="76"/>
      <c r="FL71" s="76"/>
      <c r="FM71" s="76"/>
      <c r="FN71" s="76"/>
      <c r="FO71" s="76"/>
      <c r="FP71" s="76"/>
      <c r="FQ71" s="76"/>
      <c r="FR71" s="76"/>
      <c r="FS71" s="76"/>
      <c r="FT71" s="76"/>
      <c r="FU71" s="76"/>
      <c r="FV71" s="76"/>
      <c r="FW71" s="76"/>
      <c r="FX71" s="76"/>
      <c r="FY71" s="76"/>
      <c r="FZ71" s="76"/>
      <c r="GA71" s="76"/>
      <c r="GB71" s="76"/>
      <c r="GC71" s="76"/>
      <c r="GD71" s="76"/>
      <c r="GE71" s="76"/>
      <c r="GF71" s="76"/>
      <c r="GG71" s="76"/>
      <c r="GH71" s="76"/>
      <c r="GI71" s="76"/>
      <c r="GJ71" s="76"/>
      <c r="GK71" s="76"/>
      <c r="GL71" s="76"/>
      <c r="GM71" s="76"/>
      <c r="GN71" s="76"/>
      <c r="GO71" s="76"/>
      <c r="GP71" s="76"/>
      <c r="GQ71" s="76"/>
      <c r="GR71" s="76"/>
      <c r="GS71" s="76"/>
      <c r="GT71" s="76"/>
      <c r="GU71" s="76"/>
      <c r="GV71" s="76"/>
      <c r="GW71" s="76"/>
      <c r="GX71" s="76"/>
      <c r="GY71" s="76"/>
      <c r="GZ71" s="76"/>
      <c r="HA71" s="76"/>
      <c r="HB71" s="76"/>
      <c r="HC71" s="76"/>
      <c r="HD71" s="76"/>
      <c r="HE71" s="76"/>
      <c r="HF71" s="76"/>
      <c r="HG71" s="76"/>
      <c r="HH71" s="76"/>
      <c r="HI71" s="76"/>
      <c r="HJ71" s="76"/>
      <c r="HK71" s="76"/>
      <c r="HL71" s="76"/>
      <c r="HM71" s="76"/>
      <c r="HN71" s="76"/>
      <c r="HO71" s="76"/>
      <c r="HP71" s="76"/>
      <c r="HQ71" s="76"/>
      <c r="HR71" s="76"/>
      <c r="HS71" s="76"/>
      <c r="HT71" s="76"/>
      <c r="HU71" s="76"/>
      <c r="HV71" s="76"/>
      <c r="HW71" s="76"/>
      <c r="HX71" s="76"/>
      <c r="HY71" s="76"/>
      <c r="HZ71" s="76"/>
      <c r="IA71" s="76"/>
      <c r="IB71" s="76"/>
      <c r="IC71" s="76"/>
      <c r="ID71" s="76"/>
      <c r="IE71" s="76"/>
      <c r="IF71" s="76"/>
      <c r="IG71" s="76"/>
      <c r="IH71" s="76"/>
      <c r="II71" s="76"/>
      <c r="IJ71" s="76"/>
      <c r="IK71" s="76"/>
      <c r="IL71" s="76"/>
      <c r="IM71" s="76"/>
      <c r="IN71" s="76"/>
      <c r="IO71" s="76"/>
    </row>
    <row r="72" spans="1:249" ht="15.75" customHeight="1" thickBot="1" x14ac:dyDescent="0.25">
      <c r="A72" s="194" t="s">
        <v>133</v>
      </c>
      <c r="B72" s="195"/>
      <c r="C72" s="195"/>
      <c r="D72" s="195"/>
      <c r="E72" s="195"/>
      <c r="F72" s="195"/>
      <c r="G72" s="28"/>
      <c r="H72" s="145">
        <f>H69+H59+H48+H49</f>
        <v>90738969</v>
      </c>
      <c r="I72" s="146">
        <f>I69+I59+I48+I49</f>
        <v>90352842</v>
      </c>
    </row>
    <row r="73" spans="1:249" s="129" customFormat="1" ht="15.75" customHeight="1" x14ac:dyDescent="0.2">
      <c r="A73" s="127"/>
      <c r="B73" s="127"/>
      <c r="C73" s="127"/>
      <c r="D73" s="127"/>
      <c r="E73" s="127"/>
      <c r="F73" s="127"/>
      <c r="G73" s="41"/>
      <c r="H73" s="128"/>
      <c r="I73" s="128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40"/>
      <c r="CA73" s="40"/>
      <c r="CB73" s="40"/>
      <c r="CC73" s="40"/>
      <c r="CD73" s="40"/>
      <c r="CE73" s="40"/>
      <c r="CF73" s="40"/>
      <c r="CG73" s="40"/>
      <c r="CH73" s="40"/>
      <c r="CI73" s="40"/>
      <c r="CJ73" s="40"/>
      <c r="CK73" s="40"/>
      <c r="CL73" s="40"/>
      <c r="CM73" s="40"/>
      <c r="CN73" s="40"/>
      <c r="CO73" s="40"/>
      <c r="CP73" s="40"/>
      <c r="CQ73" s="40"/>
      <c r="CR73" s="40"/>
      <c r="CS73" s="40"/>
      <c r="CT73" s="40"/>
      <c r="CU73" s="40"/>
      <c r="CV73" s="40"/>
      <c r="CW73" s="40"/>
      <c r="CX73" s="40"/>
      <c r="CY73" s="40"/>
      <c r="CZ73" s="40"/>
      <c r="DA73" s="40"/>
      <c r="DB73" s="40"/>
      <c r="DC73" s="40"/>
      <c r="DD73" s="40"/>
      <c r="DE73" s="40"/>
      <c r="DF73" s="40"/>
      <c r="DG73" s="40"/>
      <c r="DH73" s="40"/>
      <c r="DI73" s="40"/>
      <c r="DJ73" s="40"/>
      <c r="DK73" s="40"/>
      <c r="DL73" s="40"/>
      <c r="DM73" s="40"/>
      <c r="DN73" s="40"/>
      <c r="DO73" s="40"/>
      <c r="DP73" s="40"/>
      <c r="DQ73" s="40"/>
      <c r="DR73" s="40"/>
      <c r="DS73" s="40"/>
      <c r="DT73" s="40"/>
      <c r="DU73" s="40"/>
      <c r="DV73" s="40"/>
      <c r="DW73" s="40"/>
      <c r="DX73" s="40"/>
      <c r="DY73" s="40"/>
      <c r="DZ73" s="40"/>
      <c r="EA73" s="40"/>
      <c r="EB73" s="40"/>
      <c r="EC73" s="40"/>
      <c r="ED73" s="40"/>
      <c r="EE73" s="40"/>
      <c r="EF73" s="40"/>
      <c r="EG73" s="40"/>
      <c r="EH73" s="40"/>
      <c r="EI73" s="40"/>
      <c r="EJ73" s="40"/>
      <c r="EK73" s="40"/>
      <c r="EL73" s="40"/>
      <c r="EM73" s="40"/>
      <c r="EN73" s="40"/>
      <c r="EO73" s="40"/>
      <c r="EP73" s="40"/>
      <c r="EQ73" s="40"/>
      <c r="ER73" s="40"/>
      <c r="ES73" s="40"/>
      <c r="ET73" s="40"/>
      <c r="EU73" s="40"/>
      <c r="EV73" s="40"/>
      <c r="EW73" s="40"/>
      <c r="EX73" s="40"/>
      <c r="EY73" s="40"/>
      <c r="EZ73" s="40"/>
      <c r="FA73" s="40"/>
      <c r="FB73" s="40"/>
      <c r="FC73" s="40"/>
      <c r="FD73" s="40"/>
      <c r="FE73" s="40"/>
      <c r="FF73" s="40"/>
      <c r="FG73" s="40"/>
      <c r="FH73" s="40"/>
      <c r="FI73" s="40"/>
      <c r="FJ73" s="40"/>
      <c r="FK73" s="40"/>
      <c r="FL73" s="40"/>
      <c r="FM73" s="40"/>
      <c r="FN73" s="40"/>
      <c r="FO73" s="40"/>
      <c r="FP73" s="40"/>
      <c r="FQ73" s="40"/>
      <c r="FR73" s="40"/>
      <c r="FS73" s="40"/>
      <c r="FT73" s="40"/>
      <c r="FU73" s="40"/>
      <c r="FV73" s="40"/>
      <c r="FW73" s="40"/>
      <c r="FX73" s="40"/>
      <c r="FY73" s="40"/>
      <c r="FZ73" s="40"/>
      <c r="GA73" s="40"/>
      <c r="GB73" s="40"/>
      <c r="GC73" s="40"/>
      <c r="GD73" s="40"/>
      <c r="GE73" s="40"/>
      <c r="GF73" s="40"/>
      <c r="GG73" s="40"/>
      <c r="GH73" s="40"/>
      <c r="GI73" s="40"/>
      <c r="GJ73" s="40"/>
      <c r="GK73" s="40"/>
      <c r="GL73" s="40"/>
      <c r="GM73" s="40"/>
      <c r="GN73" s="40"/>
      <c r="GO73" s="40"/>
      <c r="GP73" s="40"/>
      <c r="GQ73" s="40"/>
      <c r="GR73" s="40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  <c r="HP73" s="40"/>
      <c r="HQ73" s="40"/>
      <c r="HR73" s="40"/>
      <c r="HS73" s="40"/>
      <c r="HT73" s="40"/>
      <c r="HU73" s="40"/>
      <c r="HV73" s="40"/>
      <c r="HW73" s="40"/>
      <c r="HX73" s="40"/>
      <c r="HY73" s="40"/>
      <c r="HZ73" s="40"/>
      <c r="IA73" s="40"/>
      <c r="IB73" s="40"/>
      <c r="IC73" s="40"/>
      <c r="ID73" s="40"/>
      <c r="IE73" s="40"/>
      <c r="IF73" s="40"/>
      <c r="IG73" s="40"/>
      <c r="IH73" s="40"/>
      <c r="II73" s="40"/>
      <c r="IJ73" s="40"/>
      <c r="IK73" s="40"/>
      <c r="IL73" s="40"/>
      <c r="IM73" s="40"/>
      <c r="IN73" s="40"/>
      <c r="IO73" s="40"/>
    </row>
    <row r="74" spans="1:249" s="129" customFormat="1" ht="15.75" customHeight="1" x14ac:dyDescent="0.2">
      <c r="A74" s="127"/>
      <c r="B74" s="127"/>
      <c r="C74" s="127"/>
      <c r="D74" s="127"/>
      <c r="E74" s="127"/>
      <c r="F74" s="127"/>
      <c r="G74" s="41"/>
      <c r="H74" s="147">
        <f>H72-H37</f>
        <v>0</v>
      </c>
      <c r="I74" s="147">
        <f>I72-I37</f>
        <v>0</v>
      </c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/>
      <c r="BY74" s="40"/>
      <c r="BZ74" s="40"/>
      <c r="CA74" s="40"/>
      <c r="CB74" s="40"/>
      <c r="CC74" s="40"/>
      <c r="CD74" s="40"/>
      <c r="CE74" s="40"/>
      <c r="CF74" s="40"/>
      <c r="CG74" s="40"/>
      <c r="CH74" s="40"/>
      <c r="CI74" s="40"/>
      <c r="CJ74" s="40"/>
      <c r="CK74" s="40"/>
      <c r="CL74" s="40"/>
      <c r="CM74" s="40"/>
      <c r="CN74" s="40"/>
      <c r="CO74" s="40"/>
      <c r="CP74" s="40"/>
      <c r="CQ74" s="40"/>
      <c r="CR74" s="40"/>
      <c r="CS74" s="40"/>
      <c r="CT74" s="40"/>
      <c r="CU74" s="40"/>
      <c r="CV74" s="40"/>
      <c r="CW74" s="40"/>
      <c r="CX74" s="40"/>
      <c r="CY74" s="40"/>
      <c r="CZ74" s="40"/>
      <c r="DA74" s="40"/>
      <c r="DB74" s="40"/>
      <c r="DC74" s="40"/>
      <c r="DD74" s="40"/>
      <c r="DE74" s="40"/>
      <c r="DF74" s="40"/>
      <c r="DG74" s="40"/>
      <c r="DH74" s="40"/>
      <c r="DI74" s="40"/>
      <c r="DJ74" s="40"/>
      <c r="DK74" s="40"/>
      <c r="DL74" s="40"/>
      <c r="DM74" s="40"/>
      <c r="DN74" s="40"/>
      <c r="DO74" s="40"/>
      <c r="DP74" s="40"/>
      <c r="DQ74" s="40"/>
      <c r="DR74" s="40"/>
      <c r="DS74" s="40"/>
      <c r="DT74" s="40"/>
      <c r="DU74" s="40"/>
      <c r="DV74" s="40"/>
      <c r="DW74" s="40"/>
      <c r="DX74" s="40"/>
      <c r="DY74" s="40"/>
      <c r="DZ74" s="40"/>
      <c r="EA74" s="40"/>
      <c r="EB74" s="40"/>
      <c r="EC74" s="40"/>
      <c r="ED74" s="40"/>
      <c r="EE74" s="40"/>
      <c r="EF74" s="40"/>
      <c r="EG74" s="40"/>
      <c r="EH74" s="40"/>
      <c r="EI74" s="40"/>
      <c r="EJ74" s="40"/>
      <c r="EK74" s="40"/>
      <c r="EL74" s="40"/>
      <c r="EM74" s="40"/>
      <c r="EN74" s="40"/>
      <c r="EO74" s="40"/>
      <c r="EP74" s="40"/>
      <c r="EQ74" s="40"/>
      <c r="ER74" s="40"/>
      <c r="ES74" s="40"/>
      <c r="ET74" s="40"/>
      <c r="EU74" s="40"/>
      <c r="EV74" s="40"/>
      <c r="EW74" s="40"/>
      <c r="EX74" s="40"/>
      <c r="EY74" s="40"/>
      <c r="EZ74" s="40"/>
      <c r="FA74" s="40"/>
      <c r="FB74" s="40"/>
      <c r="FC74" s="40"/>
      <c r="FD74" s="40"/>
      <c r="FE74" s="40"/>
      <c r="FF74" s="40"/>
      <c r="FG74" s="40"/>
      <c r="FH74" s="40"/>
      <c r="FI74" s="40"/>
      <c r="FJ74" s="40"/>
      <c r="FK74" s="40"/>
      <c r="FL74" s="40"/>
      <c r="FM74" s="40"/>
      <c r="FN74" s="40"/>
      <c r="FO74" s="40"/>
      <c r="FP74" s="40"/>
      <c r="FQ74" s="40"/>
      <c r="FR74" s="40"/>
      <c r="FS74" s="40"/>
      <c r="FT74" s="40"/>
      <c r="FU74" s="40"/>
      <c r="FV74" s="40"/>
      <c r="FW74" s="40"/>
      <c r="FX74" s="40"/>
      <c r="FY74" s="40"/>
      <c r="FZ74" s="40"/>
      <c r="GA74" s="40"/>
      <c r="GB74" s="40"/>
      <c r="GC74" s="40"/>
      <c r="GD74" s="40"/>
      <c r="GE74" s="40"/>
      <c r="GF74" s="40"/>
      <c r="GG74" s="40"/>
      <c r="GH74" s="40"/>
      <c r="GI74" s="40"/>
      <c r="GJ74" s="40"/>
      <c r="GK74" s="40"/>
      <c r="GL74" s="40"/>
      <c r="GM74" s="40"/>
      <c r="GN74" s="40"/>
      <c r="GO74" s="40"/>
      <c r="GP74" s="40"/>
      <c r="GQ74" s="40"/>
      <c r="GR74" s="40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  <c r="HP74" s="40"/>
      <c r="HQ74" s="40"/>
      <c r="HR74" s="40"/>
      <c r="HS74" s="40"/>
      <c r="HT74" s="40"/>
      <c r="HU74" s="40"/>
      <c r="HV74" s="40"/>
      <c r="HW74" s="40"/>
      <c r="HX74" s="40"/>
      <c r="HY74" s="40"/>
      <c r="HZ74" s="40"/>
      <c r="IA74" s="40"/>
      <c r="IB74" s="40"/>
      <c r="IC74" s="40"/>
      <c r="ID74" s="40"/>
      <c r="IE74" s="40"/>
      <c r="IF74" s="40"/>
      <c r="IG74" s="40"/>
      <c r="IH74" s="40"/>
      <c r="II74" s="40"/>
      <c r="IJ74" s="40"/>
      <c r="IK74" s="40"/>
      <c r="IL74" s="40"/>
      <c r="IM74" s="40"/>
      <c r="IN74" s="40"/>
      <c r="IO74" s="40"/>
    </row>
    <row r="75" spans="1:249" s="129" customFormat="1" ht="15.75" customHeight="1" x14ac:dyDescent="0.2">
      <c r="A75" s="127"/>
      <c r="B75" s="127"/>
      <c r="C75" s="127"/>
      <c r="D75" s="127"/>
      <c r="E75" s="127"/>
      <c r="F75" s="127"/>
      <c r="G75" s="41"/>
      <c r="H75" s="147"/>
      <c r="I75" s="147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40"/>
      <c r="BJ75" s="40"/>
      <c r="BK75" s="40"/>
      <c r="BL75" s="40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0"/>
      <c r="BX75" s="40"/>
      <c r="BY75" s="40"/>
      <c r="BZ75" s="40"/>
      <c r="CA75" s="40"/>
      <c r="CB75" s="40"/>
      <c r="CC75" s="40"/>
      <c r="CD75" s="40"/>
      <c r="CE75" s="40"/>
      <c r="CF75" s="40"/>
      <c r="CG75" s="40"/>
      <c r="CH75" s="40"/>
      <c r="CI75" s="40"/>
      <c r="CJ75" s="40"/>
      <c r="CK75" s="40"/>
      <c r="CL75" s="40"/>
      <c r="CM75" s="40"/>
      <c r="CN75" s="40"/>
      <c r="CO75" s="40"/>
      <c r="CP75" s="40"/>
      <c r="CQ75" s="40"/>
      <c r="CR75" s="40"/>
      <c r="CS75" s="40"/>
      <c r="CT75" s="40"/>
      <c r="CU75" s="40"/>
      <c r="CV75" s="40"/>
      <c r="CW75" s="40"/>
      <c r="CX75" s="40"/>
      <c r="CY75" s="40"/>
      <c r="CZ75" s="40"/>
      <c r="DA75" s="40"/>
      <c r="DB75" s="40"/>
      <c r="DC75" s="40"/>
      <c r="DD75" s="40"/>
      <c r="DE75" s="40"/>
      <c r="DF75" s="40"/>
      <c r="DG75" s="40"/>
      <c r="DH75" s="40"/>
      <c r="DI75" s="40"/>
      <c r="DJ75" s="40"/>
      <c r="DK75" s="40"/>
      <c r="DL75" s="40"/>
      <c r="DM75" s="40"/>
      <c r="DN75" s="40"/>
      <c r="DO75" s="40"/>
      <c r="DP75" s="40"/>
      <c r="DQ75" s="40"/>
      <c r="DR75" s="40"/>
      <c r="DS75" s="40"/>
      <c r="DT75" s="40"/>
      <c r="DU75" s="40"/>
      <c r="DV75" s="40"/>
      <c r="DW75" s="40"/>
      <c r="DX75" s="40"/>
      <c r="DY75" s="40"/>
      <c r="DZ75" s="40"/>
      <c r="EA75" s="40"/>
      <c r="EB75" s="40"/>
      <c r="EC75" s="40"/>
      <c r="ED75" s="40"/>
      <c r="EE75" s="40"/>
      <c r="EF75" s="40"/>
      <c r="EG75" s="40"/>
      <c r="EH75" s="40"/>
      <c r="EI75" s="40"/>
      <c r="EJ75" s="40"/>
      <c r="EK75" s="40"/>
      <c r="EL75" s="40"/>
      <c r="EM75" s="40"/>
      <c r="EN75" s="40"/>
      <c r="EO75" s="40"/>
      <c r="EP75" s="40"/>
      <c r="EQ75" s="40"/>
      <c r="ER75" s="40"/>
      <c r="ES75" s="40"/>
      <c r="ET75" s="40"/>
      <c r="EU75" s="40"/>
      <c r="EV75" s="40"/>
      <c r="EW75" s="40"/>
      <c r="EX75" s="40"/>
      <c r="EY75" s="40"/>
      <c r="EZ75" s="40"/>
      <c r="FA75" s="40"/>
      <c r="FB75" s="40"/>
      <c r="FC75" s="40"/>
      <c r="FD75" s="40"/>
      <c r="FE75" s="40"/>
      <c r="FF75" s="40"/>
      <c r="FG75" s="40"/>
      <c r="FH75" s="40"/>
      <c r="FI75" s="40"/>
      <c r="FJ75" s="40"/>
      <c r="FK75" s="40"/>
      <c r="FL75" s="40"/>
      <c r="FM75" s="40"/>
      <c r="FN75" s="40"/>
      <c r="FO75" s="40"/>
      <c r="FP75" s="40"/>
      <c r="FQ75" s="40"/>
      <c r="FR75" s="40"/>
      <c r="FS75" s="40"/>
      <c r="FT75" s="40"/>
      <c r="FU75" s="40"/>
      <c r="FV75" s="40"/>
      <c r="FW75" s="40"/>
      <c r="FX75" s="40"/>
      <c r="FY75" s="40"/>
      <c r="FZ75" s="40"/>
      <c r="GA75" s="40"/>
      <c r="GB75" s="40"/>
      <c r="GC75" s="40"/>
      <c r="GD75" s="40"/>
      <c r="GE75" s="40"/>
      <c r="GF75" s="40"/>
      <c r="GG75" s="40"/>
      <c r="GH75" s="40"/>
      <c r="GI75" s="40"/>
      <c r="GJ75" s="40"/>
      <c r="GK75" s="40"/>
      <c r="GL75" s="40"/>
      <c r="GM75" s="40"/>
      <c r="GN75" s="40"/>
      <c r="GO75" s="40"/>
      <c r="GP75" s="40"/>
      <c r="GQ75" s="40"/>
      <c r="GR75" s="40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  <c r="HP75" s="40"/>
      <c r="HQ75" s="40"/>
      <c r="HR75" s="40"/>
      <c r="HS75" s="40"/>
      <c r="HT75" s="40"/>
      <c r="HU75" s="40"/>
      <c r="HV75" s="40"/>
      <c r="HW75" s="40"/>
      <c r="HX75" s="40"/>
      <c r="HY75" s="40"/>
      <c r="HZ75" s="40"/>
      <c r="IA75" s="40"/>
      <c r="IB75" s="40"/>
      <c r="IC75" s="40"/>
      <c r="ID75" s="40"/>
      <c r="IE75" s="40"/>
      <c r="IF75" s="40"/>
      <c r="IG75" s="40"/>
      <c r="IH75" s="40"/>
      <c r="II75" s="40"/>
      <c r="IJ75" s="40"/>
      <c r="IK75" s="40"/>
      <c r="IL75" s="40"/>
      <c r="IM75" s="40"/>
      <c r="IN75" s="40"/>
      <c r="IO75" s="40"/>
    </row>
    <row r="76" spans="1:249" ht="12.75" customHeight="1" x14ac:dyDescent="0.2">
      <c r="A76" s="1" t="s">
        <v>27</v>
      </c>
      <c r="H76" s="7"/>
      <c r="I76" s="7"/>
    </row>
    <row r="77" spans="1:249" ht="12.75" customHeight="1" x14ac:dyDescent="0.2">
      <c r="B77" s="196" t="s">
        <v>137</v>
      </c>
      <c r="C77" s="196"/>
      <c r="D77" s="190" t="s">
        <v>136</v>
      </c>
      <c r="E77" s="190"/>
      <c r="F77" s="190"/>
      <c r="G77" s="190"/>
      <c r="H77" s="9" t="s">
        <v>28</v>
      </c>
    </row>
    <row r="78" spans="1:249" ht="12.75" customHeight="1" x14ac:dyDescent="0.2">
      <c r="C78" s="188"/>
      <c r="D78" s="188"/>
      <c r="E78" s="188"/>
      <c r="F78" s="188"/>
      <c r="H78" s="20" t="s">
        <v>175</v>
      </c>
    </row>
    <row r="79" spans="1:249" s="1" customFormat="1" ht="12.75" customHeight="1" x14ac:dyDescent="0.2">
      <c r="B79" s="189" t="s">
        <v>134</v>
      </c>
      <c r="C79" s="189"/>
      <c r="D79" s="190" t="s">
        <v>135</v>
      </c>
      <c r="E79" s="190"/>
      <c r="F79" s="190"/>
      <c r="G79" s="190"/>
      <c r="H79" s="9" t="s">
        <v>28</v>
      </c>
      <c r="I79" s="8"/>
    </row>
    <row r="80" spans="1:249" s="1" customFormat="1" ht="12" customHeight="1" x14ac:dyDescent="0.2">
      <c r="C80" s="188"/>
      <c r="D80" s="188"/>
      <c r="E80" s="188"/>
      <c r="F80" s="188"/>
      <c r="H80" s="20" t="s">
        <v>175</v>
      </c>
      <c r="I80" s="8"/>
    </row>
    <row r="81" spans="8:249" x14ac:dyDescent="0.2"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  <c r="AY81" s="12"/>
      <c r="AZ81" s="12"/>
      <c r="BA81" s="12"/>
      <c r="BB81" s="12"/>
      <c r="BC81" s="12"/>
      <c r="BD81" s="12"/>
      <c r="BE81" s="12"/>
      <c r="BF81" s="12"/>
      <c r="BG81" s="12"/>
      <c r="BH81" s="12"/>
      <c r="BI81" s="12"/>
      <c r="BJ81" s="12"/>
      <c r="BK81" s="12"/>
      <c r="BL81" s="12"/>
      <c r="BM81" s="12"/>
      <c r="BN81" s="12"/>
      <c r="BO81" s="12"/>
      <c r="BP81" s="12"/>
      <c r="BQ81" s="12"/>
      <c r="BR81" s="12"/>
      <c r="BS81" s="12"/>
      <c r="BT81" s="12"/>
      <c r="BU81" s="12"/>
      <c r="BV81" s="12"/>
      <c r="BW81" s="12"/>
      <c r="BX81" s="12"/>
      <c r="BY81" s="12"/>
      <c r="BZ81" s="12"/>
      <c r="CA81" s="12"/>
      <c r="CB81" s="12"/>
      <c r="CC81" s="12"/>
      <c r="CD81" s="12"/>
      <c r="CE81" s="12"/>
      <c r="CF81" s="12"/>
      <c r="CG81" s="12"/>
      <c r="CH81" s="12"/>
      <c r="CI81" s="12"/>
      <c r="CJ81" s="12"/>
      <c r="CK81" s="12"/>
      <c r="CL81" s="12"/>
      <c r="CM81" s="12"/>
      <c r="CN81" s="12"/>
      <c r="CO81" s="12"/>
      <c r="CP81" s="12"/>
      <c r="CQ81" s="12"/>
      <c r="CR81" s="12"/>
      <c r="CS81" s="12"/>
      <c r="CT81" s="12"/>
      <c r="CU81" s="12"/>
      <c r="CV81" s="12"/>
      <c r="CW81" s="12"/>
      <c r="CX81" s="12"/>
      <c r="CY81" s="12"/>
      <c r="CZ81" s="12"/>
      <c r="DA81" s="12"/>
      <c r="DB81" s="12"/>
      <c r="DC81" s="12"/>
      <c r="DD81" s="12"/>
      <c r="DE81" s="12"/>
      <c r="DF81" s="12"/>
      <c r="DG81" s="12"/>
      <c r="DH81" s="12"/>
      <c r="DI81" s="12"/>
      <c r="DJ81" s="12"/>
      <c r="DK81" s="12"/>
      <c r="DL81" s="12"/>
      <c r="DM81" s="12"/>
      <c r="DN81" s="12"/>
      <c r="DO81" s="12"/>
      <c r="DP81" s="12"/>
      <c r="DQ81" s="12"/>
      <c r="DR81" s="12"/>
      <c r="DS81" s="12"/>
      <c r="DT81" s="12"/>
      <c r="DU81" s="12"/>
      <c r="DV81" s="12"/>
      <c r="DW81" s="12"/>
      <c r="DX81" s="12"/>
      <c r="DY81" s="12"/>
      <c r="DZ81" s="12"/>
      <c r="EA81" s="12"/>
      <c r="EB81" s="12"/>
      <c r="EC81" s="12"/>
      <c r="ED81" s="12"/>
      <c r="EE81" s="12"/>
      <c r="EF81" s="12"/>
      <c r="EG81" s="12"/>
      <c r="EH81" s="12"/>
      <c r="EI81" s="12"/>
      <c r="EJ81" s="12"/>
      <c r="EK81" s="12"/>
      <c r="EL81" s="12"/>
      <c r="EM81" s="12"/>
      <c r="EN81" s="12"/>
      <c r="EO81" s="12"/>
      <c r="EP81" s="12"/>
      <c r="EQ81" s="12"/>
      <c r="ER81" s="12"/>
      <c r="ES81" s="12"/>
      <c r="ET81" s="12"/>
      <c r="EU81" s="12"/>
      <c r="EV81" s="12"/>
      <c r="EW81" s="12"/>
      <c r="EX81" s="12"/>
      <c r="EY81" s="12"/>
      <c r="EZ81" s="12"/>
      <c r="FA81" s="12"/>
      <c r="FB81" s="12"/>
      <c r="FC81" s="12"/>
      <c r="FD81" s="12"/>
      <c r="FE81" s="12"/>
      <c r="FF81" s="12"/>
      <c r="FG81" s="12"/>
      <c r="FH81" s="12"/>
      <c r="FI81" s="12"/>
      <c r="FJ81" s="12"/>
      <c r="FK81" s="12"/>
      <c r="FL81" s="12"/>
      <c r="FM81" s="12"/>
      <c r="FN81" s="12"/>
      <c r="FO81" s="12"/>
      <c r="FP81" s="12"/>
      <c r="FQ81" s="12"/>
      <c r="FR81" s="12"/>
      <c r="FS81" s="12"/>
      <c r="FT81" s="12"/>
      <c r="FU81" s="12"/>
      <c r="FV81" s="12"/>
      <c r="FW81" s="12"/>
      <c r="FX81" s="12"/>
      <c r="FY81" s="12"/>
      <c r="FZ81" s="12"/>
      <c r="GA81" s="12"/>
      <c r="GB81" s="12"/>
      <c r="GC81" s="12"/>
      <c r="GD81" s="12"/>
      <c r="GE81" s="12"/>
      <c r="GF81" s="12"/>
      <c r="GG81" s="12"/>
      <c r="GH81" s="12"/>
      <c r="GI81" s="12"/>
      <c r="GJ81" s="12"/>
      <c r="GK81" s="12"/>
      <c r="GL81" s="12"/>
      <c r="GM81" s="12"/>
      <c r="GN81" s="12"/>
      <c r="GO81" s="12"/>
      <c r="GP81" s="12"/>
      <c r="GQ81" s="12"/>
      <c r="GR81" s="12"/>
      <c r="GS81" s="12"/>
      <c r="GT81" s="12"/>
      <c r="GU81" s="12"/>
      <c r="GV81" s="12"/>
      <c r="GW81" s="12"/>
      <c r="GX81" s="12"/>
      <c r="GY81" s="12"/>
      <c r="GZ81" s="12"/>
      <c r="HA81" s="12"/>
      <c r="HB81" s="12"/>
      <c r="HC81" s="12"/>
      <c r="HD81" s="12"/>
      <c r="HE81" s="12"/>
      <c r="HF81" s="12"/>
      <c r="HG81" s="12"/>
      <c r="HH81" s="12"/>
      <c r="HI81" s="12"/>
      <c r="HJ81" s="12"/>
      <c r="HK81" s="12"/>
      <c r="HL81" s="12"/>
      <c r="HM81" s="12"/>
      <c r="HN81" s="12"/>
      <c r="HO81" s="12"/>
      <c r="HP81" s="12"/>
      <c r="HQ81" s="12"/>
      <c r="HR81" s="12"/>
      <c r="HS81" s="12"/>
      <c r="HT81" s="12"/>
      <c r="HU81" s="12"/>
      <c r="HV81" s="12"/>
      <c r="HW81" s="12"/>
      <c r="HX81" s="12"/>
      <c r="HY81" s="12"/>
      <c r="HZ81" s="12"/>
      <c r="IA81" s="12"/>
      <c r="IB81" s="12"/>
      <c r="IC81" s="12"/>
      <c r="ID81" s="12"/>
      <c r="IE81" s="12"/>
      <c r="IF81" s="12"/>
      <c r="IG81" s="12"/>
      <c r="IH81" s="12"/>
      <c r="II81" s="12"/>
      <c r="IJ81" s="12"/>
      <c r="IK81" s="12"/>
      <c r="IL81" s="12"/>
      <c r="IM81" s="12"/>
      <c r="IN81" s="12"/>
      <c r="IO81" s="12"/>
    </row>
    <row r="82" spans="8:249" s="1" customFormat="1" x14ac:dyDescent="0.2">
      <c r="H82" s="8"/>
      <c r="I82" s="8"/>
    </row>
  </sheetData>
  <mergeCells count="75">
    <mergeCell ref="A30:F30"/>
    <mergeCell ref="A31:F31"/>
    <mergeCell ref="A36:F36"/>
    <mergeCell ref="A37:F37"/>
    <mergeCell ref="A20:F20"/>
    <mergeCell ref="A32:F32"/>
    <mergeCell ref="A33:F33"/>
    <mergeCell ref="A34:F34"/>
    <mergeCell ref="A35:F35"/>
    <mergeCell ref="A15:F15"/>
    <mergeCell ref="A19:F19"/>
    <mergeCell ref="A16:F16"/>
    <mergeCell ref="A17:F17"/>
    <mergeCell ref="A18:F18"/>
    <mergeCell ref="A22:F22"/>
    <mergeCell ref="A23:F23"/>
    <mergeCell ref="A24:F24"/>
    <mergeCell ref="A25:F25"/>
    <mergeCell ref="A26:F26"/>
    <mergeCell ref="A27:F27"/>
    <mergeCell ref="A28:F28"/>
    <mergeCell ref="A9:F9"/>
    <mergeCell ref="C5:G5"/>
    <mergeCell ref="A10:F10"/>
    <mergeCell ref="A11:F11"/>
    <mergeCell ref="A29:F29"/>
    <mergeCell ref="A12:F12"/>
    <mergeCell ref="A13:F13"/>
    <mergeCell ref="A14:F14"/>
    <mergeCell ref="C6:E6"/>
    <mergeCell ref="G6:H6"/>
    <mergeCell ref="B4:H4"/>
    <mergeCell ref="A7:F7"/>
    <mergeCell ref="A8:F8"/>
    <mergeCell ref="A38:F38"/>
    <mergeCell ref="A40:F40"/>
    <mergeCell ref="A41:F41"/>
    <mergeCell ref="A42:F42"/>
    <mergeCell ref="A43:F43"/>
    <mergeCell ref="A39:F39"/>
    <mergeCell ref="A44:F44"/>
    <mergeCell ref="A48:F48"/>
    <mergeCell ref="A51:F51"/>
    <mergeCell ref="A52:F52"/>
    <mergeCell ref="A46:F46"/>
    <mergeCell ref="A47:F47"/>
    <mergeCell ref="A49:F49"/>
    <mergeCell ref="A50:I50"/>
    <mergeCell ref="A45:F45"/>
    <mergeCell ref="A53:F53"/>
    <mergeCell ref="A62:F62"/>
    <mergeCell ref="A65:F65"/>
    <mergeCell ref="A54:F54"/>
    <mergeCell ref="A55:F55"/>
    <mergeCell ref="A58:F58"/>
    <mergeCell ref="A59:F59"/>
    <mergeCell ref="A61:F61"/>
    <mergeCell ref="A64:F64"/>
    <mergeCell ref="A56:F56"/>
    <mergeCell ref="A57:F57"/>
    <mergeCell ref="A60:I60"/>
    <mergeCell ref="A63:F63"/>
    <mergeCell ref="A66:F66"/>
    <mergeCell ref="C80:F80"/>
    <mergeCell ref="B79:C79"/>
    <mergeCell ref="D79:G79"/>
    <mergeCell ref="A67:F67"/>
    <mergeCell ref="A72:F72"/>
    <mergeCell ref="B77:C77"/>
    <mergeCell ref="D77:G77"/>
    <mergeCell ref="C78:F78"/>
    <mergeCell ref="A68:F68"/>
    <mergeCell ref="A69:F69"/>
    <mergeCell ref="A70:F70"/>
    <mergeCell ref="A71:F71"/>
  </mergeCells>
  <phoneticPr fontId="7" type="noConversion"/>
  <pageMargins left="0.23622047244094491" right="0.23622047244094491" top="0.74803149606299213" bottom="1.1417322834645669" header="0.31496062992125984" footer="0.31496062992125984"/>
  <pageSetup scale="94" fitToHeight="2" orientation="portrait" r:id="rId1"/>
  <headerFooter alignWithMargins="0"/>
  <rowBreaks count="1" manualBreakCount="1">
    <brk id="5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34"/>
  </sheetPr>
  <dimension ref="A1:H50"/>
  <sheetViews>
    <sheetView zoomScale="90" zoomScaleNormal="90" workbookViewId="0"/>
  </sheetViews>
  <sheetFormatPr defaultColWidth="8.85546875" defaultRowHeight="12.75" x14ac:dyDescent="0.2"/>
  <cols>
    <col min="1" max="1" width="4.28515625" style="3" customWidth="1"/>
    <col min="2" max="2" width="21.28515625" style="3" customWidth="1"/>
    <col min="3" max="3" width="15.7109375" style="3" customWidth="1"/>
    <col min="4" max="4" width="12.28515625" style="3" customWidth="1"/>
    <col min="5" max="5" width="10.7109375" style="3" customWidth="1"/>
    <col min="6" max="6" width="14.5703125" style="30" customWidth="1"/>
    <col min="7" max="7" width="14.85546875" style="3" customWidth="1"/>
    <col min="8" max="8" width="23.85546875" style="3" customWidth="1"/>
    <col min="9" max="16384" width="8.85546875" style="3"/>
  </cols>
  <sheetData>
    <row r="1" spans="1:8" ht="15.75" x14ac:dyDescent="0.25">
      <c r="A1" s="184" t="str">
        <f>'Form 1'!A1</f>
        <v>SAT&amp;Company JSC</v>
      </c>
    </row>
    <row r="3" spans="1:8" ht="12.75" customHeight="1" x14ac:dyDescent="0.2">
      <c r="A3" s="29"/>
      <c r="B3" s="29"/>
      <c r="C3" s="29"/>
      <c r="D3" s="46"/>
      <c r="E3" s="46"/>
      <c r="F3" s="46"/>
    </row>
    <row r="4" spans="1:8" ht="12.75" customHeight="1" x14ac:dyDescent="0.2">
      <c r="A4" s="29"/>
      <c r="B4" s="104"/>
      <c r="C4" s="183" t="s">
        <v>138</v>
      </c>
      <c r="D4" s="183"/>
      <c r="E4" s="183"/>
      <c r="F4" s="183"/>
      <c r="G4" s="4"/>
    </row>
    <row r="5" spans="1:8" ht="12.75" customHeight="1" x14ac:dyDescent="0.25">
      <c r="A5" s="29"/>
      <c r="B5" s="29"/>
      <c r="C5" s="215" t="s">
        <v>258</v>
      </c>
      <c r="D5" s="215"/>
      <c r="E5" s="215"/>
      <c r="F5" s="215"/>
      <c r="G5" s="61"/>
      <c r="H5" s="62"/>
    </row>
    <row r="6" spans="1:8" ht="12.75" customHeight="1" thickBot="1" x14ac:dyDescent="0.25">
      <c r="F6" s="31"/>
      <c r="G6" s="47" t="s">
        <v>74</v>
      </c>
    </row>
    <row r="7" spans="1:8" ht="34.5" customHeight="1" thickBot="1" x14ac:dyDescent="0.25">
      <c r="A7" s="242" t="s">
        <v>141</v>
      </c>
      <c r="B7" s="243"/>
      <c r="C7" s="243"/>
      <c r="D7" s="244"/>
      <c r="E7" s="89" t="s">
        <v>77</v>
      </c>
      <c r="F7" s="111" t="s">
        <v>140</v>
      </c>
      <c r="G7" s="111" t="s">
        <v>139</v>
      </c>
    </row>
    <row r="8" spans="1:8" ht="12.75" customHeight="1" x14ac:dyDescent="0.2">
      <c r="A8" s="245" t="s">
        <v>142</v>
      </c>
      <c r="B8" s="246"/>
      <c r="C8" s="246"/>
      <c r="D8" s="246"/>
      <c r="E8" s="90" t="s">
        <v>0</v>
      </c>
      <c r="F8" s="148">
        <v>2185766</v>
      </c>
      <c r="G8" s="164">
        <v>3244807</v>
      </c>
    </row>
    <row r="9" spans="1:8" ht="12.75" customHeight="1" x14ac:dyDescent="0.2">
      <c r="A9" s="238" t="s">
        <v>143</v>
      </c>
      <c r="B9" s="239"/>
      <c r="C9" s="239"/>
      <c r="D9" s="239"/>
      <c r="E9" s="91" t="s">
        <v>1</v>
      </c>
      <c r="F9" s="150">
        <v>-1816721</v>
      </c>
      <c r="G9" s="165">
        <v>-3235246</v>
      </c>
    </row>
    <row r="10" spans="1:8" ht="12.75" customHeight="1" x14ac:dyDescent="0.2">
      <c r="A10" s="240" t="s">
        <v>144</v>
      </c>
      <c r="B10" s="241"/>
      <c r="C10" s="241"/>
      <c r="D10" s="241"/>
      <c r="E10" s="92" t="s">
        <v>2</v>
      </c>
      <c r="F10" s="112">
        <f>SUM(F8:F9)</f>
        <v>369045</v>
      </c>
      <c r="G10" s="112">
        <f>SUM(G8:G9)</f>
        <v>9561</v>
      </c>
    </row>
    <row r="11" spans="1:8" x14ac:dyDescent="0.2">
      <c r="A11" s="238" t="s">
        <v>145</v>
      </c>
      <c r="B11" s="239"/>
      <c r="C11" s="239"/>
      <c r="D11" s="239"/>
      <c r="E11" s="91" t="s">
        <v>3</v>
      </c>
      <c r="F11" s="150">
        <v>-127889</v>
      </c>
      <c r="G11" s="165">
        <v>-191707</v>
      </c>
    </row>
    <row r="12" spans="1:8" ht="12.75" customHeight="1" x14ac:dyDescent="0.2">
      <c r="A12" s="238" t="s">
        <v>146</v>
      </c>
      <c r="B12" s="239"/>
      <c r="C12" s="239"/>
      <c r="D12" s="239"/>
      <c r="E12" s="91" t="s">
        <v>4</v>
      </c>
      <c r="F12" s="149">
        <v>-775741</v>
      </c>
      <c r="G12" s="165">
        <v>-762572</v>
      </c>
    </row>
    <row r="13" spans="1:8" ht="12.75" customHeight="1" x14ac:dyDescent="0.2">
      <c r="A13" s="238" t="s">
        <v>147</v>
      </c>
      <c r="B13" s="239"/>
      <c r="C13" s="239"/>
      <c r="D13" s="239"/>
      <c r="E13" s="91" t="s">
        <v>5</v>
      </c>
      <c r="F13" s="149">
        <v>-4236350</v>
      </c>
      <c r="G13" s="165">
        <v>-165245</v>
      </c>
    </row>
    <row r="14" spans="1:8" ht="12.75" customHeight="1" x14ac:dyDescent="0.2">
      <c r="A14" s="238" t="s">
        <v>148</v>
      </c>
      <c r="B14" s="239"/>
      <c r="C14" s="239"/>
      <c r="D14" s="239"/>
      <c r="E14" s="91" t="s">
        <v>6</v>
      </c>
      <c r="F14" s="149">
        <v>1956256</v>
      </c>
      <c r="G14" s="165">
        <v>411459</v>
      </c>
    </row>
    <row r="15" spans="1:8" ht="12.75" customHeight="1" x14ac:dyDescent="0.2">
      <c r="A15" s="240" t="s">
        <v>149</v>
      </c>
      <c r="B15" s="241"/>
      <c r="C15" s="241"/>
      <c r="D15" s="241"/>
      <c r="E15" s="92" t="s">
        <v>8</v>
      </c>
      <c r="F15" s="113">
        <f>SUM(F10:F14)</f>
        <v>-2814679</v>
      </c>
      <c r="G15" s="113">
        <f>SUM(G10:G14)</f>
        <v>-698504</v>
      </c>
    </row>
    <row r="16" spans="1:8" ht="12.75" customHeight="1" x14ac:dyDescent="0.2">
      <c r="A16" s="238" t="s">
        <v>150</v>
      </c>
      <c r="B16" s="239"/>
      <c r="C16" s="239"/>
      <c r="D16" s="239"/>
      <c r="E16" s="91" t="s">
        <v>9</v>
      </c>
      <c r="F16" s="149">
        <v>3369</v>
      </c>
      <c r="G16" s="165">
        <v>2485</v>
      </c>
    </row>
    <row r="17" spans="1:8" ht="12.75" customHeight="1" x14ac:dyDescent="0.2">
      <c r="A17" s="238" t="s">
        <v>151</v>
      </c>
      <c r="B17" s="239"/>
      <c r="C17" s="239"/>
      <c r="D17" s="239"/>
      <c r="E17" s="110" t="s">
        <v>10</v>
      </c>
      <c r="F17" s="150">
        <v>-1150069</v>
      </c>
      <c r="G17" s="165">
        <v>-767288</v>
      </c>
    </row>
    <row r="18" spans="1:8" ht="24.75" customHeight="1" x14ac:dyDescent="0.2">
      <c r="A18" s="232" t="s">
        <v>152</v>
      </c>
      <c r="B18" s="233"/>
      <c r="C18" s="233"/>
      <c r="D18" s="233"/>
      <c r="E18" s="91" t="s">
        <v>11</v>
      </c>
      <c r="F18" s="150">
        <v>590227</v>
      </c>
      <c r="G18" s="165">
        <v>-69887</v>
      </c>
    </row>
    <row r="19" spans="1:8" ht="17.25" customHeight="1" x14ac:dyDescent="0.2">
      <c r="A19" s="238" t="s">
        <v>153</v>
      </c>
      <c r="B19" s="239"/>
      <c r="C19" s="239"/>
      <c r="D19" s="239"/>
      <c r="E19" s="110" t="s">
        <v>12</v>
      </c>
      <c r="F19" s="150"/>
      <c r="G19" s="150"/>
    </row>
    <row r="20" spans="1:8" ht="17.25" customHeight="1" x14ac:dyDescent="0.2">
      <c r="A20" s="238" t="s">
        <v>154</v>
      </c>
      <c r="B20" s="239"/>
      <c r="C20" s="239"/>
      <c r="D20" s="239"/>
      <c r="E20" s="91" t="s">
        <v>13</v>
      </c>
      <c r="F20" s="150"/>
      <c r="G20" s="150"/>
    </row>
    <row r="21" spans="1:8" x14ac:dyDescent="0.2">
      <c r="A21" s="230" t="s">
        <v>155</v>
      </c>
      <c r="B21" s="231"/>
      <c r="C21" s="231"/>
      <c r="D21" s="231"/>
      <c r="E21" s="93" t="s">
        <v>7</v>
      </c>
      <c r="F21" s="112">
        <f>SUM(F15:F20)</f>
        <v>-3371152</v>
      </c>
      <c r="G21" s="112">
        <f>SUM(G15:G20)</f>
        <v>-1533194</v>
      </c>
    </row>
    <row r="22" spans="1:8" s="32" customFormat="1" ht="18" customHeight="1" x14ac:dyDescent="0.2">
      <c r="A22" s="232" t="s">
        <v>156</v>
      </c>
      <c r="B22" s="233"/>
      <c r="C22" s="233"/>
      <c r="D22" s="233"/>
      <c r="E22" s="94" t="s">
        <v>45</v>
      </c>
      <c r="F22" s="151">
        <v>-1402</v>
      </c>
      <c r="G22" s="165">
        <v>-1629</v>
      </c>
    </row>
    <row r="23" spans="1:8" ht="25.5" customHeight="1" x14ac:dyDescent="0.2">
      <c r="A23" s="236" t="s">
        <v>157</v>
      </c>
      <c r="B23" s="237"/>
      <c r="C23" s="237"/>
      <c r="D23" s="237"/>
      <c r="E23" s="92" t="s">
        <v>16</v>
      </c>
      <c r="F23" s="112">
        <f>SUM(F21:F22)</f>
        <v>-3372554</v>
      </c>
      <c r="G23" s="112">
        <f>SUM(G21:G22)</f>
        <v>-1534823</v>
      </c>
      <c r="H23" s="122"/>
    </row>
    <row r="24" spans="1:8" ht="26.25" customHeight="1" x14ac:dyDescent="0.2">
      <c r="A24" s="232" t="s">
        <v>158</v>
      </c>
      <c r="B24" s="233"/>
      <c r="C24" s="233"/>
      <c r="D24" s="233"/>
      <c r="E24" s="95" t="s">
        <v>46</v>
      </c>
      <c r="F24" s="149">
        <v>-515690</v>
      </c>
      <c r="G24" s="165">
        <v>-98023</v>
      </c>
    </row>
    <row r="25" spans="1:8" x14ac:dyDescent="0.2">
      <c r="A25" s="230" t="s">
        <v>159</v>
      </c>
      <c r="B25" s="231"/>
      <c r="C25" s="231"/>
      <c r="D25" s="231"/>
      <c r="E25" s="92" t="s">
        <v>18</v>
      </c>
      <c r="F25" s="112">
        <f>SUM(F23:F24)</f>
        <v>-3888244</v>
      </c>
      <c r="G25" s="112">
        <f>SUM(G23:G24)</f>
        <v>-1632846</v>
      </c>
      <c r="H25" s="122"/>
    </row>
    <row r="26" spans="1:8" ht="11.25" customHeight="1" x14ac:dyDescent="0.2">
      <c r="A26" s="232" t="s">
        <v>160</v>
      </c>
      <c r="B26" s="233"/>
      <c r="C26" s="233"/>
      <c r="D26" s="233"/>
      <c r="E26" s="95"/>
      <c r="F26" s="149">
        <v>-3870799</v>
      </c>
      <c r="G26" s="165">
        <v>-1513884</v>
      </c>
    </row>
    <row r="27" spans="1:8" ht="12" customHeight="1" x14ac:dyDescent="0.2">
      <c r="A27" s="232" t="s">
        <v>161</v>
      </c>
      <c r="B27" s="233"/>
      <c r="C27" s="233"/>
      <c r="D27" s="233"/>
      <c r="E27" s="95"/>
      <c r="F27" s="149">
        <v>-17445</v>
      </c>
      <c r="G27" s="165">
        <v>-118962</v>
      </c>
    </row>
    <row r="28" spans="1:8" x14ac:dyDescent="0.2">
      <c r="A28" s="236" t="s">
        <v>162</v>
      </c>
      <c r="B28" s="237"/>
      <c r="C28" s="237"/>
      <c r="D28" s="237"/>
      <c r="E28" s="96" t="s">
        <v>24</v>
      </c>
      <c r="F28" s="113">
        <f>SUM(F29:F31)</f>
        <v>0</v>
      </c>
      <c r="G28" s="113">
        <f>SUM(G29:G31)</f>
        <v>74772</v>
      </c>
    </row>
    <row r="29" spans="1:8" ht="25.5" customHeight="1" x14ac:dyDescent="0.2">
      <c r="A29" s="232" t="s">
        <v>163</v>
      </c>
      <c r="B29" s="233"/>
      <c r="C29" s="233"/>
      <c r="D29" s="233"/>
      <c r="E29" s="95" t="s">
        <v>47</v>
      </c>
      <c r="F29" s="149"/>
      <c r="G29" s="149"/>
    </row>
    <row r="30" spans="1:8" ht="27" customHeight="1" x14ac:dyDescent="0.2">
      <c r="A30" s="232" t="s">
        <v>164</v>
      </c>
      <c r="B30" s="233"/>
      <c r="C30" s="233"/>
      <c r="D30" s="233"/>
      <c r="E30" s="95" t="s">
        <v>43</v>
      </c>
      <c r="F30" s="152">
        <v>0</v>
      </c>
      <c r="G30" s="152">
        <v>0</v>
      </c>
    </row>
    <row r="31" spans="1:8" ht="27" customHeight="1" x14ac:dyDescent="0.2">
      <c r="A31" s="232" t="s">
        <v>256</v>
      </c>
      <c r="B31" s="233"/>
      <c r="C31" s="233"/>
      <c r="D31" s="233"/>
      <c r="E31" s="95"/>
      <c r="F31" s="149"/>
      <c r="G31" s="165">
        <v>74772</v>
      </c>
    </row>
    <row r="32" spans="1:8" x14ac:dyDescent="0.2">
      <c r="A32" s="230" t="s">
        <v>165</v>
      </c>
      <c r="B32" s="231"/>
      <c r="C32" s="231"/>
      <c r="D32" s="231"/>
      <c r="E32" s="96" t="s">
        <v>48</v>
      </c>
      <c r="F32" s="113">
        <f>F28+F25</f>
        <v>-3888244</v>
      </c>
      <c r="G32" s="113">
        <f>G28+G25</f>
        <v>-1558074</v>
      </c>
      <c r="H32" s="122"/>
    </row>
    <row r="33" spans="1:7" x14ac:dyDescent="0.2">
      <c r="A33" s="232" t="s">
        <v>166</v>
      </c>
      <c r="B33" s="233"/>
      <c r="C33" s="233"/>
      <c r="D33" s="233"/>
      <c r="E33" s="95"/>
      <c r="F33" s="113"/>
      <c r="G33" s="113"/>
    </row>
    <row r="34" spans="1:7" x14ac:dyDescent="0.2">
      <c r="A34" s="232" t="s">
        <v>167</v>
      </c>
      <c r="B34" s="233"/>
      <c r="C34" s="233"/>
      <c r="D34" s="233"/>
      <c r="E34" s="95"/>
      <c r="F34" s="113">
        <f>F26</f>
        <v>-3870799</v>
      </c>
      <c r="G34" s="165">
        <v>-1441006.9306000001</v>
      </c>
    </row>
    <row r="35" spans="1:7" x14ac:dyDescent="0.2">
      <c r="A35" s="232" t="s">
        <v>168</v>
      </c>
      <c r="B35" s="233"/>
      <c r="C35" s="233"/>
      <c r="D35" s="233"/>
      <c r="E35" s="95"/>
      <c r="F35" s="113">
        <f>F27</f>
        <v>-17445</v>
      </c>
      <c r="G35" s="165">
        <v>-117067.06939999999</v>
      </c>
    </row>
    <row r="36" spans="1:7" x14ac:dyDescent="0.2">
      <c r="A36" s="230" t="s">
        <v>169</v>
      </c>
      <c r="B36" s="231"/>
      <c r="C36" s="231"/>
      <c r="D36" s="231"/>
      <c r="E36" s="96" t="s">
        <v>49</v>
      </c>
      <c r="F36" s="113">
        <v>0</v>
      </c>
      <c r="G36" s="113">
        <v>0</v>
      </c>
    </row>
    <row r="37" spans="1:7" x14ac:dyDescent="0.2">
      <c r="A37" s="232" t="s">
        <v>170</v>
      </c>
      <c r="B37" s="233"/>
      <c r="C37" s="233"/>
      <c r="D37" s="233"/>
      <c r="E37" s="95"/>
      <c r="F37" s="113"/>
      <c r="G37" s="113"/>
    </row>
    <row r="38" spans="1:7" x14ac:dyDescent="0.2">
      <c r="A38" s="230" t="s">
        <v>171</v>
      </c>
      <c r="B38" s="231"/>
      <c r="C38" s="231"/>
      <c r="D38" s="231"/>
      <c r="E38" s="95"/>
      <c r="F38" s="130"/>
      <c r="G38" s="130"/>
    </row>
    <row r="39" spans="1:7" x14ac:dyDescent="0.2">
      <c r="A39" s="232" t="s">
        <v>172</v>
      </c>
      <c r="B39" s="233"/>
      <c r="C39" s="233"/>
      <c r="D39" s="233"/>
      <c r="E39" s="95"/>
      <c r="F39" s="130"/>
      <c r="G39" s="130"/>
    </row>
    <row r="40" spans="1:7" x14ac:dyDescent="0.2">
      <c r="A40" s="232" t="s">
        <v>173</v>
      </c>
      <c r="B40" s="233"/>
      <c r="C40" s="233"/>
      <c r="D40" s="233"/>
      <c r="E40" s="95"/>
      <c r="F40" s="113"/>
      <c r="G40" s="113"/>
    </row>
    <row r="41" spans="1:7" x14ac:dyDescent="0.2">
      <c r="A41" s="230" t="s">
        <v>174</v>
      </c>
      <c r="B41" s="231"/>
      <c r="C41" s="231"/>
      <c r="D41" s="231"/>
      <c r="E41" s="95"/>
      <c r="F41" s="130">
        <v>-3.15</v>
      </c>
      <c r="G41" s="166">
        <v>-1.26</v>
      </c>
    </row>
    <row r="42" spans="1:7" x14ac:dyDescent="0.2">
      <c r="A42" s="232" t="s">
        <v>172</v>
      </c>
      <c r="B42" s="233"/>
      <c r="C42" s="233"/>
      <c r="D42" s="233"/>
      <c r="E42" s="95"/>
      <c r="F42" s="130">
        <v>-2.73</v>
      </c>
      <c r="G42" s="166">
        <v>-1.18</v>
      </c>
    </row>
    <row r="43" spans="1:7" ht="13.5" thickBot="1" x14ac:dyDescent="0.25">
      <c r="A43" s="234" t="s">
        <v>173</v>
      </c>
      <c r="B43" s="235"/>
      <c r="C43" s="235"/>
      <c r="D43" s="235"/>
      <c r="E43" s="97"/>
      <c r="F43" s="163">
        <v>-0.42</v>
      </c>
      <c r="G43" s="163">
        <v>-0.08</v>
      </c>
    </row>
    <row r="44" spans="1:7" ht="12.75" customHeight="1" x14ac:dyDescent="0.2">
      <c r="A44" s="98"/>
      <c r="B44" s="98"/>
      <c r="C44" s="98"/>
      <c r="D44" s="98"/>
      <c r="E44" s="98"/>
      <c r="F44" s="99"/>
      <c r="G44" s="98"/>
    </row>
    <row r="46" spans="1:7" x14ac:dyDescent="0.2">
      <c r="B46" s="131" t="s">
        <v>137</v>
      </c>
      <c r="C46" s="126" t="s">
        <v>136</v>
      </c>
      <c r="D46" s="126"/>
      <c r="E46" s="126"/>
      <c r="F46" s="126"/>
      <c r="G46" s="9" t="s">
        <v>28</v>
      </c>
    </row>
    <row r="47" spans="1:7" x14ac:dyDescent="0.2">
      <c r="B47" s="125"/>
      <c r="C47" s="6"/>
      <c r="D47" s="6"/>
      <c r="E47" s="6"/>
      <c r="F47" s="125"/>
      <c r="G47" s="20" t="s">
        <v>175</v>
      </c>
    </row>
    <row r="48" spans="1:7" x14ac:dyDescent="0.2">
      <c r="B48" s="6" t="s">
        <v>134</v>
      </c>
      <c r="C48" s="126" t="s">
        <v>135</v>
      </c>
      <c r="D48" s="126"/>
      <c r="E48" s="126"/>
      <c r="F48" s="126"/>
      <c r="G48" s="9" t="s">
        <v>28</v>
      </c>
    </row>
    <row r="49" spans="2:8" x14ac:dyDescent="0.2">
      <c r="B49" s="125"/>
      <c r="C49" s="6"/>
      <c r="D49" s="6"/>
      <c r="E49" s="6"/>
      <c r="F49" s="125"/>
      <c r="G49" s="20" t="s">
        <v>175</v>
      </c>
    </row>
    <row r="50" spans="2:8" x14ac:dyDescent="0.2">
      <c r="B50" s="125"/>
      <c r="C50" s="125"/>
      <c r="D50" s="125"/>
      <c r="E50" s="125"/>
      <c r="F50" s="125"/>
      <c r="G50" s="125"/>
      <c r="H50" s="8"/>
    </row>
  </sheetData>
  <mergeCells count="38">
    <mergeCell ref="A13:D13"/>
    <mergeCell ref="A14:D14"/>
    <mergeCell ref="A15:D15"/>
    <mergeCell ref="A16:D16"/>
    <mergeCell ref="A22:D22"/>
    <mergeCell ref="C5:F5"/>
    <mergeCell ref="A9:D9"/>
    <mergeCell ref="A10:D10"/>
    <mergeCell ref="A11:D11"/>
    <mergeCell ref="A12:D12"/>
    <mergeCell ref="A7:D7"/>
    <mergeCell ref="A8:D8"/>
    <mergeCell ref="A26:D26"/>
    <mergeCell ref="A28:D28"/>
    <mergeCell ref="A27:D27"/>
    <mergeCell ref="A21:D21"/>
    <mergeCell ref="A17:D17"/>
    <mergeCell ref="A18:D18"/>
    <mergeCell ref="A19:D19"/>
    <mergeCell ref="A20:D20"/>
    <mergeCell ref="A23:D23"/>
    <mergeCell ref="A25:D25"/>
    <mergeCell ref="A41:D41"/>
    <mergeCell ref="A42:D42"/>
    <mergeCell ref="A43:D43"/>
    <mergeCell ref="A24:D24"/>
    <mergeCell ref="A29:D29"/>
    <mergeCell ref="A30:D30"/>
    <mergeCell ref="A40:D40"/>
    <mergeCell ref="A37:D37"/>
    <mergeCell ref="A38:D38"/>
    <mergeCell ref="A39:D39"/>
    <mergeCell ref="A32:D32"/>
    <mergeCell ref="A33:D33"/>
    <mergeCell ref="A34:D34"/>
    <mergeCell ref="A35:D35"/>
    <mergeCell ref="A36:D36"/>
    <mergeCell ref="A31:D31"/>
  </mergeCells>
  <phoneticPr fontId="7" type="noConversion"/>
  <pageMargins left="0.98425196850393704" right="0.15748031496062992" top="0.31496062992125984" bottom="0.39370078740157483" header="0.19685039370078741" footer="0.19685039370078741"/>
  <pageSetup orientation="portrait" r:id="rId1"/>
  <headerFooter alignWithMargins="0"/>
  <rowBreaks count="1" manualBreakCount="1">
    <brk id="65505" max="6553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34"/>
  </sheetPr>
  <dimension ref="A1:L81"/>
  <sheetViews>
    <sheetView zoomScale="80" zoomScaleNormal="80" workbookViewId="0"/>
  </sheetViews>
  <sheetFormatPr defaultColWidth="8.140625" defaultRowHeight="12.75" x14ac:dyDescent="0.2"/>
  <cols>
    <col min="1" max="1" width="3.28515625" style="2" customWidth="1"/>
    <col min="2" max="2" width="14.28515625" style="2" customWidth="1"/>
    <col min="3" max="3" width="12.28515625" style="2" customWidth="1"/>
    <col min="4" max="4" width="45.85546875" style="2" customWidth="1"/>
    <col min="5" max="5" width="6.5703125" style="2" customWidth="1"/>
    <col min="6" max="6" width="13.42578125" style="34" customWidth="1"/>
    <col min="7" max="7" width="14.5703125" style="34" customWidth="1"/>
    <col min="8" max="16384" width="8.140625" style="2"/>
  </cols>
  <sheetData>
    <row r="1" spans="1:12" ht="15.75" x14ac:dyDescent="0.25">
      <c r="A1" s="182" t="str">
        <f>'Form 2'!A1</f>
        <v>SAT&amp;Company JSC</v>
      </c>
    </row>
    <row r="2" spans="1:12" ht="12.75" customHeight="1" x14ac:dyDescent="0.2">
      <c r="E2" s="48"/>
      <c r="F2" s="48"/>
      <c r="G2" s="70"/>
      <c r="H2" s="49"/>
      <c r="I2" s="49"/>
      <c r="J2" s="49"/>
      <c r="K2" s="49"/>
      <c r="L2" s="49"/>
    </row>
    <row r="3" spans="1:12" ht="12.75" customHeight="1" x14ac:dyDescent="0.2">
      <c r="E3" s="48"/>
      <c r="F3" s="48"/>
      <c r="G3" s="50"/>
      <c r="H3" s="49"/>
      <c r="I3" s="49"/>
      <c r="J3" s="49"/>
      <c r="K3" s="49"/>
      <c r="L3" s="49"/>
    </row>
    <row r="4" spans="1:12" s="59" customFormat="1" ht="12.75" customHeight="1" x14ac:dyDescent="0.2">
      <c r="A4" s="58"/>
      <c r="B4" s="263" t="s">
        <v>177</v>
      </c>
      <c r="C4" s="263"/>
      <c r="D4" s="263"/>
      <c r="E4" s="263"/>
      <c r="F4" s="263"/>
      <c r="G4" s="263"/>
      <c r="H4" s="58"/>
      <c r="I4" s="58"/>
      <c r="J4" s="58"/>
    </row>
    <row r="5" spans="1:12" x14ac:dyDescent="0.2">
      <c r="A5" s="33"/>
      <c r="B5" s="181"/>
      <c r="C5" s="215" t="s">
        <v>260</v>
      </c>
      <c r="D5" s="215"/>
      <c r="E5" s="215"/>
      <c r="F5" s="215"/>
      <c r="G5" s="215"/>
      <c r="H5" s="33"/>
      <c r="I5" s="33"/>
      <c r="J5" s="33"/>
    </row>
    <row r="6" spans="1:12" ht="13.5" thickBot="1" x14ac:dyDescent="0.25">
      <c r="A6" s="33"/>
      <c r="B6" s="33"/>
      <c r="C6" s="33"/>
      <c r="D6" s="33"/>
      <c r="E6" s="33"/>
      <c r="F6" s="35"/>
      <c r="G6" s="51" t="s">
        <v>74</v>
      </c>
      <c r="H6" s="33"/>
      <c r="I6" s="33"/>
      <c r="J6" s="33"/>
    </row>
    <row r="7" spans="1:12" ht="53.25" customHeight="1" thickBot="1" x14ac:dyDescent="0.25">
      <c r="A7" s="270" t="s">
        <v>141</v>
      </c>
      <c r="B7" s="271"/>
      <c r="C7" s="271"/>
      <c r="D7" s="271"/>
      <c r="E7" s="80" t="s">
        <v>77</v>
      </c>
      <c r="F7" s="81" t="s">
        <v>140</v>
      </c>
      <c r="G7" s="81" t="s">
        <v>139</v>
      </c>
    </row>
    <row r="8" spans="1:12" s="36" customFormat="1" ht="15.75" customHeight="1" thickBot="1" x14ac:dyDescent="0.25">
      <c r="A8" s="272" t="s">
        <v>178</v>
      </c>
      <c r="B8" s="273"/>
      <c r="C8" s="273"/>
      <c r="D8" s="273"/>
      <c r="E8" s="273"/>
      <c r="F8" s="273"/>
      <c r="G8" s="274"/>
    </row>
    <row r="9" spans="1:12" s="36" customFormat="1" ht="12.75" customHeight="1" x14ac:dyDescent="0.2">
      <c r="A9" s="269" t="s">
        <v>179</v>
      </c>
      <c r="B9" s="262"/>
      <c r="C9" s="262"/>
      <c r="D9" s="262"/>
      <c r="E9" s="82">
        <v>10</v>
      </c>
      <c r="F9" s="176">
        <f>SUM(F11:F16)</f>
        <v>2437131</v>
      </c>
      <c r="G9" s="177">
        <f>SUM(G11:G16)</f>
        <v>5429156</v>
      </c>
    </row>
    <row r="10" spans="1:12" ht="12.75" customHeight="1" x14ac:dyDescent="0.2">
      <c r="A10" s="275" t="s">
        <v>180</v>
      </c>
      <c r="B10" s="276"/>
      <c r="C10" s="276"/>
      <c r="D10" s="276"/>
      <c r="E10" s="108"/>
      <c r="F10" s="172"/>
      <c r="G10" s="173"/>
    </row>
    <row r="11" spans="1:12" ht="12.75" customHeight="1" x14ac:dyDescent="0.2">
      <c r="A11" s="254" t="s">
        <v>181</v>
      </c>
      <c r="B11" s="255"/>
      <c r="C11" s="255"/>
      <c r="D11" s="255"/>
      <c r="E11" s="83" t="s">
        <v>1</v>
      </c>
      <c r="F11" s="153">
        <v>141315</v>
      </c>
      <c r="G11" s="154">
        <v>2997260</v>
      </c>
    </row>
    <row r="12" spans="1:12" ht="12.75" customHeight="1" x14ac:dyDescent="0.2">
      <c r="A12" s="254" t="s">
        <v>182</v>
      </c>
      <c r="B12" s="255"/>
      <c r="C12" s="255"/>
      <c r="D12" s="255"/>
      <c r="E12" s="83" t="s">
        <v>2</v>
      </c>
      <c r="F12" s="153"/>
      <c r="G12" s="154"/>
    </row>
    <row r="13" spans="1:12" ht="12.75" customHeight="1" x14ac:dyDescent="0.2">
      <c r="A13" s="254" t="s">
        <v>183</v>
      </c>
      <c r="B13" s="255"/>
      <c r="C13" s="255"/>
      <c r="D13" s="255"/>
      <c r="E13" s="83" t="s">
        <v>3</v>
      </c>
      <c r="F13" s="153">
        <v>1888765</v>
      </c>
      <c r="G13" s="154">
        <v>2412201</v>
      </c>
    </row>
    <row r="14" spans="1:12" ht="12.75" customHeight="1" x14ac:dyDescent="0.2">
      <c r="A14" s="254" t="s">
        <v>184</v>
      </c>
      <c r="B14" s="255"/>
      <c r="C14" s="255"/>
      <c r="D14" s="255"/>
      <c r="E14" s="83" t="s">
        <v>4</v>
      </c>
      <c r="F14" s="153"/>
      <c r="G14" s="154"/>
    </row>
    <row r="15" spans="1:12" ht="12.75" customHeight="1" x14ac:dyDescent="0.2">
      <c r="A15" s="254" t="s">
        <v>150</v>
      </c>
      <c r="B15" s="255"/>
      <c r="C15" s="255"/>
      <c r="D15" s="255"/>
      <c r="E15" s="83" t="s">
        <v>5</v>
      </c>
      <c r="F15" s="153"/>
      <c r="G15" s="154"/>
    </row>
    <row r="16" spans="1:12" ht="12.75" customHeight="1" x14ac:dyDescent="0.2">
      <c r="A16" s="254" t="s">
        <v>185</v>
      </c>
      <c r="B16" s="255"/>
      <c r="C16" s="255"/>
      <c r="D16" s="255"/>
      <c r="E16" s="83" t="s">
        <v>6</v>
      </c>
      <c r="F16" s="153">
        <v>407051</v>
      </c>
      <c r="G16" s="154">
        <v>19695</v>
      </c>
    </row>
    <row r="17" spans="1:7" s="36" customFormat="1" ht="12.75" customHeight="1" x14ac:dyDescent="0.2">
      <c r="A17" s="269" t="s">
        <v>186</v>
      </c>
      <c r="B17" s="262"/>
      <c r="C17" s="262"/>
      <c r="D17" s="262"/>
      <c r="E17" s="82" t="s">
        <v>8</v>
      </c>
      <c r="F17" s="170">
        <f>SUM(F19:F25)</f>
        <v>3308124</v>
      </c>
      <c r="G17" s="171">
        <f>SUM(G19:G25)</f>
        <v>5832840</v>
      </c>
    </row>
    <row r="18" spans="1:7" ht="12.75" customHeight="1" x14ac:dyDescent="0.2">
      <c r="A18" s="247" t="s">
        <v>187</v>
      </c>
      <c r="B18" s="248"/>
      <c r="C18" s="248"/>
      <c r="D18" s="248"/>
      <c r="E18" s="108"/>
      <c r="F18" s="172"/>
      <c r="G18" s="173"/>
    </row>
    <row r="19" spans="1:7" ht="12.75" customHeight="1" x14ac:dyDescent="0.2">
      <c r="A19" s="254" t="s">
        <v>188</v>
      </c>
      <c r="B19" s="255"/>
      <c r="C19" s="255"/>
      <c r="D19" s="255"/>
      <c r="E19" s="83" t="s">
        <v>9</v>
      </c>
      <c r="F19" s="153">
        <v>458372</v>
      </c>
      <c r="G19" s="154">
        <v>2652875</v>
      </c>
    </row>
    <row r="20" spans="1:7" ht="12.75" customHeight="1" x14ac:dyDescent="0.2">
      <c r="A20" s="254" t="s">
        <v>189</v>
      </c>
      <c r="B20" s="255"/>
      <c r="C20" s="255"/>
      <c r="D20" s="255"/>
      <c r="E20" s="83" t="s">
        <v>10</v>
      </c>
      <c r="F20" s="153">
        <v>448003</v>
      </c>
      <c r="G20" s="154">
        <v>1089885</v>
      </c>
    </row>
    <row r="21" spans="1:7" ht="12.75" customHeight="1" x14ac:dyDescent="0.2">
      <c r="A21" s="254" t="s">
        <v>190</v>
      </c>
      <c r="B21" s="255"/>
      <c r="C21" s="255"/>
      <c r="D21" s="255"/>
      <c r="E21" s="83" t="s">
        <v>11</v>
      </c>
      <c r="F21" s="153">
        <v>518623</v>
      </c>
      <c r="G21" s="154">
        <v>706786</v>
      </c>
    </row>
    <row r="22" spans="1:7" ht="12.75" customHeight="1" x14ac:dyDescent="0.2">
      <c r="A22" s="254" t="s">
        <v>191</v>
      </c>
      <c r="B22" s="255"/>
      <c r="C22" s="255"/>
      <c r="D22" s="255"/>
      <c r="E22" s="83" t="s">
        <v>12</v>
      </c>
      <c r="F22" s="153">
        <v>949868</v>
      </c>
      <c r="G22" s="154">
        <v>610050</v>
      </c>
    </row>
    <row r="23" spans="1:7" x14ac:dyDescent="0.2">
      <c r="A23" s="254" t="s">
        <v>192</v>
      </c>
      <c r="B23" s="255"/>
      <c r="C23" s="255"/>
      <c r="D23" s="255"/>
      <c r="E23" s="83" t="s">
        <v>13</v>
      </c>
      <c r="F23" s="153">
        <v>476</v>
      </c>
      <c r="G23" s="154"/>
    </row>
    <row r="24" spans="1:7" ht="12.75" customHeight="1" x14ac:dyDescent="0.2">
      <c r="A24" s="254" t="s">
        <v>193</v>
      </c>
      <c r="B24" s="255"/>
      <c r="C24" s="255"/>
      <c r="D24" s="255"/>
      <c r="E24" s="83" t="s">
        <v>14</v>
      </c>
      <c r="F24" s="153">
        <v>286573</v>
      </c>
      <c r="G24" s="154">
        <v>250990</v>
      </c>
    </row>
    <row r="25" spans="1:7" ht="12.75" customHeight="1" x14ac:dyDescent="0.2">
      <c r="A25" s="254" t="s">
        <v>194</v>
      </c>
      <c r="B25" s="255"/>
      <c r="C25" s="255"/>
      <c r="D25" s="255"/>
      <c r="E25" s="83" t="s">
        <v>15</v>
      </c>
      <c r="F25" s="153">
        <v>646209</v>
      </c>
      <c r="G25" s="154">
        <v>522254</v>
      </c>
    </row>
    <row r="26" spans="1:7" s="36" customFormat="1" ht="27" customHeight="1" thickBot="1" x14ac:dyDescent="0.25">
      <c r="A26" s="251" t="s">
        <v>195</v>
      </c>
      <c r="B26" s="252"/>
      <c r="C26" s="252"/>
      <c r="D26" s="253"/>
      <c r="E26" s="78" t="s">
        <v>17</v>
      </c>
      <c r="F26" s="175">
        <f>F9-F17</f>
        <v>-870993</v>
      </c>
      <c r="G26" s="157">
        <f>G9-G17</f>
        <v>-403684</v>
      </c>
    </row>
    <row r="27" spans="1:7" s="36" customFormat="1" ht="21" customHeight="1" thickBot="1" x14ac:dyDescent="0.25">
      <c r="A27" s="272" t="s">
        <v>196</v>
      </c>
      <c r="B27" s="273"/>
      <c r="C27" s="273"/>
      <c r="D27" s="273"/>
      <c r="E27" s="273"/>
      <c r="F27" s="273"/>
      <c r="G27" s="274"/>
    </row>
    <row r="28" spans="1:7" s="36" customFormat="1" ht="12.75" customHeight="1" x14ac:dyDescent="0.2">
      <c r="A28" s="269" t="s">
        <v>197</v>
      </c>
      <c r="B28" s="262"/>
      <c r="C28" s="262"/>
      <c r="D28" s="262"/>
      <c r="E28" s="82" t="s">
        <v>19</v>
      </c>
      <c r="F28" s="176">
        <f>SUM(F30:F40)</f>
        <v>1972519</v>
      </c>
      <c r="G28" s="177">
        <f>SUM(G30:G40)</f>
        <v>877407</v>
      </c>
    </row>
    <row r="29" spans="1:7" ht="12.75" customHeight="1" x14ac:dyDescent="0.2">
      <c r="A29" s="247" t="s">
        <v>187</v>
      </c>
      <c r="B29" s="248"/>
      <c r="C29" s="248"/>
      <c r="D29" s="248"/>
      <c r="E29" s="108"/>
      <c r="F29" s="172"/>
      <c r="G29" s="173"/>
    </row>
    <row r="30" spans="1:7" ht="12.75" customHeight="1" x14ac:dyDescent="0.2">
      <c r="A30" s="254" t="s">
        <v>200</v>
      </c>
      <c r="B30" s="255"/>
      <c r="C30" s="255"/>
      <c r="D30" s="255"/>
      <c r="E30" s="83" t="s">
        <v>20</v>
      </c>
      <c r="F30" s="153">
        <v>0</v>
      </c>
      <c r="G30" s="154">
        <v>63824</v>
      </c>
    </row>
    <row r="31" spans="1:7" ht="12.75" customHeight="1" x14ac:dyDescent="0.2">
      <c r="A31" s="254" t="s">
        <v>201</v>
      </c>
      <c r="B31" s="255"/>
      <c r="C31" s="255"/>
      <c r="D31" s="255"/>
      <c r="E31" s="83" t="s">
        <v>21</v>
      </c>
      <c r="F31" s="153"/>
      <c r="G31" s="154"/>
    </row>
    <row r="32" spans="1:7" ht="12.75" customHeight="1" x14ac:dyDescent="0.2">
      <c r="A32" s="254" t="s">
        <v>202</v>
      </c>
      <c r="B32" s="255"/>
      <c r="C32" s="255"/>
      <c r="D32" s="255"/>
      <c r="E32" s="83" t="s">
        <v>22</v>
      </c>
      <c r="F32" s="153"/>
      <c r="G32" s="154"/>
    </row>
    <row r="33" spans="1:7" ht="25.5" customHeight="1" x14ac:dyDescent="0.2">
      <c r="A33" s="258" t="s">
        <v>203</v>
      </c>
      <c r="B33" s="259"/>
      <c r="C33" s="259"/>
      <c r="D33" s="260"/>
      <c r="E33" s="83" t="s">
        <v>23</v>
      </c>
      <c r="F33" s="153"/>
      <c r="G33" s="154"/>
    </row>
    <row r="34" spans="1:7" ht="12.75" customHeight="1" x14ac:dyDescent="0.2">
      <c r="A34" s="254" t="s">
        <v>198</v>
      </c>
      <c r="B34" s="255"/>
      <c r="C34" s="255"/>
      <c r="D34" s="255"/>
      <c r="E34" s="83" t="s">
        <v>29</v>
      </c>
      <c r="F34" s="153"/>
      <c r="G34" s="154"/>
    </row>
    <row r="35" spans="1:7" x14ac:dyDescent="0.2">
      <c r="A35" s="254" t="s">
        <v>204</v>
      </c>
      <c r="B35" s="255"/>
      <c r="C35" s="255"/>
      <c r="D35" s="255"/>
      <c r="E35" s="83" t="s">
        <v>30</v>
      </c>
      <c r="F35" s="153"/>
      <c r="G35" s="154"/>
    </row>
    <row r="36" spans="1:7" x14ac:dyDescent="0.2">
      <c r="A36" s="254" t="s">
        <v>199</v>
      </c>
      <c r="B36" s="267"/>
      <c r="C36" s="267"/>
      <c r="D36" s="268"/>
      <c r="E36" s="83" t="s">
        <v>31</v>
      </c>
      <c r="F36" s="153">
        <v>51000</v>
      </c>
      <c r="G36" s="154">
        <v>225735</v>
      </c>
    </row>
    <row r="37" spans="1:7" x14ac:dyDescent="0.2">
      <c r="A37" s="254" t="s">
        <v>207</v>
      </c>
      <c r="B37" s="267"/>
      <c r="C37" s="267"/>
      <c r="D37" s="268"/>
      <c r="E37" s="83" t="s">
        <v>50</v>
      </c>
      <c r="F37" s="153"/>
      <c r="G37" s="154"/>
    </row>
    <row r="38" spans="1:7" x14ac:dyDescent="0.2">
      <c r="A38" s="254" t="s">
        <v>205</v>
      </c>
      <c r="B38" s="267"/>
      <c r="C38" s="267"/>
      <c r="D38" s="268"/>
      <c r="E38" s="83" t="s">
        <v>51</v>
      </c>
      <c r="F38" s="153"/>
      <c r="G38" s="154"/>
    </row>
    <row r="39" spans="1:7" x14ac:dyDescent="0.2">
      <c r="A39" s="254" t="s">
        <v>206</v>
      </c>
      <c r="B39" s="267"/>
      <c r="C39" s="267"/>
      <c r="D39" s="268"/>
      <c r="E39" s="83" t="s">
        <v>25</v>
      </c>
      <c r="F39" s="153"/>
      <c r="G39" s="154"/>
    </row>
    <row r="40" spans="1:7" ht="12.75" customHeight="1" x14ac:dyDescent="0.2">
      <c r="A40" s="254" t="s">
        <v>185</v>
      </c>
      <c r="B40" s="255"/>
      <c r="C40" s="255"/>
      <c r="D40" s="255"/>
      <c r="E40" s="83" t="s">
        <v>26</v>
      </c>
      <c r="F40" s="153">
        <v>1921519</v>
      </c>
      <c r="G40" s="154">
        <v>587848</v>
      </c>
    </row>
    <row r="41" spans="1:7" s="36" customFormat="1" ht="12.75" customHeight="1" x14ac:dyDescent="0.2">
      <c r="A41" s="269" t="s">
        <v>208</v>
      </c>
      <c r="B41" s="262"/>
      <c r="C41" s="262"/>
      <c r="D41" s="262"/>
      <c r="E41" s="84" t="s">
        <v>32</v>
      </c>
      <c r="F41" s="171">
        <f>SUM(F43:F53)</f>
        <v>2816773</v>
      </c>
      <c r="G41" s="171">
        <f>SUM(G43:G53)</f>
        <v>952016</v>
      </c>
    </row>
    <row r="42" spans="1:7" ht="12.75" customHeight="1" x14ac:dyDescent="0.2">
      <c r="A42" s="247" t="s">
        <v>187</v>
      </c>
      <c r="B42" s="248"/>
      <c r="C42" s="248"/>
      <c r="D42" s="248"/>
      <c r="E42" s="108"/>
      <c r="F42" s="172"/>
      <c r="G42" s="173"/>
    </row>
    <row r="43" spans="1:7" ht="12.75" customHeight="1" x14ac:dyDescent="0.2">
      <c r="A43" s="254" t="s">
        <v>209</v>
      </c>
      <c r="B43" s="255"/>
      <c r="C43" s="255"/>
      <c r="D43" s="255"/>
      <c r="E43" s="85" t="s">
        <v>52</v>
      </c>
      <c r="F43" s="153">
        <v>2375197</v>
      </c>
      <c r="G43" s="154">
        <v>16822</v>
      </c>
    </row>
    <row r="44" spans="1:7" ht="12.75" customHeight="1" x14ac:dyDescent="0.2">
      <c r="A44" s="254" t="s">
        <v>210</v>
      </c>
      <c r="B44" s="255"/>
      <c r="C44" s="255"/>
      <c r="D44" s="255"/>
      <c r="E44" s="85" t="s">
        <v>53</v>
      </c>
      <c r="F44" s="153"/>
      <c r="G44" s="154">
        <v>194</v>
      </c>
    </row>
    <row r="45" spans="1:7" ht="12.75" customHeight="1" x14ac:dyDescent="0.2">
      <c r="A45" s="254" t="s">
        <v>211</v>
      </c>
      <c r="B45" s="255"/>
      <c r="C45" s="255"/>
      <c r="D45" s="255"/>
      <c r="E45" s="85" t="s">
        <v>54</v>
      </c>
      <c r="F45" s="153">
        <v>18668</v>
      </c>
      <c r="G45" s="154">
        <v>692900</v>
      </c>
    </row>
    <row r="46" spans="1:7" ht="31.5" customHeight="1" x14ac:dyDescent="0.2">
      <c r="A46" s="258" t="s">
        <v>212</v>
      </c>
      <c r="B46" s="259"/>
      <c r="C46" s="259"/>
      <c r="D46" s="260"/>
      <c r="E46" s="85" t="s">
        <v>55</v>
      </c>
      <c r="F46" s="153"/>
      <c r="G46" s="154"/>
    </row>
    <row r="47" spans="1:7" ht="12.75" customHeight="1" x14ac:dyDescent="0.2">
      <c r="A47" s="254" t="s">
        <v>213</v>
      </c>
      <c r="B47" s="255"/>
      <c r="C47" s="255"/>
      <c r="D47" s="255"/>
      <c r="E47" s="85" t="s">
        <v>56</v>
      </c>
      <c r="F47" s="153"/>
      <c r="G47" s="154"/>
    </row>
    <row r="48" spans="1:7" x14ac:dyDescent="0.2">
      <c r="A48" s="254" t="s">
        <v>214</v>
      </c>
      <c r="B48" s="255"/>
      <c r="C48" s="255"/>
      <c r="D48" s="255"/>
      <c r="E48" s="85" t="s">
        <v>57</v>
      </c>
      <c r="F48" s="153"/>
      <c r="G48" s="154"/>
    </row>
    <row r="49" spans="1:7" x14ac:dyDescent="0.2">
      <c r="A49" s="254" t="s">
        <v>215</v>
      </c>
      <c r="B49" s="255"/>
      <c r="C49" s="255"/>
      <c r="D49" s="255"/>
      <c r="E49" s="85" t="s">
        <v>58</v>
      </c>
      <c r="F49" s="153"/>
      <c r="G49" s="154">
        <v>0</v>
      </c>
    </row>
    <row r="50" spans="1:7" x14ac:dyDescent="0.2">
      <c r="A50" s="254" t="s">
        <v>216</v>
      </c>
      <c r="B50" s="255"/>
      <c r="C50" s="255"/>
      <c r="D50" s="255"/>
      <c r="E50" s="85" t="s">
        <v>59</v>
      </c>
      <c r="F50" s="153">
        <v>381787</v>
      </c>
      <c r="G50" s="154"/>
    </row>
    <row r="51" spans="1:7" x14ac:dyDescent="0.2">
      <c r="A51" s="254" t="s">
        <v>207</v>
      </c>
      <c r="B51" s="255"/>
      <c r="C51" s="255"/>
      <c r="D51" s="255"/>
      <c r="E51" s="85" t="s">
        <v>60</v>
      </c>
      <c r="F51" s="153"/>
      <c r="G51" s="154"/>
    </row>
    <row r="52" spans="1:7" x14ac:dyDescent="0.2">
      <c r="A52" s="254" t="s">
        <v>217</v>
      </c>
      <c r="B52" s="255"/>
      <c r="C52" s="255"/>
      <c r="D52" s="255"/>
      <c r="E52" s="85" t="s">
        <v>34</v>
      </c>
      <c r="F52" s="153"/>
      <c r="G52" s="154"/>
    </row>
    <row r="53" spans="1:7" ht="12.75" customHeight="1" x14ac:dyDescent="0.2">
      <c r="A53" s="254" t="s">
        <v>194</v>
      </c>
      <c r="B53" s="255"/>
      <c r="C53" s="255"/>
      <c r="D53" s="255"/>
      <c r="E53" s="85" t="s">
        <v>35</v>
      </c>
      <c r="F53" s="153">
        <v>41121</v>
      </c>
      <c r="G53" s="154">
        <v>242100</v>
      </c>
    </row>
    <row r="54" spans="1:7" s="36" customFormat="1" ht="13.5" thickBot="1" x14ac:dyDescent="0.25">
      <c r="A54" s="251" t="s">
        <v>218</v>
      </c>
      <c r="B54" s="252"/>
      <c r="C54" s="252"/>
      <c r="D54" s="253"/>
      <c r="E54" s="109" t="s">
        <v>36</v>
      </c>
      <c r="F54" s="178">
        <f>F28-F41</f>
        <v>-844254</v>
      </c>
      <c r="G54" s="179">
        <f>G28-G41</f>
        <v>-74609</v>
      </c>
    </row>
    <row r="55" spans="1:7" s="36" customFormat="1" ht="21.75" customHeight="1" thickBot="1" x14ac:dyDescent="0.25">
      <c r="A55" s="272" t="s">
        <v>33</v>
      </c>
      <c r="B55" s="273"/>
      <c r="C55" s="273"/>
      <c r="D55" s="273"/>
      <c r="E55" s="273"/>
      <c r="F55" s="273"/>
      <c r="G55" s="274"/>
    </row>
    <row r="56" spans="1:7" s="36" customFormat="1" ht="12.75" customHeight="1" x14ac:dyDescent="0.2">
      <c r="A56" s="269" t="s">
        <v>219</v>
      </c>
      <c r="B56" s="262"/>
      <c r="C56" s="262"/>
      <c r="D56" s="262"/>
      <c r="E56" s="86" t="s">
        <v>37</v>
      </c>
      <c r="F56" s="170">
        <f>SUM(F58:F61)</f>
        <v>2882271</v>
      </c>
      <c r="G56" s="171">
        <f>SUM(G58:G61)</f>
        <v>2617506</v>
      </c>
    </row>
    <row r="57" spans="1:7" ht="12.75" customHeight="1" x14ac:dyDescent="0.2">
      <c r="A57" s="247" t="s">
        <v>187</v>
      </c>
      <c r="B57" s="248"/>
      <c r="C57" s="248"/>
      <c r="D57" s="248"/>
      <c r="E57" s="87"/>
      <c r="F57" s="172"/>
      <c r="G57" s="173"/>
    </row>
    <row r="58" spans="1:7" ht="12.75" customHeight="1" x14ac:dyDescent="0.2">
      <c r="A58" s="254" t="s">
        <v>220</v>
      </c>
      <c r="B58" s="255"/>
      <c r="C58" s="255"/>
      <c r="D58" s="255"/>
      <c r="E58" s="88" t="s">
        <v>61</v>
      </c>
      <c r="F58" s="153">
        <v>308</v>
      </c>
      <c r="G58" s="154">
        <v>0</v>
      </c>
    </row>
    <row r="59" spans="1:7" ht="12.75" customHeight="1" x14ac:dyDescent="0.2">
      <c r="A59" s="254" t="s">
        <v>221</v>
      </c>
      <c r="B59" s="255"/>
      <c r="C59" s="255"/>
      <c r="D59" s="255"/>
      <c r="E59" s="88" t="s">
        <v>62</v>
      </c>
      <c r="F59" s="153">
        <v>2588682</v>
      </c>
      <c r="G59" s="154">
        <v>1543643</v>
      </c>
    </row>
    <row r="60" spans="1:7" ht="12.75" customHeight="1" x14ac:dyDescent="0.2">
      <c r="A60" s="254" t="s">
        <v>222</v>
      </c>
      <c r="B60" s="255"/>
      <c r="C60" s="255"/>
      <c r="D60" s="255"/>
      <c r="E60" s="88" t="s">
        <v>63</v>
      </c>
      <c r="F60" s="153"/>
      <c r="G60" s="154"/>
    </row>
    <row r="61" spans="1:7" ht="12.75" customHeight="1" x14ac:dyDescent="0.2">
      <c r="A61" s="254" t="s">
        <v>185</v>
      </c>
      <c r="B61" s="255"/>
      <c r="C61" s="255"/>
      <c r="D61" s="255"/>
      <c r="E61" s="88" t="s">
        <v>64</v>
      </c>
      <c r="F61" s="153">
        <v>293281</v>
      </c>
      <c r="G61" s="154">
        <v>1073863</v>
      </c>
    </row>
    <row r="62" spans="1:7" s="36" customFormat="1" ht="26.25" customHeight="1" x14ac:dyDescent="0.2">
      <c r="A62" s="261" t="s">
        <v>223</v>
      </c>
      <c r="B62" s="262"/>
      <c r="C62" s="262"/>
      <c r="D62" s="262"/>
      <c r="E62" s="86" t="s">
        <v>7</v>
      </c>
      <c r="F62" s="170">
        <f>SUM(F64:F68)</f>
        <v>1222472</v>
      </c>
      <c r="G62" s="171">
        <f>SUM(G64:G68)</f>
        <v>2015194</v>
      </c>
    </row>
    <row r="63" spans="1:7" ht="12.75" customHeight="1" x14ac:dyDescent="0.2">
      <c r="A63" s="247" t="s">
        <v>187</v>
      </c>
      <c r="B63" s="248"/>
      <c r="C63" s="248"/>
      <c r="D63" s="248"/>
      <c r="E63" s="87"/>
      <c r="F63" s="172"/>
      <c r="G63" s="173"/>
    </row>
    <row r="64" spans="1:7" ht="12.75" customHeight="1" x14ac:dyDescent="0.2">
      <c r="A64" s="247" t="s">
        <v>225</v>
      </c>
      <c r="B64" s="248"/>
      <c r="C64" s="248"/>
      <c r="D64" s="248"/>
      <c r="E64" s="88" t="s">
        <v>45</v>
      </c>
      <c r="F64" s="153">
        <v>960012</v>
      </c>
      <c r="G64" s="154">
        <v>1993433</v>
      </c>
    </row>
    <row r="65" spans="1:9" ht="12.75" customHeight="1" x14ac:dyDescent="0.2">
      <c r="A65" s="247" t="s">
        <v>224</v>
      </c>
      <c r="B65" s="248"/>
      <c r="C65" s="248"/>
      <c r="D65" s="248"/>
      <c r="E65" s="88" t="s">
        <v>65</v>
      </c>
      <c r="F65" s="153">
        <v>235910</v>
      </c>
      <c r="G65" s="154">
        <v>1746</v>
      </c>
    </row>
    <row r="66" spans="1:9" ht="12.75" customHeight="1" x14ac:dyDescent="0.2">
      <c r="A66" s="247" t="s">
        <v>226</v>
      </c>
      <c r="B66" s="248"/>
      <c r="C66" s="248"/>
      <c r="D66" s="248"/>
      <c r="E66" s="88" t="s">
        <v>66</v>
      </c>
      <c r="F66" s="153">
        <v>0</v>
      </c>
      <c r="G66" s="154"/>
    </row>
    <row r="67" spans="1:9" ht="12.75" customHeight="1" x14ac:dyDescent="0.2">
      <c r="A67" s="247" t="s">
        <v>227</v>
      </c>
      <c r="B67" s="248"/>
      <c r="C67" s="248"/>
      <c r="D67" s="248"/>
      <c r="E67" s="88" t="s">
        <v>67</v>
      </c>
      <c r="F67" s="153"/>
      <c r="G67" s="154"/>
    </row>
    <row r="68" spans="1:9" ht="12.75" customHeight="1" x14ac:dyDescent="0.2">
      <c r="A68" s="247" t="s">
        <v>194</v>
      </c>
      <c r="B68" s="248"/>
      <c r="C68" s="248"/>
      <c r="D68" s="248"/>
      <c r="E68" s="88" t="s">
        <v>68</v>
      </c>
      <c r="F68" s="153">
        <v>26550</v>
      </c>
      <c r="G68" s="154">
        <v>20015</v>
      </c>
    </row>
    <row r="69" spans="1:9" s="36" customFormat="1" ht="27.75" customHeight="1" x14ac:dyDescent="0.2">
      <c r="A69" s="249" t="s">
        <v>228</v>
      </c>
      <c r="B69" s="250"/>
      <c r="C69" s="250"/>
      <c r="D69" s="250"/>
      <c r="E69" s="256" t="s">
        <v>38</v>
      </c>
      <c r="F69" s="278">
        <f>F56-F62</f>
        <v>1659799</v>
      </c>
      <c r="G69" s="277">
        <f>G56-G62</f>
        <v>602312</v>
      </c>
    </row>
    <row r="70" spans="1:9" x14ac:dyDescent="0.2">
      <c r="A70" s="249"/>
      <c r="B70" s="250"/>
      <c r="C70" s="250"/>
      <c r="D70" s="250"/>
      <c r="E70" s="257"/>
      <c r="F70" s="278"/>
      <c r="G70" s="277"/>
    </row>
    <row r="71" spans="1:9" ht="19.5" customHeight="1" x14ac:dyDescent="0.2">
      <c r="A71" s="251" t="s">
        <v>229</v>
      </c>
      <c r="B71" s="252"/>
      <c r="C71" s="252"/>
      <c r="D71" s="253"/>
      <c r="E71" s="77" t="s">
        <v>39</v>
      </c>
      <c r="F71" s="155">
        <v>-108</v>
      </c>
      <c r="G71" s="156">
        <v>-3779</v>
      </c>
    </row>
    <row r="72" spans="1:9" s="36" customFormat="1" ht="18" customHeight="1" x14ac:dyDescent="0.2">
      <c r="A72" s="251" t="s">
        <v>230</v>
      </c>
      <c r="B72" s="252"/>
      <c r="C72" s="252"/>
      <c r="D72" s="253"/>
      <c r="E72" s="78">
        <v>130</v>
      </c>
      <c r="F72" s="174">
        <f>F26+F54+F69+F71</f>
        <v>-55556</v>
      </c>
      <c r="G72" s="174">
        <f>G26+G54+G69+G71</f>
        <v>120240</v>
      </c>
    </row>
    <row r="73" spans="1:9" s="36" customFormat="1" ht="22.5" customHeight="1" x14ac:dyDescent="0.2">
      <c r="A73" s="251" t="s">
        <v>231</v>
      </c>
      <c r="B73" s="252"/>
      <c r="C73" s="252"/>
      <c r="D73" s="253"/>
      <c r="E73" s="78">
        <v>140</v>
      </c>
      <c r="F73" s="155">
        <f>'Form 1'!I9</f>
        <v>346014</v>
      </c>
      <c r="G73" s="156">
        <v>501580</v>
      </c>
      <c r="I73" s="102"/>
    </row>
    <row r="74" spans="1:9" s="36" customFormat="1" ht="33" customHeight="1" thickBot="1" x14ac:dyDescent="0.25">
      <c r="A74" s="264" t="s">
        <v>232</v>
      </c>
      <c r="B74" s="265"/>
      <c r="C74" s="265"/>
      <c r="D74" s="266"/>
      <c r="E74" s="79">
        <v>150</v>
      </c>
      <c r="F74" s="175">
        <f>'Form 1'!H9</f>
        <v>290458</v>
      </c>
      <c r="G74" s="157">
        <v>621820</v>
      </c>
      <c r="I74" s="102"/>
    </row>
    <row r="75" spans="1:9" s="36" customFormat="1" ht="12.75" customHeight="1" x14ac:dyDescent="0.2">
      <c r="A75" s="105"/>
      <c r="B75" s="105"/>
      <c r="C75" s="105"/>
      <c r="D75" s="105"/>
      <c r="E75" s="106"/>
      <c r="F75" s="107"/>
      <c r="G75" s="107"/>
      <c r="I75" s="102"/>
    </row>
    <row r="76" spans="1:9" s="36" customFormat="1" ht="12.75" customHeight="1" x14ac:dyDescent="0.2">
      <c r="A76" s="105"/>
      <c r="B76" s="105"/>
      <c r="C76" s="105"/>
      <c r="D76" s="105"/>
      <c r="E76" s="106"/>
      <c r="F76" s="158">
        <f>F74-F73-F72</f>
        <v>0</v>
      </c>
      <c r="G76" s="158">
        <f>G74-G73-G72</f>
        <v>0</v>
      </c>
      <c r="I76" s="102"/>
    </row>
    <row r="77" spans="1:9" ht="9" customHeight="1" x14ac:dyDescent="0.2">
      <c r="A77" s="2" t="s">
        <v>27</v>
      </c>
      <c r="F77" s="11"/>
      <c r="G77" s="11"/>
    </row>
    <row r="78" spans="1:9" x14ac:dyDescent="0.2">
      <c r="B78" s="131" t="s">
        <v>137</v>
      </c>
      <c r="C78" s="126" t="s">
        <v>136</v>
      </c>
      <c r="D78" s="126"/>
      <c r="E78" s="126"/>
      <c r="F78" s="126"/>
      <c r="G78" s="9" t="s">
        <v>28</v>
      </c>
    </row>
    <row r="79" spans="1:9" x14ac:dyDescent="0.2">
      <c r="B79" s="125"/>
      <c r="C79" s="6"/>
      <c r="D79" s="6"/>
      <c r="E79" s="6"/>
      <c r="F79" s="125"/>
      <c r="G79" s="20" t="s">
        <v>175</v>
      </c>
    </row>
    <row r="80" spans="1:9" x14ac:dyDescent="0.2">
      <c r="B80" s="6" t="s">
        <v>134</v>
      </c>
      <c r="C80" s="126" t="s">
        <v>135</v>
      </c>
      <c r="D80" s="126"/>
      <c r="E80" s="126"/>
      <c r="F80" s="126"/>
      <c r="G80" s="9" t="s">
        <v>28</v>
      </c>
    </row>
    <row r="81" spans="2:7" x14ac:dyDescent="0.2">
      <c r="B81" s="125"/>
      <c r="C81" s="6"/>
      <c r="D81" s="6"/>
      <c r="E81" s="6"/>
      <c r="F81" s="125"/>
      <c r="G81" s="20" t="s">
        <v>175</v>
      </c>
    </row>
  </sheetData>
  <mergeCells count="72">
    <mergeCell ref="A35:D35"/>
    <mergeCell ref="A40:D40"/>
    <mergeCell ref="A32:D32"/>
    <mergeCell ref="A44:D44"/>
    <mergeCell ref="A54:D54"/>
    <mergeCell ref="A20:D20"/>
    <mergeCell ref="A21:D21"/>
    <mergeCell ref="A22:D22"/>
    <mergeCell ref="A33:D33"/>
    <mergeCell ref="A34:D34"/>
    <mergeCell ref="A14:D14"/>
    <mergeCell ref="A15:D15"/>
    <mergeCell ref="G69:G70"/>
    <mergeCell ref="A17:D17"/>
    <mergeCell ref="A18:D18"/>
    <mergeCell ref="A68:D68"/>
    <mergeCell ref="F69:F70"/>
    <mergeCell ref="A26:D26"/>
    <mergeCell ref="A23:D23"/>
    <mergeCell ref="A24:D24"/>
    <mergeCell ref="A25:D25"/>
    <mergeCell ref="A27:G27"/>
    <mergeCell ref="A28:D28"/>
    <mergeCell ref="A29:D29"/>
    <mergeCell ref="A30:D30"/>
    <mergeCell ref="A31:D31"/>
    <mergeCell ref="A7:D7"/>
    <mergeCell ref="A8:G8"/>
    <mergeCell ref="A9:D9"/>
    <mergeCell ref="A12:D12"/>
    <mergeCell ref="A13:D13"/>
    <mergeCell ref="A10:D10"/>
    <mergeCell ref="A11:D11"/>
    <mergeCell ref="B4:G4"/>
    <mergeCell ref="C5:G5"/>
    <mergeCell ref="A19:D19"/>
    <mergeCell ref="A16:D16"/>
    <mergeCell ref="A74:D74"/>
    <mergeCell ref="A72:D72"/>
    <mergeCell ref="A45:D45"/>
    <mergeCell ref="A43:D43"/>
    <mergeCell ref="A36:D36"/>
    <mergeCell ref="A37:D37"/>
    <mergeCell ref="A38:D38"/>
    <mergeCell ref="A39:D39"/>
    <mergeCell ref="A42:D42"/>
    <mergeCell ref="A41:D41"/>
    <mergeCell ref="A57:D57"/>
    <mergeCell ref="A59:D59"/>
    <mergeCell ref="A46:D46"/>
    <mergeCell ref="A47:D47"/>
    <mergeCell ref="A64:D64"/>
    <mergeCell ref="A65:D65"/>
    <mergeCell ref="A67:D67"/>
    <mergeCell ref="A49:D49"/>
    <mergeCell ref="A50:D50"/>
    <mergeCell ref="A51:D51"/>
    <mergeCell ref="A52:D52"/>
    <mergeCell ref="A66:D66"/>
    <mergeCell ref="A61:D61"/>
    <mergeCell ref="A62:D62"/>
    <mergeCell ref="A48:D48"/>
    <mergeCell ref="A53:D53"/>
    <mergeCell ref="A55:G55"/>
    <mergeCell ref="A56:D56"/>
    <mergeCell ref="A63:D63"/>
    <mergeCell ref="A69:D70"/>
    <mergeCell ref="A73:D73"/>
    <mergeCell ref="A58:D58"/>
    <mergeCell ref="E69:E70"/>
    <mergeCell ref="A71:D71"/>
    <mergeCell ref="A60:D60"/>
  </mergeCells>
  <phoneticPr fontId="7" type="noConversion"/>
  <pageMargins left="1.1811023622047245" right="0.31496062992125984" top="0.47244094488188981" bottom="0.55118110236220474" header="0.23622047244094491" footer="0.15748031496062992"/>
  <pageSetup scale="8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0000"/>
  </sheetPr>
  <dimension ref="A1:M38"/>
  <sheetViews>
    <sheetView tabSelected="1" zoomScale="80" zoomScaleNormal="80" workbookViewId="0">
      <selection activeCell="W19" sqref="W19"/>
    </sheetView>
  </sheetViews>
  <sheetFormatPr defaultColWidth="8.85546875" defaultRowHeight="12.75" x14ac:dyDescent="0.2"/>
  <cols>
    <col min="1" max="1" width="8.85546875" style="5" customWidth="1"/>
    <col min="2" max="2" width="10.140625" style="5" customWidth="1"/>
    <col min="3" max="3" width="11.85546875" style="5" customWidth="1"/>
    <col min="4" max="4" width="0.42578125" style="5" customWidth="1"/>
    <col min="5" max="5" width="7.140625" style="5" customWidth="1"/>
    <col min="6" max="6" width="14" style="10" customWidth="1"/>
    <col min="7" max="7" width="13.7109375" style="10" customWidth="1"/>
    <col min="8" max="8" width="14.42578125" style="10" customWidth="1"/>
    <col min="9" max="9" width="14.140625" style="10" customWidth="1"/>
    <col min="10" max="10" width="14.7109375" style="10" customWidth="1"/>
    <col min="11" max="11" width="11.5703125" style="10" customWidth="1"/>
    <col min="12" max="12" width="14.42578125" style="10" customWidth="1"/>
    <col min="13" max="13" width="11.85546875" style="5" bestFit="1" customWidth="1"/>
    <col min="14" max="16384" width="8.85546875" style="5"/>
  </cols>
  <sheetData>
    <row r="1" spans="1:12" ht="24.95" customHeight="1" x14ac:dyDescent="0.25">
      <c r="A1" s="180" t="str">
        <f>'Form 3'!A1</f>
        <v>SAT&amp;Company JSC</v>
      </c>
      <c r="J1" s="37"/>
      <c r="K1" s="37"/>
      <c r="L1" s="45"/>
    </row>
    <row r="2" spans="1:12" s="52" customFormat="1" ht="24.95" customHeight="1" x14ac:dyDescent="0.2">
      <c r="B2" s="291" t="s">
        <v>233</v>
      </c>
      <c r="C2" s="291"/>
      <c r="D2" s="291"/>
      <c r="E2" s="291"/>
      <c r="F2" s="291"/>
      <c r="G2" s="291"/>
      <c r="H2" s="291"/>
      <c r="I2" s="291"/>
      <c r="J2" s="291"/>
      <c r="K2" s="291"/>
      <c r="L2" s="53"/>
    </row>
    <row r="3" spans="1:12" ht="24.95" customHeight="1" x14ac:dyDescent="0.2">
      <c r="B3" s="314" t="s">
        <v>263</v>
      </c>
      <c r="C3" s="314"/>
      <c r="D3" s="314"/>
      <c r="E3" s="314"/>
      <c r="F3" s="314"/>
      <c r="G3" s="314"/>
      <c r="H3" s="314"/>
      <c r="I3" s="314"/>
      <c r="J3" s="314"/>
      <c r="K3" s="314"/>
    </row>
    <row r="4" spans="1:12" ht="24.95" customHeight="1" thickBot="1" x14ac:dyDescent="0.3">
      <c r="E4" s="61"/>
      <c r="F4" s="61"/>
      <c r="G4" s="61"/>
      <c r="H4" s="101"/>
      <c r="I4" s="100"/>
      <c r="J4" s="61"/>
      <c r="L4" s="132" t="s">
        <v>74</v>
      </c>
    </row>
    <row r="5" spans="1:12" ht="24.95" customHeight="1" x14ac:dyDescent="0.2">
      <c r="A5" s="292"/>
      <c r="B5" s="293"/>
      <c r="C5" s="293"/>
      <c r="D5" s="294"/>
      <c r="E5" s="298" t="s">
        <v>77</v>
      </c>
      <c r="F5" s="300" t="s">
        <v>234</v>
      </c>
      <c r="G5" s="301"/>
      <c r="H5" s="301"/>
      <c r="I5" s="301"/>
      <c r="J5" s="302"/>
      <c r="K5" s="287" t="s">
        <v>161</v>
      </c>
      <c r="L5" s="289" t="s">
        <v>238</v>
      </c>
    </row>
    <row r="6" spans="1:12" ht="24.95" customHeight="1" thickBot="1" x14ac:dyDescent="0.25">
      <c r="A6" s="295"/>
      <c r="B6" s="296"/>
      <c r="C6" s="296"/>
      <c r="D6" s="297"/>
      <c r="E6" s="299"/>
      <c r="F6" s="57" t="s">
        <v>235</v>
      </c>
      <c r="G6" s="57" t="s">
        <v>125</v>
      </c>
      <c r="H6" s="57" t="s">
        <v>236</v>
      </c>
      <c r="I6" s="57" t="s">
        <v>237</v>
      </c>
      <c r="J6" s="57" t="s">
        <v>238</v>
      </c>
      <c r="K6" s="288"/>
      <c r="L6" s="290"/>
    </row>
    <row r="7" spans="1:12" ht="35.25" customHeight="1" x14ac:dyDescent="0.25">
      <c r="A7" s="303" t="s">
        <v>249</v>
      </c>
      <c r="B7" s="304"/>
      <c r="C7" s="304"/>
      <c r="D7" s="304"/>
      <c r="E7" s="75" t="s">
        <v>0</v>
      </c>
      <c r="F7" s="114">
        <v>27764540.501819998</v>
      </c>
      <c r="G7" s="114">
        <v>-585015</v>
      </c>
      <c r="H7" s="114">
        <v>-11502585.939958058</v>
      </c>
      <c r="I7" s="114">
        <v>11950084.41776195</v>
      </c>
      <c r="J7" s="114">
        <f>SUM(F7:I7)</f>
        <v>27627023.979623891</v>
      </c>
      <c r="K7" s="115">
        <v>709191</v>
      </c>
      <c r="L7" s="116">
        <f>SUM(J7:K7)</f>
        <v>28336214.979623891</v>
      </c>
    </row>
    <row r="8" spans="1:12" ht="24.95" customHeight="1" x14ac:dyDescent="0.2">
      <c r="A8" s="305" t="s">
        <v>239</v>
      </c>
      <c r="B8" s="306"/>
      <c r="C8" s="306"/>
      <c r="D8" s="306"/>
      <c r="E8" s="74" t="s">
        <v>16</v>
      </c>
      <c r="F8" s="159">
        <f>SUM(F9:F10)</f>
        <v>0</v>
      </c>
      <c r="G8" s="159">
        <f t="shared" ref="G8:K8" si="0">SUM(G9:G10)</f>
        <v>0</v>
      </c>
      <c r="H8" s="159">
        <f t="shared" si="0"/>
        <v>72877.06939999992</v>
      </c>
      <c r="I8" s="159">
        <f t="shared" si="0"/>
        <v>-1513884</v>
      </c>
      <c r="J8" s="159">
        <f>SUM(F8:I8)</f>
        <v>-1441006.9306000001</v>
      </c>
      <c r="K8" s="159">
        <f t="shared" si="0"/>
        <v>-117067.06939999999</v>
      </c>
      <c r="L8" s="161">
        <f t="shared" ref="L8:L9" si="1">SUM(J8:K8)</f>
        <v>-1558074</v>
      </c>
    </row>
    <row r="9" spans="1:12" ht="24.95" customHeight="1" x14ac:dyDescent="0.2">
      <c r="A9" s="307" t="s">
        <v>240</v>
      </c>
      <c r="B9" s="308"/>
      <c r="C9" s="308"/>
      <c r="D9" s="308"/>
      <c r="E9" s="73" t="s">
        <v>69</v>
      </c>
      <c r="F9" s="114">
        <v>0</v>
      </c>
      <c r="G9" s="114">
        <v>0</v>
      </c>
      <c r="H9" s="114">
        <v>0</v>
      </c>
      <c r="I9" s="114">
        <v>-1513884</v>
      </c>
      <c r="J9" s="114">
        <f>SUM(F9:I9)</f>
        <v>-1513884</v>
      </c>
      <c r="K9" s="115">
        <v>-118962</v>
      </c>
      <c r="L9" s="117">
        <f t="shared" si="1"/>
        <v>-1632846</v>
      </c>
    </row>
    <row r="10" spans="1:12" ht="24.95" customHeight="1" x14ac:dyDescent="0.2">
      <c r="A10" s="307" t="s">
        <v>241</v>
      </c>
      <c r="B10" s="308"/>
      <c r="C10" s="308"/>
      <c r="D10" s="308"/>
      <c r="E10" s="73" t="s">
        <v>70</v>
      </c>
      <c r="F10" s="114">
        <v>0</v>
      </c>
      <c r="G10" s="114">
        <v>0</v>
      </c>
      <c r="H10" s="114">
        <v>72877.06939999992</v>
      </c>
      <c r="I10" s="114"/>
      <c r="J10" s="115">
        <f t="shared" ref="J10" si="2">SUM(F10:I10)</f>
        <v>72877.06939999992</v>
      </c>
      <c r="K10" s="115">
        <v>1894.930600000007</v>
      </c>
      <c r="L10" s="116">
        <f t="shared" ref="L10" si="3">SUM(J10:K10)</f>
        <v>74771.999999999927</v>
      </c>
    </row>
    <row r="11" spans="1:12" ht="40.5" customHeight="1" x14ac:dyDescent="0.2">
      <c r="A11" s="281" t="s">
        <v>242</v>
      </c>
      <c r="B11" s="282"/>
      <c r="C11" s="282"/>
      <c r="D11" s="283"/>
      <c r="E11" s="74" t="s">
        <v>18</v>
      </c>
      <c r="F11" s="159">
        <f>SUM(F13:F17)</f>
        <v>0</v>
      </c>
      <c r="G11" s="159">
        <f>SUM(G13:G17)</f>
        <v>-14331</v>
      </c>
      <c r="H11" s="159">
        <f>SUM(H13:H17)</f>
        <v>0</v>
      </c>
      <c r="I11" s="159">
        <f>SUM(I13:I17)</f>
        <v>0</v>
      </c>
      <c r="J11" s="159">
        <f>SUM(J13:J17)</f>
        <v>-14331</v>
      </c>
      <c r="K11" s="159">
        <f>SUM(K13:K17)</f>
        <v>0</v>
      </c>
      <c r="L11" s="161">
        <f>SUM(L13:L17)</f>
        <v>-14331</v>
      </c>
    </row>
    <row r="12" spans="1:12" ht="24.95" customHeight="1" x14ac:dyDescent="0.2">
      <c r="A12" s="309" t="s">
        <v>180</v>
      </c>
      <c r="B12" s="310"/>
      <c r="C12" s="310"/>
      <c r="D12" s="311"/>
      <c r="E12" s="73"/>
      <c r="F12" s="114"/>
      <c r="G12" s="114"/>
      <c r="H12" s="114"/>
      <c r="I12" s="114"/>
      <c r="J12" s="115"/>
      <c r="K12" s="115"/>
      <c r="L12" s="117"/>
    </row>
    <row r="13" spans="1:12" ht="24.95" customHeight="1" x14ac:dyDescent="0.2">
      <c r="A13" s="312" t="s">
        <v>248</v>
      </c>
      <c r="B13" s="313"/>
      <c r="C13" s="313"/>
      <c r="D13" s="313"/>
      <c r="E13" s="73" t="s">
        <v>71</v>
      </c>
      <c r="F13" s="114">
        <v>0</v>
      </c>
      <c r="G13" s="114">
        <v>0</v>
      </c>
      <c r="H13" s="114">
        <v>0</v>
      </c>
      <c r="I13" s="114">
        <v>0</v>
      </c>
      <c r="J13" s="115">
        <f t="shared" ref="J13:J17" si="4">SUM(F13:I13)</f>
        <v>0</v>
      </c>
      <c r="K13" s="115"/>
      <c r="L13" s="116">
        <f t="shared" ref="L13:L17" si="5">SUM(J13:K13)</f>
        <v>0</v>
      </c>
    </row>
    <row r="14" spans="1:12" ht="24.95" customHeight="1" x14ac:dyDescent="0.2">
      <c r="A14" s="309" t="s">
        <v>243</v>
      </c>
      <c r="B14" s="310"/>
      <c r="C14" s="310"/>
      <c r="D14" s="311"/>
      <c r="E14" s="73" t="s">
        <v>72</v>
      </c>
      <c r="F14" s="118">
        <v>0</v>
      </c>
      <c r="G14" s="118"/>
      <c r="H14" s="118">
        <v>0</v>
      </c>
      <c r="I14" s="118">
        <v>0</v>
      </c>
      <c r="J14" s="115">
        <f t="shared" si="4"/>
        <v>0</v>
      </c>
      <c r="K14" s="115"/>
      <c r="L14" s="116">
        <f t="shared" si="5"/>
        <v>0</v>
      </c>
    </row>
    <row r="15" spans="1:12" ht="24.95" customHeight="1" x14ac:dyDescent="0.2">
      <c r="A15" s="309" t="s">
        <v>244</v>
      </c>
      <c r="B15" s="310"/>
      <c r="C15" s="310"/>
      <c r="D15" s="311"/>
      <c r="E15" s="54">
        <v>315</v>
      </c>
      <c r="F15" s="114">
        <v>0</v>
      </c>
      <c r="G15" s="118">
        <v>-14331</v>
      </c>
      <c r="H15" s="114">
        <v>0</v>
      </c>
      <c r="I15" s="114">
        <v>0</v>
      </c>
      <c r="J15" s="115">
        <f t="shared" si="4"/>
        <v>-14331</v>
      </c>
      <c r="K15" s="115"/>
      <c r="L15" s="116">
        <f t="shared" si="5"/>
        <v>-14331</v>
      </c>
    </row>
    <row r="16" spans="1:12" ht="24.95" customHeight="1" x14ac:dyDescent="0.2">
      <c r="A16" s="309" t="s">
        <v>245</v>
      </c>
      <c r="B16" s="310"/>
      <c r="C16" s="310"/>
      <c r="D16" s="311"/>
      <c r="E16" s="54">
        <v>316</v>
      </c>
      <c r="F16" s="114">
        <v>0</v>
      </c>
      <c r="G16" s="114">
        <v>0</v>
      </c>
      <c r="H16" s="114">
        <v>0</v>
      </c>
      <c r="I16" s="114">
        <v>0</v>
      </c>
      <c r="J16" s="115">
        <f t="shared" si="4"/>
        <v>0</v>
      </c>
      <c r="K16" s="115"/>
      <c r="L16" s="116">
        <f t="shared" si="5"/>
        <v>0</v>
      </c>
    </row>
    <row r="17" spans="1:13" ht="24.95" customHeight="1" x14ac:dyDescent="0.2">
      <c r="A17" s="309" t="s">
        <v>246</v>
      </c>
      <c r="B17" s="310"/>
      <c r="C17" s="310"/>
      <c r="D17" s="311"/>
      <c r="E17" s="54">
        <v>317</v>
      </c>
      <c r="F17" s="114">
        <v>0</v>
      </c>
      <c r="G17" s="114">
        <v>0</v>
      </c>
      <c r="H17" s="114">
        <v>0</v>
      </c>
      <c r="I17" s="114">
        <v>0</v>
      </c>
      <c r="J17" s="115">
        <f t="shared" si="4"/>
        <v>0</v>
      </c>
      <c r="K17" s="115"/>
      <c r="L17" s="116">
        <f t="shared" si="5"/>
        <v>0</v>
      </c>
    </row>
    <row r="18" spans="1:13" ht="24.95" customHeight="1" x14ac:dyDescent="0.2">
      <c r="A18" s="281" t="s">
        <v>261</v>
      </c>
      <c r="B18" s="282"/>
      <c r="C18" s="282"/>
      <c r="D18" s="283"/>
      <c r="E18" s="55">
        <v>400</v>
      </c>
      <c r="F18" s="159">
        <f>SUM(F7:F8,F11)</f>
        <v>27764540.501819998</v>
      </c>
      <c r="G18" s="159">
        <f>SUM(G7:G8,G11)</f>
        <v>-599346</v>
      </c>
      <c r="H18" s="159">
        <f>SUM(H7:H8,H11)</f>
        <v>-11429708.870558059</v>
      </c>
      <c r="I18" s="159">
        <f>SUM(I7:I8,I11)</f>
        <v>10436200.41776195</v>
      </c>
      <c r="J18" s="159">
        <f>SUM(J7:J8,J11)</f>
        <v>26171686.049023893</v>
      </c>
      <c r="K18" s="159">
        <f>SUM(K7:K8,K11)</f>
        <v>592123.93059999996</v>
      </c>
      <c r="L18" s="161">
        <f>SUM(L7:L8,L11)</f>
        <v>26763809.979623891</v>
      </c>
    </row>
    <row r="19" spans="1:13" ht="24.95" customHeight="1" x14ac:dyDescent="0.2">
      <c r="A19" s="281" t="s">
        <v>257</v>
      </c>
      <c r="B19" s="282"/>
      <c r="C19" s="282"/>
      <c r="D19" s="283"/>
      <c r="E19" s="55"/>
      <c r="F19" s="159">
        <f>'Form 1'!I62</f>
        <v>27865511</v>
      </c>
      <c r="G19" s="159">
        <f>'Form 1'!I64</f>
        <v>-617460</v>
      </c>
      <c r="H19" s="159">
        <f>'Form 1'!I65</f>
        <v>-10871233</v>
      </c>
      <c r="I19" s="159">
        <f>'Form 1'!I66</f>
        <v>18122731</v>
      </c>
      <c r="J19" s="159">
        <f>SUM(F19:I19)</f>
        <v>34499549</v>
      </c>
      <c r="K19" s="160">
        <f>'Form 1'!I68</f>
        <v>-295414</v>
      </c>
      <c r="L19" s="161">
        <f t="shared" ref="L19" si="6">SUM(J19:K19)</f>
        <v>34204135</v>
      </c>
    </row>
    <row r="20" spans="1:13" ht="24.95" customHeight="1" x14ac:dyDescent="0.2">
      <c r="A20" s="284" t="s">
        <v>250</v>
      </c>
      <c r="B20" s="285"/>
      <c r="C20" s="285"/>
      <c r="D20" s="286"/>
      <c r="E20" s="55">
        <v>600</v>
      </c>
      <c r="F20" s="159">
        <f>SUM(F21:F22)</f>
        <v>0</v>
      </c>
      <c r="G20" s="159">
        <f t="shared" ref="G20:K20" si="7">SUM(G21:G22)</f>
        <v>0</v>
      </c>
      <c r="H20" s="159">
        <f t="shared" si="7"/>
        <v>0</v>
      </c>
      <c r="I20" s="159">
        <f t="shared" si="7"/>
        <v>-3870799</v>
      </c>
      <c r="J20" s="160">
        <f t="shared" ref="J20:J22" si="8">SUM(F20:I20)</f>
        <v>-3870799</v>
      </c>
      <c r="K20" s="159">
        <f t="shared" si="7"/>
        <v>-17445</v>
      </c>
      <c r="L20" s="161">
        <f t="shared" ref="L20:L22" si="9">SUM(J20:K20)</f>
        <v>-3888244</v>
      </c>
    </row>
    <row r="21" spans="1:13" ht="24.95" customHeight="1" x14ac:dyDescent="0.2">
      <c r="A21" s="284" t="s">
        <v>240</v>
      </c>
      <c r="B21" s="285"/>
      <c r="C21" s="285"/>
      <c r="D21" s="286"/>
      <c r="E21" s="54">
        <v>610</v>
      </c>
      <c r="F21" s="114"/>
      <c r="G21" s="114"/>
      <c r="H21" s="114"/>
      <c r="I21" s="114">
        <f>'Form 2'!F34</f>
        <v>-3870799</v>
      </c>
      <c r="J21" s="115">
        <f t="shared" si="8"/>
        <v>-3870799</v>
      </c>
      <c r="K21" s="115">
        <f>'Form 2'!F35</f>
        <v>-17445</v>
      </c>
      <c r="L21" s="116">
        <f t="shared" si="9"/>
        <v>-3888244</v>
      </c>
      <c r="M21" s="103"/>
    </row>
    <row r="22" spans="1:13" ht="24.95" customHeight="1" x14ac:dyDescent="0.2">
      <c r="A22" s="284" t="s">
        <v>251</v>
      </c>
      <c r="B22" s="285"/>
      <c r="C22" s="285"/>
      <c r="D22" s="286"/>
      <c r="E22" s="54">
        <v>620</v>
      </c>
      <c r="F22" s="114"/>
      <c r="G22" s="114"/>
      <c r="H22" s="114"/>
      <c r="I22" s="114"/>
      <c r="J22" s="115">
        <f t="shared" si="8"/>
        <v>0</v>
      </c>
      <c r="K22" s="115">
        <f>'Form 2'!F35-'Form 2'!F27</f>
        <v>0</v>
      </c>
      <c r="L22" s="116">
        <f t="shared" si="9"/>
        <v>0</v>
      </c>
    </row>
    <row r="23" spans="1:13" ht="24.95" customHeight="1" x14ac:dyDescent="0.2">
      <c r="A23" s="281" t="s">
        <v>252</v>
      </c>
      <c r="B23" s="282"/>
      <c r="C23" s="282"/>
      <c r="D23" s="283"/>
      <c r="E23" s="55">
        <v>700</v>
      </c>
      <c r="F23" s="159">
        <f>SUM(F25:F30)</f>
        <v>398</v>
      </c>
      <c r="G23" s="159">
        <f t="shared" ref="G23:K23" si="10">SUM(G25:G30)</f>
        <v>0</v>
      </c>
      <c r="H23" s="159">
        <f t="shared" si="10"/>
        <v>0</v>
      </c>
      <c r="I23" s="159">
        <f t="shared" si="10"/>
        <v>0</v>
      </c>
      <c r="J23" s="160">
        <f t="shared" ref="J23" si="11">SUM(F23:I23)</f>
        <v>398</v>
      </c>
      <c r="K23" s="159">
        <f t="shared" si="10"/>
        <v>0</v>
      </c>
      <c r="L23" s="169">
        <f>SUM(J23:K23)</f>
        <v>398</v>
      </c>
    </row>
    <row r="24" spans="1:13" ht="24.95" customHeight="1" x14ac:dyDescent="0.2">
      <c r="A24" s="309" t="s">
        <v>180</v>
      </c>
      <c r="B24" s="310"/>
      <c r="C24" s="310"/>
      <c r="D24" s="311"/>
      <c r="E24" s="73"/>
      <c r="F24" s="114"/>
      <c r="G24" s="114"/>
      <c r="H24" s="114"/>
      <c r="I24" s="114"/>
      <c r="J24" s="115"/>
      <c r="K24" s="115"/>
      <c r="L24" s="116"/>
    </row>
    <row r="25" spans="1:13" ht="24.95" customHeight="1" x14ac:dyDescent="0.2">
      <c r="A25" s="284" t="s">
        <v>243</v>
      </c>
      <c r="B25" s="285"/>
      <c r="C25" s="285"/>
      <c r="D25" s="286"/>
      <c r="E25" s="69">
        <v>711</v>
      </c>
      <c r="F25" s="118">
        <v>398</v>
      </c>
      <c r="G25" s="118"/>
      <c r="H25" s="118"/>
      <c r="I25" s="118"/>
      <c r="J25" s="115">
        <f t="shared" ref="J25:J29" si="12">SUM(F25:I25)</f>
        <v>398</v>
      </c>
      <c r="K25" s="115">
        <v>0</v>
      </c>
      <c r="L25" s="119">
        <f>J25</f>
        <v>398</v>
      </c>
    </row>
    <row r="26" spans="1:13" ht="24.95" customHeight="1" x14ac:dyDescent="0.2">
      <c r="A26" s="284" t="s">
        <v>244</v>
      </c>
      <c r="B26" s="285"/>
      <c r="C26" s="285"/>
      <c r="D26" s="286"/>
      <c r="E26" s="69">
        <v>712</v>
      </c>
      <c r="F26" s="118"/>
      <c r="G26" s="118"/>
      <c r="H26" s="118"/>
      <c r="I26" s="118"/>
      <c r="J26" s="115">
        <f t="shared" si="12"/>
        <v>0</v>
      </c>
      <c r="K26" s="115">
        <v>0</v>
      </c>
      <c r="L26" s="116">
        <f t="shared" ref="L26" si="13">SUM(J26:K26)</f>
        <v>0</v>
      </c>
    </row>
    <row r="27" spans="1:13" ht="24.95" customHeight="1" x14ac:dyDescent="0.2">
      <c r="A27" s="284" t="s">
        <v>253</v>
      </c>
      <c r="B27" s="285"/>
      <c r="C27" s="285"/>
      <c r="D27" s="286"/>
      <c r="E27" s="69">
        <v>715</v>
      </c>
      <c r="F27" s="118"/>
      <c r="G27" s="118"/>
      <c r="H27" s="118"/>
      <c r="I27" s="118"/>
      <c r="J27" s="115">
        <f t="shared" si="12"/>
        <v>0</v>
      </c>
      <c r="K27" s="115">
        <v>0</v>
      </c>
      <c r="L27" s="119">
        <f t="shared" ref="L27:L29" si="14">J27</f>
        <v>0</v>
      </c>
    </row>
    <row r="28" spans="1:13" ht="24.95" customHeight="1" x14ac:dyDescent="0.2">
      <c r="A28" s="284" t="s">
        <v>245</v>
      </c>
      <c r="B28" s="285"/>
      <c r="C28" s="285"/>
      <c r="D28" s="286"/>
      <c r="E28" s="69">
        <v>716</v>
      </c>
      <c r="F28" s="118"/>
      <c r="G28" s="118"/>
      <c r="H28" s="118"/>
      <c r="I28" s="118"/>
      <c r="J28" s="115">
        <f t="shared" si="12"/>
        <v>0</v>
      </c>
      <c r="K28" s="115">
        <v>0</v>
      </c>
      <c r="L28" s="119">
        <f t="shared" si="14"/>
        <v>0</v>
      </c>
    </row>
    <row r="29" spans="1:13" ht="32.25" customHeight="1" x14ac:dyDescent="0.2">
      <c r="A29" s="284" t="s">
        <v>246</v>
      </c>
      <c r="B29" s="285"/>
      <c r="C29" s="285"/>
      <c r="D29" s="286"/>
      <c r="E29" s="69">
        <v>717</v>
      </c>
      <c r="F29" s="118"/>
      <c r="G29" s="118"/>
      <c r="H29" s="118"/>
      <c r="I29" s="118"/>
      <c r="J29" s="115">
        <f t="shared" si="12"/>
        <v>0</v>
      </c>
      <c r="K29" s="115">
        <v>0</v>
      </c>
      <c r="L29" s="119">
        <f t="shared" si="14"/>
        <v>0</v>
      </c>
    </row>
    <row r="30" spans="1:13" ht="45.75" customHeight="1" x14ac:dyDescent="0.2">
      <c r="A30" s="284" t="s">
        <v>247</v>
      </c>
      <c r="B30" s="285"/>
      <c r="C30" s="285"/>
      <c r="D30" s="286"/>
      <c r="E30" s="69">
        <v>718</v>
      </c>
      <c r="F30" s="118"/>
      <c r="G30" s="118"/>
      <c r="H30" s="118"/>
      <c r="I30" s="118"/>
      <c r="J30" s="115">
        <f t="shared" ref="J30" si="15">SUM(F30:I30)</f>
        <v>0</v>
      </c>
      <c r="K30" s="115"/>
      <c r="L30" s="116">
        <f t="shared" ref="L30" si="16">SUM(J30:K30)</f>
        <v>0</v>
      </c>
    </row>
    <row r="31" spans="1:13" ht="42" customHeight="1" thickBot="1" x14ac:dyDescent="0.25">
      <c r="A31" s="279" t="s">
        <v>262</v>
      </c>
      <c r="B31" s="280"/>
      <c r="C31" s="280"/>
      <c r="D31" s="280"/>
      <c r="E31" s="56">
        <v>800</v>
      </c>
      <c r="F31" s="120">
        <f t="shared" ref="F31:L31" si="17">F19+F20+F23</f>
        <v>27865909</v>
      </c>
      <c r="G31" s="120">
        <f t="shared" si="17"/>
        <v>-617460</v>
      </c>
      <c r="H31" s="120">
        <f t="shared" si="17"/>
        <v>-10871233</v>
      </c>
      <c r="I31" s="120">
        <f t="shared" si="17"/>
        <v>14251932</v>
      </c>
      <c r="J31" s="120">
        <f t="shared" si="17"/>
        <v>30629148</v>
      </c>
      <c r="K31" s="120">
        <f t="shared" si="17"/>
        <v>-312859</v>
      </c>
      <c r="L31" s="121">
        <f t="shared" si="17"/>
        <v>30316289</v>
      </c>
    </row>
    <row r="32" spans="1:13" ht="24.95" customHeight="1" x14ac:dyDescent="0.2">
      <c r="F32" s="103">
        <f>F31-'Form 1'!H62</f>
        <v>0</v>
      </c>
      <c r="G32" s="103">
        <f>G31-'Form 1'!H64</f>
        <v>0</v>
      </c>
      <c r="H32" s="103">
        <f>H31-'Form 1'!H63-'Form 1'!H65</f>
        <v>0</v>
      </c>
      <c r="I32" s="103">
        <f>'Form 1'!H66-I31</f>
        <v>0</v>
      </c>
      <c r="J32" s="103">
        <f>J31-'Form 1'!H67</f>
        <v>0</v>
      </c>
      <c r="K32" s="103">
        <f>'Form 1'!H68-K31</f>
        <v>0</v>
      </c>
      <c r="L32" s="103">
        <f>'Form 1'!H69-L31</f>
        <v>0</v>
      </c>
    </row>
    <row r="33" spans="2:12" ht="24.95" customHeight="1" x14ac:dyDescent="0.2">
      <c r="B33" s="131" t="s">
        <v>137</v>
      </c>
      <c r="C33" s="126" t="s">
        <v>136</v>
      </c>
      <c r="D33" s="126"/>
      <c r="E33" s="126"/>
      <c r="F33" s="126"/>
      <c r="G33" s="9" t="s">
        <v>28</v>
      </c>
    </row>
    <row r="34" spans="2:12" ht="24.95" customHeight="1" x14ac:dyDescent="0.2">
      <c r="B34" s="125"/>
      <c r="C34" s="6"/>
      <c r="D34" s="6"/>
      <c r="E34" s="6"/>
      <c r="F34" s="125"/>
      <c r="G34" s="20" t="s">
        <v>175</v>
      </c>
    </row>
    <row r="35" spans="2:12" ht="24.95" customHeight="1" x14ac:dyDescent="0.2">
      <c r="B35" s="6" t="s">
        <v>134</v>
      </c>
      <c r="C35" s="126" t="s">
        <v>135</v>
      </c>
      <c r="D35" s="126"/>
      <c r="E35" s="126"/>
      <c r="F35" s="126"/>
      <c r="G35" s="9" t="s">
        <v>28</v>
      </c>
    </row>
    <row r="36" spans="2:12" ht="24.95" customHeight="1" x14ac:dyDescent="0.2">
      <c r="B36" s="125"/>
      <c r="C36" s="6"/>
      <c r="D36" s="6"/>
      <c r="E36" s="6"/>
      <c r="F36" s="125"/>
      <c r="G36" s="20" t="s">
        <v>175</v>
      </c>
    </row>
    <row r="37" spans="2:12" ht="55.5" customHeight="1" x14ac:dyDescent="0.2">
      <c r="B37" s="2"/>
      <c r="C37" s="2"/>
      <c r="D37" s="2"/>
      <c r="E37" s="2"/>
      <c r="F37" s="34"/>
      <c r="G37" s="34"/>
      <c r="H37" s="5"/>
      <c r="I37" s="5"/>
      <c r="J37" s="5"/>
      <c r="K37" s="5"/>
      <c r="L37" s="5"/>
    </row>
    <row r="38" spans="2:12" ht="55.5" customHeight="1" x14ac:dyDescent="0.2"/>
  </sheetData>
  <mergeCells count="31">
    <mergeCell ref="A29:D29"/>
    <mergeCell ref="A20:D20"/>
    <mergeCell ref="A23:D23"/>
    <mergeCell ref="A26:D26"/>
    <mergeCell ref="A21:D21"/>
    <mergeCell ref="K5:K6"/>
    <mergeCell ref="L5:L6"/>
    <mergeCell ref="B2:K2"/>
    <mergeCell ref="A5:D6"/>
    <mergeCell ref="E5:E6"/>
    <mergeCell ref="F5:J5"/>
    <mergeCell ref="A7:D7"/>
    <mergeCell ref="A19:D19"/>
    <mergeCell ref="A8:D8"/>
    <mergeCell ref="A9:D9"/>
    <mergeCell ref="A10:D10"/>
    <mergeCell ref="A31:D31"/>
    <mergeCell ref="A24:D24"/>
    <mergeCell ref="A11:D11"/>
    <mergeCell ref="A12:D12"/>
    <mergeCell ref="A13:D13"/>
    <mergeCell ref="A22:D22"/>
    <mergeCell ref="A14:D14"/>
    <mergeCell ref="A15:D15"/>
    <mergeCell ref="A16:D16"/>
    <mergeCell ref="A17:D17"/>
    <mergeCell ref="A18:D18"/>
    <mergeCell ref="A30:D30"/>
    <mergeCell ref="A25:D25"/>
    <mergeCell ref="A27:D27"/>
    <mergeCell ref="A28:D28"/>
  </mergeCells>
  <phoneticPr fontId="7" type="noConversion"/>
  <pageMargins left="0.11811023622047245" right="0" top="0.70866141732283472" bottom="0.15748031496062992" header="0.74803149606299213" footer="0.19685039370078741"/>
  <pageSetup scale="7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Form 1</vt:lpstr>
      <vt:lpstr>Form 2</vt:lpstr>
      <vt:lpstr>Form 3</vt:lpstr>
      <vt:lpstr>Form 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aliay</dc:creator>
  <cp:lastModifiedBy>Надежда И. Шарабок</cp:lastModifiedBy>
  <cp:lastPrinted>2014-05-20T06:30:30Z</cp:lastPrinted>
  <dcterms:created xsi:type="dcterms:W3CDTF">2007-06-07T10:44:10Z</dcterms:created>
  <dcterms:modified xsi:type="dcterms:W3CDTF">2014-05-20T06:55:48Z</dcterms:modified>
</cp:coreProperties>
</file>