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gennady\Documents\KASE\2 квартал 2021\"/>
    </mc:Choice>
  </mc:AlternateContent>
  <xr:revisionPtr revIDLastSave="0" documentId="13_ncr:1_{A4DCDC42-9BE9-41BB-9612-D683A16BDD36}" xr6:coauthVersionLast="47" xr6:coauthVersionMax="47" xr10:uidLastSave="{00000000-0000-0000-0000-000000000000}"/>
  <bookViews>
    <workbookView xWindow="-120" yWindow="-120" windowWidth="29040" windowHeight="15840" activeTab="2"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6" i="1" l="1"/>
  <c r="F26" i="1"/>
  <c r="C20" i="5" l="1"/>
  <c r="C19" i="5"/>
  <c r="C18" i="5"/>
  <c r="E15" i="5"/>
  <c r="C17" i="5"/>
  <c r="E17" i="5" s="1"/>
  <c r="C16" i="5"/>
  <c r="E16" i="5" s="1"/>
  <c r="C15" i="5"/>
  <c r="C14" i="5"/>
  <c r="E14" i="5" s="1"/>
  <c r="G14" i="5" s="1"/>
  <c r="D17" i="5"/>
  <c r="D18" i="5" s="1"/>
  <c r="D16" i="5"/>
  <c r="D15" i="5"/>
  <c r="D13" i="5"/>
  <c r="E13" i="5" s="1"/>
  <c r="G13" i="5" s="1"/>
  <c r="D12" i="5"/>
  <c r="E12" i="5" s="1"/>
  <c r="G12" i="5" s="1"/>
  <c r="B9" i="5"/>
  <c r="E18" i="5" l="1"/>
  <c r="D19" i="5"/>
  <c r="D20" i="5" s="1"/>
  <c r="E20" i="5"/>
  <c r="E19" i="5"/>
  <c r="K73" i="4"/>
  <c r="F72" i="4"/>
  <c r="C48" i="4"/>
  <c r="C43" i="4"/>
  <c r="C42" i="4"/>
  <c r="C40" i="4"/>
  <c r="C39" i="4"/>
  <c r="C38" i="4"/>
  <c r="C37" i="4"/>
  <c r="E32" i="4"/>
  <c r="C32" i="4" s="1"/>
  <c r="C19" i="4"/>
  <c r="C18" i="4"/>
  <c r="V17" i="4"/>
  <c r="C16" i="4"/>
  <c r="D52" i="4"/>
  <c r="C52" i="4" s="1"/>
  <c r="C15" i="4"/>
  <c r="C14" i="4"/>
  <c r="V7" i="4"/>
  <c r="U7" i="4"/>
  <c r="T7" i="4"/>
  <c r="S7" i="4"/>
  <c r="R7" i="4"/>
  <c r="Q7" i="4"/>
  <c r="N7" i="4"/>
  <c r="M7" i="4"/>
  <c r="L7" i="4"/>
  <c r="K7" i="4"/>
  <c r="J7" i="4"/>
  <c r="I7" i="4"/>
  <c r="H7" i="4"/>
  <c r="G7" i="4"/>
  <c r="F7" i="4"/>
  <c r="E7" i="4"/>
  <c r="D7" i="4"/>
  <c r="L43" i="3"/>
  <c r="J43" i="3"/>
  <c r="H43" i="3"/>
  <c r="F43" i="3"/>
  <c r="D43" i="3"/>
  <c r="N42" i="3"/>
  <c r="N43" i="3" s="1"/>
  <c r="J38" i="3"/>
  <c r="J39" i="3" s="1"/>
  <c r="F38" i="3"/>
  <c r="F39" i="3" s="1"/>
  <c r="D38" i="3"/>
  <c r="D39" i="3" s="1"/>
  <c r="L35" i="3"/>
  <c r="L38" i="3" s="1"/>
  <c r="F21" i="3"/>
  <c r="D21" i="3"/>
  <c r="N20" i="3"/>
  <c r="N21" i="3" s="1"/>
  <c r="L16" i="3"/>
  <c r="L17" i="3" s="1"/>
  <c r="L22" i="3" s="1"/>
  <c r="J16" i="3"/>
  <c r="J17" i="3" s="1"/>
  <c r="J22" i="3" s="1"/>
  <c r="H16" i="3"/>
  <c r="H17" i="3" s="1"/>
  <c r="H22" i="3" s="1"/>
  <c r="F16" i="3"/>
  <c r="F17" i="3" s="1"/>
  <c r="D16" i="3"/>
  <c r="D17" i="3" s="1"/>
  <c r="N15" i="3"/>
  <c r="P15" i="3" s="1"/>
  <c r="N14" i="3"/>
  <c r="P14" i="3" s="1"/>
  <c r="N13" i="3"/>
  <c r="N10" i="3"/>
  <c r="F32" i="2"/>
  <c r="F33" i="2" s="1"/>
  <c r="H37" i="3"/>
  <c r="N37" i="3" s="1"/>
  <c r="P37" i="3" s="1"/>
  <c r="V33" i="4"/>
  <c r="F19" i="2"/>
  <c r="D19" i="2"/>
  <c r="F9" i="2"/>
  <c r="F11" i="2" s="1"/>
  <c r="F16" i="2" s="1"/>
  <c r="D9" i="2"/>
  <c r="D11" i="2" s="1"/>
  <c r="D16" i="2" s="1"/>
  <c r="F34" i="1"/>
  <c r="F35" i="1" s="1"/>
  <c r="V6" i="4"/>
  <c r="U6" i="4"/>
  <c r="D34" i="1"/>
  <c r="Q6" i="4"/>
  <c r="N6" i="4"/>
  <c r="F17" i="1"/>
  <c r="L6" i="4"/>
  <c r="J6" i="4"/>
  <c r="K6" i="4"/>
  <c r="I6" i="4"/>
  <c r="H6" i="4"/>
  <c r="G6" i="4"/>
  <c r="F6" i="4"/>
  <c r="E6" i="4"/>
  <c r="D6" i="4"/>
  <c r="F36" i="1" l="1"/>
  <c r="G18" i="5"/>
  <c r="F24" i="2"/>
  <c r="F26" i="2" s="1"/>
  <c r="F34" i="2" s="1"/>
  <c r="F22" i="3"/>
  <c r="F44" i="3" s="1"/>
  <c r="F45" i="3" s="1"/>
  <c r="N16" i="3"/>
  <c r="N17" i="3" s="1"/>
  <c r="N22" i="3" s="1"/>
  <c r="P30" i="3" s="1"/>
  <c r="N35" i="3"/>
  <c r="D22" i="3"/>
  <c r="D44" i="3" s="1"/>
  <c r="D45" i="3" s="1"/>
  <c r="D35" i="1"/>
  <c r="V8" i="4"/>
  <c r="F8" i="4"/>
  <c r="F23" i="4" s="1"/>
  <c r="C23" i="4" s="1"/>
  <c r="N8" i="4"/>
  <c r="N29" i="4" s="1"/>
  <c r="C29" i="4" s="1"/>
  <c r="E8" i="4"/>
  <c r="E41" i="4" s="1"/>
  <c r="U8" i="4"/>
  <c r="U17" i="4" s="1"/>
  <c r="C17" i="4" s="1"/>
  <c r="L8" i="4"/>
  <c r="L26" i="4" s="1"/>
  <c r="C26" i="4" s="1"/>
  <c r="H8" i="4"/>
  <c r="H25" i="4" s="1"/>
  <c r="C25" i="4" s="1"/>
  <c r="P8" i="4"/>
  <c r="P9" i="4" s="1"/>
  <c r="G8" i="4"/>
  <c r="G24" i="4" s="1"/>
  <c r="C24" i="4" s="1"/>
  <c r="O8" i="4"/>
  <c r="O9" i="4" s="1"/>
  <c r="K8" i="4"/>
  <c r="K33" i="4" s="1"/>
  <c r="K9" i="4" s="1"/>
  <c r="W7" i="4"/>
  <c r="Q8" i="4"/>
  <c r="Q30" i="4" s="1"/>
  <c r="C30" i="4" s="1"/>
  <c r="I8" i="4"/>
  <c r="I9" i="4" s="1"/>
  <c r="J8" i="4"/>
  <c r="J33" i="4" s="1"/>
  <c r="J23" i="3"/>
  <c r="J44" i="3"/>
  <c r="J45" i="3" s="1"/>
  <c r="D24" i="2"/>
  <c r="H23" i="3"/>
  <c r="L23" i="3"/>
  <c r="D8" i="4"/>
  <c r="C54" i="4"/>
  <c r="C57" i="4" s="1"/>
  <c r="D17" i="1"/>
  <c r="R6" i="4"/>
  <c r="R8" i="4" s="1"/>
  <c r="C53" i="4"/>
  <c r="S6" i="4"/>
  <c r="S8" i="4" s="1"/>
  <c r="T6" i="4"/>
  <c r="T8" i="4" s="1"/>
  <c r="M6" i="4"/>
  <c r="M8" i="4" s="1"/>
  <c r="F23" i="3" l="1"/>
  <c r="P10" i="3"/>
  <c r="D23" i="3"/>
  <c r="D36" i="1"/>
  <c r="N23" i="3"/>
  <c r="L9" i="4"/>
  <c r="G9" i="4"/>
  <c r="R47" i="4"/>
  <c r="W6" i="4"/>
  <c r="Q9" i="4"/>
  <c r="U9" i="4"/>
  <c r="M28" i="4"/>
  <c r="C28" i="4" s="1"/>
  <c r="H9" i="4"/>
  <c r="N9" i="4"/>
  <c r="D26" i="2"/>
  <c r="V12" i="4"/>
  <c r="C33" i="4"/>
  <c r="T41" i="4"/>
  <c r="C41" i="4" s="1"/>
  <c r="C44" i="4" s="1"/>
  <c r="J9" i="4"/>
  <c r="H36" i="3"/>
  <c r="D32" i="2"/>
  <c r="D33" i="2" s="1"/>
  <c r="S47" i="4"/>
  <c r="S9" i="4" s="1"/>
  <c r="F9" i="4"/>
  <c r="E9" i="4"/>
  <c r="T9" i="4" l="1"/>
  <c r="M9" i="4"/>
  <c r="C12" i="4"/>
  <c r="C20" i="4" s="1"/>
  <c r="C31" i="4" s="1"/>
  <c r="C34" i="4" s="1"/>
  <c r="V9" i="4"/>
  <c r="N36" i="3"/>
  <c r="H38" i="3"/>
  <c r="H39" i="3" s="1"/>
  <c r="H44" i="3" s="1"/>
  <c r="H45" i="3" s="1"/>
  <c r="D34" i="2"/>
  <c r="L32" i="3"/>
  <c r="C47" i="4"/>
  <c r="C49" i="4" s="1"/>
  <c r="R9" i="4"/>
  <c r="N38" i="3" l="1"/>
  <c r="P36" i="3"/>
  <c r="L39" i="3"/>
  <c r="L44" i="3" s="1"/>
  <c r="L45" i="3" s="1"/>
  <c r="N32" i="3"/>
  <c r="C51" i="4"/>
  <c r="C56" i="4" s="1"/>
  <c r="C58" i="4" s="1"/>
  <c r="N39" i="3" l="1"/>
  <c r="N44" i="3" s="1"/>
  <c r="N45" i="3" s="1"/>
  <c r="P3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<sst xmlns="http://schemas.openxmlformats.org/spreadsheetml/2006/main" count="302" uniqueCount="168">
  <si>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</si>
  <si>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</si>
  <si>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</si>
  <si>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</si>
  <si>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</si>
  <si>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</si>
  <si>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</si>
  <si>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</si>
  <si>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</si>
  <si>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</si>
  <si>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</si>
  <si>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</si>
  <si>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</si>
  <si>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</si>
  <si>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</si>
  <si>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</si>
  <si>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</si>
  <si>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</si>
  <si>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</si>
  <si>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</si>
  <si>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</si>
  <si>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</si>
  <si>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</si>
  <si>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</si>
  <si>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</si>
  <si>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</si>
  <si>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</si>
  <si>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</si>
  <si>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</si>
  <si>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</si>
  <si>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</si>
  <si>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</si>
  <si>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</si>
  <si>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</si>
  <si>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</si>
  <si>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</si>
  <si>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</si>
  <si>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</si>
  <si>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</si>
  <si>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</si>
  <si>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</si>
  <si>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</si>
  <si>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</si>
  <si>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</si>
  <si>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</si>
  <si>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</si>
  <si>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</si>
  <si>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</si>
  <si>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</si>
  <si>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</si>
  <si>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</si>
  <si>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</si>
  <si>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</si>
  <si>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</si>
  <si>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</si>
  <si>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</si>
  <si>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</si>
  <si>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</si>
  <si>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</si>
  <si>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</si>
  <si>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</si>
  <si>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</si>
  <si>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</si>
  <si>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</si>
  <si>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</si>
  <si>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</si>
  <si>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</si>
  <si>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</si>
  <si>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</si>
  <si>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</si>
  <si>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</si>
  <si>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</si>
  <si>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</si>
  <si>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</si>
  <si>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</si>
  <si>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</si>
  <si>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</si>
  <si>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</si>
  <si>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</si>
  <si>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</si>
  <si>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 Чистое изменение справедливой стоимости финансовых активов, имеющихся в наличии для продажи</t>
  </si>
  <si>
    <t>- Чистое изменение справедливой стоимости финансовых активов, имеющихся в наличии для продажи, переведенное в состав прибыли или убытка</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</si>
  <si>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</si>
  <si>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</si>
  <si>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</si>
  <si>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Итого совокупного дохода</t>
  </si>
  <si>
    <t>Резерв не истекшего риска</t>
  </si>
  <si>
    <t>Чистое изменение справедливой стоимости финансовых активов, имеющихся в наличии для продажи</t>
  </si>
  <si>
    <t>Чистое изменение справедливой стоимости финансовых активов, имеющихся в наличии для продажи, переведенное в состав прибыли или убытка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</si>
  <si>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</si>
  <si>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</si>
  <si>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</si>
  <si>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Дивиденды</t>
  </si>
  <si>
    <t>Взносы в уставный капитал</t>
  </si>
  <si>
    <t>Остаток на 1 января 2020 года</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</si>
  <si>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</si>
  <si>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</si>
  <si>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</si>
  <si>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</si>
  <si>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</si>
  <si>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</si>
  <si>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</si>
  <si>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</si>
  <si>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</si>
  <si>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</si>
  <si>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</si>
  <si>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</si>
  <si>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</si>
  <si>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</si>
  <si>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</si>
  <si>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</si>
  <si>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</si>
  <si>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</si>
  <si>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</si>
  <si>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</si>
  <si>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</si>
  <si>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</si>
  <si>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</si>
  <si>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</si>
  <si>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</si>
  <si>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</si>
  <si>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</si>
  <si>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</si>
  <si>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</si>
  <si>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</si>
  <si>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</si>
  <si>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</si>
  <si>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</si>
  <si>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</si>
  <si>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</si>
  <si>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</si>
  <si>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</si>
  <si>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Отчет о прибыли или убытке и прочем совокупном доходе за период,</t>
  </si>
  <si>
    <t>Прибыль за период</t>
  </si>
  <si>
    <t>Итого совокупного дохода за период</t>
  </si>
  <si>
    <t>Отчет о движении денежных средств за период,</t>
  </si>
  <si>
    <t>Финансовые активы, оцениваемые по справедливой стоимости, изменения которой отражаются в составе прибыли или убытка</t>
  </si>
  <si>
    <t>Приобретение финансовых активов, оцениваемых по справедливой стоимости, изменения которой отражаются в составе прибыли или убытка</t>
  </si>
  <si>
    <t>Денежные средства и их эквиваленты на 
конец периода</t>
  </si>
  <si>
    <t>Остаток на 1 января 2021 года</t>
  </si>
  <si>
    <t>31.12.2020 (Аудированные)</t>
  </si>
  <si>
    <t>Отложенные налоговые обязательства</t>
  </si>
  <si>
    <t>Данная финансовая отчетность была утверждена руководством Компании 13 августа 2021 года,</t>
  </si>
  <si>
    <t>закончившийся 30 июня 2021 года</t>
  </si>
  <si>
    <t>Дивиденды к оплате</t>
  </si>
  <si>
    <t xml:space="preserve">Процентный доход по финансовым активам, имеющимся в наличии для продажи  </t>
  </si>
  <si>
    <t>Реализованная прибыль по финансовым активам, имеющимся в наличии для продажи</t>
  </si>
  <si>
    <t>Прочий процентный доход</t>
  </si>
  <si>
    <t>Прибыль от реализации нематериального актива</t>
  </si>
  <si>
    <t>Нереализованный убыток от операций с финансовыми инструментами, оцениваемые по сраведливой стоимости через прибыль или убыток</t>
  </si>
  <si>
    <t>Чистая доход/ (убыток) от операций с иностранной валютой</t>
  </si>
  <si>
    <t>Расходы по подоходному налогу</t>
  </si>
  <si>
    <t>Операционный доход/(убыток) до изменений в операционных активах и обязательствах</t>
  </si>
  <si>
    <t>Поток денежных средств полученных от/(использованных в) операционной деятельности до полученного вознаграждения и уплаты подоходного налога</t>
  </si>
  <si>
    <t>Чистые потоки денежных средств от операционной деятельности</t>
  </si>
  <si>
    <t>Поступления от продажи нематериального актива</t>
  </si>
  <si>
    <t>Нетто увеличение/ (уменьшение) денежных средств и их эквивалентов</t>
  </si>
  <si>
    <t xml:space="preserve">Отчет об изменениях в собственном капитале за период, закончившийся 30 июня 2021 года </t>
  </si>
  <si>
    <t>Остаток на 30 июня 2020 года</t>
  </si>
  <si>
    <t>Остаток на 30 июня 2021 года</t>
  </si>
  <si>
    <t>АО "СК "Sinoasia B&amp;R (Синоазия БиЭндАр)"</t>
  </si>
  <si>
    <t>Отчет о финансовом положении по состоянию на 30 июня 2021 года</t>
  </si>
  <si>
    <t>Акционерный капитал   тыс. тенге</t>
  </si>
  <si>
    <t>Дополнитель-ный оплаченный капитал  тыс. тенге</t>
  </si>
  <si>
    <t>Резерв по переоценке финансовых активов, имеющихся в наличии для продажи            тыс. тенге</t>
  </si>
  <si>
    <t>Резерв не истекшего риска                тыс. тенге</t>
  </si>
  <si>
    <t>Нераспределен-ная прибыль  тыс. тенге</t>
  </si>
  <si>
    <t>Итого собственного капитала        тыс. тенге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</si>
</sst>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s>
  <fonts count="50"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Calibri"/>
      <family val="2"/>
      <charset val="204"/>
    </font>
    <font>
      <b/>
      <sz val="10"/>
      <name val="Calibri"/>
      <family val="2"/>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sz val="8"/>
      <name val="Arial"/>
      <family val="2"/>
      <charset val="204"/>
    </font>
  </fonts>
  <fills count="5">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9" fontId="49" fillId="0" borderId="0" applyFont="0" applyFill="0" applyBorder="0" applyAlignment="0" applyProtection="0"/>
  </cellStyleXfs>
  <cellXfs count="219">
    <xf numFmtId="0" fontId="0" fillId="0" borderId="0" xfId="0"/>
    <xf numFmtId="0" fontId="3" fillId="0" borderId="0" xfId="1" applyFont="1"/>
    <xf numFmtId="164" fontId="3" fillId="0" borderId="0" xfId="1" applyNumberFormat="1" applyFont="1"/>
    <xf numFmtId="0" fontId="5" fillId="0" borderId="0" xfId="1" applyFont="1" applyAlignment="1">
      <alignment horizontal="center"/>
    </xf>
    <xf numFmtId="14" fontId="4" fillId="0" borderId="0" xfId="1" applyNumberFormat="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164" fontId="4" fillId="0" borderId="2" xfId="1" applyNumberFormat="1" applyFont="1" applyBorder="1"/>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164" fontId="7" fillId="0" borderId="3" xfId="0" applyNumberFormat="1" applyFont="1" applyBorder="1"/>
    <xf numFmtId="0" fontId="15" fillId="0" borderId="0" xfId="0" applyFont="1" applyAlignment="1">
      <alignment wrapText="1"/>
    </xf>
    <xf numFmtId="0" fontId="16" fillId="0" borderId="0" xfId="0" applyFont="1" applyAlignment="1">
      <alignment wrapText="1"/>
    </xf>
    <xf numFmtId="164" fontId="15" fillId="0" borderId="2" xfId="0" applyNumberFormat="1" applyFont="1" applyBorder="1"/>
    <xf numFmtId="0" fontId="9" fillId="0" borderId="0" xfId="0" applyFont="1" applyAlignment="1">
      <alignment vertical="center"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164" fontId="3" fillId="0" borderId="0" xfId="1" applyNumberFormat="1" applyFont="1" applyFill="1"/>
    <xf numFmtId="164" fontId="4" fillId="0" borderId="3" xfId="2" applyNumberFormat="1" applyFont="1" applyFill="1" applyBorder="1"/>
    <xf numFmtId="164" fontId="3" fillId="0" borderId="0" xfId="2" applyNumberFormat="1" applyFont="1" applyFill="1"/>
    <xf numFmtId="164" fontId="15" fillId="0" borderId="0" xfId="0" applyNumberFormat="1" applyFont="1" applyFill="1"/>
    <xf numFmtId="0" fontId="15" fillId="0" borderId="0" xfId="0" applyFont="1" applyFill="1"/>
    <xf numFmtId="164" fontId="0" fillId="0" borderId="0" xfId="0" applyNumberFormat="1" applyFill="1"/>
    <xf numFmtId="0" fontId="0" fillId="0" borderId="0" xfId="0" applyFill="1"/>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NumberFormat="1" applyFont="1" applyBorder="1"/>
    <xf numFmtId="0" fontId="0" fillId="0" borderId="8" xfId="0" applyNumberFormat="1" applyBorder="1"/>
    <xf numFmtId="14" fontId="0" fillId="0" borderId="8" xfId="0" applyNumberFormat="1" applyBorder="1"/>
    <xf numFmtId="14" fontId="16" fillId="0" borderId="8" xfId="0" applyNumberFormat="1" applyFont="1" applyBorder="1" applyAlignment="1"/>
    <xf numFmtId="165" fontId="0" fillId="0" borderId="8" xfId="0" applyNumberFormat="1" applyBorder="1"/>
    <xf numFmtId="0" fontId="0" fillId="0" borderId="8" xfId="0" applyNumberFormat="1" applyFill="1" applyBorder="1"/>
    <xf numFmtId="168" fontId="0" fillId="0" borderId="0" xfId="0" applyNumberFormat="1"/>
    <xf numFmtId="169" fontId="0" fillId="0" borderId="0" xfId="0" applyNumberFormat="1"/>
    <xf numFmtId="0" fontId="25" fillId="0" borderId="0" xfId="0" applyFont="1" applyAlignment="1">
      <alignment vertical="center"/>
    </xf>
    <xf numFmtId="0" fontId="26" fillId="0" borderId="0" xfId="0" applyFont="1"/>
    <xf numFmtId="0" fontId="25" fillId="0" borderId="0" xfId="0" applyFont="1"/>
    <xf numFmtId="0" fontId="26" fillId="0" borderId="0" xfId="0" applyFont="1" applyAlignment="1">
      <alignment vertical="center"/>
    </xf>
    <xf numFmtId="0" fontId="25" fillId="0" borderId="0" xfId="0" applyFont="1" applyAlignment="1">
      <alignment vertical="center" wrapText="1"/>
    </xf>
    <xf numFmtId="0" fontId="3" fillId="0" borderId="0" xfId="1" applyFont="1" applyBorder="1"/>
    <xf numFmtId="164" fontId="3" fillId="0" borderId="0" xfId="1" applyNumberFormat="1" applyFont="1" applyBorder="1"/>
    <xf numFmtId="0" fontId="6" fillId="0" borderId="0" xfId="1" applyFont="1" applyBorder="1"/>
    <xf numFmtId="164" fontId="4" fillId="0" borderId="0" xfId="1" applyNumberFormat="1" applyFont="1" applyBorder="1"/>
    <xf numFmtId="0" fontId="23" fillId="0" borderId="0" xfId="0" applyFont="1" applyBorder="1" applyAlignment="1">
      <alignment vertical="center" wrapText="1"/>
    </xf>
    <xf numFmtId="0" fontId="24" fillId="0" borderId="0" xfId="0" applyFont="1" applyBorder="1" applyAlignment="1">
      <alignment vertical="center" wrapText="1"/>
    </xf>
    <xf numFmtId="167" fontId="23" fillId="0" borderId="0" xfId="0" applyNumberFormat="1" applyFont="1" applyBorder="1" applyAlignment="1">
      <alignment vertical="center" wrapText="1"/>
    </xf>
    <xf numFmtId="0" fontId="26" fillId="0" borderId="0" xfId="0" applyFont="1" applyAlignment="1">
      <alignment vertical="center" wrapText="1"/>
    </xf>
    <xf numFmtId="0" fontId="25" fillId="0" borderId="0" xfId="0" applyFont="1" applyAlignment="1">
      <alignment wrapText="1"/>
    </xf>
    <xf numFmtId="0" fontId="27" fillId="0" borderId="0" xfId="0" applyFont="1" applyAlignment="1">
      <alignment vertical="center" wrapText="1"/>
    </xf>
    <xf numFmtId="0" fontId="25" fillId="0" borderId="0" xfId="0" applyFont="1" applyAlignment="1">
      <alignment horizontal="left" vertical="center" wrapText="1"/>
    </xf>
    <xf numFmtId="0" fontId="27" fillId="0" borderId="0" xfId="0" applyFont="1" applyAlignment="1">
      <alignment wrapText="1"/>
    </xf>
    <xf numFmtId="0" fontId="28" fillId="0" borderId="0" xfId="0" applyFont="1" applyAlignment="1">
      <alignment vertical="center"/>
    </xf>
    <xf numFmtId="0" fontId="29"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0" fillId="0" borderId="0" xfId="0" applyFont="1" applyAlignment="1">
      <alignment vertical="center" wrapText="1"/>
    </xf>
    <xf numFmtId="0" fontId="28" fillId="0" borderId="0" xfId="0" applyFont="1"/>
    <xf numFmtId="0" fontId="28" fillId="0" borderId="0" xfId="0" applyFont="1" applyAlignment="1">
      <alignment wrapText="1"/>
    </xf>
    <xf numFmtId="0" fontId="26" fillId="0" borderId="8" xfId="0" applyFont="1" applyBorder="1" applyAlignment="1">
      <alignment vertical="center" wrapText="1"/>
    </xf>
    <xf numFmtId="0" fontId="26" fillId="0" borderId="8" xfId="0" applyFont="1" applyBorder="1" applyAlignment="1">
      <alignment wrapText="1"/>
    </xf>
    <xf numFmtId="0" fontId="15" fillId="0" borderId="8" xfId="0" applyFont="1" applyBorder="1" applyAlignment="1">
      <alignment horizontal="center" vertical="center" wrapText="1"/>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31" fillId="0" borderId="0" xfId="0" applyFont="1" applyAlignment="1">
      <alignment wrapText="1"/>
    </xf>
    <xf numFmtId="0" fontId="33" fillId="0" borderId="0" xfId="0" applyFont="1" applyAlignment="1">
      <alignment wrapText="1"/>
    </xf>
    <xf numFmtId="0" fontId="33" fillId="0" borderId="0" xfId="0" applyFont="1" applyAlignment="1">
      <alignment vertical="center" wrapText="1"/>
    </xf>
    <xf numFmtId="0" fontId="31" fillId="0" borderId="0" xfId="0" applyFont="1" applyAlignment="1">
      <alignment vertical="center" wrapText="1"/>
    </xf>
    <xf numFmtId="0" fontId="34" fillId="0" borderId="0" xfId="5" applyFont="1" applyAlignment="1">
      <alignment vertical="top"/>
    </xf>
    <xf numFmtId="0" fontId="35" fillId="0" borderId="0" xfId="5" applyFont="1" applyAlignment="1">
      <alignment vertical="top"/>
    </xf>
    <xf numFmtId="0" fontId="36" fillId="0" borderId="0" xfId="2" applyFont="1"/>
    <xf numFmtId="14" fontId="4" fillId="0" borderId="0" xfId="2" applyNumberFormat="1" applyFont="1" applyAlignment="1">
      <alignment horizontal="center"/>
    </xf>
    <xf numFmtId="0" fontId="37" fillId="0" borderId="0" xfId="1" applyFont="1" applyAlignment="1">
      <alignment horizontal="left"/>
    </xf>
    <xf numFmtId="0" fontId="37" fillId="0" borderId="0" xfId="1" applyFont="1"/>
    <xf numFmtId="0" fontId="38" fillId="0" borderId="0" xfId="6" applyFont="1"/>
    <xf numFmtId="0" fontId="39" fillId="0" borderId="0" xfId="6" applyFont="1"/>
    <xf numFmtId="0" fontId="28" fillId="0" borderId="8" xfId="6" applyFont="1" applyBorder="1" applyAlignment="1">
      <alignment vertical="center" wrapText="1"/>
    </xf>
    <xf numFmtId="0" fontId="30" fillId="0" borderId="8" xfId="6" applyFont="1" applyBorder="1" applyAlignment="1">
      <alignment vertical="center" wrapText="1"/>
    </xf>
    <xf numFmtId="0" fontId="29" fillId="0" borderId="8" xfId="6" applyFont="1" applyBorder="1" applyAlignment="1">
      <alignment vertical="center" wrapText="1"/>
    </xf>
    <xf numFmtId="0" fontId="29" fillId="0" borderId="8" xfId="6" applyFont="1" applyBorder="1" applyAlignment="1">
      <alignment wrapText="1"/>
    </xf>
    <xf numFmtId="0" fontId="28" fillId="0" borderId="8" xfId="6" applyFont="1" applyBorder="1" applyAlignment="1">
      <alignment wrapText="1"/>
    </xf>
    <xf numFmtId="0" fontId="41" fillId="0" borderId="8" xfId="6" applyFont="1" applyBorder="1" applyAlignment="1">
      <alignment wrapText="1"/>
    </xf>
    <xf numFmtId="0" fontId="42" fillId="0" borderId="0" xfId="2" applyFont="1" applyAlignment="1">
      <alignment horizontal="center"/>
    </xf>
    <xf numFmtId="0" fontId="28" fillId="0" borderId="13" xfId="6" applyFont="1" applyBorder="1" applyAlignment="1">
      <alignment wrapText="1"/>
    </xf>
    <xf numFmtId="0" fontId="38" fillId="0" borderId="0" xfId="1" applyFont="1" applyAlignment="1">
      <alignment horizontal="left"/>
    </xf>
    <xf numFmtId="0" fontId="42" fillId="0" borderId="0" xfId="1" applyFont="1" applyAlignment="1">
      <alignment horizontal="center"/>
    </xf>
    <xf numFmtId="0" fontId="38" fillId="0" borderId="0" xfId="1" applyFont="1"/>
    <xf numFmtId="0" fontId="43" fillId="0" borderId="0" xfId="1" applyFont="1"/>
    <xf numFmtId="0" fontId="44" fillId="0" borderId="0" xfId="5" applyFont="1" applyAlignment="1">
      <alignment vertical="top"/>
    </xf>
    <xf numFmtId="0" fontId="45" fillId="0" borderId="0" xfId="5" applyFont="1" applyAlignment="1">
      <alignment vertical="top"/>
    </xf>
    <xf numFmtId="0" fontId="46" fillId="0" borderId="0" xfId="2" applyFont="1"/>
    <xf numFmtId="0" fontId="47" fillId="0" borderId="0" xfId="2" applyFont="1"/>
    <xf numFmtId="0" fontId="47" fillId="0" borderId="0" xfId="1" applyFont="1"/>
    <xf numFmtId="0" fontId="26" fillId="0" borderId="8" xfId="6" applyFont="1" applyBorder="1" applyAlignment="1">
      <alignment vertical="center" wrapText="1"/>
    </xf>
    <xf numFmtId="0" fontId="27" fillId="0" borderId="8" xfId="6" applyFont="1" applyBorder="1" applyAlignment="1">
      <alignment vertical="center" wrapText="1"/>
    </xf>
    <xf numFmtId="0" fontId="25" fillId="0" borderId="8" xfId="6" applyFont="1" applyBorder="1" applyAlignment="1">
      <alignment vertical="center" wrapText="1"/>
    </xf>
    <xf numFmtId="0" fontId="25" fillId="0" borderId="8" xfId="6" applyFont="1" applyBorder="1" applyAlignment="1">
      <alignment wrapText="1"/>
    </xf>
    <xf numFmtId="0" fontId="26" fillId="0" borderId="8" xfId="6" applyFont="1" applyBorder="1" applyAlignment="1">
      <alignment wrapText="1"/>
    </xf>
    <xf numFmtId="0" fontId="48" fillId="0" borderId="8" xfId="6" applyFont="1" applyBorder="1" applyAlignment="1">
      <alignment wrapText="1"/>
    </xf>
    <xf numFmtId="0" fontId="37" fillId="0" borderId="0" xfId="6" applyFont="1"/>
    <xf numFmtId="0" fontId="8" fillId="0" borderId="8" xfId="1" applyFont="1" applyBorder="1" applyAlignment="1">
      <alignment horizontal="center"/>
    </xf>
    <xf numFmtId="165" fontId="4" fillId="0" borderId="8" xfId="7" applyNumberFormat="1" applyFont="1" applyBorder="1"/>
    <xf numFmtId="165" fontId="3" fillId="0" borderId="8" xfId="7" applyNumberFormat="1" applyFont="1" applyBorder="1"/>
    <xf numFmtId="164" fontId="3" fillId="0" borderId="8" xfId="7" applyNumberFormat="1" applyFont="1" applyBorder="1"/>
    <xf numFmtId="164" fontId="4" fillId="0" borderId="8" xfId="7" applyNumberFormat="1" applyFont="1" applyBorder="1"/>
    <xf numFmtId="164" fontId="4" fillId="0" borderId="13" xfId="7" applyNumberFormat="1" applyFont="1" applyBorder="1" applyAlignment="1">
      <alignment horizontal="left" vertical="top"/>
    </xf>
    <xf numFmtId="0" fontId="26" fillId="0" borderId="8" xfId="6" applyFont="1" applyBorder="1" applyAlignment="1">
      <alignment horizontal="left" vertical="top" wrapText="1"/>
    </xf>
    <xf numFmtId="9" fontId="6" fillId="0" borderId="0" xfId="8" applyFont="1"/>
    <xf numFmtId="9" fontId="3" fillId="0" borderId="0" xfId="8" applyFont="1"/>
    <xf numFmtId="14" fontId="4" fillId="0" borderId="0" xfId="1" applyNumberFormat="1" applyFont="1" applyAlignment="1">
      <alignment horizontal="center" wrapText="1"/>
    </xf>
    <xf numFmtId="14" fontId="4" fillId="0" borderId="0" xfId="2" applyNumberFormat="1" applyFont="1" applyFill="1" applyAlignment="1">
      <alignment horizontal="center"/>
    </xf>
    <xf numFmtId="0" fontId="8" fillId="0" borderId="1" xfId="2" applyFont="1" applyFill="1" applyBorder="1" applyAlignment="1">
      <alignment horizontal="center"/>
    </xf>
    <xf numFmtId="0" fontId="3" fillId="0" borderId="0" xfId="2" applyFont="1" applyFill="1"/>
    <xf numFmtId="164" fontId="4" fillId="0" borderId="0" xfId="2" applyNumberFormat="1" applyFont="1" applyFill="1"/>
    <xf numFmtId="164" fontId="8" fillId="0" borderId="3" xfId="2" applyNumberFormat="1" applyFont="1" applyFill="1" applyBorder="1"/>
    <xf numFmtId="164" fontId="4" fillId="0" borderId="2" xfId="2" applyNumberFormat="1" applyFont="1" applyFill="1" applyBorder="1"/>
    <xf numFmtId="0" fontId="33" fillId="0" borderId="0" xfId="0" applyFont="1" applyFill="1"/>
    <xf numFmtId="0" fontId="28" fillId="0" borderId="0" xfId="0" applyFont="1" applyFill="1" applyAlignment="1">
      <alignment vertical="center"/>
    </xf>
    <xf numFmtId="164" fontId="15" fillId="0" borderId="3" xfId="0" applyNumberFormat="1" applyFont="1" applyFill="1" applyBorder="1"/>
    <xf numFmtId="0" fontId="28" fillId="0" borderId="0" xfId="0" applyFont="1" applyFill="1" applyAlignment="1">
      <alignment vertical="center" wrapText="1"/>
    </xf>
    <xf numFmtId="0" fontId="29" fillId="0" borderId="0" xfId="0" applyFont="1" applyFill="1" applyAlignment="1">
      <alignment vertical="center" wrapText="1"/>
    </xf>
    <xf numFmtId="0" fontId="30" fillId="0" borderId="0" xfId="0" applyFont="1" applyFill="1" applyAlignment="1">
      <alignment vertical="center" wrapText="1"/>
    </xf>
    <xf numFmtId="164" fontId="7" fillId="0" borderId="3" xfId="0" applyNumberFormat="1" applyFont="1" applyFill="1" applyBorder="1"/>
    <xf numFmtId="0" fontId="28" fillId="0" borderId="0" xfId="0" applyFont="1" applyFill="1" applyAlignment="1">
      <alignment wrapText="1"/>
    </xf>
    <xf numFmtId="0" fontId="16" fillId="0" borderId="0" xfId="0" applyFont="1" applyFill="1" applyAlignment="1">
      <alignment wrapText="1"/>
    </xf>
    <xf numFmtId="0" fontId="29" fillId="0" borderId="0" xfId="0" applyFont="1" applyFill="1" applyAlignment="1">
      <alignment vertical="center"/>
    </xf>
    <xf numFmtId="0" fontId="9" fillId="0" borderId="0" xfId="2" applyFont="1" applyFill="1" applyAlignment="1">
      <alignment horizontal="center"/>
    </xf>
    <xf numFmtId="0" fontId="28" fillId="0" borderId="0" xfId="0" applyFont="1" applyFill="1"/>
    <xf numFmtId="164" fontId="15" fillId="0" borderId="2" xfId="0" applyNumberFormat="1" applyFont="1" applyFill="1" applyBorder="1"/>
    <xf numFmtId="0" fontId="9" fillId="0" borderId="0" xfId="0" applyFont="1" applyFill="1"/>
    <xf numFmtId="14" fontId="4" fillId="0" borderId="0" xfId="1" applyNumberFormat="1" applyFont="1" applyFill="1" applyAlignment="1">
      <alignment horizontal="center"/>
    </xf>
    <xf numFmtId="0" fontId="8" fillId="0" borderId="8" xfId="1" applyFont="1" applyFill="1" applyBorder="1" applyAlignment="1">
      <alignment horizontal="center"/>
    </xf>
    <xf numFmtId="3" fontId="4" fillId="0" borderId="8" xfId="6" applyNumberFormat="1" applyFont="1" applyFill="1" applyBorder="1" applyAlignment="1">
      <alignment vertical="center"/>
    </xf>
    <xf numFmtId="0" fontId="3" fillId="0" borderId="8" xfId="6" applyFont="1" applyFill="1" applyBorder="1" applyAlignment="1">
      <alignment vertical="center"/>
    </xf>
    <xf numFmtId="3" fontId="3" fillId="0" borderId="8" xfId="6" applyNumberFormat="1" applyFont="1" applyFill="1" applyBorder="1" applyAlignment="1">
      <alignment vertical="center"/>
    </xf>
    <xf numFmtId="164" fontId="4" fillId="0" borderId="8" xfId="7" applyNumberFormat="1" applyFont="1" applyFill="1" applyBorder="1"/>
    <xf numFmtId="164" fontId="3" fillId="0" borderId="8" xfId="6" applyNumberFormat="1" applyFont="1" applyFill="1" applyBorder="1"/>
    <xf numFmtId="164" fontId="3" fillId="0" borderId="8" xfId="7" applyNumberFormat="1" applyFont="1" applyFill="1" applyBorder="1"/>
    <xf numFmtId="164" fontId="4" fillId="0" borderId="8" xfId="6" applyNumberFormat="1" applyFont="1" applyFill="1" applyBorder="1"/>
    <xf numFmtId="164" fontId="4" fillId="0" borderId="8" xfId="6" applyNumberFormat="1" applyFont="1" applyFill="1" applyBorder="1" applyAlignment="1">
      <alignment horizontal="left" vertical="top"/>
    </xf>
    <xf numFmtId="0" fontId="6" fillId="0" borderId="0" xfId="1" applyFont="1" applyAlignment="1">
      <alignment horizontal="center" vertical="center"/>
    </xf>
    <xf numFmtId="0" fontId="7" fillId="0" borderId="0" xfId="0" applyFont="1" applyAlignment="1">
      <alignment horizontal="center" vertic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Fill="1" applyAlignment="1">
      <alignment horizontal="center" vertical="center" wrapText="1"/>
    </xf>
    <xf numFmtId="0" fontId="6" fillId="0" borderId="0" xfId="0" applyFont="1" applyFill="1" applyAlignment="1">
      <alignment horizontal="center" vertical="center" wrapText="1"/>
    </xf>
    <xf numFmtId="0" fontId="31" fillId="0" borderId="4"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40" fillId="0" borderId="0" xfId="2" applyFont="1" applyAlignment="1">
      <alignment horizontal="center" vertical="center" wrapText="1"/>
    </xf>
    <xf numFmtId="0" fontId="40"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NumberFormat="1" applyFont="1" applyBorder="1" applyAlignment="1">
      <alignment horizontal="center" vertical="center"/>
    </xf>
    <xf numFmtId="43" fontId="0" fillId="0" borderId="12" xfId="4" applyNumberFormat="1" applyFont="1" applyBorder="1" applyAlignment="1">
      <alignment horizontal="center" vertical="center"/>
    </xf>
    <xf numFmtId="43" fontId="0" fillId="0" borderId="13" xfId="4" applyNumberFormat="1"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NumberFormat="1" applyFont="1" applyBorder="1" applyAlignment="1">
      <alignment horizontal="right"/>
    </xf>
    <xf numFmtId="0" fontId="15" fillId="0" borderId="10" xfId="0" applyNumberFormat="1" applyFont="1" applyBorder="1" applyAlignment="1">
      <alignment horizontal="right"/>
    </xf>
    <xf numFmtId="0" fontId="36" fillId="0" borderId="0" xfId="2" applyFont="1" applyAlignment="1">
      <alignment horizontal="center"/>
    </xf>
    <xf numFmtId="0" fontId="36" fillId="0" borderId="0" xfId="1" applyFont="1" applyAlignment="1">
      <alignment horizontal="center" vertical="center"/>
    </xf>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38" Type="http://schemas.openxmlformats.org/officeDocument/2006/relationships/externalLink" Target="externalLinks/externalLink132.xml"/><Relationship Id="rId154" Type="http://schemas.openxmlformats.org/officeDocument/2006/relationships/externalLink" Target="externalLinks/externalLink148.xml"/><Relationship Id="rId159" Type="http://schemas.openxmlformats.org/officeDocument/2006/relationships/externalLink" Target="externalLinks/externalLink153.xml"/><Relationship Id="rId175" Type="http://schemas.openxmlformats.org/officeDocument/2006/relationships/externalLink" Target="externalLinks/externalLink169.xml"/><Relationship Id="rId170" Type="http://schemas.openxmlformats.org/officeDocument/2006/relationships/externalLink" Target="externalLinks/externalLink164.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28" Type="http://schemas.openxmlformats.org/officeDocument/2006/relationships/externalLink" Target="externalLinks/externalLink122.xml"/><Relationship Id="rId144" Type="http://schemas.openxmlformats.org/officeDocument/2006/relationships/externalLink" Target="externalLinks/externalLink138.xml"/><Relationship Id="rId149" Type="http://schemas.openxmlformats.org/officeDocument/2006/relationships/externalLink" Target="externalLinks/externalLink143.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65" Type="http://schemas.openxmlformats.org/officeDocument/2006/relationships/externalLink" Target="externalLinks/externalLink15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55" Type="http://schemas.openxmlformats.org/officeDocument/2006/relationships/externalLink" Target="externalLinks/externalLink149.xml"/><Relationship Id="rId171" Type="http://schemas.openxmlformats.org/officeDocument/2006/relationships/externalLink" Target="externalLinks/externalLink165.xml"/><Relationship Id="rId176" Type="http://schemas.openxmlformats.org/officeDocument/2006/relationships/theme" Target="theme/theme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Sheet3"/>
      <sheetName val="T_T"/>
      <sheetName val="CNOBARI"/>
      <sheetName val="types"/>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Ссудный портфель"/>
      <sheetName val="Расчет_Ин"/>
      <sheetName val="PIT&amp;PP(2)"/>
      <sheetName val="general"/>
      <sheetName val="U2.102-5217,2207,2217"/>
      <sheetName val="B 1"/>
      <sheetName val="SETUP"/>
      <sheetName val="A 100"/>
      <sheetName val="клинкер"/>
      <sheetName val="A-20"/>
      <sheetName val="KCC"/>
      <sheetName val="T-300"/>
      <sheetName val="#ССЫЛКА"/>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ЦХЛ 2004"/>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31">
          <cell r="B31">
            <v>17591929</v>
          </cell>
        </row>
      </sheetData>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1">
          <cell r="H11">
            <v>15750000</v>
          </cell>
        </row>
      </sheetData>
      <sheetData sheetId="163">
        <row r="31">
          <cell r="B31">
            <v>64821.38241765873</v>
          </cell>
        </row>
      </sheetData>
      <sheetData sheetId="164"/>
      <sheetData sheetId="165">
        <row r="11">
          <cell r="H11">
            <v>15750000</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31">
          <cell r="B31">
            <v>0</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 val="book adjustments"/>
      <sheetName val="Other_Reclass-JV"/>
      <sheetName val="_Suspense_Reclass-JV"/>
      <sheetName val="Capex_Reall_from_Suspense"/>
      <sheetName val="FX__Adj_-_JV"/>
      <sheetName val="3Q_JV_-Reclasses_Crude_Oil_Inv_"/>
      <sheetName val="3Q_JV_-Depreciation"/>
      <sheetName val="3Q_JV-Interest_Cap_"/>
      <sheetName val="3Q_JV_Interest_Cap_"/>
      <sheetName val="BA-9_KZT_Denom_Accruals-Revers"/>
      <sheetName val="BA-10_Inventory_Reclasess"/>
      <sheetName val="TB-30999_-_Final"/>
      <sheetName val="TB-311298_-_Final"/>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row r="5">
          <cell r="D5">
            <v>2001001</v>
          </cell>
        </row>
      </sheetData>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 val="1.3.2 ОТМ"/>
      <sheetName val="Base Info"/>
      <sheetName val="AR2013"/>
      <sheetName val="Production_Ref_Q-1-3"/>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Форма2"/>
      <sheetName val="capex_kzt"/>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Budget_Headcount"/>
      <sheetName val="Форма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 val="Intercompany transactions"/>
      <sheetName val="K-1"/>
      <sheetName val="L-1"/>
      <sheetName val="N-1"/>
      <sheetName val="Tai khoan"/>
      <sheetName val="1048"/>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 val="capex_kzt"/>
      <sheetName val="Статьи"/>
      <sheetName val="TB_300699_Final"/>
      <sheetName val="TB-30999_-_Final"/>
      <sheetName val="TB-311298_-_Final"/>
      <sheetName val="3Q_JV-Interest_Cap_"/>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USD"/>
      <sheetName val="TB-KZT"/>
      <sheetName val="BY Line Item"/>
      <sheetName val="TB-300699-Final"/>
      <sheetName val="UNITPRICES"/>
      <sheetName val="Kolommen_balans"/>
      <sheetName val="TB_KZT"/>
      <sheetName val="AFE's  By Afe"/>
      <sheetName val="fes"/>
      <sheetName val="TB_USD"/>
      <sheetName val="BY_Line_Item"/>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 sheetId="7" refreshError="1"/>
      <sheetData sheetId="8" refreshError="1"/>
      <sheetData sheetId="9">
        <row r="11">
          <cell r="A11">
            <v>1001002</v>
          </cell>
        </row>
      </sheetData>
      <sheetData sheetId="1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 val="TB-00"/>
      <sheetName val="TB-01"/>
      <sheetName val="TB-02"/>
      <sheetName val="TB-03"/>
      <sheetName val="1НК_объемы"/>
      <sheetName val="Control"/>
      <sheetName val="C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 val="консолид Нурс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 val="Additions testing"/>
      <sheetName val="Movement schedule"/>
      <sheetName val="depreciation testing"/>
      <sheetName val="3НК"/>
      <sheetName val="Historical cost"/>
      <sheetName val="FA Movement "/>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 val="Misc"/>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TOD 02.0040_PPE deprec"/>
      <sheetName val="TOD 02.0010 Leadsheet_FA"/>
      <sheetName val="F100-Trial BS"/>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 val="Список подразделений"/>
      <sheetName val="1.0"/>
      <sheetName val="1.1"/>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Условия"/>
      <sheetName val="Cevi ukupno "/>
      <sheetName val="БЗ"/>
      <sheetName val="БД"/>
      <sheetName val=" СУ ФНП"/>
      <sheetName val="ID ПС"/>
      <sheetName val="Нормы325"/>
      <sheetName val="TOPLIWO"/>
      <sheetName val="2018"/>
      <sheetName val="2019"/>
      <sheetName val="договора-ОТЧЕТутв.БП"/>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INSTRUCTIONS"/>
      <sheetName val="Worksheet in (C) 6151 Accounts "/>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 val="????? ?????"/>
      <sheetName val="Cr91_DonAgr"/>
      <sheetName val="RSOILBAL"/>
      <sheetName val="список"/>
      <sheetName val="CapIQ 13.06"/>
      <sheetName val="_CIQHiddenCacheSheet"/>
      <sheetName val="UPSLIDE_UndoFormatting"/>
      <sheetName val="UPSLIDE_Undo"/>
      <sheetName val="Worksheet"/>
      <sheetName val="BS_PY"/>
      <sheetName val="Приложение_2_(НРР)8"/>
      <sheetName val="Приложение_4_(НРР)8"/>
      <sheetName val="Новый_справочник_БДР"/>
      <sheetName val="Свод-2018"/>
      <sheetName val="дополнительн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БПО остаток на 31.12.2007"/>
      <sheetName val="VLOOKUP"/>
      <sheetName val="INPUTMASTER"/>
      <sheetName val="V-40"/>
      <sheetName val="V-100"/>
      <sheetName val="V-60"/>
      <sheetName val="V-110"/>
      <sheetName val="V-115"/>
      <sheetName val="V-130"/>
      <sheetName val="V-140"/>
      <sheetName val="V-1"/>
      <sheetName val="16"/>
      <sheetName val="17"/>
      <sheetName val="4"/>
      <sheetName val="5"/>
      <sheetName val="Ф-1 (для АО-энерго)"/>
      <sheetName val="Ф-2 (для АО-энерго)"/>
      <sheetName val="перекрестка"/>
      <sheetName val="свод"/>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Worksheet in (C) 8344 Administr"/>
      <sheetName val="Production Data Input"/>
      <sheetName val="FA Movement "/>
      <sheetName val="Balance Sheet"/>
      <sheetName val="Hidden"/>
      <sheetName val="9"/>
      <sheetName val="Summary"/>
      <sheetName val="GAAP TB 31.12.01  detail p&amp;l"/>
      <sheetName val="Capex"/>
      <sheetName val="LME_prices"/>
      <sheetName val="Movement"/>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Anlagevermögen"/>
      <sheetName val="Production_Ref Q-1-3"/>
      <sheetName val="% threshhold(salary)"/>
      <sheetName val="Datasheet"/>
      <sheetName val="ЦентрЗатр"/>
      <sheetName val="ЕдИзм"/>
      <sheetName val="Предпр"/>
      <sheetName val="K-400 PPE Additions"/>
      <sheetName val="Acct"/>
      <sheetName val="Salaries &amp; Benefits &amp; Staffing"/>
      <sheetName val="Payroll test"/>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3">
          <cell r="A3">
            <v>25461.85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Anlagevermögen"/>
      <sheetName val="Cust acc 2003"/>
      <sheetName val="depreciation testing"/>
      <sheetName val="Additions testing"/>
      <sheetName val="Movement schedule"/>
      <sheetName val="AHEPS"/>
      <sheetName val="OshHPP"/>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Target"/>
      <sheetName val="Basic Info"/>
      <sheetName val="FA Movement "/>
      <sheetName val="Макро"/>
      <sheetName val="calc"/>
      <sheetName val="XLR_NoRangeSheet"/>
      <sheetName val="ATI"/>
      <sheetName val="Курсы"/>
      <sheetName val="Data USA Adj US$"/>
      <sheetName val="Test"/>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Контрагенты"/>
      <sheetName val="XLR_NoRangeSheet"/>
      <sheetName val="2006"/>
      <sheetName val="COS"/>
      <sheetName val="XREF"/>
      <sheetName val="rollforward"/>
      <sheetName val="ДД"/>
      <sheetName val="Др адм"/>
      <sheetName val="Осн.ср-ва"/>
      <sheetName val="Бюджет ИЮНЬ2001xls"/>
      <sheetName val="Справочник"/>
      <sheetName val="ГРУППА"/>
      <sheetName val="Language"/>
      <sheetName val="Calculator"/>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207</v>
          </cell>
          <cell r="BT11">
            <v>0</v>
          </cell>
          <cell r="BU11">
            <v>207</v>
          </cell>
          <cell r="BV11">
            <v>0</v>
          </cell>
          <cell r="BW11">
            <v>0</v>
          </cell>
          <cell r="BX11">
            <v>207</v>
          </cell>
          <cell r="BY11">
            <v>0</v>
          </cell>
          <cell r="BZ11">
            <v>110</v>
          </cell>
          <cell r="CA11">
            <v>110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207</v>
          </cell>
          <cell r="CW11">
            <v>207</v>
          </cell>
          <cell r="CX11">
            <v>207</v>
          </cell>
          <cell r="CY11">
            <v>207</v>
          </cell>
          <cell r="CZ11">
            <v>207</v>
          </cell>
          <cell r="DA11">
            <v>207</v>
          </cell>
          <cell r="DB11">
            <v>0</v>
          </cell>
          <cell r="DC11">
            <v>207</v>
          </cell>
          <cell r="DD11">
            <v>207</v>
          </cell>
          <cell r="DE11">
            <v>0</v>
          </cell>
          <cell r="DF11">
            <v>207</v>
          </cell>
          <cell r="DG11">
            <v>207</v>
          </cell>
          <cell r="DH11">
            <v>0</v>
          </cell>
          <cell r="DI11">
            <v>110</v>
          </cell>
          <cell r="DJ11">
            <v>110</v>
          </cell>
          <cell r="DK11">
            <v>317</v>
          </cell>
          <cell r="DL11">
            <v>0</v>
          </cell>
          <cell r="DM11">
            <v>0</v>
          </cell>
          <cell r="DN11">
            <v>0</v>
          </cell>
          <cell r="DO11">
            <v>317</v>
          </cell>
          <cell r="DP11">
            <v>317</v>
          </cell>
          <cell r="DQ11">
            <v>0</v>
          </cell>
          <cell r="DR11">
            <v>207</v>
          </cell>
          <cell r="DS11">
            <v>207</v>
          </cell>
          <cell r="DT11">
            <v>634</v>
          </cell>
          <cell r="DU11">
            <v>634</v>
          </cell>
          <cell r="DV11">
            <v>634</v>
          </cell>
          <cell r="DW11">
            <v>634</v>
          </cell>
          <cell r="DX11">
            <v>634</v>
          </cell>
          <cell r="DY11">
            <v>634</v>
          </cell>
          <cell r="DZ11">
            <v>634</v>
          </cell>
          <cell r="EA11">
            <v>634</v>
          </cell>
          <cell r="EB11">
            <v>634</v>
          </cell>
          <cell r="EC11">
            <v>634</v>
          </cell>
          <cell r="ED11">
            <v>634</v>
          </cell>
          <cell r="EE11">
            <v>634</v>
          </cell>
          <cell r="EF11">
            <v>634</v>
          </cell>
          <cell r="EG11">
            <v>634</v>
          </cell>
          <cell r="EH11">
            <v>634</v>
          </cell>
          <cell r="EI11">
            <v>634</v>
          </cell>
          <cell r="EJ11">
            <v>634</v>
          </cell>
          <cell r="EK11">
            <v>634</v>
          </cell>
          <cell r="EL11">
            <v>634</v>
          </cell>
          <cell r="EM11">
            <v>634</v>
          </cell>
          <cell r="EN11">
            <v>634</v>
          </cell>
          <cell r="EO11">
            <v>634</v>
          </cell>
          <cell r="EP11">
            <v>634</v>
          </cell>
          <cell r="FM11">
            <v>634</v>
          </cell>
        </row>
        <row r="12">
          <cell r="B12" t="str">
            <v xml:space="preserve">             СХПК " Ножовский"</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187</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187</v>
          </cell>
          <cell r="DI12">
            <v>187</v>
          </cell>
          <cell r="DJ12">
            <v>187</v>
          </cell>
          <cell r="DK12">
            <v>0</v>
          </cell>
          <cell r="DL12">
            <v>0</v>
          </cell>
          <cell r="DM12">
            <v>0</v>
          </cell>
          <cell r="DN12">
            <v>0</v>
          </cell>
          <cell r="DO12">
            <v>187</v>
          </cell>
          <cell r="DP12">
            <v>187</v>
          </cell>
          <cell r="DQ12">
            <v>0</v>
          </cell>
          <cell r="DR12">
            <v>0</v>
          </cell>
          <cell r="DS12">
            <v>0</v>
          </cell>
          <cell r="DT12">
            <v>374</v>
          </cell>
          <cell r="DU12">
            <v>374</v>
          </cell>
          <cell r="DV12">
            <v>374</v>
          </cell>
          <cell r="DW12">
            <v>374</v>
          </cell>
          <cell r="DX12">
            <v>374</v>
          </cell>
          <cell r="DY12">
            <v>374</v>
          </cell>
          <cell r="DZ12">
            <v>374</v>
          </cell>
          <cell r="EA12">
            <v>374</v>
          </cell>
          <cell r="EB12">
            <v>374</v>
          </cell>
          <cell r="EC12">
            <v>374</v>
          </cell>
          <cell r="ED12">
            <v>374</v>
          </cell>
          <cell r="EE12">
            <v>374</v>
          </cell>
          <cell r="EF12">
            <v>374</v>
          </cell>
          <cell r="EG12">
            <v>374</v>
          </cell>
          <cell r="EH12">
            <v>374</v>
          </cell>
          <cell r="EI12">
            <v>374</v>
          </cell>
          <cell r="EJ12">
            <v>374</v>
          </cell>
          <cell r="EK12">
            <v>374</v>
          </cell>
          <cell r="EL12">
            <v>374</v>
          </cell>
          <cell r="EM12">
            <v>374</v>
          </cell>
          <cell r="EN12">
            <v>374</v>
          </cell>
          <cell r="EO12">
            <v>374</v>
          </cell>
          <cell r="EP12">
            <v>374</v>
          </cell>
          <cell r="FM12">
            <v>374</v>
          </cell>
        </row>
        <row r="13">
          <cell r="B13" t="str">
            <v xml:space="preserve">             ООО "Урал"</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39.1</v>
          </cell>
          <cell r="W13">
            <v>39.1</v>
          </cell>
          <cell r="X13">
            <v>0</v>
          </cell>
          <cell r="Y13">
            <v>0</v>
          </cell>
          <cell r="Z13">
            <v>39.1</v>
          </cell>
          <cell r="AA13">
            <v>39.1</v>
          </cell>
          <cell r="AB13">
            <v>0</v>
          </cell>
          <cell r="AC13">
            <v>0</v>
          </cell>
          <cell r="AD13">
            <v>0</v>
          </cell>
          <cell r="AE13">
            <v>0</v>
          </cell>
          <cell r="AF13">
            <v>0</v>
          </cell>
          <cell r="AG13">
            <v>0</v>
          </cell>
          <cell r="AH13">
            <v>0</v>
          </cell>
          <cell r="AI13">
            <v>39.1</v>
          </cell>
          <cell r="AJ13">
            <v>39.1</v>
          </cell>
          <cell r="AK13">
            <v>156.4</v>
          </cell>
          <cell r="AL13">
            <v>0</v>
          </cell>
          <cell r="AM13">
            <v>0</v>
          </cell>
          <cell r="AN13">
            <v>0</v>
          </cell>
          <cell r="AO13">
            <v>0</v>
          </cell>
          <cell r="AP13">
            <v>0</v>
          </cell>
          <cell r="AQ13">
            <v>0</v>
          </cell>
          <cell r="AR13">
            <v>39.1</v>
          </cell>
          <cell r="AS13">
            <v>39.1</v>
          </cell>
          <cell r="AT13">
            <v>0</v>
          </cell>
          <cell r="AU13">
            <v>0</v>
          </cell>
          <cell r="AV13">
            <v>0</v>
          </cell>
          <cell r="AW13">
            <v>0</v>
          </cell>
          <cell r="AX13">
            <v>39.1</v>
          </cell>
          <cell r="AY13">
            <v>39.1</v>
          </cell>
          <cell r="AZ13">
            <v>0</v>
          </cell>
          <cell r="BA13">
            <v>39.1</v>
          </cell>
          <cell r="BB13">
            <v>0</v>
          </cell>
          <cell r="BC13">
            <v>0</v>
          </cell>
          <cell r="BD13">
            <v>0</v>
          </cell>
          <cell r="BE13">
            <v>0</v>
          </cell>
          <cell r="BF13">
            <v>0</v>
          </cell>
          <cell r="BG13">
            <v>39.1</v>
          </cell>
          <cell r="BH13">
            <v>39.1</v>
          </cell>
          <cell r="BI13">
            <v>0</v>
          </cell>
          <cell r="BJ13">
            <v>0</v>
          </cell>
          <cell r="BK13">
            <v>0</v>
          </cell>
          <cell r="BL13">
            <v>0</v>
          </cell>
          <cell r="BM13">
            <v>0</v>
          </cell>
          <cell r="BN13">
            <v>0</v>
          </cell>
          <cell r="BO13">
            <v>0</v>
          </cell>
          <cell r="BP13">
            <v>39.1</v>
          </cell>
          <cell r="BQ13">
            <v>39.1</v>
          </cell>
          <cell r="BR13">
            <v>39.1</v>
          </cell>
          <cell r="BS13">
            <v>10</v>
          </cell>
          <cell r="BT13">
            <v>39.1</v>
          </cell>
          <cell r="BU13">
            <v>0</v>
          </cell>
          <cell r="BV13">
            <v>156.4</v>
          </cell>
          <cell r="BW13">
            <v>10</v>
          </cell>
          <cell r="BX13">
            <v>0</v>
          </cell>
          <cell r="BY13">
            <v>0</v>
          </cell>
          <cell r="BZ13">
            <v>49.1</v>
          </cell>
          <cell r="CA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V13">
            <v>10</v>
          </cell>
          <cell r="CW13">
            <v>10</v>
          </cell>
          <cell r="CX13">
            <v>10</v>
          </cell>
          <cell r="CY13">
            <v>10</v>
          </cell>
          <cell r="CZ13">
            <v>10</v>
          </cell>
          <cell r="DA13">
            <v>10</v>
          </cell>
          <cell r="DB13">
            <v>0</v>
          </cell>
          <cell r="DC13">
            <v>10</v>
          </cell>
          <cell r="DD13">
            <v>10</v>
          </cell>
          <cell r="DE13">
            <v>0</v>
          </cell>
          <cell r="DF13">
            <v>49.1</v>
          </cell>
          <cell r="DG13">
            <v>49.1</v>
          </cell>
          <cell r="DH13">
            <v>0</v>
          </cell>
          <cell r="DI13">
            <v>10</v>
          </cell>
          <cell r="DJ13">
            <v>0</v>
          </cell>
          <cell r="DK13">
            <v>0</v>
          </cell>
          <cell r="DL13">
            <v>49.1</v>
          </cell>
          <cell r="DM13">
            <v>0</v>
          </cell>
          <cell r="DN13">
            <v>0</v>
          </cell>
          <cell r="DO13">
            <v>10</v>
          </cell>
          <cell r="DP13">
            <v>10</v>
          </cell>
          <cell r="DQ13">
            <v>0</v>
          </cell>
          <cell r="DR13">
            <v>49.1</v>
          </cell>
          <cell r="DS13">
            <v>49.1</v>
          </cell>
          <cell r="DT13">
            <v>176.4</v>
          </cell>
          <cell r="DU13">
            <v>176.4</v>
          </cell>
          <cell r="DV13">
            <v>176.4</v>
          </cell>
          <cell r="DW13">
            <v>176.4</v>
          </cell>
          <cell r="DX13">
            <v>176.4</v>
          </cell>
          <cell r="DY13">
            <v>176.4</v>
          </cell>
          <cell r="DZ13">
            <v>176.4</v>
          </cell>
          <cell r="EA13">
            <v>176.4</v>
          </cell>
          <cell r="EB13">
            <v>176.4</v>
          </cell>
          <cell r="EC13">
            <v>176.4</v>
          </cell>
          <cell r="ED13">
            <v>176.4</v>
          </cell>
          <cell r="EE13">
            <v>176.4</v>
          </cell>
          <cell r="EF13">
            <v>176.4</v>
          </cell>
          <cell r="EG13">
            <v>176.4</v>
          </cell>
          <cell r="EH13">
            <v>176.4</v>
          </cell>
          <cell r="EI13">
            <v>176.4</v>
          </cell>
          <cell r="EJ13">
            <v>176.4</v>
          </cell>
          <cell r="EK13">
            <v>176.4</v>
          </cell>
          <cell r="EL13">
            <v>176.4</v>
          </cell>
          <cell r="EM13">
            <v>176.4</v>
          </cell>
          <cell r="EN13">
            <v>176.4</v>
          </cell>
          <cell r="EO13">
            <v>176.4</v>
          </cell>
          <cell r="EP13">
            <v>176.4</v>
          </cell>
          <cell r="FM13">
            <v>176.4</v>
          </cell>
        </row>
        <row r="14">
          <cell r="B14" t="str">
            <v xml:space="preserve">             ЧП Чабина</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FM14">
            <v>0</v>
          </cell>
        </row>
        <row r="15">
          <cell r="B15" t="str">
            <v xml:space="preserve">             Змеевский сельсовет</v>
          </cell>
          <cell r="C15">
            <v>0</v>
          </cell>
          <cell r="D15">
            <v>0</v>
          </cell>
          <cell r="E15">
            <v>0</v>
          </cell>
          <cell r="F15">
            <v>0</v>
          </cell>
          <cell r="G15">
            <v>0</v>
          </cell>
          <cell r="H15">
            <v>0</v>
          </cell>
          <cell r="I15">
            <v>0</v>
          </cell>
          <cell r="J15">
            <v>0</v>
          </cell>
          <cell r="K15">
            <v>0</v>
          </cell>
          <cell r="L15">
            <v>0</v>
          </cell>
          <cell r="M15">
            <v>39.1</v>
          </cell>
          <cell r="N15">
            <v>39.1</v>
          </cell>
          <cell r="O15">
            <v>0</v>
          </cell>
          <cell r="P15">
            <v>0</v>
          </cell>
          <cell r="Q15">
            <v>0</v>
          </cell>
          <cell r="R15">
            <v>-39.1</v>
          </cell>
          <cell r="S15">
            <v>39.1</v>
          </cell>
          <cell r="T15">
            <v>10</v>
          </cell>
          <cell r="U15">
            <v>10</v>
          </cell>
          <cell r="V15">
            <v>10</v>
          </cell>
          <cell r="W15">
            <v>10</v>
          </cell>
          <cell r="X15">
            <v>0</v>
          </cell>
          <cell r="Y15">
            <v>10</v>
          </cell>
          <cell r="Z15">
            <v>10</v>
          </cell>
          <cell r="AA15">
            <v>0</v>
          </cell>
          <cell r="AB15">
            <v>10</v>
          </cell>
          <cell r="AC15">
            <v>10</v>
          </cell>
          <cell r="AD15">
            <v>0</v>
          </cell>
          <cell r="AE15">
            <v>0</v>
          </cell>
          <cell r="AF15">
            <v>0</v>
          </cell>
          <cell r="AG15">
            <v>10</v>
          </cell>
          <cell r="AH15">
            <v>10</v>
          </cell>
          <cell r="AI15">
            <v>0</v>
          </cell>
          <cell r="AJ15">
            <v>10</v>
          </cell>
          <cell r="AK15">
            <v>0</v>
          </cell>
          <cell r="AL15">
            <v>59.1</v>
          </cell>
          <cell r="AM15">
            <v>59.1</v>
          </cell>
          <cell r="AN15">
            <v>0</v>
          </cell>
          <cell r="AO15">
            <v>0</v>
          </cell>
          <cell r="AP15">
            <v>0</v>
          </cell>
          <cell r="AQ15">
            <v>0</v>
          </cell>
          <cell r="AR15">
            <v>0</v>
          </cell>
          <cell r="AS15">
            <v>0</v>
          </cell>
          <cell r="AT15">
            <v>0</v>
          </cell>
          <cell r="AU15">
            <v>0</v>
          </cell>
          <cell r="AV15">
            <v>0</v>
          </cell>
          <cell r="AW15">
            <v>39.1</v>
          </cell>
          <cell r="AX15">
            <v>39.1</v>
          </cell>
          <cell r="AY15">
            <v>0</v>
          </cell>
          <cell r="AZ15">
            <v>0</v>
          </cell>
          <cell r="BA15">
            <v>0</v>
          </cell>
          <cell r="BB15">
            <v>-39.1</v>
          </cell>
          <cell r="BC15">
            <v>39.1</v>
          </cell>
          <cell r="BD15">
            <v>10</v>
          </cell>
          <cell r="BE15">
            <v>10</v>
          </cell>
          <cell r="BF15">
            <v>0</v>
          </cell>
          <cell r="BG15">
            <v>10</v>
          </cell>
          <cell r="BH15">
            <v>0</v>
          </cell>
          <cell r="BI15">
            <v>10</v>
          </cell>
          <cell r="BJ15">
            <v>10</v>
          </cell>
          <cell r="BK15">
            <v>0</v>
          </cell>
          <cell r="BL15">
            <v>10</v>
          </cell>
          <cell r="BM15">
            <v>10</v>
          </cell>
          <cell r="BN15">
            <v>0</v>
          </cell>
          <cell r="BO15">
            <v>0</v>
          </cell>
          <cell r="BP15">
            <v>0</v>
          </cell>
          <cell r="BQ15">
            <v>10</v>
          </cell>
          <cell r="BR15">
            <v>0</v>
          </cell>
          <cell r="BS15">
            <v>0</v>
          </cell>
          <cell r="BT15">
            <v>0</v>
          </cell>
          <cell r="BU15">
            <v>10</v>
          </cell>
          <cell r="BV15">
            <v>0</v>
          </cell>
          <cell r="BW15">
            <v>59.1</v>
          </cell>
          <cell r="BX15">
            <v>0</v>
          </cell>
          <cell r="BY15">
            <v>0</v>
          </cell>
          <cell r="BZ15">
            <v>0</v>
          </cell>
          <cell r="CA15">
            <v>0</v>
          </cell>
          <cell r="CB15">
            <v>0</v>
          </cell>
          <cell r="CC15">
            <v>0</v>
          </cell>
          <cell r="CD15">
            <v>0</v>
          </cell>
          <cell r="CE15">
            <v>0</v>
          </cell>
          <cell r="CF15">
            <v>39.1</v>
          </cell>
          <cell r="CG15">
            <v>39.1</v>
          </cell>
          <cell r="CH15">
            <v>-39.1</v>
          </cell>
          <cell r="CI15">
            <v>39.1</v>
          </cell>
          <cell r="CJ15">
            <v>10</v>
          </cell>
          <cell r="CK15">
            <v>0</v>
          </cell>
          <cell r="CL15">
            <v>0</v>
          </cell>
          <cell r="CM15">
            <v>0</v>
          </cell>
          <cell r="CN15">
            <v>-39.1</v>
          </cell>
          <cell r="CO15">
            <v>39.1</v>
          </cell>
          <cell r="CP15">
            <v>10</v>
          </cell>
          <cell r="CQ15">
            <v>0</v>
          </cell>
          <cell r="CR15">
            <v>10</v>
          </cell>
          <cell r="CS15">
            <v>10</v>
          </cell>
          <cell r="CT15">
            <v>0</v>
          </cell>
          <cell r="CU15">
            <v>0</v>
          </cell>
          <cell r="CV15">
            <v>0</v>
          </cell>
          <cell r="CW15">
            <v>10</v>
          </cell>
          <cell r="CX15">
            <v>10</v>
          </cell>
          <cell r="CY15">
            <v>0</v>
          </cell>
          <cell r="CZ15">
            <v>10</v>
          </cell>
          <cell r="DA15">
            <v>10</v>
          </cell>
          <cell r="DB15">
            <v>0</v>
          </cell>
          <cell r="DC15">
            <v>10</v>
          </cell>
          <cell r="DD15">
            <v>10</v>
          </cell>
          <cell r="DE15">
            <v>0</v>
          </cell>
          <cell r="DF15">
            <v>10</v>
          </cell>
          <cell r="DG15">
            <v>10</v>
          </cell>
          <cell r="DH15">
            <v>0</v>
          </cell>
          <cell r="DI15">
            <v>0</v>
          </cell>
          <cell r="DJ15">
            <v>0</v>
          </cell>
          <cell r="DK15">
            <v>10</v>
          </cell>
          <cell r="DL15">
            <v>10</v>
          </cell>
          <cell r="DM15">
            <v>0</v>
          </cell>
          <cell r="DN15">
            <v>0</v>
          </cell>
          <cell r="DO15">
            <v>10</v>
          </cell>
          <cell r="DP15">
            <v>10</v>
          </cell>
          <cell r="DQ15">
            <v>0</v>
          </cell>
          <cell r="DR15">
            <v>10</v>
          </cell>
          <cell r="DS15">
            <v>10</v>
          </cell>
          <cell r="DT15">
            <v>59.1</v>
          </cell>
          <cell r="DU15">
            <v>59.1</v>
          </cell>
          <cell r="DV15">
            <v>59.1</v>
          </cell>
          <cell r="DW15">
            <v>59.1</v>
          </cell>
          <cell r="DX15">
            <v>59.1</v>
          </cell>
          <cell r="DY15">
            <v>59.1</v>
          </cell>
          <cell r="DZ15">
            <v>59.1</v>
          </cell>
          <cell r="EA15">
            <v>59.1</v>
          </cell>
          <cell r="EB15">
            <v>59.1</v>
          </cell>
          <cell r="EC15">
            <v>59.1</v>
          </cell>
          <cell r="ED15">
            <v>59.1</v>
          </cell>
          <cell r="EE15">
            <v>59.1</v>
          </cell>
          <cell r="EF15">
            <v>59.1</v>
          </cell>
          <cell r="EG15">
            <v>59.1</v>
          </cell>
          <cell r="EH15">
            <v>59.1</v>
          </cell>
          <cell r="EI15">
            <v>59.1</v>
          </cell>
          <cell r="EJ15">
            <v>59.1</v>
          </cell>
          <cell r="EK15">
            <v>59.1</v>
          </cell>
          <cell r="EL15">
            <v>59.1</v>
          </cell>
          <cell r="EM15">
            <v>59.1</v>
          </cell>
          <cell r="EN15">
            <v>59.1</v>
          </cell>
          <cell r="FM15">
            <v>59.1</v>
          </cell>
        </row>
        <row r="16">
          <cell r="B16" t="str">
            <v xml:space="preserve">             Частинский зем. комитет</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100</v>
          </cell>
          <cell r="W16">
            <v>100</v>
          </cell>
          <cell r="X16">
            <v>100</v>
          </cell>
          <cell r="Y16">
            <v>18</v>
          </cell>
          <cell r="Z16">
            <v>18</v>
          </cell>
          <cell r="AA16">
            <v>18</v>
          </cell>
          <cell r="AB16">
            <v>0</v>
          </cell>
          <cell r="AC16">
            <v>100</v>
          </cell>
          <cell r="AD16">
            <v>100</v>
          </cell>
          <cell r="AE16">
            <v>0</v>
          </cell>
          <cell r="AF16">
            <v>100</v>
          </cell>
          <cell r="AG16">
            <v>100</v>
          </cell>
          <cell r="AH16">
            <v>0</v>
          </cell>
          <cell r="AI16">
            <v>18</v>
          </cell>
          <cell r="AJ16">
            <v>18</v>
          </cell>
          <cell r="AK16">
            <v>672</v>
          </cell>
          <cell r="AL16">
            <v>0</v>
          </cell>
          <cell r="AM16">
            <v>0</v>
          </cell>
          <cell r="AN16">
            <v>0</v>
          </cell>
          <cell r="AO16">
            <v>100</v>
          </cell>
          <cell r="AP16">
            <v>0</v>
          </cell>
          <cell r="AQ16">
            <v>0</v>
          </cell>
          <cell r="AR16">
            <v>100</v>
          </cell>
          <cell r="AS16">
            <v>0</v>
          </cell>
          <cell r="AT16">
            <v>0</v>
          </cell>
          <cell r="AU16">
            <v>100</v>
          </cell>
          <cell r="AV16">
            <v>100</v>
          </cell>
          <cell r="AW16">
            <v>0</v>
          </cell>
          <cell r="AX16">
            <v>18</v>
          </cell>
          <cell r="AY16">
            <v>18</v>
          </cell>
          <cell r="AZ16">
            <v>308</v>
          </cell>
          <cell r="BA16">
            <v>0</v>
          </cell>
          <cell r="BB16">
            <v>0</v>
          </cell>
          <cell r="BC16">
            <v>0</v>
          </cell>
          <cell r="BD16">
            <v>0</v>
          </cell>
          <cell r="BE16">
            <v>0</v>
          </cell>
          <cell r="BF16">
            <v>0</v>
          </cell>
          <cell r="BG16">
            <v>39.1</v>
          </cell>
          <cell r="BH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W16">
            <v>0</v>
          </cell>
          <cell r="BX16">
            <v>0</v>
          </cell>
          <cell r="BY16">
            <v>0</v>
          </cell>
          <cell r="BZ16">
            <v>100</v>
          </cell>
          <cell r="CA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V16">
            <v>0</v>
          </cell>
          <cell r="CW16">
            <v>0</v>
          </cell>
          <cell r="CX16">
            <v>0</v>
          </cell>
          <cell r="CY16">
            <v>100</v>
          </cell>
          <cell r="CZ16">
            <v>100</v>
          </cell>
          <cell r="DA16">
            <v>0</v>
          </cell>
          <cell r="DB16">
            <v>0</v>
          </cell>
          <cell r="DC16">
            <v>100</v>
          </cell>
          <cell r="DD16">
            <v>100</v>
          </cell>
          <cell r="DE16">
            <v>0</v>
          </cell>
          <cell r="DF16">
            <v>18</v>
          </cell>
          <cell r="DG16">
            <v>18</v>
          </cell>
          <cell r="DH16">
            <v>100</v>
          </cell>
          <cell r="DI16">
            <v>0</v>
          </cell>
          <cell r="DJ16">
            <v>0</v>
          </cell>
          <cell r="DK16">
            <v>18</v>
          </cell>
          <cell r="DL16">
            <v>93.1</v>
          </cell>
          <cell r="DM16">
            <v>0</v>
          </cell>
          <cell r="DN16">
            <v>0</v>
          </cell>
          <cell r="DO16">
            <v>100</v>
          </cell>
          <cell r="DP16">
            <v>100</v>
          </cell>
          <cell r="DQ16">
            <v>0</v>
          </cell>
          <cell r="DR16">
            <v>18</v>
          </cell>
          <cell r="DS16">
            <v>18</v>
          </cell>
          <cell r="DT16">
            <v>93.1</v>
          </cell>
          <cell r="DU16">
            <v>93.1</v>
          </cell>
          <cell r="DV16">
            <v>93.1</v>
          </cell>
          <cell r="DW16">
            <v>93.1</v>
          </cell>
          <cell r="DX16">
            <v>93.1</v>
          </cell>
          <cell r="DY16">
            <v>93.1</v>
          </cell>
          <cell r="DZ16">
            <v>93.1</v>
          </cell>
          <cell r="EA16">
            <v>93.1</v>
          </cell>
          <cell r="EB16">
            <v>93.1</v>
          </cell>
          <cell r="EC16">
            <v>93.1</v>
          </cell>
          <cell r="ED16">
            <v>93.1</v>
          </cell>
          <cell r="EE16">
            <v>93.1</v>
          </cell>
          <cell r="EF16">
            <v>93.1</v>
          </cell>
          <cell r="EG16">
            <v>93.1</v>
          </cell>
          <cell r="EH16">
            <v>93.1</v>
          </cell>
          <cell r="EI16">
            <v>93.1</v>
          </cell>
          <cell r="EJ16">
            <v>93.1</v>
          </cell>
          <cell r="EK16">
            <v>93.1</v>
          </cell>
          <cell r="EL16">
            <v>93.1</v>
          </cell>
          <cell r="EM16">
            <v>93.1</v>
          </cell>
          <cell r="EN16">
            <v>93.1</v>
          </cell>
          <cell r="EO16">
            <v>93.1</v>
          </cell>
          <cell r="EP16">
            <v>93.1</v>
          </cell>
          <cell r="FM16">
            <v>93.1</v>
          </cell>
        </row>
        <row r="638">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FM638">
            <v>0</v>
          </cell>
        </row>
        <row r="639">
          <cell r="I639">
            <v>471.23</v>
          </cell>
          <cell r="J639">
            <v>761.02</v>
          </cell>
          <cell r="K639">
            <v>540.41999999999996</v>
          </cell>
          <cell r="L639">
            <v>471.23</v>
          </cell>
          <cell r="M639">
            <v>761.02</v>
          </cell>
          <cell r="N639">
            <v>540.41999999999996</v>
          </cell>
          <cell r="O639">
            <v>471.23</v>
          </cell>
          <cell r="P639">
            <v>761.02</v>
          </cell>
          <cell r="Q639">
            <v>540.41999999999996</v>
          </cell>
          <cell r="R639">
            <v>471.23</v>
          </cell>
          <cell r="S639">
            <v>761.02</v>
          </cell>
          <cell r="T639">
            <v>540.41999999999996</v>
          </cell>
          <cell r="U639">
            <v>0</v>
          </cell>
          <cell r="V639">
            <v>0</v>
          </cell>
          <cell r="W639">
            <v>471.23</v>
          </cell>
          <cell r="X639">
            <v>761.02</v>
          </cell>
          <cell r="Y639">
            <v>540.41999999999996</v>
          </cell>
          <cell r="Z639">
            <v>471.23</v>
          </cell>
          <cell r="AA639">
            <v>761.02</v>
          </cell>
          <cell r="AB639">
            <v>540.41999999999996</v>
          </cell>
          <cell r="AC639">
            <v>0</v>
          </cell>
          <cell r="AD639">
            <v>0</v>
          </cell>
          <cell r="AE639">
            <v>471.23</v>
          </cell>
          <cell r="AF639">
            <v>761.02</v>
          </cell>
          <cell r="AG639">
            <v>540.41999999999996</v>
          </cell>
          <cell r="AH639">
            <v>471.23</v>
          </cell>
          <cell r="AI639">
            <v>761.02</v>
          </cell>
          <cell r="AJ639">
            <v>540.41999999999996</v>
          </cell>
          <cell r="AK639">
            <v>0</v>
          </cell>
          <cell r="AL639">
            <v>0</v>
          </cell>
          <cell r="AM639">
            <v>471.23</v>
          </cell>
          <cell r="AN639">
            <v>761.02</v>
          </cell>
          <cell r="AO639">
            <v>540.41999999999996</v>
          </cell>
          <cell r="AP639">
            <v>471.23</v>
          </cell>
          <cell r="AQ639">
            <v>761.02</v>
          </cell>
          <cell r="AR639">
            <v>540.41999999999996</v>
          </cell>
          <cell r="AS639">
            <v>0</v>
          </cell>
          <cell r="AT639">
            <v>0</v>
          </cell>
          <cell r="AU639">
            <v>471.23</v>
          </cell>
          <cell r="AV639">
            <v>761.02</v>
          </cell>
          <cell r="AW639">
            <v>540.41999999999996</v>
          </cell>
          <cell r="AX639">
            <v>471.23</v>
          </cell>
          <cell r="AY639">
            <v>761.02</v>
          </cell>
          <cell r="AZ639">
            <v>540.41999999999996</v>
          </cell>
          <cell r="BA639">
            <v>0</v>
          </cell>
          <cell r="BB639">
            <v>0</v>
          </cell>
          <cell r="BC639">
            <v>471.23</v>
          </cell>
          <cell r="BD639">
            <v>761.02</v>
          </cell>
          <cell r="BE639">
            <v>540.41999999999996</v>
          </cell>
          <cell r="BF639">
            <v>471.23</v>
          </cell>
          <cell r="BG639">
            <v>761.02</v>
          </cell>
          <cell r="BH639">
            <v>540.41999999999996</v>
          </cell>
          <cell r="BI639">
            <v>0</v>
          </cell>
          <cell r="BJ639">
            <v>0</v>
          </cell>
          <cell r="BK639">
            <v>471.23</v>
          </cell>
          <cell r="BL639">
            <v>761.02</v>
          </cell>
          <cell r="BM639">
            <v>540.41999999999996</v>
          </cell>
          <cell r="BN639">
            <v>471.23</v>
          </cell>
          <cell r="BO639">
            <v>761.02</v>
          </cell>
          <cell r="BP639">
            <v>540.41999999999996</v>
          </cell>
          <cell r="BQ639">
            <v>0</v>
          </cell>
          <cell r="BR639">
            <v>0</v>
          </cell>
          <cell r="BS639">
            <v>471.23</v>
          </cell>
          <cell r="BT639">
            <v>761.02</v>
          </cell>
          <cell r="BU639">
            <v>540.41999999999996</v>
          </cell>
          <cell r="BV639">
            <v>471.23</v>
          </cell>
          <cell r="BW639">
            <v>761.02</v>
          </cell>
          <cell r="BX639">
            <v>540.41999999999996</v>
          </cell>
          <cell r="BY639">
            <v>0</v>
          </cell>
          <cell r="BZ639">
            <v>0</v>
          </cell>
          <cell r="CA639">
            <v>471.23</v>
          </cell>
          <cell r="CB639">
            <v>761.02</v>
          </cell>
          <cell r="CC639">
            <v>540.41999999999996</v>
          </cell>
          <cell r="CD639">
            <v>471.23</v>
          </cell>
          <cell r="CE639">
            <v>761.02</v>
          </cell>
          <cell r="CF639">
            <v>540.41999999999996</v>
          </cell>
          <cell r="CG639">
            <v>0</v>
          </cell>
          <cell r="CH639">
            <v>0</v>
          </cell>
          <cell r="CI639">
            <v>471.23</v>
          </cell>
          <cell r="CJ639">
            <v>761.02</v>
          </cell>
          <cell r="CK639">
            <v>540.41999999999996</v>
          </cell>
          <cell r="CL639">
            <v>471.23</v>
          </cell>
          <cell r="CM639">
            <v>761.02</v>
          </cell>
          <cell r="CN639">
            <v>540.41999999999996</v>
          </cell>
          <cell r="CO639">
            <v>0</v>
          </cell>
          <cell r="CP639">
            <v>471.23</v>
          </cell>
          <cell r="CQ639">
            <v>761.02</v>
          </cell>
          <cell r="CR639">
            <v>540.41999999999996</v>
          </cell>
          <cell r="CS639">
            <v>471.23</v>
          </cell>
          <cell r="CT639">
            <v>761.02</v>
          </cell>
          <cell r="CU639">
            <v>540.41999999999996</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FM639">
            <v>0</v>
          </cell>
        </row>
        <row r="640">
          <cell r="I640">
            <v>487.28</v>
          </cell>
          <cell r="J640">
            <v>824.27</v>
          </cell>
          <cell r="K640">
            <v>567.74</v>
          </cell>
          <cell r="L640">
            <v>481.93425554034314</v>
          </cell>
          <cell r="M640">
            <v>940.40353273482913</v>
          </cell>
          <cell r="N640">
            <v>591.96015180691666</v>
          </cell>
          <cell r="O640">
            <v>481.93425554034314</v>
          </cell>
          <cell r="P640">
            <v>940.40353273482913</v>
          </cell>
          <cell r="Q640">
            <v>591.96015180691666</v>
          </cell>
          <cell r="R640">
            <v>487.28</v>
          </cell>
          <cell r="S640">
            <v>824.27</v>
          </cell>
          <cell r="T640">
            <v>567.74</v>
          </cell>
          <cell r="U640">
            <v>0</v>
          </cell>
          <cell r="V640">
            <v>481.93425554034314</v>
          </cell>
          <cell r="W640">
            <v>940.40353273482913</v>
          </cell>
          <cell r="X640">
            <v>591.96015180691666</v>
          </cell>
          <cell r="Y640">
            <v>481.93425554034314</v>
          </cell>
          <cell r="Z640">
            <v>940.40353273482913</v>
          </cell>
          <cell r="AA640">
            <v>591.96015180691666</v>
          </cell>
          <cell r="AB640">
            <v>487.28</v>
          </cell>
          <cell r="AC640">
            <v>824.27</v>
          </cell>
          <cell r="AD640">
            <v>567.74</v>
          </cell>
          <cell r="AE640">
            <v>0</v>
          </cell>
          <cell r="AF640">
            <v>0</v>
          </cell>
          <cell r="AG640">
            <v>487.28</v>
          </cell>
          <cell r="AH640">
            <v>824.27</v>
          </cell>
          <cell r="AI640">
            <v>567.74</v>
          </cell>
          <cell r="AJ640">
            <v>0</v>
          </cell>
          <cell r="AK640">
            <v>0</v>
          </cell>
          <cell r="AL640">
            <v>487.28</v>
          </cell>
          <cell r="AM640">
            <v>824.27</v>
          </cell>
          <cell r="AN640">
            <v>567.74</v>
          </cell>
          <cell r="AO640">
            <v>0</v>
          </cell>
          <cell r="AP640">
            <v>0</v>
          </cell>
          <cell r="AQ640">
            <v>487.28</v>
          </cell>
          <cell r="AR640">
            <v>824.27</v>
          </cell>
          <cell r="AS640">
            <v>567.74</v>
          </cell>
          <cell r="AT640">
            <v>0</v>
          </cell>
          <cell r="AU640">
            <v>0</v>
          </cell>
          <cell r="AV640">
            <v>487.28</v>
          </cell>
          <cell r="AW640">
            <v>824.27</v>
          </cell>
          <cell r="AX640">
            <v>567.74</v>
          </cell>
          <cell r="AY640">
            <v>0</v>
          </cell>
          <cell r="AZ640">
            <v>0</v>
          </cell>
          <cell r="BA640">
            <v>487.28</v>
          </cell>
          <cell r="BB640">
            <v>824.27</v>
          </cell>
          <cell r="BC640">
            <v>567.74</v>
          </cell>
          <cell r="BD640">
            <v>0</v>
          </cell>
          <cell r="BE640">
            <v>0</v>
          </cell>
          <cell r="BF640">
            <v>487.28</v>
          </cell>
          <cell r="BG640">
            <v>824.27</v>
          </cell>
          <cell r="BH640">
            <v>567.74</v>
          </cell>
          <cell r="BI640">
            <v>0</v>
          </cell>
          <cell r="BJ640">
            <v>0</v>
          </cell>
          <cell r="BK640">
            <v>487.28</v>
          </cell>
          <cell r="BL640">
            <v>824.27</v>
          </cell>
          <cell r="BM640">
            <v>567.74</v>
          </cell>
          <cell r="BN640">
            <v>0</v>
          </cell>
          <cell r="BO640">
            <v>0</v>
          </cell>
          <cell r="BP640">
            <v>487.28</v>
          </cell>
          <cell r="BQ640">
            <v>824.27</v>
          </cell>
          <cell r="BR640">
            <v>567.74</v>
          </cell>
          <cell r="BS640">
            <v>0</v>
          </cell>
          <cell r="BT640">
            <v>0</v>
          </cell>
          <cell r="BU640">
            <v>487.28</v>
          </cell>
          <cell r="BV640">
            <v>824.27</v>
          </cell>
          <cell r="BW640">
            <v>567.74</v>
          </cell>
          <cell r="BX640">
            <v>0</v>
          </cell>
          <cell r="BY640">
            <v>0</v>
          </cell>
          <cell r="BZ640">
            <v>487.28</v>
          </cell>
          <cell r="CA640">
            <v>824.27</v>
          </cell>
          <cell r="CB640">
            <v>567.74</v>
          </cell>
          <cell r="CC640">
            <v>0</v>
          </cell>
          <cell r="CD640">
            <v>0</v>
          </cell>
          <cell r="CE640">
            <v>487.28</v>
          </cell>
          <cell r="CF640">
            <v>824.27</v>
          </cell>
          <cell r="CG640">
            <v>567.74</v>
          </cell>
          <cell r="CH640">
            <v>0</v>
          </cell>
          <cell r="CI640">
            <v>0</v>
          </cell>
          <cell r="CJ640">
            <v>487.28</v>
          </cell>
          <cell r="CK640">
            <v>824.27</v>
          </cell>
          <cell r="CL640">
            <v>567.74</v>
          </cell>
          <cell r="CM640">
            <v>0</v>
          </cell>
          <cell r="CN640">
            <v>0</v>
          </cell>
          <cell r="CO640">
            <v>487.28</v>
          </cell>
          <cell r="CP640">
            <v>487.28</v>
          </cell>
          <cell r="CQ640">
            <v>824.27</v>
          </cell>
          <cell r="CR640">
            <v>567.74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T640">
            <v>0</v>
          </cell>
          <cell r="FM640">
            <v>0</v>
          </cell>
        </row>
        <row r="641">
          <cell r="D641" t="str">
            <v>Л.Н.Черкасова</v>
          </cell>
          <cell r="E641" t="str">
            <v>Л.Н.Черкасова</v>
          </cell>
          <cell r="F641" t="str">
            <v>Л.Н. Черкасова</v>
          </cell>
          <cell r="G641" t="str">
            <v>Л.Н.Черкасова</v>
          </cell>
          <cell r="H641" t="str">
            <v>Л.Н.Черкасова</v>
          </cell>
          <cell r="I641" t="str">
            <v>Л.Н.Черкасова</v>
          </cell>
          <cell r="J641" t="str">
            <v>Л.Н.Черкасова</v>
          </cell>
          <cell r="K641" t="str">
            <v>Л.Н.Черкасова</v>
          </cell>
          <cell r="L641" t="str">
            <v>Л.Н.Черкасова</v>
          </cell>
          <cell r="M641">
            <v>0</v>
          </cell>
          <cell r="N641">
            <v>0</v>
          </cell>
          <cell r="O641" t="str">
            <v>Л.Н.Черкасова</v>
          </cell>
          <cell r="P641" t="str">
            <v>Л.Н. Черкасова</v>
          </cell>
          <cell r="Q641" t="str">
            <v>Л.Н.Черкасова</v>
          </cell>
          <cell r="R641" t="str">
            <v>Л.Н.Черкасова</v>
          </cell>
          <cell r="S641" t="str">
            <v>Л.Н.Черкасова</v>
          </cell>
          <cell r="T641" t="str">
            <v>Л.Н.Черкасова</v>
          </cell>
          <cell r="U641" t="str">
            <v>Л.Н.Черкасова</v>
          </cell>
          <cell r="V641" t="str">
            <v>Л.Н.Черкасова</v>
          </cell>
          <cell r="W641">
            <v>0</v>
          </cell>
          <cell r="X641">
            <v>0</v>
          </cell>
          <cell r="Y641" t="str">
            <v>Л.Н. Черкасова</v>
          </cell>
          <cell r="Z641" t="str">
            <v>Л.Н.Черкасова</v>
          </cell>
          <cell r="AA641" t="str">
            <v>Л.Н.Черкасова</v>
          </cell>
          <cell r="AB641" t="str">
            <v>Л.Н.Черкасова</v>
          </cell>
          <cell r="AC641" t="str">
            <v>Л.Н.Черкасова</v>
          </cell>
          <cell r="AD641" t="str">
            <v>Л.Н.Черкасова</v>
          </cell>
          <cell r="AE641" t="str">
            <v>Л.Н.Черкасова</v>
          </cell>
          <cell r="AF641">
            <v>0</v>
          </cell>
          <cell r="AG641">
            <v>0</v>
          </cell>
          <cell r="AH641" t="str">
            <v>Л.Н. Черкасова</v>
          </cell>
          <cell r="AI641" t="str">
            <v>Л.Н.Черкасова</v>
          </cell>
          <cell r="AJ641" t="str">
            <v>Л.Н.Черкасова</v>
          </cell>
          <cell r="AK641" t="str">
            <v>Л.Н.Черкасова</v>
          </cell>
          <cell r="AL641" t="str">
            <v>Л.Н.Черкасова</v>
          </cell>
          <cell r="AM641" t="str">
            <v>Л.Н. Черкасова</v>
          </cell>
          <cell r="AN641" t="str">
            <v>Л.Н.Черкасова</v>
          </cell>
          <cell r="AO641">
            <v>0</v>
          </cell>
          <cell r="AP641">
            <v>0</v>
          </cell>
          <cell r="AQ641" t="str">
            <v>Л.Н.Черкасова</v>
          </cell>
          <cell r="AR641" t="str">
            <v>Л.Н.Черкасова</v>
          </cell>
          <cell r="AS641" t="str">
            <v>Л.Н.Черкасова</v>
          </cell>
          <cell r="AT641" t="str">
            <v>Л.Н.Черкасова</v>
          </cell>
          <cell r="AU641" t="str">
            <v>Л.Н.Черкасова</v>
          </cell>
          <cell r="AV641" t="str">
            <v>Л.Н.Черкасова</v>
          </cell>
          <cell r="AW641" t="str">
            <v>Л.Н.Черкасова</v>
          </cell>
          <cell r="AX641">
            <v>0</v>
          </cell>
          <cell r="AY641" t="str">
            <v>Л.Н.Черкасова</v>
          </cell>
          <cell r="AZ641" t="str">
            <v>Л.Н.Черкасова</v>
          </cell>
          <cell r="BA641" t="str">
            <v>Л.Н.Черкасова</v>
          </cell>
          <cell r="BB641" t="str">
            <v>Л.Н.Черкасова</v>
          </cell>
          <cell r="BC641" t="str">
            <v>Л.Н.Черкасова</v>
          </cell>
          <cell r="BD641">
            <v>0</v>
          </cell>
          <cell r="BE641">
            <v>0</v>
          </cell>
          <cell r="BF641" t="str">
            <v>Л.Н.Черкасова</v>
          </cell>
          <cell r="BG641" t="str">
            <v>Л.Н.Черкасова</v>
          </cell>
          <cell r="BH641" t="str">
            <v>Л.Н.Черкасова</v>
          </cell>
          <cell r="BI641" t="str">
            <v>Л.Н.Черкасова</v>
          </cell>
          <cell r="BJ641" t="str">
            <v>Л.Н.Черкасова</v>
          </cell>
          <cell r="BK641">
            <v>0</v>
          </cell>
          <cell r="BL641">
            <v>0</v>
          </cell>
          <cell r="BM641" t="str">
            <v>Л.Н.Черкасова</v>
          </cell>
          <cell r="BN641" t="str">
            <v>Л.Н.Черкасова</v>
          </cell>
          <cell r="BO641" t="str">
            <v>Л.Н.Черкасова</v>
          </cell>
          <cell r="BP641" t="str">
            <v>Л.Н.Черкасова</v>
          </cell>
          <cell r="BQ641" t="str">
            <v>Л.Н.Черкасова</v>
          </cell>
          <cell r="BR641">
            <v>0</v>
          </cell>
          <cell r="BS641">
            <v>0</v>
          </cell>
          <cell r="BT641" t="str">
            <v>Л.Н.Черкасова</v>
          </cell>
          <cell r="BU641" t="str">
            <v>Л.Н.Черкасова</v>
          </cell>
          <cell r="BV641" t="str">
            <v>Л.Н.Черкасова</v>
          </cell>
          <cell r="BW641" t="str">
            <v>Л.Н.Черкасова</v>
          </cell>
          <cell r="BX641">
            <v>0</v>
          </cell>
          <cell r="BY641">
            <v>0</v>
          </cell>
          <cell r="BZ641" t="str">
            <v>Л.Н.Черкасова</v>
          </cell>
          <cell r="CA641" t="str">
            <v>Л.Н.Черкасова</v>
          </cell>
          <cell r="CB641" t="str">
            <v>Л.Н.Черкасова</v>
          </cell>
          <cell r="CC641" t="str">
            <v>Л.Н.Черкасова</v>
          </cell>
          <cell r="CD641">
            <v>0</v>
          </cell>
          <cell r="CE641">
            <v>0</v>
          </cell>
          <cell r="CF641" t="str">
            <v>Л.Н.Черкасова</v>
          </cell>
          <cell r="CG641" t="str">
            <v>Л.Н.Черкасова</v>
          </cell>
          <cell r="CH641" t="str">
            <v>Л.Н.Черкасова</v>
          </cell>
          <cell r="CI641" t="str">
            <v>Л.Н.Черкасова</v>
          </cell>
          <cell r="CJ641">
            <v>0</v>
          </cell>
          <cell r="CK641">
            <v>0</v>
          </cell>
          <cell r="CL641" t="str">
            <v>Л.Н.Черкасова</v>
          </cell>
          <cell r="CM641" t="str">
            <v>Л.Н.Черкасова</v>
          </cell>
          <cell r="CN641" t="str">
            <v>Л.Н.Черкасова</v>
          </cell>
          <cell r="CO641" t="str">
            <v>Л.Н.Черкасова</v>
          </cell>
          <cell r="CP641">
            <v>0</v>
          </cell>
          <cell r="CQ641">
            <v>0</v>
          </cell>
          <cell r="CR641" t="str">
            <v>Л.Н.Черкасова</v>
          </cell>
          <cell r="CS641" t="str">
            <v>Л.Н.Черкасова</v>
          </cell>
          <cell r="CT641" t="str">
            <v>Л.Н.Черкасова</v>
          </cell>
          <cell r="CU641" t="str">
            <v>Л.Н.Черкасова</v>
          </cell>
          <cell r="CV641">
            <v>0</v>
          </cell>
          <cell r="CW641">
            <v>0</v>
          </cell>
          <cell r="CX641" t="str">
            <v>Л.Н.Черкасова</v>
          </cell>
          <cell r="CY641" t="str">
            <v>Л.Н.Черкасова</v>
          </cell>
          <cell r="CZ641" t="str">
            <v>Л.Н.Черкасова</v>
          </cell>
          <cell r="DA641" t="str">
            <v>Л.Н.Черкасова</v>
          </cell>
          <cell r="DB641">
            <v>0</v>
          </cell>
          <cell r="DC641">
            <v>0</v>
          </cell>
          <cell r="DD641" t="str">
            <v>Л.Н.Черкасова</v>
          </cell>
          <cell r="DE641" t="str">
            <v>Л.Н.Черкасова</v>
          </cell>
          <cell r="DF641" t="str">
            <v>Л.Н.Черкасова</v>
          </cell>
          <cell r="DG641">
            <v>0</v>
          </cell>
          <cell r="DH641">
            <v>0</v>
          </cell>
          <cell r="DI641" t="str">
            <v>Л.Н.Черкасова</v>
          </cell>
          <cell r="DJ641" t="str">
            <v>Л.Н.Черкасова</v>
          </cell>
          <cell r="DK641">
            <v>0</v>
          </cell>
          <cell r="DL641" t="str">
            <v>Л.Н.Черкасова</v>
          </cell>
          <cell r="DM641" t="str">
            <v>Л.Н.Черкасова</v>
          </cell>
          <cell r="DN641">
            <v>0</v>
          </cell>
          <cell r="DO641">
            <v>0</v>
          </cell>
          <cell r="DP641" t="str">
            <v>Л.Н.Черкасова</v>
          </cell>
          <cell r="DQ641" t="str">
            <v>Л.Н.Черкасова</v>
          </cell>
          <cell r="DR641">
            <v>0</v>
          </cell>
          <cell r="DS641">
            <v>0</v>
          </cell>
          <cell r="DT641">
            <v>0</v>
          </cell>
          <cell r="DU641">
            <v>0</v>
          </cell>
          <cell r="DV641">
            <v>0</v>
          </cell>
          <cell r="DW641">
            <v>0</v>
          </cell>
          <cell r="DX641">
            <v>0</v>
          </cell>
          <cell r="DY641">
            <v>0</v>
          </cell>
          <cell r="FM641">
            <v>0</v>
          </cell>
        </row>
        <row r="642">
          <cell r="BE642" t="str">
            <v>Общ -0,78;0,22</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T642">
            <v>0</v>
          </cell>
          <cell r="FM642">
            <v>0</v>
          </cell>
        </row>
        <row r="643">
          <cell r="B643" t="str">
            <v>Справочно:</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DT643">
            <v>0</v>
          </cell>
          <cell r="FM643">
            <v>0</v>
          </cell>
        </row>
        <row r="644">
          <cell r="B644" t="str">
            <v>Услуги ЦТС по службам, всего</v>
          </cell>
          <cell r="C644">
            <v>8562</v>
          </cell>
          <cell r="D644">
            <v>4546</v>
          </cell>
          <cell r="E644">
            <v>13108</v>
          </cell>
          <cell r="F644">
            <v>9352.1</v>
          </cell>
          <cell r="G644">
            <v>5519.3</v>
          </cell>
          <cell r="H644">
            <v>14871.400000000001</v>
          </cell>
          <cell r="I644">
            <v>8799.5</v>
          </cell>
          <cell r="J644">
            <v>5399.7</v>
          </cell>
          <cell r="K644">
            <v>14199.2</v>
          </cell>
          <cell r="L644">
            <v>7433</v>
          </cell>
          <cell r="M644">
            <v>6034.5</v>
          </cell>
          <cell r="N644">
            <v>13467.5</v>
          </cell>
          <cell r="O644">
            <v>0</v>
          </cell>
          <cell r="P644">
            <v>0</v>
          </cell>
          <cell r="Q644">
            <v>0</v>
          </cell>
          <cell r="R644">
            <v>9500.2999999999993</v>
          </cell>
          <cell r="S644">
            <v>5614.77</v>
          </cell>
          <cell r="T644">
            <v>15115.07</v>
          </cell>
          <cell r="U644">
            <v>9500.2999999999993</v>
          </cell>
          <cell r="V644">
            <v>5614.77</v>
          </cell>
          <cell r="W644">
            <v>15115.07</v>
          </cell>
          <cell r="X644">
            <v>11605</v>
          </cell>
          <cell r="Y644">
            <v>6042</v>
          </cell>
          <cell r="Z644">
            <v>17647</v>
          </cell>
          <cell r="AA644">
            <v>0</v>
          </cell>
          <cell r="AB644">
            <v>0</v>
          </cell>
          <cell r="AC644">
            <v>0</v>
          </cell>
          <cell r="AD644">
            <v>120857.54000000001</v>
          </cell>
          <cell r="AE644">
            <v>120857.54000000001</v>
          </cell>
          <cell r="AF644">
            <v>8562</v>
          </cell>
          <cell r="AG644">
            <v>4546</v>
          </cell>
          <cell r="AH644">
            <v>13108</v>
          </cell>
          <cell r="AI644">
            <v>9352.1</v>
          </cell>
          <cell r="AJ644">
            <v>5519.3</v>
          </cell>
          <cell r="AK644">
            <v>14871.400000000001</v>
          </cell>
          <cell r="AL644">
            <v>8799.5</v>
          </cell>
          <cell r="AM644">
            <v>5399.7</v>
          </cell>
          <cell r="AN644">
            <v>14199.2</v>
          </cell>
          <cell r="AO644">
            <v>7433</v>
          </cell>
          <cell r="AP644">
            <v>6034.5</v>
          </cell>
          <cell r="AQ644">
            <v>13467.5</v>
          </cell>
          <cell r="AR644">
            <v>0</v>
          </cell>
          <cell r="AS644">
            <v>0</v>
          </cell>
          <cell r="AT644">
            <v>0</v>
          </cell>
          <cell r="AU644">
            <v>9500.2999999999993</v>
          </cell>
          <cell r="AV644">
            <v>5614.77</v>
          </cell>
          <cell r="AW644">
            <v>15115.07</v>
          </cell>
          <cell r="AX644">
            <v>9500.2999999999993</v>
          </cell>
          <cell r="AY644">
            <v>5614.77</v>
          </cell>
          <cell r="AZ644">
            <v>8562</v>
          </cell>
          <cell r="BA644">
            <v>4546</v>
          </cell>
          <cell r="BB644">
            <v>13108</v>
          </cell>
          <cell r="BC644">
            <v>9352.1</v>
          </cell>
          <cell r="BD644">
            <v>5519.3</v>
          </cell>
          <cell r="BE644">
            <v>14871.400000000001</v>
          </cell>
          <cell r="BF644">
            <v>0</v>
          </cell>
          <cell r="BG644">
            <v>120857.54000000001</v>
          </cell>
          <cell r="BH644">
            <v>120857.54000000001</v>
          </cell>
          <cell r="BI644">
            <v>8799.5</v>
          </cell>
          <cell r="BJ644">
            <v>5399.7</v>
          </cell>
          <cell r="BK644">
            <v>14199.2</v>
          </cell>
          <cell r="BL644">
            <v>7433</v>
          </cell>
          <cell r="BM644">
            <v>6034.5</v>
          </cell>
          <cell r="BN644">
            <v>13467.5</v>
          </cell>
          <cell r="BO644">
            <v>0</v>
          </cell>
          <cell r="BP644">
            <v>0</v>
          </cell>
          <cell r="BQ644">
            <v>0</v>
          </cell>
          <cell r="BR644">
            <v>9500.2999999999993</v>
          </cell>
          <cell r="BS644">
            <v>5614.77</v>
          </cell>
          <cell r="BT644">
            <v>15115.07</v>
          </cell>
          <cell r="BU644">
            <v>9500.2999999999993</v>
          </cell>
          <cell r="BV644">
            <v>5614.77</v>
          </cell>
          <cell r="BW644">
            <v>8799.5</v>
          </cell>
          <cell r="BX644">
            <v>5399.7</v>
          </cell>
          <cell r="BY644">
            <v>14199.2</v>
          </cell>
          <cell r="BZ644">
            <v>7433</v>
          </cell>
          <cell r="CA644">
            <v>6034.5</v>
          </cell>
          <cell r="CB644">
            <v>13467.5</v>
          </cell>
          <cell r="CC644">
            <v>0</v>
          </cell>
          <cell r="CD644">
            <v>120857.54000000001</v>
          </cell>
          <cell r="CE644">
            <v>0</v>
          </cell>
          <cell r="CF644">
            <v>0</v>
          </cell>
          <cell r="CG644">
            <v>0</v>
          </cell>
          <cell r="CH644">
            <v>9500.2999999999993</v>
          </cell>
          <cell r="CI644">
            <v>5614.77</v>
          </cell>
          <cell r="CJ644">
            <v>15115.07</v>
          </cell>
          <cell r="CK644">
            <v>9500.2999999999993</v>
          </cell>
          <cell r="CL644">
            <v>5614.77</v>
          </cell>
          <cell r="CM644">
            <v>15115.07</v>
          </cell>
          <cell r="CN644">
            <v>11605</v>
          </cell>
          <cell r="CO644">
            <v>6042</v>
          </cell>
          <cell r="CP644">
            <v>17647</v>
          </cell>
          <cell r="CQ644">
            <v>0</v>
          </cell>
          <cell r="CR644">
            <v>0</v>
          </cell>
          <cell r="CS644">
            <v>0</v>
          </cell>
          <cell r="CT644">
            <v>120857.54000000001</v>
          </cell>
          <cell r="CU644">
            <v>120857.54000000001</v>
          </cell>
          <cell r="CV644">
            <v>9500.2999999999993</v>
          </cell>
          <cell r="CW644">
            <v>5614.77</v>
          </cell>
          <cell r="CX644">
            <v>15115.07</v>
          </cell>
          <cell r="CY644">
            <v>9500.2999999999993</v>
          </cell>
          <cell r="CZ644">
            <v>5614.77</v>
          </cell>
          <cell r="DA644">
            <v>15115.07</v>
          </cell>
          <cell r="DB644">
            <v>11605</v>
          </cell>
          <cell r="DC644">
            <v>6042</v>
          </cell>
          <cell r="DD644">
            <v>17647</v>
          </cell>
          <cell r="DE644">
            <v>0</v>
          </cell>
          <cell r="DF644">
            <v>0</v>
          </cell>
          <cell r="DG644">
            <v>0</v>
          </cell>
          <cell r="DH644">
            <v>11605</v>
          </cell>
          <cell r="DI644">
            <v>6042</v>
          </cell>
          <cell r="DJ644">
            <v>17647</v>
          </cell>
          <cell r="DK644">
            <v>0</v>
          </cell>
          <cell r="DL644">
            <v>0</v>
          </cell>
          <cell r="DM644">
            <v>0</v>
          </cell>
          <cell r="DN644">
            <v>120857.54000000001</v>
          </cell>
          <cell r="DO644">
            <v>120857.54000000001</v>
          </cell>
          <cell r="DP644">
            <v>120857.54000000001</v>
          </cell>
          <cell r="DQ644">
            <v>120857.54000000001</v>
          </cell>
          <cell r="DR644">
            <v>120857.54000000001</v>
          </cell>
          <cell r="DS644">
            <v>120857.54000000001</v>
          </cell>
          <cell r="DT644">
            <v>120857.54000000001</v>
          </cell>
          <cell r="DU644">
            <v>120857.54000000001</v>
          </cell>
          <cell r="DV644">
            <v>120857.54000000001</v>
          </cell>
          <cell r="DW644">
            <v>120857.54000000001</v>
          </cell>
          <cell r="DX644">
            <v>120857.54000000001</v>
          </cell>
          <cell r="DY644">
            <v>120857.54000000001</v>
          </cell>
          <cell r="DZ644">
            <v>120857.54000000001</v>
          </cell>
          <cell r="EA644">
            <v>120857.54000000001</v>
          </cell>
          <cell r="EB644">
            <v>120857.54000000001</v>
          </cell>
          <cell r="EC644">
            <v>120857.54000000001</v>
          </cell>
          <cell r="ED644">
            <v>120857.54000000001</v>
          </cell>
          <cell r="EE644">
            <v>120857.54000000001</v>
          </cell>
          <cell r="EF644">
            <v>120857.54000000001</v>
          </cell>
          <cell r="EG644">
            <v>120857.54000000001</v>
          </cell>
          <cell r="EH644">
            <v>120857.54000000001</v>
          </cell>
          <cell r="EI644">
            <v>120857.54000000001</v>
          </cell>
          <cell r="EJ644">
            <v>120857.54000000001</v>
          </cell>
          <cell r="FM644">
            <v>120857.54000000001</v>
          </cell>
        </row>
        <row r="645">
          <cell r="B645" t="str">
            <v>в т.ч. метрология</v>
          </cell>
          <cell r="C645">
            <v>180</v>
          </cell>
          <cell r="D645">
            <v>100</v>
          </cell>
          <cell r="E645">
            <v>280</v>
          </cell>
          <cell r="F645">
            <v>139.30000000000001</v>
          </cell>
          <cell r="G645">
            <v>63.2</v>
          </cell>
          <cell r="H645">
            <v>202.5</v>
          </cell>
          <cell r="I645">
            <v>150</v>
          </cell>
          <cell r="J645">
            <v>48.6</v>
          </cell>
          <cell r="K645">
            <v>198.6</v>
          </cell>
          <cell r="L645">
            <v>91.2</v>
          </cell>
          <cell r="M645">
            <v>40.6</v>
          </cell>
          <cell r="N645">
            <v>131.80000000000001</v>
          </cell>
          <cell r="O645">
            <v>0</v>
          </cell>
          <cell r="P645">
            <v>140</v>
          </cell>
          <cell r="Q645">
            <v>60.77</v>
          </cell>
          <cell r="R645">
            <v>200.77</v>
          </cell>
          <cell r="S645">
            <v>140</v>
          </cell>
          <cell r="T645">
            <v>60.77</v>
          </cell>
          <cell r="U645">
            <v>200.77</v>
          </cell>
          <cell r="V645">
            <v>100</v>
          </cell>
          <cell r="W645">
            <v>78</v>
          </cell>
          <cell r="X645">
            <v>178</v>
          </cell>
          <cell r="Y645">
            <v>0</v>
          </cell>
          <cell r="Z645">
            <v>1418.34</v>
          </cell>
          <cell r="AA645">
            <v>1418.34</v>
          </cell>
          <cell r="AB645">
            <v>180</v>
          </cell>
          <cell r="AC645">
            <v>100</v>
          </cell>
          <cell r="AD645">
            <v>280</v>
          </cell>
          <cell r="AE645">
            <v>139.30000000000001</v>
          </cell>
          <cell r="AF645">
            <v>63.2</v>
          </cell>
          <cell r="AG645">
            <v>202.5</v>
          </cell>
          <cell r="AH645">
            <v>150</v>
          </cell>
          <cell r="AI645">
            <v>48.6</v>
          </cell>
          <cell r="AJ645">
            <v>198.6</v>
          </cell>
          <cell r="AK645">
            <v>91.2</v>
          </cell>
          <cell r="AL645">
            <v>40.6</v>
          </cell>
          <cell r="AM645">
            <v>131.80000000000001</v>
          </cell>
          <cell r="AN645">
            <v>0</v>
          </cell>
          <cell r="AO645">
            <v>140</v>
          </cell>
          <cell r="AP645">
            <v>60.77</v>
          </cell>
          <cell r="AQ645">
            <v>200.77</v>
          </cell>
          <cell r="AR645">
            <v>140</v>
          </cell>
          <cell r="AS645">
            <v>60.77</v>
          </cell>
          <cell r="AT645">
            <v>200.77</v>
          </cell>
          <cell r="AU645">
            <v>100</v>
          </cell>
          <cell r="AV645">
            <v>78</v>
          </cell>
          <cell r="AW645">
            <v>178</v>
          </cell>
          <cell r="AX645">
            <v>0</v>
          </cell>
          <cell r="AY645">
            <v>1418.34</v>
          </cell>
          <cell r="AZ645">
            <v>180</v>
          </cell>
          <cell r="BA645">
            <v>100</v>
          </cell>
          <cell r="BB645">
            <v>280</v>
          </cell>
          <cell r="BC645">
            <v>139.30000000000001</v>
          </cell>
          <cell r="BD645">
            <v>63.2</v>
          </cell>
          <cell r="BE645">
            <v>202.5</v>
          </cell>
          <cell r="BF645">
            <v>150</v>
          </cell>
          <cell r="BG645">
            <v>48.6</v>
          </cell>
          <cell r="BH645">
            <v>198.6</v>
          </cell>
          <cell r="BI645">
            <v>91.2</v>
          </cell>
          <cell r="BJ645">
            <v>40.6</v>
          </cell>
          <cell r="BK645">
            <v>131.80000000000001</v>
          </cell>
          <cell r="BL645">
            <v>0</v>
          </cell>
          <cell r="BM645">
            <v>140</v>
          </cell>
          <cell r="BN645">
            <v>60.77</v>
          </cell>
          <cell r="BO645">
            <v>200.77</v>
          </cell>
          <cell r="BP645">
            <v>140</v>
          </cell>
          <cell r="BQ645">
            <v>60.77</v>
          </cell>
          <cell r="BR645">
            <v>200.77</v>
          </cell>
          <cell r="BS645">
            <v>100</v>
          </cell>
          <cell r="BT645">
            <v>78</v>
          </cell>
          <cell r="BU645">
            <v>178</v>
          </cell>
          <cell r="BV645">
            <v>0</v>
          </cell>
          <cell r="BW645">
            <v>150</v>
          </cell>
          <cell r="BX645">
            <v>48.6</v>
          </cell>
          <cell r="BY645">
            <v>198.6</v>
          </cell>
          <cell r="BZ645">
            <v>91.2</v>
          </cell>
          <cell r="CA645">
            <v>40.6</v>
          </cell>
          <cell r="CB645">
            <v>131.80000000000001</v>
          </cell>
          <cell r="CC645">
            <v>0</v>
          </cell>
          <cell r="CD645">
            <v>140</v>
          </cell>
          <cell r="CE645">
            <v>60.77</v>
          </cell>
          <cell r="CF645">
            <v>200.77</v>
          </cell>
          <cell r="CG645">
            <v>0</v>
          </cell>
          <cell r="CH645">
            <v>60.77</v>
          </cell>
          <cell r="CI645">
            <v>200.77</v>
          </cell>
          <cell r="CJ645">
            <v>100</v>
          </cell>
          <cell r="CK645">
            <v>78</v>
          </cell>
          <cell r="CL645">
            <v>178</v>
          </cell>
          <cell r="CM645">
            <v>0</v>
          </cell>
          <cell r="CN645">
            <v>1418.34</v>
          </cell>
          <cell r="CO645">
            <v>1418.34</v>
          </cell>
          <cell r="CP645">
            <v>140</v>
          </cell>
          <cell r="CQ645">
            <v>60.77</v>
          </cell>
          <cell r="CR645">
            <v>200.77</v>
          </cell>
          <cell r="CS645">
            <v>140</v>
          </cell>
          <cell r="CT645">
            <v>60.77</v>
          </cell>
          <cell r="CU645">
            <v>200.77</v>
          </cell>
          <cell r="CV645">
            <v>140</v>
          </cell>
          <cell r="CW645">
            <v>60.77</v>
          </cell>
          <cell r="CX645">
            <v>200.77</v>
          </cell>
          <cell r="CY645">
            <v>140</v>
          </cell>
          <cell r="CZ645">
            <v>60.77</v>
          </cell>
          <cell r="DA645">
            <v>200.77</v>
          </cell>
          <cell r="DB645">
            <v>100</v>
          </cell>
          <cell r="DC645">
            <v>78</v>
          </cell>
          <cell r="DD645">
            <v>178</v>
          </cell>
          <cell r="DE645">
            <v>0</v>
          </cell>
          <cell r="DF645">
            <v>1418.34</v>
          </cell>
          <cell r="DG645">
            <v>1418.34</v>
          </cell>
          <cell r="DH645">
            <v>100</v>
          </cell>
          <cell r="DI645">
            <v>78</v>
          </cell>
          <cell r="DJ645">
            <v>178</v>
          </cell>
          <cell r="DK645">
            <v>0</v>
          </cell>
          <cell r="DL645">
            <v>1418.34</v>
          </cell>
          <cell r="DM645">
            <v>0</v>
          </cell>
          <cell r="DN645">
            <v>1418.34</v>
          </cell>
          <cell r="DO645">
            <v>1418.34</v>
          </cell>
          <cell r="DP645">
            <v>1418.34</v>
          </cell>
          <cell r="DQ645">
            <v>1418.34</v>
          </cell>
          <cell r="DR645">
            <v>1418.34</v>
          </cell>
          <cell r="DS645">
            <v>1418.34</v>
          </cell>
          <cell r="DT645">
            <v>1418.34</v>
          </cell>
          <cell r="DU645">
            <v>1418.34</v>
          </cell>
          <cell r="DV645">
            <v>1418.34</v>
          </cell>
          <cell r="DW645">
            <v>1418.34</v>
          </cell>
          <cell r="DX645">
            <v>1418.34</v>
          </cell>
          <cell r="DY645">
            <v>1418.34</v>
          </cell>
          <cell r="DZ645">
            <v>1418.34</v>
          </cell>
          <cell r="EA645">
            <v>1418.34</v>
          </cell>
          <cell r="EB645">
            <v>1418.34</v>
          </cell>
          <cell r="EC645">
            <v>1418.34</v>
          </cell>
          <cell r="ED645">
            <v>1418.34</v>
          </cell>
          <cell r="EE645">
            <v>1418.34</v>
          </cell>
          <cell r="EF645">
            <v>1418.34</v>
          </cell>
          <cell r="EG645">
            <v>1418.34</v>
          </cell>
          <cell r="EH645">
            <v>1418.34</v>
          </cell>
          <cell r="FM645">
            <v>1418.34</v>
          </cell>
        </row>
        <row r="646">
          <cell r="B646" t="str">
            <v xml:space="preserve">          тех. диагностика</v>
          </cell>
          <cell r="C646">
            <v>42</v>
          </cell>
          <cell r="D646">
            <v>100</v>
          </cell>
          <cell r="E646">
            <v>142</v>
          </cell>
          <cell r="F646">
            <v>107.7</v>
          </cell>
          <cell r="G646">
            <v>19.5</v>
          </cell>
          <cell r="H646">
            <v>127.2</v>
          </cell>
          <cell r="I646">
            <v>44.5</v>
          </cell>
          <cell r="J646">
            <v>27.1</v>
          </cell>
          <cell r="K646">
            <v>71.599999999999994</v>
          </cell>
          <cell r="L646">
            <v>44.4</v>
          </cell>
          <cell r="M646">
            <v>53.5</v>
          </cell>
          <cell r="N646">
            <v>97.9</v>
          </cell>
          <cell r="O646">
            <v>0</v>
          </cell>
          <cell r="P646">
            <v>5.3</v>
          </cell>
          <cell r="Q646">
            <v>4</v>
          </cell>
          <cell r="R646">
            <v>9.3000000000000007</v>
          </cell>
          <cell r="S646">
            <v>5.3</v>
          </cell>
          <cell r="T646">
            <v>4</v>
          </cell>
          <cell r="U646">
            <v>9.3000000000000007</v>
          </cell>
          <cell r="V646">
            <v>32</v>
          </cell>
          <cell r="W646">
            <v>16</v>
          </cell>
          <cell r="X646">
            <v>48</v>
          </cell>
          <cell r="Y646">
            <v>0</v>
          </cell>
          <cell r="Z646">
            <v>453.6</v>
          </cell>
          <cell r="AA646">
            <v>453.6</v>
          </cell>
          <cell r="AB646">
            <v>42</v>
          </cell>
          <cell r="AC646">
            <v>100</v>
          </cell>
          <cell r="AD646">
            <v>142</v>
          </cell>
          <cell r="AE646">
            <v>107.7</v>
          </cell>
          <cell r="AF646">
            <v>19.5</v>
          </cell>
          <cell r="AG646">
            <v>127.2</v>
          </cell>
          <cell r="AH646">
            <v>44.5</v>
          </cell>
          <cell r="AI646">
            <v>27.1</v>
          </cell>
          <cell r="AJ646">
            <v>71.599999999999994</v>
          </cell>
          <cell r="AK646">
            <v>44.4</v>
          </cell>
          <cell r="AL646">
            <v>53.5</v>
          </cell>
          <cell r="AM646">
            <v>97.9</v>
          </cell>
          <cell r="AN646">
            <v>0</v>
          </cell>
          <cell r="AO646">
            <v>5.3</v>
          </cell>
          <cell r="AP646">
            <v>4</v>
          </cell>
          <cell r="AQ646">
            <v>9.3000000000000007</v>
          </cell>
          <cell r="AR646">
            <v>5.3</v>
          </cell>
          <cell r="AS646">
            <v>4</v>
          </cell>
          <cell r="AT646">
            <v>9.3000000000000007</v>
          </cell>
          <cell r="AU646">
            <v>32</v>
          </cell>
          <cell r="AV646">
            <v>16</v>
          </cell>
          <cell r="AW646">
            <v>48</v>
          </cell>
          <cell r="AX646">
            <v>0</v>
          </cell>
          <cell r="AY646">
            <v>453.6</v>
          </cell>
          <cell r="AZ646">
            <v>42</v>
          </cell>
          <cell r="BA646">
            <v>100</v>
          </cell>
          <cell r="BB646">
            <v>142</v>
          </cell>
          <cell r="BC646">
            <v>107.7</v>
          </cell>
          <cell r="BD646">
            <v>19.5</v>
          </cell>
          <cell r="BE646">
            <v>127.2</v>
          </cell>
          <cell r="BF646">
            <v>44.5</v>
          </cell>
          <cell r="BG646">
            <v>27.1</v>
          </cell>
          <cell r="BH646">
            <v>71.599999999999994</v>
          </cell>
          <cell r="BI646">
            <v>44.4</v>
          </cell>
          <cell r="BJ646">
            <v>53.5</v>
          </cell>
          <cell r="BK646">
            <v>97.9</v>
          </cell>
          <cell r="BL646">
            <v>0</v>
          </cell>
          <cell r="BM646">
            <v>5.3</v>
          </cell>
          <cell r="BN646">
            <v>4</v>
          </cell>
          <cell r="BO646">
            <v>9.3000000000000007</v>
          </cell>
          <cell r="BP646">
            <v>5.3</v>
          </cell>
          <cell r="BQ646">
            <v>4</v>
          </cell>
          <cell r="BR646">
            <v>9.3000000000000007</v>
          </cell>
          <cell r="BS646">
            <v>32</v>
          </cell>
          <cell r="BT646">
            <v>16</v>
          </cell>
          <cell r="BU646">
            <v>48</v>
          </cell>
          <cell r="BV646">
            <v>0</v>
          </cell>
          <cell r="BW646">
            <v>44.5</v>
          </cell>
          <cell r="BX646">
            <v>27.1</v>
          </cell>
          <cell r="BY646">
            <v>71.599999999999994</v>
          </cell>
          <cell r="BZ646">
            <v>44.4</v>
          </cell>
          <cell r="CA646">
            <v>53.5</v>
          </cell>
          <cell r="CB646">
            <v>97.9</v>
          </cell>
          <cell r="CC646">
            <v>0</v>
          </cell>
          <cell r="CD646">
            <v>5.3</v>
          </cell>
          <cell r="CE646">
            <v>4</v>
          </cell>
          <cell r="CF646">
            <v>9.3000000000000007</v>
          </cell>
          <cell r="CG646">
            <v>0</v>
          </cell>
          <cell r="CH646">
            <v>4</v>
          </cell>
          <cell r="CI646">
            <v>9.3000000000000007</v>
          </cell>
          <cell r="CJ646">
            <v>32</v>
          </cell>
          <cell r="CK646">
            <v>16</v>
          </cell>
          <cell r="CL646">
            <v>48</v>
          </cell>
          <cell r="CM646">
            <v>0</v>
          </cell>
          <cell r="CN646">
            <v>453.6</v>
          </cell>
          <cell r="CO646">
            <v>453.6</v>
          </cell>
          <cell r="CP646">
            <v>5.3</v>
          </cell>
          <cell r="CQ646">
            <v>4</v>
          </cell>
          <cell r="CR646">
            <v>9.3000000000000007</v>
          </cell>
          <cell r="CS646">
            <v>5.3</v>
          </cell>
          <cell r="CT646">
            <v>4</v>
          </cell>
          <cell r="CU646">
            <v>9.3000000000000007</v>
          </cell>
          <cell r="CV646">
            <v>5.3</v>
          </cell>
          <cell r="CW646">
            <v>4</v>
          </cell>
          <cell r="CX646">
            <v>9.3000000000000007</v>
          </cell>
          <cell r="CY646">
            <v>5.3</v>
          </cell>
          <cell r="CZ646">
            <v>4</v>
          </cell>
          <cell r="DA646">
            <v>9.3000000000000007</v>
          </cell>
          <cell r="DB646">
            <v>32</v>
          </cell>
          <cell r="DC646">
            <v>16</v>
          </cell>
          <cell r="DD646">
            <v>48</v>
          </cell>
          <cell r="DE646">
            <v>0</v>
          </cell>
          <cell r="DF646">
            <v>453.6</v>
          </cell>
          <cell r="DG646">
            <v>453.6</v>
          </cell>
          <cell r="DH646">
            <v>32</v>
          </cell>
          <cell r="DI646">
            <v>16</v>
          </cell>
          <cell r="DJ646">
            <v>48</v>
          </cell>
          <cell r="DK646">
            <v>0</v>
          </cell>
          <cell r="DL646">
            <v>453.6</v>
          </cell>
          <cell r="DM646">
            <v>0</v>
          </cell>
          <cell r="DN646">
            <v>453.6</v>
          </cell>
          <cell r="DO646">
            <v>453.6</v>
          </cell>
          <cell r="DP646">
            <v>453.6</v>
          </cell>
          <cell r="DQ646">
            <v>453.6</v>
          </cell>
          <cell r="DR646">
            <v>453.6</v>
          </cell>
          <cell r="DS646">
            <v>453.6</v>
          </cell>
          <cell r="DT646">
            <v>453.6</v>
          </cell>
          <cell r="DU646">
            <v>453.6</v>
          </cell>
          <cell r="DV646">
            <v>453.6</v>
          </cell>
          <cell r="DW646">
            <v>453.6</v>
          </cell>
          <cell r="DX646">
            <v>453.6</v>
          </cell>
          <cell r="DY646">
            <v>453.6</v>
          </cell>
          <cell r="DZ646">
            <v>453.6</v>
          </cell>
          <cell r="EA646">
            <v>453.6</v>
          </cell>
          <cell r="EB646">
            <v>453.6</v>
          </cell>
          <cell r="EC646">
            <v>453.6</v>
          </cell>
          <cell r="ED646">
            <v>453.6</v>
          </cell>
          <cell r="EE646">
            <v>453.6</v>
          </cell>
          <cell r="EF646">
            <v>453.6</v>
          </cell>
          <cell r="EG646">
            <v>453.6</v>
          </cell>
          <cell r="EH646">
            <v>453.6</v>
          </cell>
          <cell r="FM646">
            <v>453.6</v>
          </cell>
        </row>
        <row r="647">
          <cell r="B647" t="str">
            <v xml:space="preserve">          автоматизация и связь</v>
          </cell>
          <cell r="C647">
            <v>650</v>
          </cell>
          <cell r="D647">
            <v>500</v>
          </cell>
          <cell r="E647">
            <v>1150</v>
          </cell>
          <cell r="F647">
            <v>645.1</v>
          </cell>
          <cell r="G647">
            <v>611.70000000000005</v>
          </cell>
          <cell r="H647">
            <v>1256.8000000000002</v>
          </cell>
          <cell r="I647">
            <v>700</v>
          </cell>
          <cell r="J647">
            <v>550</v>
          </cell>
          <cell r="K647">
            <v>1250</v>
          </cell>
          <cell r="L647">
            <v>664.4</v>
          </cell>
          <cell r="M647">
            <v>530.6</v>
          </cell>
          <cell r="N647">
            <v>1195</v>
          </cell>
          <cell r="O647">
            <v>0</v>
          </cell>
          <cell r="P647">
            <v>700</v>
          </cell>
          <cell r="Q647">
            <v>650</v>
          </cell>
          <cell r="R647">
            <v>1350</v>
          </cell>
          <cell r="S647">
            <v>700</v>
          </cell>
          <cell r="T647">
            <v>650</v>
          </cell>
          <cell r="U647">
            <v>1350</v>
          </cell>
          <cell r="V647">
            <v>870</v>
          </cell>
          <cell r="W647">
            <v>652</v>
          </cell>
          <cell r="X647">
            <v>1522</v>
          </cell>
          <cell r="Y647">
            <v>0</v>
          </cell>
          <cell r="Z647">
            <v>10634</v>
          </cell>
          <cell r="AA647">
            <v>10634</v>
          </cell>
          <cell r="AB647">
            <v>650</v>
          </cell>
          <cell r="AC647">
            <v>500</v>
          </cell>
          <cell r="AD647">
            <v>1150</v>
          </cell>
          <cell r="AE647">
            <v>645.1</v>
          </cell>
          <cell r="AF647">
            <v>611.70000000000005</v>
          </cell>
          <cell r="AG647">
            <v>1256.8000000000002</v>
          </cell>
          <cell r="AH647">
            <v>700</v>
          </cell>
          <cell r="AI647">
            <v>550</v>
          </cell>
          <cell r="AJ647">
            <v>1250</v>
          </cell>
          <cell r="AK647">
            <v>664.4</v>
          </cell>
          <cell r="AL647">
            <v>530.6</v>
          </cell>
          <cell r="AM647">
            <v>1195</v>
          </cell>
          <cell r="AN647">
            <v>0</v>
          </cell>
          <cell r="AO647">
            <v>700</v>
          </cell>
          <cell r="AP647">
            <v>650</v>
          </cell>
          <cell r="AQ647">
            <v>1350</v>
          </cell>
          <cell r="AR647">
            <v>700</v>
          </cell>
          <cell r="AS647">
            <v>650</v>
          </cell>
          <cell r="AT647">
            <v>1350</v>
          </cell>
          <cell r="AU647">
            <v>870</v>
          </cell>
          <cell r="AV647">
            <v>652</v>
          </cell>
          <cell r="AW647">
            <v>1522</v>
          </cell>
          <cell r="AX647">
            <v>0</v>
          </cell>
          <cell r="AY647">
            <v>10634</v>
          </cell>
          <cell r="AZ647">
            <v>650</v>
          </cell>
          <cell r="BA647">
            <v>500</v>
          </cell>
          <cell r="BB647">
            <v>1150</v>
          </cell>
          <cell r="BC647">
            <v>645.1</v>
          </cell>
          <cell r="BD647">
            <v>611.70000000000005</v>
          </cell>
          <cell r="BE647">
            <v>1256.8000000000002</v>
          </cell>
          <cell r="BF647">
            <v>700</v>
          </cell>
          <cell r="BG647">
            <v>550</v>
          </cell>
          <cell r="BH647">
            <v>1250</v>
          </cell>
          <cell r="BI647">
            <v>664.4</v>
          </cell>
          <cell r="BJ647">
            <v>530.6</v>
          </cell>
          <cell r="BK647">
            <v>1195</v>
          </cell>
          <cell r="BL647">
            <v>0</v>
          </cell>
          <cell r="BM647">
            <v>700</v>
          </cell>
          <cell r="BN647">
            <v>650</v>
          </cell>
          <cell r="BO647">
            <v>1350</v>
          </cell>
          <cell r="BP647">
            <v>700</v>
          </cell>
          <cell r="BQ647">
            <v>650</v>
          </cell>
          <cell r="BR647">
            <v>1350</v>
          </cell>
          <cell r="BS647">
            <v>870</v>
          </cell>
          <cell r="BT647">
            <v>652</v>
          </cell>
          <cell r="BU647">
            <v>1522</v>
          </cell>
          <cell r="BV647">
            <v>0</v>
          </cell>
          <cell r="BW647">
            <v>700</v>
          </cell>
          <cell r="BX647">
            <v>550</v>
          </cell>
          <cell r="BY647">
            <v>1250</v>
          </cell>
          <cell r="BZ647">
            <v>664.4</v>
          </cell>
          <cell r="CA647">
            <v>530.6</v>
          </cell>
          <cell r="CB647">
            <v>1195</v>
          </cell>
          <cell r="CC647">
            <v>0</v>
          </cell>
          <cell r="CD647">
            <v>700</v>
          </cell>
          <cell r="CE647">
            <v>650</v>
          </cell>
          <cell r="CF647">
            <v>1350</v>
          </cell>
          <cell r="CG647">
            <v>0</v>
          </cell>
          <cell r="CH647">
            <v>650</v>
          </cell>
          <cell r="CI647">
            <v>1350</v>
          </cell>
          <cell r="CJ647">
            <v>870</v>
          </cell>
          <cell r="CK647">
            <v>652</v>
          </cell>
          <cell r="CL647">
            <v>1522</v>
          </cell>
          <cell r="CM647">
            <v>0</v>
          </cell>
          <cell r="CN647">
            <v>10634</v>
          </cell>
          <cell r="CO647">
            <v>10634</v>
          </cell>
          <cell r="CP647">
            <v>700</v>
          </cell>
          <cell r="CQ647">
            <v>650</v>
          </cell>
          <cell r="CR647">
            <v>1350</v>
          </cell>
          <cell r="CS647">
            <v>700</v>
          </cell>
          <cell r="CT647">
            <v>650</v>
          </cell>
          <cell r="CU647">
            <v>1350</v>
          </cell>
          <cell r="CV647">
            <v>700</v>
          </cell>
          <cell r="CW647">
            <v>650</v>
          </cell>
          <cell r="CX647">
            <v>1350</v>
          </cell>
          <cell r="CY647">
            <v>700</v>
          </cell>
          <cell r="CZ647">
            <v>650</v>
          </cell>
          <cell r="DA647">
            <v>1350</v>
          </cell>
          <cell r="DB647">
            <v>870</v>
          </cell>
          <cell r="DC647">
            <v>652</v>
          </cell>
          <cell r="DD647">
            <v>1522</v>
          </cell>
          <cell r="DE647">
            <v>0</v>
          </cell>
          <cell r="DF647">
            <v>10634</v>
          </cell>
          <cell r="DG647">
            <v>10634</v>
          </cell>
          <cell r="DH647">
            <v>870</v>
          </cell>
          <cell r="DI647">
            <v>652</v>
          </cell>
          <cell r="DJ647">
            <v>1522</v>
          </cell>
          <cell r="DK647">
            <v>0</v>
          </cell>
          <cell r="DL647">
            <v>10634</v>
          </cell>
          <cell r="DM647">
            <v>0</v>
          </cell>
          <cell r="DN647">
            <v>10634</v>
          </cell>
          <cell r="DO647">
            <v>10634</v>
          </cell>
          <cell r="DP647">
            <v>10634</v>
          </cell>
          <cell r="DQ647">
            <v>10634</v>
          </cell>
          <cell r="DR647">
            <v>10634</v>
          </cell>
          <cell r="DS647">
            <v>10634</v>
          </cell>
          <cell r="DT647">
            <v>10634</v>
          </cell>
          <cell r="DU647">
            <v>10634</v>
          </cell>
          <cell r="DV647">
            <v>10634</v>
          </cell>
          <cell r="DW647">
            <v>10634</v>
          </cell>
          <cell r="DX647">
            <v>10634</v>
          </cell>
          <cell r="DY647">
            <v>10634</v>
          </cell>
          <cell r="DZ647">
            <v>10634</v>
          </cell>
          <cell r="EA647">
            <v>10634</v>
          </cell>
          <cell r="EB647">
            <v>10634</v>
          </cell>
          <cell r="EC647">
            <v>10634</v>
          </cell>
          <cell r="ED647">
            <v>10634</v>
          </cell>
          <cell r="EE647">
            <v>10634</v>
          </cell>
          <cell r="EF647">
            <v>10634</v>
          </cell>
          <cell r="EG647">
            <v>10634</v>
          </cell>
          <cell r="EH647">
            <v>10634</v>
          </cell>
          <cell r="FM647">
            <v>10634</v>
          </cell>
        </row>
        <row r="648">
          <cell r="B648" t="str">
            <v xml:space="preserve">          энергетики</v>
          </cell>
          <cell r="C648">
            <v>3710</v>
          </cell>
          <cell r="D648">
            <v>2720</v>
          </cell>
          <cell r="E648">
            <v>6430</v>
          </cell>
          <cell r="F648">
            <v>4387</v>
          </cell>
          <cell r="G648">
            <v>3261.1000000000004</v>
          </cell>
          <cell r="H648">
            <v>7648.1</v>
          </cell>
          <cell r="I648">
            <v>3765</v>
          </cell>
          <cell r="J648">
            <v>2765</v>
          </cell>
          <cell r="K648">
            <v>6530</v>
          </cell>
          <cell r="L648">
            <v>4037.9</v>
          </cell>
          <cell r="M648">
            <v>2994.4</v>
          </cell>
          <cell r="N648">
            <v>7032.3</v>
          </cell>
          <cell r="O648">
            <v>0</v>
          </cell>
          <cell r="P648">
            <v>4333</v>
          </cell>
          <cell r="Q648">
            <v>2880</v>
          </cell>
          <cell r="R648">
            <v>7213</v>
          </cell>
          <cell r="S648">
            <v>4333</v>
          </cell>
          <cell r="T648">
            <v>2880</v>
          </cell>
          <cell r="U648">
            <v>7213</v>
          </cell>
          <cell r="V648">
            <v>4819</v>
          </cell>
          <cell r="W648">
            <v>3471</v>
          </cell>
          <cell r="X648">
            <v>8290</v>
          </cell>
          <cell r="Y648">
            <v>0</v>
          </cell>
          <cell r="Z648">
            <v>58130.600000000006</v>
          </cell>
          <cell r="AA648">
            <v>58130.600000000006</v>
          </cell>
          <cell r="AB648">
            <v>3710</v>
          </cell>
          <cell r="AC648">
            <v>2720</v>
          </cell>
          <cell r="AD648">
            <v>6430</v>
          </cell>
          <cell r="AE648">
            <v>4387</v>
          </cell>
          <cell r="AF648">
            <v>3261.1000000000004</v>
          </cell>
          <cell r="AG648">
            <v>7648.1</v>
          </cell>
          <cell r="AH648">
            <v>3765</v>
          </cell>
          <cell r="AI648">
            <v>2765</v>
          </cell>
          <cell r="AJ648">
            <v>6530</v>
          </cell>
          <cell r="AK648">
            <v>4037.9</v>
          </cell>
          <cell r="AL648">
            <v>2994.4</v>
          </cell>
          <cell r="AM648">
            <v>7032.3</v>
          </cell>
          <cell r="AN648">
            <v>0</v>
          </cell>
          <cell r="AO648">
            <v>4333</v>
          </cell>
          <cell r="AP648">
            <v>2880</v>
          </cell>
          <cell r="AQ648">
            <v>7213</v>
          </cell>
          <cell r="AR648">
            <v>4333</v>
          </cell>
          <cell r="AS648">
            <v>2880</v>
          </cell>
          <cell r="AT648">
            <v>7213</v>
          </cell>
          <cell r="AU648">
            <v>4819</v>
          </cell>
          <cell r="AV648">
            <v>3471</v>
          </cell>
          <cell r="AW648">
            <v>8290</v>
          </cell>
          <cell r="AX648">
            <v>0</v>
          </cell>
          <cell r="AY648">
            <v>58130.600000000006</v>
          </cell>
          <cell r="AZ648">
            <v>3710</v>
          </cell>
          <cell r="BA648">
            <v>2720</v>
          </cell>
          <cell r="BB648">
            <v>6430</v>
          </cell>
          <cell r="BC648">
            <v>4387</v>
          </cell>
          <cell r="BD648">
            <v>3261.1000000000004</v>
          </cell>
          <cell r="BE648">
            <v>7648.1</v>
          </cell>
          <cell r="BF648">
            <v>3765</v>
          </cell>
          <cell r="BG648">
            <v>2765</v>
          </cell>
          <cell r="BH648">
            <v>6530</v>
          </cell>
          <cell r="BI648">
            <v>4037.9</v>
          </cell>
          <cell r="BJ648">
            <v>2994.4</v>
          </cell>
          <cell r="BK648">
            <v>7032.3</v>
          </cell>
          <cell r="BL648">
            <v>0</v>
          </cell>
          <cell r="BM648">
            <v>4333</v>
          </cell>
          <cell r="BN648">
            <v>2880</v>
          </cell>
          <cell r="BO648">
            <v>7213</v>
          </cell>
          <cell r="BP648">
            <v>4333</v>
          </cell>
          <cell r="BQ648">
            <v>2880</v>
          </cell>
          <cell r="BR648">
            <v>7213</v>
          </cell>
          <cell r="BS648">
            <v>4819</v>
          </cell>
          <cell r="BT648">
            <v>3471</v>
          </cell>
          <cell r="BU648">
            <v>8290</v>
          </cell>
          <cell r="BV648">
            <v>0</v>
          </cell>
          <cell r="BW648">
            <v>3765</v>
          </cell>
          <cell r="BX648">
            <v>2765</v>
          </cell>
          <cell r="BY648">
            <v>6530</v>
          </cell>
          <cell r="BZ648">
            <v>4037.9</v>
          </cell>
          <cell r="CA648">
            <v>2994.4</v>
          </cell>
          <cell r="CB648">
            <v>7032.3</v>
          </cell>
          <cell r="CC648">
            <v>0</v>
          </cell>
          <cell r="CD648">
            <v>4333</v>
          </cell>
          <cell r="CE648">
            <v>2880</v>
          </cell>
          <cell r="CF648">
            <v>7213</v>
          </cell>
          <cell r="CG648">
            <v>0</v>
          </cell>
          <cell r="CH648">
            <v>2880</v>
          </cell>
          <cell r="CI648">
            <v>7213</v>
          </cell>
          <cell r="CJ648">
            <v>4819</v>
          </cell>
          <cell r="CK648">
            <v>3471</v>
          </cell>
          <cell r="CL648">
            <v>8290</v>
          </cell>
          <cell r="CM648">
            <v>0</v>
          </cell>
          <cell r="CN648">
            <v>58130.600000000006</v>
          </cell>
          <cell r="CO648">
            <v>58130.600000000006</v>
          </cell>
          <cell r="CP648">
            <v>4333</v>
          </cell>
          <cell r="CQ648">
            <v>2880</v>
          </cell>
          <cell r="CR648">
            <v>7213</v>
          </cell>
          <cell r="CS648">
            <v>4333</v>
          </cell>
          <cell r="CT648">
            <v>2880</v>
          </cell>
          <cell r="CU648">
            <v>7213</v>
          </cell>
          <cell r="CV648">
            <v>4333</v>
          </cell>
          <cell r="CW648">
            <v>2880</v>
          </cell>
          <cell r="CX648">
            <v>7213</v>
          </cell>
          <cell r="CY648">
            <v>4333</v>
          </cell>
          <cell r="CZ648">
            <v>2880</v>
          </cell>
          <cell r="DA648">
            <v>7213</v>
          </cell>
          <cell r="DB648">
            <v>4819</v>
          </cell>
          <cell r="DC648">
            <v>3471</v>
          </cell>
          <cell r="DD648">
            <v>8290</v>
          </cell>
          <cell r="DE648">
            <v>0</v>
          </cell>
          <cell r="DF648">
            <v>58130.600000000006</v>
          </cell>
          <cell r="DG648">
            <v>58130.600000000006</v>
          </cell>
          <cell r="DH648">
            <v>4819</v>
          </cell>
          <cell r="DI648">
            <v>3471</v>
          </cell>
          <cell r="DJ648">
            <v>8290</v>
          </cell>
          <cell r="DK648">
            <v>0</v>
          </cell>
          <cell r="DL648">
            <v>58130.600000000006</v>
          </cell>
          <cell r="DM648">
            <v>0</v>
          </cell>
          <cell r="DN648">
            <v>58130.600000000006</v>
          </cell>
          <cell r="DO648">
            <v>58130.600000000006</v>
          </cell>
          <cell r="DP648">
            <v>58130.600000000006</v>
          </cell>
          <cell r="DQ648">
            <v>58130.600000000006</v>
          </cell>
          <cell r="DR648">
            <v>58130.600000000006</v>
          </cell>
          <cell r="DS648">
            <v>58130.600000000006</v>
          </cell>
          <cell r="DT648">
            <v>58130.600000000006</v>
          </cell>
          <cell r="DU648">
            <v>58130.600000000006</v>
          </cell>
          <cell r="DV648">
            <v>58130.600000000006</v>
          </cell>
          <cell r="DW648">
            <v>58130.600000000006</v>
          </cell>
          <cell r="DX648">
            <v>58130.600000000006</v>
          </cell>
          <cell r="DY648">
            <v>58130.600000000006</v>
          </cell>
          <cell r="DZ648">
            <v>58130.600000000006</v>
          </cell>
          <cell r="EA648">
            <v>58130.600000000006</v>
          </cell>
          <cell r="EB648">
            <v>58130.600000000006</v>
          </cell>
          <cell r="EC648">
            <v>58130.600000000006</v>
          </cell>
          <cell r="ED648">
            <v>58130.600000000006</v>
          </cell>
          <cell r="EE648">
            <v>58130.600000000006</v>
          </cell>
          <cell r="EF648">
            <v>58130.600000000006</v>
          </cell>
          <cell r="EG648">
            <v>58130.600000000006</v>
          </cell>
          <cell r="EH648">
            <v>58130.600000000006</v>
          </cell>
          <cell r="FM648">
            <v>58130.600000000006</v>
          </cell>
        </row>
        <row r="649">
          <cell r="B649" t="str">
            <v xml:space="preserve">          механики</v>
          </cell>
          <cell r="C649">
            <v>3980</v>
          </cell>
          <cell r="D649">
            <v>1126</v>
          </cell>
          <cell r="E649">
            <v>5106</v>
          </cell>
          <cell r="F649">
            <v>4073</v>
          </cell>
          <cell r="G649">
            <v>1563.8</v>
          </cell>
          <cell r="H649">
            <v>5636.8</v>
          </cell>
          <cell r="I649">
            <v>4140</v>
          </cell>
          <cell r="J649">
            <v>2009</v>
          </cell>
          <cell r="K649">
            <v>6149</v>
          </cell>
          <cell r="L649">
            <v>2460.1</v>
          </cell>
          <cell r="M649">
            <v>1871.4</v>
          </cell>
          <cell r="N649">
            <v>4331.5</v>
          </cell>
          <cell r="O649">
            <v>0</v>
          </cell>
          <cell r="P649">
            <v>4322</v>
          </cell>
          <cell r="Q649">
            <v>2020</v>
          </cell>
          <cell r="R649">
            <v>6342</v>
          </cell>
          <cell r="S649">
            <v>4322</v>
          </cell>
          <cell r="T649">
            <v>2020</v>
          </cell>
          <cell r="U649">
            <v>6342</v>
          </cell>
          <cell r="V649">
            <v>1824</v>
          </cell>
          <cell r="W649">
            <v>725</v>
          </cell>
          <cell r="X649">
            <v>2549</v>
          </cell>
          <cell r="Y649">
            <v>0</v>
          </cell>
          <cell r="Z649">
            <v>38743</v>
          </cell>
          <cell r="AA649">
            <v>38743</v>
          </cell>
          <cell r="AB649">
            <v>3980</v>
          </cell>
          <cell r="AC649">
            <v>1126</v>
          </cell>
          <cell r="AD649">
            <v>5106</v>
          </cell>
          <cell r="AE649">
            <v>4073</v>
          </cell>
          <cell r="AF649">
            <v>1563.8</v>
          </cell>
          <cell r="AG649">
            <v>5636.8</v>
          </cell>
          <cell r="AH649">
            <v>4140</v>
          </cell>
          <cell r="AI649">
            <v>2009</v>
          </cell>
          <cell r="AJ649">
            <v>6149</v>
          </cell>
          <cell r="AK649">
            <v>2460.1</v>
          </cell>
          <cell r="AL649">
            <v>1871.4</v>
          </cell>
          <cell r="AM649">
            <v>4331.5</v>
          </cell>
          <cell r="AN649">
            <v>0</v>
          </cell>
          <cell r="AO649">
            <v>4322</v>
          </cell>
          <cell r="AP649">
            <v>2020</v>
          </cell>
          <cell r="AQ649">
            <v>6342</v>
          </cell>
          <cell r="AR649">
            <v>4322</v>
          </cell>
          <cell r="AS649">
            <v>2020</v>
          </cell>
          <cell r="AT649">
            <v>6342</v>
          </cell>
          <cell r="AU649">
            <v>1824</v>
          </cell>
          <cell r="AV649">
            <v>725</v>
          </cell>
          <cell r="AW649">
            <v>2549</v>
          </cell>
          <cell r="AX649">
            <v>0</v>
          </cell>
          <cell r="AY649">
            <v>38743</v>
          </cell>
          <cell r="AZ649">
            <v>3980</v>
          </cell>
          <cell r="BA649">
            <v>1126</v>
          </cell>
          <cell r="BB649">
            <v>5106</v>
          </cell>
          <cell r="BC649">
            <v>4073</v>
          </cell>
          <cell r="BD649">
            <v>1563.8</v>
          </cell>
          <cell r="BE649">
            <v>5636.8</v>
          </cell>
          <cell r="BF649">
            <v>4140</v>
          </cell>
          <cell r="BG649">
            <v>2009</v>
          </cell>
          <cell r="BH649">
            <v>6149</v>
          </cell>
          <cell r="BI649">
            <v>2460.1</v>
          </cell>
          <cell r="BJ649">
            <v>1871.4</v>
          </cell>
          <cell r="BK649">
            <v>4331.5</v>
          </cell>
          <cell r="BL649">
            <v>0</v>
          </cell>
          <cell r="BM649">
            <v>4322</v>
          </cell>
          <cell r="BN649">
            <v>2020</v>
          </cell>
          <cell r="BO649">
            <v>6342</v>
          </cell>
          <cell r="BP649">
            <v>4322</v>
          </cell>
          <cell r="BQ649">
            <v>2020</v>
          </cell>
          <cell r="BR649">
            <v>6342</v>
          </cell>
          <cell r="BS649">
            <v>1824</v>
          </cell>
          <cell r="BT649">
            <v>725</v>
          </cell>
          <cell r="BU649">
            <v>2549</v>
          </cell>
          <cell r="BV649">
            <v>0</v>
          </cell>
          <cell r="BW649">
            <v>4140</v>
          </cell>
          <cell r="BX649">
            <v>2009</v>
          </cell>
          <cell r="BY649">
            <v>6149</v>
          </cell>
          <cell r="BZ649">
            <v>2460.1</v>
          </cell>
          <cell r="CA649">
            <v>1871.4</v>
          </cell>
          <cell r="CB649">
            <v>4331.5</v>
          </cell>
          <cell r="CC649">
            <v>0</v>
          </cell>
          <cell r="CD649">
            <v>4322</v>
          </cell>
          <cell r="CE649">
            <v>2020</v>
          </cell>
          <cell r="CF649">
            <v>6342</v>
          </cell>
          <cell r="CG649">
            <v>0</v>
          </cell>
          <cell r="CH649">
            <v>2020</v>
          </cell>
          <cell r="CI649">
            <v>6342</v>
          </cell>
          <cell r="CJ649">
            <v>1824</v>
          </cell>
          <cell r="CK649">
            <v>725</v>
          </cell>
          <cell r="CL649">
            <v>2549</v>
          </cell>
          <cell r="CM649">
            <v>0</v>
          </cell>
          <cell r="CN649">
            <v>38743</v>
          </cell>
          <cell r="CO649">
            <v>38743</v>
          </cell>
          <cell r="CP649">
            <v>4322</v>
          </cell>
          <cell r="CQ649">
            <v>2020</v>
          </cell>
          <cell r="CR649">
            <v>6342</v>
          </cell>
          <cell r="CS649">
            <v>4322</v>
          </cell>
          <cell r="CT649">
            <v>2020</v>
          </cell>
          <cell r="CU649">
            <v>6342</v>
          </cell>
          <cell r="CV649">
            <v>4322</v>
          </cell>
          <cell r="CW649">
            <v>2020</v>
          </cell>
          <cell r="CX649">
            <v>6342</v>
          </cell>
          <cell r="CY649">
            <v>4322</v>
          </cell>
          <cell r="CZ649">
            <v>2020</v>
          </cell>
          <cell r="DA649">
            <v>6342</v>
          </cell>
          <cell r="DB649">
            <v>1824</v>
          </cell>
          <cell r="DC649">
            <v>725</v>
          </cell>
          <cell r="DD649">
            <v>2549</v>
          </cell>
          <cell r="DE649">
            <v>0</v>
          </cell>
          <cell r="DF649">
            <v>38743</v>
          </cell>
          <cell r="DG649">
            <v>38743</v>
          </cell>
          <cell r="DH649">
            <v>1824</v>
          </cell>
          <cell r="DI649">
            <v>725</v>
          </cell>
          <cell r="DJ649">
            <v>2549</v>
          </cell>
          <cell r="DK649">
            <v>0</v>
          </cell>
          <cell r="DL649">
            <v>38743</v>
          </cell>
          <cell r="DM649">
            <v>0</v>
          </cell>
          <cell r="DN649">
            <v>38743</v>
          </cell>
          <cell r="DO649">
            <v>38743</v>
          </cell>
          <cell r="DP649">
            <v>38743</v>
          </cell>
          <cell r="DQ649">
            <v>38743</v>
          </cell>
          <cell r="DR649">
            <v>38743</v>
          </cell>
          <cell r="DS649">
            <v>38743</v>
          </cell>
          <cell r="DT649">
            <v>38743</v>
          </cell>
          <cell r="DU649">
            <v>38743</v>
          </cell>
          <cell r="DV649">
            <v>38743</v>
          </cell>
          <cell r="DW649">
            <v>38743</v>
          </cell>
          <cell r="DX649">
            <v>38743</v>
          </cell>
          <cell r="DY649">
            <v>38743</v>
          </cell>
          <cell r="DZ649">
            <v>38743</v>
          </cell>
          <cell r="EA649">
            <v>38743</v>
          </cell>
          <cell r="EB649">
            <v>38743</v>
          </cell>
          <cell r="EC649">
            <v>38743</v>
          </cell>
          <cell r="ED649">
            <v>38743</v>
          </cell>
          <cell r="EE649">
            <v>38743</v>
          </cell>
          <cell r="EF649">
            <v>38743</v>
          </cell>
          <cell r="EG649">
            <v>38743</v>
          </cell>
          <cell r="EH649">
            <v>38743</v>
          </cell>
          <cell r="FM649">
            <v>38743</v>
          </cell>
        </row>
        <row r="650">
          <cell r="B650" t="str">
            <v>управление кап.ремонта</v>
          </cell>
          <cell r="C650" t="str">
            <v>по заявке ЦТС</v>
          </cell>
          <cell r="D650">
            <v>135</v>
          </cell>
          <cell r="E650">
            <v>544</v>
          </cell>
          <cell r="F650">
            <v>679</v>
          </cell>
          <cell r="G650">
            <v>3960</v>
          </cell>
          <cell r="H650">
            <v>1100</v>
          </cell>
          <cell r="I650">
            <v>5060</v>
          </cell>
          <cell r="J650">
            <v>11478</v>
          </cell>
          <cell r="K650" t="str">
            <v>по заявке ЦТС</v>
          </cell>
          <cell r="L650">
            <v>135</v>
          </cell>
          <cell r="M650">
            <v>544</v>
          </cell>
          <cell r="N650">
            <v>679</v>
          </cell>
          <cell r="O650">
            <v>3960</v>
          </cell>
          <cell r="P650">
            <v>1100</v>
          </cell>
          <cell r="Q650">
            <v>5060</v>
          </cell>
          <cell r="R650">
            <v>11478</v>
          </cell>
          <cell r="S650" t="str">
            <v>по заявке ЦТС</v>
          </cell>
          <cell r="T650">
            <v>135</v>
          </cell>
          <cell r="U650">
            <v>544</v>
          </cell>
          <cell r="V650">
            <v>679</v>
          </cell>
          <cell r="W650">
            <v>3960</v>
          </cell>
          <cell r="X650">
            <v>1100</v>
          </cell>
          <cell r="Y650">
            <v>5060</v>
          </cell>
          <cell r="Z650">
            <v>11478</v>
          </cell>
          <cell r="AA650" t="str">
            <v>по заявке ЦТС</v>
          </cell>
          <cell r="AB650">
            <v>135</v>
          </cell>
          <cell r="AC650">
            <v>544</v>
          </cell>
          <cell r="AD650">
            <v>679</v>
          </cell>
          <cell r="AE650">
            <v>3960</v>
          </cell>
          <cell r="AF650">
            <v>1100</v>
          </cell>
          <cell r="AG650">
            <v>5060</v>
          </cell>
          <cell r="AH650">
            <v>11478</v>
          </cell>
          <cell r="AI650" t="str">
            <v>по заявке ЦТС</v>
          </cell>
          <cell r="AJ650">
            <v>135</v>
          </cell>
          <cell r="AK650">
            <v>544</v>
          </cell>
          <cell r="AL650">
            <v>679</v>
          </cell>
          <cell r="AM650">
            <v>3960</v>
          </cell>
          <cell r="AN650">
            <v>1100</v>
          </cell>
          <cell r="AO650">
            <v>5060</v>
          </cell>
          <cell r="AP650">
            <v>11478</v>
          </cell>
          <cell r="AQ650" t="str">
            <v>по заявке ЦТС</v>
          </cell>
          <cell r="AR650">
            <v>135</v>
          </cell>
          <cell r="AS650">
            <v>544</v>
          </cell>
          <cell r="AT650">
            <v>679</v>
          </cell>
          <cell r="AU650">
            <v>3960</v>
          </cell>
          <cell r="AV650">
            <v>1100</v>
          </cell>
          <cell r="AW650">
            <v>5060</v>
          </cell>
          <cell r="AX650">
            <v>11478</v>
          </cell>
          <cell r="AY650" t="str">
            <v>по заявке ЦТС</v>
          </cell>
          <cell r="AZ650" t="str">
            <v>по заявке ЦТС</v>
          </cell>
          <cell r="BA650">
            <v>544</v>
          </cell>
          <cell r="BB650">
            <v>679</v>
          </cell>
          <cell r="BC650">
            <v>3960</v>
          </cell>
          <cell r="BD650">
            <v>1100</v>
          </cell>
          <cell r="BE650">
            <v>5060</v>
          </cell>
          <cell r="BF650">
            <v>11478</v>
          </cell>
          <cell r="BG650">
            <v>135</v>
          </cell>
          <cell r="BH650">
            <v>544</v>
          </cell>
          <cell r="BI650">
            <v>679</v>
          </cell>
          <cell r="BJ650">
            <v>3960</v>
          </cell>
          <cell r="BK650">
            <v>1100</v>
          </cell>
          <cell r="BL650">
            <v>5060</v>
          </cell>
          <cell r="BM650">
            <v>11478</v>
          </cell>
          <cell r="BN650">
            <v>135</v>
          </cell>
          <cell r="BO650">
            <v>544</v>
          </cell>
          <cell r="BP650">
            <v>679</v>
          </cell>
          <cell r="BQ650">
            <v>3960</v>
          </cell>
          <cell r="BR650">
            <v>1100</v>
          </cell>
          <cell r="BS650">
            <v>5060</v>
          </cell>
          <cell r="BT650">
            <v>11478</v>
          </cell>
          <cell r="BU650">
            <v>135</v>
          </cell>
          <cell r="BV650">
            <v>544</v>
          </cell>
          <cell r="BW650">
            <v>679</v>
          </cell>
          <cell r="BX650">
            <v>3960</v>
          </cell>
          <cell r="BY650">
            <v>1100</v>
          </cell>
          <cell r="BZ650">
            <v>135</v>
          </cell>
          <cell r="CA650">
            <v>544</v>
          </cell>
          <cell r="CB650">
            <v>679</v>
          </cell>
          <cell r="CC650">
            <v>3960</v>
          </cell>
          <cell r="CD650">
            <v>1100</v>
          </cell>
          <cell r="CE650">
            <v>5060</v>
          </cell>
          <cell r="CF650">
            <v>11478</v>
          </cell>
          <cell r="CG650">
            <v>3960</v>
          </cell>
          <cell r="CH650">
            <v>1100</v>
          </cell>
          <cell r="CI650">
            <v>5060</v>
          </cell>
          <cell r="CJ650">
            <v>11478</v>
          </cell>
          <cell r="CK650">
            <v>3960</v>
          </cell>
          <cell r="CL650">
            <v>1100</v>
          </cell>
          <cell r="CM650">
            <v>5060</v>
          </cell>
          <cell r="CN650">
            <v>11478</v>
          </cell>
          <cell r="CO650">
            <v>3960</v>
          </cell>
          <cell r="CP650">
            <v>1100</v>
          </cell>
          <cell r="CQ650">
            <v>5060</v>
          </cell>
          <cell r="CR650">
            <v>11478</v>
          </cell>
          <cell r="CS650">
            <v>3960</v>
          </cell>
          <cell r="CT650">
            <v>1100</v>
          </cell>
          <cell r="CU650">
            <v>5060</v>
          </cell>
          <cell r="CV650">
            <v>11478</v>
          </cell>
          <cell r="CW650">
            <v>3960</v>
          </cell>
          <cell r="CX650">
            <v>1100</v>
          </cell>
          <cell r="CY650">
            <v>5060</v>
          </cell>
          <cell r="CZ650">
            <v>11478</v>
          </cell>
          <cell r="DA650">
            <v>3960</v>
          </cell>
          <cell r="DB650">
            <v>1100</v>
          </cell>
          <cell r="DC650">
            <v>5060</v>
          </cell>
          <cell r="DD650">
            <v>11478</v>
          </cell>
          <cell r="DE650">
            <v>3960</v>
          </cell>
          <cell r="DF650">
            <v>1100</v>
          </cell>
          <cell r="DG650">
            <v>5060</v>
          </cell>
          <cell r="DH650">
            <v>3960</v>
          </cell>
          <cell r="DI650">
            <v>1100</v>
          </cell>
          <cell r="DJ650">
            <v>5060</v>
          </cell>
          <cell r="DK650">
            <v>11478</v>
          </cell>
          <cell r="DL650">
            <v>11478</v>
          </cell>
          <cell r="DM650">
            <v>11478</v>
          </cell>
          <cell r="DN650">
            <v>11478</v>
          </cell>
          <cell r="DO650">
            <v>11478</v>
          </cell>
          <cell r="DP650">
            <v>11478</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Справочники"/>
      <sheetName val=""/>
      <sheetName val="AHEPS"/>
      <sheetName val="OshHPP"/>
      <sheetName val="BHPP"/>
      <sheetName val="XREF"/>
      <sheetName val="COS"/>
      <sheetName val="ГК лохл"/>
      <sheetName val="Q2 EXPECTED"/>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C7">
            <v>0</v>
          </cell>
          <cell r="D7">
            <v>0</v>
          </cell>
          <cell r="E7">
            <v>0</v>
          </cell>
          <cell r="F7">
            <v>0</v>
          </cell>
          <cell r="G7">
            <v>0</v>
          </cell>
          <cell r="H7">
            <v>0</v>
          </cell>
          <cell r="I7">
            <v>0</v>
          </cell>
          <cell r="J7">
            <v>0</v>
          </cell>
          <cell r="K7">
            <v>0</v>
          </cell>
          <cell r="L7">
            <v>0</v>
          </cell>
          <cell r="M7">
            <v>0</v>
          </cell>
          <cell r="N7">
            <v>0</v>
          </cell>
        </row>
        <row r="8">
          <cell r="A8" t="str">
            <v xml:space="preserve">     -нефти</v>
          </cell>
          <cell r="B8" t="str">
            <v>тн</v>
          </cell>
          <cell r="C8">
            <v>0</v>
          </cell>
          <cell r="D8">
            <v>0</v>
          </cell>
          <cell r="E8">
            <v>0</v>
          </cell>
          <cell r="F8">
            <v>0</v>
          </cell>
          <cell r="G8">
            <v>0</v>
          </cell>
          <cell r="H8">
            <v>0</v>
          </cell>
          <cell r="I8">
            <v>0</v>
          </cell>
          <cell r="J8">
            <v>0</v>
          </cell>
          <cell r="K8">
            <v>0</v>
          </cell>
          <cell r="L8">
            <v>0</v>
          </cell>
          <cell r="M8">
            <v>0</v>
          </cell>
          <cell r="N8">
            <v>0</v>
          </cell>
        </row>
        <row r="9">
          <cell r="A9" t="str">
            <v>Расход эл.энергии на:</v>
          </cell>
        </row>
        <row r="10">
          <cell r="A10" t="str">
            <v xml:space="preserve">     -на 1 тн нефти</v>
          </cell>
          <cell r="B10" t="str">
            <v>квтч/тн</v>
          </cell>
          <cell r="C10">
            <v>0</v>
          </cell>
          <cell r="D10">
            <v>0</v>
          </cell>
          <cell r="E10">
            <v>0</v>
          </cell>
          <cell r="F10">
            <v>0</v>
          </cell>
          <cell r="G10">
            <v>0</v>
          </cell>
          <cell r="H10">
            <v>0</v>
          </cell>
          <cell r="I10">
            <v>0</v>
          </cell>
          <cell r="J10">
            <v>0</v>
          </cell>
          <cell r="K10">
            <v>0</v>
          </cell>
          <cell r="L10">
            <v>0</v>
          </cell>
          <cell r="M10">
            <v>0</v>
          </cell>
          <cell r="N10">
            <v>0</v>
          </cell>
        </row>
        <row r="11">
          <cell r="A11" t="str">
            <v xml:space="preserve">     -на 1 тн жидкости</v>
          </cell>
          <cell r="B11" t="str">
            <v>квтч/тн</v>
          </cell>
          <cell r="C11">
            <v>0</v>
          </cell>
          <cell r="D11">
            <v>0</v>
          </cell>
          <cell r="E11">
            <v>0</v>
          </cell>
          <cell r="F11">
            <v>0</v>
          </cell>
          <cell r="G11">
            <v>0</v>
          </cell>
          <cell r="H11">
            <v>0</v>
          </cell>
          <cell r="I11">
            <v>0</v>
          </cell>
          <cell r="J11">
            <v>0</v>
          </cell>
          <cell r="K11">
            <v>0</v>
          </cell>
          <cell r="L11">
            <v>0</v>
          </cell>
          <cell r="M11">
            <v>0</v>
          </cell>
          <cell r="N11">
            <v>0</v>
          </cell>
        </row>
        <row r="12">
          <cell r="A12" t="str">
            <v>Общий расход энергии</v>
          </cell>
          <cell r="B12" t="str">
            <v>тыс.квтч</v>
          </cell>
          <cell r="C12">
            <v>0</v>
          </cell>
          <cell r="D12">
            <v>0</v>
          </cell>
          <cell r="E12">
            <v>0</v>
          </cell>
          <cell r="F12">
            <v>0</v>
          </cell>
          <cell r="G12">
            <v>0</v>
          </cell>
          <cell r="H12">
            <v>0</v>
          </cell>
          <cell r="I12">
            <v>0</v>
          </cell>
          <cell r="J12">
            <v>0</v>
          </cell>
          <cell r="K12">
            <v>0</v>
          </cell>
          <cell r="L12">
            <v>0</v>
          </cell>
          <cell r="M12">
            <v>0</v>
          </cell>
          <cell r="N12">
            <v>0</v>
          </cell>
        </row>
        <row r="13">
          <cell r="A13" t="str">
            <v>Стоимость 1 квтч</v>
          </cell>
          <cell r="B13" t="str">
            <v>руб.</v>
          </cell>
          <cell r="C13">
            <v>0</v>
          </cell>
          <cell r="D13">
            <v>0</v>
          </cell>
          <cell r="E13">
            <v>0</v>
          </cell>
          <cell r="F13">
            <v>0</v>
          </cell>
          <cell r="G13">
            <v>0</v>
          </cell>
          <cell r="H13">
            <v>0</v>
          </cell>
          <cell r="I13">
            <v>0</v>
          </cell>
          <cell r="J13">
            <v>0</v>
          </cell>
          <cell r="K13">
            <v>0</v>
          </cell>
          <cell r="L13">
            <v>0</v>
          </cell>
          <cell r="M13">
            <v>0</v>
          </cell>
          <cell r="N13">
            <v>0</v>
          </cell>
        </row>
        <row r="14">
          <cell r="A14" t="str">
            <v>ВСЕГО энергетических затрат</v>
          </cell>
          <cell r="B14" t="str">
            <v>млн.руб</v>
          </cell>
          <cell r="C14">
            <v>0</v>
          </cell>
          <cell r="D14">
            <v>0</v>
          </cell>
          <cell r="E14">
            <v>0</v>
          </cell>
          <cell r="F14">
            <v>0</v>
          </cell>
          <cell r="G14">
            <v>0</v>
          </cell>
          <cell r="H14">
            <v>0</v>
          </cell>
          <cell r="I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C16">
            <v>0</v>
          </cell>
          <cell r="D16">
            <v>0</v>
          </cell>
          <cell r="E16">
            <v>0</v>
          </cell>
          <cell r="F16">
            <v>0</v>
          </cell>
          <cell r="G16">
            <v>0</v>
          </cell>
          <cell r="H16">
            <v>0</v>
          </cell>
          <cell r="I16">
            <v>0</v>
          </cell>
          <cell r="J16">
            <v>0</v>
          </cell>
          <cell r="K16">
            <v>0</v>
          </cell>
          <cell r="L16">
            <v>0</v>
          </cell>
          <cell r="M16">
            <v>0</v>
          </cell>
          <cell r="N16">
            <v>0</v>
          </cell>
        </row>
        <row r="17">
          <cell r="A17" t="str">
            <v xml:space="preserve">     -на 1 тн жидкости</v>
          </cell>
          <cell r="B17" t="str">
            <v>руб.</v>
          </cell>
          <cell r="C17">
            <v>0</v>
          </cell>
          <cell r="D17">
            <v>0</v>
          </cell>
          <cell r="E17">
            <v>0</v>
          </cell>
          <cell r="F17">
            <v>0</v>
          </cell>
          <cell r="G17">
            <v>0</v>
          </cell>
          <cell r="H17">
            <v>0</v>
          </cell>
          <cell r="I17">
            <v>0</v>
          </cell>
          <cell r="J17">
            <v>0</v>
          </cell>
          <cell r="K17">
            <v>0</v>
          </cell>
          <cell r="L17">
            <v>0</v>
          </cell>
          <cell r="M17">
            <v>0</v>
          </cell>
          <cell r="N17">
            <v>0</v>
          </cell>
        </row>
        <row r="18">
          <cell r="A18" t="str">
            <v>Реактивная мощность</v>
          </cell>
          <cell r="B18" t="str">
            <v>млн.руб</v>
          </cell>
          <cell r="C18">
            <v>0</v>
          </cell>
          <cell r="D18">
            <v>0</v>
          </cell>
          <cell r="E18">
            <v>0</v>
          </cell>
          <cell r="F18">
            <v>0</v>
          </cell>
          <cell r="G18">
            <v>0</v>
          </cell>
          <cell r="H18">
            <v>0</v>
          </cell>
          <cell r="I18">
            <v>0</v>
          </cell>
          <cell r="J18">
            <v>0</v>
          </cell>
          <cell r="K18">
            <v>0</v>
          </cell>
          <cell r="L18">
            <v>0</v>
          </cell>
          <cell r="M18">
            <v>0</v>
          </cell>
          <cell r="N18">
            <v>0</v>
          </cell>
        </row>
        <row r="32">
          <cell r="A32" t="str">
            <v>Добыча  Э В Н</v>
          </cell>
          <cell r="B32">
            <v>0</v>
          </cell>
          <cell r="C32">
            <v>0</v>
          </cell>
          <cell r="D32" t="e">
            <v>#DIV/0!</v>
          </cell>
          <cell r="E32" t="e">
            <v>#DIV/0!</v>
          </cell>
          <cell r="F32">
            <v>0</v>
          </cell>
          <cell r="G32">
            <v>0</v>
          </cell>
          <cell r="H32" t="e">
            <v>#DIV/0!</v>
          </cell>
          <cell r="I32" t="e">
            <v>#DIV/0!</v>
          </cell>
          <cell r="J32">
            <v>0</v>
          </cell>
          <cell r="K32">
            <v>0</v>
          </cell>
          <cell r="L32">
            <v>0</v>
          </cell>
          <cell r="M32">
            <v>0</v>
          </cell>
          <cell r="N32">
            <v>0</v>
          </cell>
          <cell r="O32" t="e">
            <v>#DIV/0!</v>
          </cell>
          <cell r="P32" t="e">
            <v>#DIV/0!</v>
          </cell>
          <cell r="Q32">
            <v>0</v>
          </cell>
          <cell r="R32">
            <v>0</v>
          </cell>
        </row>
        <row r="33">
          <cell r="A33" t="str">
            <v xml:space="preserve">     -жидкости</v>
          </cell>
          <cell r="B33" t="str">
            <v>тн</v>
          </cell>
          <cell r="C33">
            <v>0</v>
          </cell>
          <cell r="D33">
            <v>0</v>
          </cell>
          <cell r="E33" t="e">
            <v>#DIV/0!</v>
          </cell>
          <cell r="F33">
            <v>0</v>
          </cell>
          <cell r="G33">
            <v>0</v>
          </cell>
          <cell r="H33" t="e">
            <v>#DIV/0!</v>
          </cell>
          <cell r="I33" t="e">
            <v>#DIV/0!</v>
          </cell>
          <cell r="J33" t="e">
            <v>#DIV/0!</v>
          </cell>
          <cell r="K33">
            <v>0</v>
          </cell>
          <cell r="L33">
            <v>0</v>
          </cell>
          <cell r="M33">
            <v>0</v>
          </cell>
          <cell r="N33">
            <v>0</v>
          </cell>
          <cell r="O33" t="e">
            <v>#DIV/0!</v>
          </cell>
          <cell r="P33" t="e">
            <v>#DIV/0!</v>
          </cell>
          <cell r="Q33">
            <v>0</v>
          </cell>
          <cell r="R33">
            <v>0</v>
          </cell>
        </row>
        <row r="34">
          <cell r="A34" t="str">
            <v xml:space="preserve">     -нефти</v>
          </cell>
          <cell r="B34" t="str">
            <v>тн</v>
          </cell>
          <cell r="C34">
            <v>0</v>
          </cell>
          <cell r="D34">
            <v>0</v>
          </cell>
          <cell r="E34" t="e">
            <v>#DIV/0!</v>
          </cell>
          <cell r="F34">
            <v>0</v>
          </cell>
          <cell r="G34">
            <v>0</v>
          </cell>
          <cell r="H34" t="e">
            <v>#DIV/0!</v>
          </cell>
          <cell r="I34" t="e">
            <v>#DIV/0!</v>
          </cell>
          <cell r="J34" t="e">
            <v>#DIV/0!</v>
          </cell>
          <cell r="K34">
            <v>0</v>
          </cell>
          <cell r="L34">
            <v>0</v>
          </cell>
          <cell r="M34">
            <v>0</v>
          </cell>
          <cell r="N34">
            <v>0</v>
          </cell>
          <cell r="O34" t="e">
            <v>#DIV/0!</v>
          </cell>
          <cell r="P34" t="e">
            <v>#DIV/0!</v>
          </cell>
          <cell r="Q34">
            <v>0</v>
          </cell>
          <cell r="R34">
            <v>0</v>
          </cell>
        </row>
        <row r="35">
          <cell r="A35" t="str">
            <v>Расход эл.энергии на:</v>
          </cell>
          <cell r="B35">
            <v>0</v>
          </cell>
          <cell r="C35">
            <v>0</v>
          </cell>
          <cell r="D35" t="e">
            <v>#DIV/0!</v>
          </cell>
          <cell r="E35" t="e">
            <v>#DIV/0!</v>
          </cell>
          <cell r="F35">
            <v>0</v>
          </cell>
          <cell r="G35">
            <v>0</v>
          </cell>
          <cell r="H35" t="e">
            <v>#DIV/0!</v>
          </cell>
          <cell r="I35" t="e">
            <v>#DIV/0!</v>
          </cell>
          <cell r="J35">
            <v>0</v>
          </cell>
          <cell r="K35">
            <v>0</v>
          </cell>
          <cell r="L35">
            <v>0</v>
          </cell>
          <cell r="M35">
            <v>0</v>
          </cell>
          <cell r="N35">
            <v>0</v>
          </cell>
          <cell r="O35" t="e">
            <v>#DIV/0!</v>
          </cell>
          <cell r="P35" t="e">
            <v>#DIV/0!</v>
          </cell>
          <cell r="Q35">
            <v>0</v>
          </cell>
          <cell r="R35">
            <v>0</v>
          </cell>
        </row>
        <row r="36">
          <cell r="A36" t="str">
            <v xml:space="preserve">     -на 1 тн нефти</v>
          </cell>
          <cell r="B36" t="str">
            <v>квтч/тн</v>
          </cell>
          <cell r="C36">
            <v>0</v>
          </cell>
          <cell r="D36">
            <v>0</v>
          </cell>
          <cell r="E36" t="e">
            <v>#DIV/0!</v>
          </cell>
          <cell r="F36">
            <v>0</v>
          </cell>
          <cell r="G36">
            <v>0</v>
          </cell>
          <cell r="H36" t="e">
            <v>#DIV/0!</v>
          </cell>
          <cell r="I36" t="e">
            <v>#DIV/0!</v>
          </cell>
          <cell r="J36" t="e">
            <v>#DIV/0!</v>
          </cell>
          <cell r="K36">
            <v>0</v>
          </cell>
          <cell r="L36">
            <v>0</v>
          </cell>
          <cell r="M36">
            <v>0</v>
          </cell>
          <cell r="N36">
            <v>0</v>
          </cell>
          <cell r="O36" t="e">
            <v>#DIV/0!</v>
          </cell>
          <cell r="P36" t="e">
            <v>#DIV/0!</v>
          </cell>
          <cell r="Q36">
            <v>0</v>
          </cell>
          <cell r="R36">
            <v>0</v>
          </cell>
        </row>
        <row r="37">
          <cell r="A37" t="str">
            <v xml:space="preserve">     -на 1 тн жидкости</v>
          </cell>
          <cell r="B37" t="str">
            <v>квтч/тн</v>
          </cell>
          <cell r="C37">
            <v>0</v>
          </cell>
          <cell r="D37">
            <v>0</v>
          </cell>
          <cell r="E37" t="e">
            <v>#DIV/0!</v>
          </cell>
          <cell r="F37">
            <v>0</v>
          </cell>
          <cell r="G37">
            <v>0</v>
          </cell>
          <cell r="H37" t="e">
            <v>#DIV/0!</v>
          </cell>
          <cell r="I37" t="e">
            <v>#DIV/0!</v>
          </cell>
          <cell r="J37" t="e">
            <v>#DIV/0!</v>
          </cell>
          <cell r="K37">
            <v>0</v>
          </cell>
          <cell r="L37">
            <v>0</v>
          </cell>
          <cell r="M37">
            <v>0</v>
          </cell>
          <cell r="N37">
            <v>0</v>
          </cell>
          <cell r="O37" t="e">
            <v>#DIV/0!</v>
          </cell>
          <cell r="P37" t="e">
            <v>#DIV/0!</v>
          </cell>
          <cell r="Q37">
            <v>0</v>
          </cell>
          <cell r="R37">
            <v>0</v>
          </cell>
        </row>
        <row r="38">
          <cell r="A38" t="str">
            <v>Общий расход энергии</v>
          </cell>
          <cell r="B38" t="str">
            <v>тыс.квтч</v>
          </cell>
          <cell r="C38">
            <v>0</v>
          </cell>
          <cell r="D38">
            <v>0</v>
          </cell>
          <cell r="E38" t="e">
            <v>#DIV/0!</v>
          </cell>
          <cell r="F38">
            <v>0</v>
          </cell>
          <cell r="G38">
            <v>0</v>
          </cell>
          <cell r="H38" t="e">
            <v>#DIV/0!</v>
          </cell>
          <cell r="I38" t="e">
            <v>#DIV/0!</v>
          </cell>
          <cell r="J38" t="e">
            <v>#DIV/0!</v>
          </cell>
          <cell r="K38">
            <v>0</v>
          </cell>
          <cell r="L38">
            <v>0</v>
          </cell>
          <cell r="M38">
            <v>0</v>
          </cell>
          <cell r="N38">
            <v>0</v>
          </cell>
          <cell r="O38" t="e">
            <v>#DIV/0!</v>
          </cell>
          <cell r="P38" t="e">
            <v>#DIV/0!</v>
          </cell>
          <cell r="Q38">
            <v>0</v>
          </cell>
          <cell r="R38">
            <v>0</v>
          </cell>
        </row>
        <row r="39">
          <cell r="A39" t="str">
            <v>Стоимость 1 квтч</v>
          </cell>
          <cell r="B39" t="str">
            <v>руб.</v>
          </cell>
          <cell r="C39">
            <v>0</v>
          </cell>
          <cell r="D39">
            <v>0</v>
          </cell>
          <cell r="E39" t="e">
            <v>#DIV/0!</v>
          </cell>
          <cell r="F39">
            <v>0</v>
          </cell>
          <cell r="G39">
            <v>0</v>
          </cell>
          <cell r="H39" t="e">
            <v>#DIV/0!</v>
          </cell>
          <cell r="I39" t="e">
            <v>#DIV/0!</v>
          </cell>
          <cell r="J39" t="e">
            <v>#DIV/0!</v>
          </cell>
          <cell r="K39">
            <v>0</v>
          </cell>
          <cell r="L39">
            <v>0</v>
          </cell>
          <cell r="M39">
            <v>0</v>
          </cell>
          <cell r="N39">
            <v>0</v>
          </cell>
          <cell r="O39" t="e">
            <v>#DIV/0!</v>
          </cell>
          <cell r="P39" t="e">
            <v>#DIV/0!</v>
          </cell>
          <cell r="Q39">
            <v>0</v>
          </cell>
          <cell r="R39">
            <v>0</v>
          </cell>
        </row>
        <row r="40">
          <cell r="A40" t="str">
            <v>ВСЕГО энергетических затрат</v>
          </cell>
          <cell r="B40" t="str">
            <v>млн.руб</v>
          </cell>
          <cell r="C40">
            <v>0</v>
          </cell>
          <cell r="D40">
            <v>0</v>
          </cell>
          <cell r="E40" t="e">
            <v>#DIV/0!</v>
          </cell>
          <cell r="F40">
            <v>0</v>
          </cell>
          <cell r="G40">
            <v>0</v>
          </cell>
          <cell r="H40" t="e">
            <v>#DIV/0!</v>
          </cell>
          <cell r="I40" t="e">
            <v>#DIV/0!</v>
          </cell>
          <cell r="J40" t="e">
            <v>#DIV/0!</v>
          </cell>
          <cell r="K40">
            <v>0</v>
          </cell>
          <cell r="L40">
            <v>0</v>
          </cell>
          <cell r="M40">
            <v>0</v>
          </cell>
          <cell r="N40">
            <v>0</v>
          </cell>
          <cell r="O40" t="e">
            <v>#DIV/0!</v>
          </cell>
          <cell r="P40" t="e">
            <v>#DIV/0!</v>
          </cell>
          <cell r="Q40">
            <v>0</v>
          </cell>
          <cell r="R40">
            <v>0</v>
          </cell>
        </row>
        <row r="41">
          <cell r="A41" t="str">
            <v>Стоимость эл.энергии на :</v>
          </cell>
          <cell r="B41">
            <v>0</v>
          </cell>
          <cell r="C41">
            <v>0</v>
          </cell>
          <cell r="D41" t="e">
            <v>#DIV/0!</v>
          </cell>
          <cell r="E41" t="e">
            <v>#DIV/0!</v>
          </cell>
          <cell r="F41">
            <v>0</v>
          </cell>
          <cell r="G41">
            <v>0</v>
          </cell>
          <cell r="H41" t="e">
            <v>#DIV/0!</v>
          </cell>
          <cell r="I41" t="e">
            <v>#DIV/0!</v>
          </cell>
          <cell r="J41">
            <v>0</v>
          </cell>
          <cell r="K41">
            <v>0</v>
          </cell>
          <cell r="L41">
            <v>0</v>
          </cell>
          <cell r="M41">
            <v>0</v>
          </cell>
          <cell r="N41">
            <v>0</v>
          </cell>
          <cell r="O41" t="e">
            <v>#DIV/0!</v>
          </cell>
          <cell r="P41" t="e">
            <v>#DIV/0!</v>
          </cell>
          <cell r="Q41">
            <v>0</v>
          </cell>
          <cell r="R41">
            <v>0</v>
          </cell>
        </row>
        <row r="42">
          <cell r="A42" t="str">
            <v xml:space="preserve">     -на 1 тн нефти</v>
          </cell>
          <cell r="B42" t="str">
            <v>руб.</v>
          </cell>
          <cell r="C42">
            <v>0</v>
          </cell>
          <cell r="D42">
            <v>0</v>
          </cell>
          <cell r="E42" t="e">
            <v>#DIV/0!</v>
          </cell>
          <cell r="F42">
            <v>0</v>
          </cell>
          <cell r="G42">
            <v>0</v>
          </cell>
          <cell r="H42" t="e">
            <v>#DIV/0!</v>
          </cell>
          <cell r="I42" t="e">
            <v>#DIV/0!</v>
          </cell>
          <cell r="J42" t="e">
            <v>#DIV/0!</v>
          </cell>
          <cell r="K42">
            <v>0</v>
          </cell>
          <cell r="L42">
            <v>0</v>
          </cell>
          <cell r="M42">
            <v>0</v>
          </cell>
          <cell r="N42">
            <v>0</v>
          </cell>
          <cell r="O42" t="e">
            <v>#DIV/0!</v>
          </cell>
          <cell r="P42" t="e">
            <v>#DIV/0!</v>
          </cell>
          <cell r="Q42">
            <v>0</v>
          </cell>
          <cell r="R42">
            <v>0</v>
          </cell>
        </row>
        <row r="43">
          <cell r="A43" t="str">
            <v xml:space="preserve">     -на 1 тн жидкости</v>
          </cell>
          <cell r="B43" t="str">
            <v>руб.</v>
          </cell>
          <cell r="C43">
            <v>0</v>
          </cell>
          <cell r="D43">
            <v>0</v>
          </cell>
          <cell r="E43" t="e">
            <v>#DIV/0!</v>
          </cell>
          <cell r="F43">
            <v>0</v>
          </cell>
          <cell r="G43">
            <v>0</v>
          </cell>
          <cell r="H43" t="e">
            <v>#DIV/0!</v>
          </cell>
          <cell r="I43" t="e">
            <v>#DIV/0!</v>
          </cell>
          <cell r="J43" t="e">
            <v>#DIV/0!</v>
          </cell>
          <cell r="K43">
            <v>0</v>
          </cell>
          <cell r="L43">
            <v>0</v>
          </cell>
          <cell r="M43">
            <v>0</v>
          </cell>
          <cell r="N43">
            <v>0</v>
          </cell>
          <cell r="O43" t="e">
            <v>#DIV/0!</v>
          </cell>
          <cell r="P43" t="e">
            <v>#DIV/0!</v>
          </cell>
          <cell r="Q43">
            <v>0</v>
          </cell>
          <cell r="R43">
            <v>0</v>
          </cell>
        </row>
        <row r="44">
          <cell r="A44" t="str">
            <v>Реактивная мощность</v>
          </cell>
          <cell r="B44" t="str">
            <v>тыс.руб.</v>
          </cell>
          <cell r="C44">
            <v>0</v>
          </cell>
          <cell r="D44">
            <v>0</v>
          </cell>
          <cell r="E44" t="e">
            <v>#DIV/0!</v>
          </cell>
          <cell r="F44">
            <v>0</v>
          </cell>
          <cell r="G44">
            <v>0</v>
          </cell>
          <cell r="H44" t="e">
            <v>#DIV/0!</v>
          </cell>
          <cell r="I44" t="e">
            <v>#DIV/0!</v>
          </cell>
          <cell r="J44" t="e">
            <v>#DIV/0!</v>
          </cell>
          <cell r="K44">
            <v>0</v>
          </cell>
          <cell r="L44">
            <v>0</v>
          </cell>
          <cell r="M44">
            <v>0</v>
          </cell>
          <cell r="N44">
            <v>0</v>
          </cell>
          <cell r="O44" t="e">
            <v>#DIV/0!</v>
          </cell>
          <cell r="P44" t="e">
            <v>#DIV/0!</v>
          </cell>
          <cell r="Q44">
            <v>0</v>
          </cell>
          <cell r="R44">
            <v>0</v>
          </cell>
        </row>
        <row r="45">
          <cell r="A45" t="str">
            <v>Добыча  струйными насосоми</v>
          </cell>
          <cell r="B45">
            <v>0</v>
          </cell>
          <cell r="C45">
            <v>0</v>
          </cell>
          <cell r="D45" t="e">
            <v>#DIV/0!</v>
          </cell>
          <cell r="E45" t="e">
            <v>#DIV/0!</v>
          </cell>
          <cell r="F45">
            <v>0</v>
          </cell>
          <cell r="G45">
            <v>0</v>
          </cell>
          <cell r="H45" t="e">
            <v>#DIV/0!</v>
          </cell>
          <cell r="I45" t="e">
            <v>#DIV/0!</v>
          </cell>
          <cell r="J45">
            <v>0</v>
          </cell>
          <cell r="K45">
            <v>0</v>
          </cell>
          <cell r="L45">
            <v>0</v>
          </cell>
          <cell r="M45">
            <v>0</v>
          </cell>
          <cell r="N45">
            <v>0</v>
          </cell>
          <cell r="O45" t="e">
            <v>#DIV/0!</v>
          </cell>
          <cell r="P45" t="e">
            <v>#DIV/0!</v>
          </cell>
          <cell r="Q45">
            <v>0</v>
          </cell>
          <cell r="R45">
            <v>0</v>
          </cell>
        </row>
        <row r="46">
          <cell r="A46" t="str">
            <v xml:space="preserve">     -жидкости</v>
          </cell>
          <cell r="B46" t="str">
            <v>тн</v>
          </cell>
          <cell r="C46">
            <v>0</v>
          </cell>
          <cell r="D46">
            <v>0</v>
          </cell>
          <cell r="E46" t="e">
            <v>#DIV/0!</v>
          </cell>
          <cell r="F46">
            <v>0</v>
          </cell>
          <cell r="G46">
            <v>0</v>
          </cell>
          <cell r="H46" t="e">
            <v>#DIV/0!</v>
          </cell>
          <cell r="I46" t="e">
            <v>#DIV/0!</v>
          </cell>
          <cell r="J46" t="e">
            <v>#DIV/0!</v>
          </cell>
          <cell r="K46">
            <v>0</v>
          </cell>
          <cell r="L46">
            <v>0</v>
          </cell>
          <cell r="M46">
            <v>0</v>
          </cell>
          <cell r="N46">
            <v>0</v>
          </cell>
          <cell r="O46" t="e">
            <v>#DIV/0!</v>
          </cell>
          <cell r="P46" t="e">
            <v>#DIV/0!</v>
          </cell>
          <cell r="Q46">
            <v>0</v>
          </cell>
          <cell r="R46">
            <v>0</v>
          </cell>
        </row>
        <row r="47">
          <cell r="A47" t="str">
            <v xml:space="preserve">     -нефти</v>
          </cell>
          <cell r="B47" t="str">
            <v>тн</v>
          </cell>
          <cell r="C47">
            <v>0</v>
          </cell>
          <cell r="D47">
            <v>0</v>
          </cell>
          <cell r="E47" t="e">
            <v>#DIV/0!</v>
          </cell>
          <cell r="F47">
            <v>0</v>
          </cell>
          <cell r="G47">
            <v>0</v>
          </cell>
          <cell r="H47" t="e">
            <v>#DIV/0!</v>
          </cell>
          <cell r="I47" t="e">
            <v>#DIV/0!</v>
          </cell>
          <cell r="J47" t="e">
            <v>#DIV/0!</v>
          </cell>
          <cell r="K47">
            <v>0</v>
          </cell>
          <cell r="L47">
            <v>0</v>
          </cell>
          <cell r="M47">
            <v>0</v>
          </cell>
          <cell r="N47">
            <v>0</v>
          </cell>
          <cell r="O47" t="e">
            <v>#DIV/0!</v>
          </cell>
          <cell r="P47" t="e">
            <v>#DIV/0!</v>
          </cell>
          <cell r="Q47">
            <v>0</v>
          </cell>
          <cell r="R47">
            <v>0</v>
          </cell>
        </row>
        <row r="48">
          <cell r="A48" t="str">
            <v>Расход эл.энергии на:</v>
          </cell>
          <cell r="B48">
            <v>0</v>
          </cell>
          <cell r="C48">
            <v>0</v>
          </cell>
          <cell r="D48" t="e">
            <v>#DIV/0!</v>
          </cell>
          <cell r="E48" t="e">
            <v>#DIV/0!</v>
          </cell>
          <cell r="F48">
            <v>0</v>
          </cell>
          <cell r="G48">
            <v>0</v>
          </cell>
          <cell r="H48" t="e">
            <v>#DIV/0!</v>
          </cell>
          <cell r="I48" t="e">
            <v>#DIV/0!</v>
          </cell>
          <cell r="J48">
            <v>0</v>
          </cell>
          <cell r="K48">
            <v>0</v>
          </cell>
          <cell r="L48">
            <v>0</v>
          </cell>
          <cell r="M48">
            <v>0</v>
          </cell>
          <cell r="N48">
            <v>0</v>
          </cell>
          <cell r="O48" t="e">
            <v>#DIV/0!</v>
          </cell>
          <cell r="P48" t="e">
            <v>#DIV/0!</v>
          </cell>
          <cell r="Q48">
            <v>0</v>
          </cell>
          <cell r="R48">
            <v>0</v>
          </cell>
        </row>
        <row r="49">
          <cell r="A49" t="str">
            <v xml:space="preserve">     -на 1 тн нефти</v>
          </cell>
          <cell r="B49" t="str">
            <v>квтч/тн</v>
          </cell>
          <cell r="C49">
            <v>0</v>
          </cell>
          <cell r="D49">
            <v>0</v>
          </cell>
          <cell r="E49" t="e">
            <v>#DIV/0!</v>
          </cell>
          <cell r="F49">
            <v>0</v>
          </cell>
          <cell r="G49">
            <v>0</v>
          </cell>
          <cell r="H49" t="e">
            <v>#DIV/0!</v>
          </cell>
          <cell r="I49" t="e">
            <v>#DIV/0!</v>
          </cell>
          <cell r="J49" t="e">
            <v>#DIV/0!</v>
          </cell>
          <cell r="K49">
            <v>0</v>
          </cell>
          <cell r="L49">
            <v>0</v>
          </cell>
          <cell r="M49">
            <v>0</v>
          </cell>
          <cell r="N49">
            <v>0</v>
          </cell>
          <cell r="O49" t="e">
            <v>#DIV/0!</v>
          </cell>
          <cell r="P49" t="e">
            <v>#DIV/0!</v>
          </cell>
          <cell r="Q49">
            <v>0</v>
          </cell>
          <cell r="R49">
            <v>0</v>
          </cell>
        </row>
        <row r="50">
          <cell r="A50" t="str">
            <v xml:space="preserve">     -на 1 тн жидкости</v>
          </cell>
          <cell r="B50" t="str">
            <v>квтч/тн</v>
          </cell>
          <cell r="C50">
            <v>0</v>
          </cell>
          <cell r="D50">
            <v>0</v>
          </cell>
          <cell r="E50" t="e">
            <v>#DIV/0!</v>
          </cell>
          <cell r="F50">
            <v>0</v>
          </cell>
          <cell r="G50">
            <v>0</v>
          </cell>
          <cell r="H50" t="e">
            <v>#DIV/0!</v>
          </cell>
          <cell r="I50" t="e">
            <v>#DIV/0!</v>
          </cell>
          <cell r="J50" t="e">
            <v>#DIV/0!</v>
          </cell>
          <cell r="K50">
            <v>0</v>
          </cell>
          <cell r="L50">
            <v>0</v>
          </cell>
          <cell r="M50">
            <v>0</v>
          </cell>
          <cell r="N50">
            <v>0</v>
          </cell>
          <cell r="O50" t="e">
            <v>#DIV/0!</v>
          </cell>
          <cell r="P50" t="e">
            <v>#DIV/0!</v>
          </cell>
          <cell r="Q50">
            <v>0</v>
          </cell>
          <cell r="R50">
            <v>0</v>
          </cell>
        </row>
        <row r="51">
          <cell r="A51" t="str">
            <v>Общий расход энергии</v>
          </cell>
          <cell r="B51" t="str">
            <v>тыс.квтч</v>
          </cell>
          <cell r="C51">
            <v>0</v>
          </cell>
          <cell r="D51">
            <v>0</v>
          </cell>
          <cell r="E51" t="e">
            <v>#DIV/0!</v>
          </cell>
          <cell r="F51">
            <v>0</v>
          </cell>
          <cell r="G51">
            <v>0</v>
          </cell>
          <cell r="H51" t="e">
            <v>#DIV/0!</v>
          </cell>
          <cell r="I51" t="e">
            <v>#DIV/0!</v>
          </cell>
          <cell r="J51" t="e">
            <v>#DIV/0!</v>
          </cell>
          <cell r="K51">
            <v>0</v>
          </cell>
          <cell r="L51">
            <v>0</v>
          </cell>
          <cell r="M51">
            <v>0</v>
          </cell>
          <cell r="N51">
            <v>0</v>
          </cell>
          <cell r="O51" t="e">
            <v>#DIV/0!</v>
          </cell>
          <cell r="P51" t="e">
            <v>#DIV/0!</v>
          </cell>
          <cell r="Q51">
            <v>0</v>
          </cell>
          <cell r="R51">
            <v>0</v>
          </cell>
        </row>
        <row r="52">
          <cell r="A52" t="str">
            <v>Стоимость 1 квтч</v>
          </cell>
          <cell r="B52" t="str">
            <v>руб.</v>
          </cell>
          <cell r="C52">
            <v>0</v>
          </cell>
          <cell r="D52">
            <v>0</v>
          </cell>
          <cell r="E52" t="e">
            <v>#DIV/0!</v>
          </cell>
          <cell r="F52">
            <v>0</v>
          </cell>
          <cell r="G52">
            <v>0</v>
          </cell>
          <cell r="H52" t="e">
            <v>#DIV/0!</v>
          </cell>
          <cell r="I52" t="e">
            <v>#DIV/0!</v>
          </cell>
          <cell r="J52" t="e">
            <v>#DIV/0!</v>
          </cell>
          <cell r="K52">
            <v>0</v>
          </cell>
          <cell r="L52">
            <v>0</v>
          </cell>
          <cell r="M52">
            <v>0</v>
          </cell>
          <cell r="N52">
            <v>0</v>
          </cell>
          <cell r="O52" t="e">
            <v>#DIV/0!</v>
          </cell>
          <cell r="P52" t="e">
            <v>#DIV/0!</v>
          </cell>
          <cell r="Q52">
            <v>0</v>
          </cell>
          <cell r="R52">
            <v>0</v>
          </cell>
        </row>
        <row r="53">
          <cell r="A53" t="str">
            <v>ВСЕГО энергетических затрат</v>
          </cell>
          <cell r="B53" t="str">
            <v>тыс.руб.</v>
          </cell>
          <cell r="C53">
            <v>0</v>
          </cell>
          <cell r="D53">
            <v>0</v>
          </cell>
          <cell r="E53" t="e">
            <v>#DIV/0!</v>
          </cell>
          <cell r="F53">
            <v>0</v>
          </cell>
          <cell r="G53">
            <v>0</v>
          </cell>
          <cell r="H53" t="e">
            <v>#DIV/0!</v>
          </cell>
          <cell r="I53" t="e">
            <v>#DIV/0!</v>
          </cell>
          <cell r="J53" t="e">
            <v>#DIV/0!</v>
          </cell>
          <cell r="K53">
            <v>0</v>
          </cell>
          <cell r="L53">
            <v>0</v>
          </cell>
          <cell r="M53">
            <v>0</v>
          </cell>
          <cell r="N53">
            <v>0</v>
          </cell>
          <cell r="O53" t="e">
            <v>#DIV/0!</v>
          </cell>
          <cell r="P53" t="e">
            <v>#DIV/0!</v>
          </cell>
          <cell r="Q53">
            <v>0</v>
          </cell>
          <cell r="R53">
            <v>0</v>
          </cell>
        </row>
        <row r="54">
          <cell r="A54" t="str">
            <v>Стоимость эл.энергии на :</v>
          </cell>
          <cell r="B54">
            <v>0</v>
          </cell>
          <cell r="C54">
            <v>0</v>
          </cell>
          <cell r="D54" t="e">
            <v>#DIV/0!</v>
          </cell>
          <cell r="E54" t="e">
            <v>#DIV/0!</v>
          </cell>
          <cell r="F54">
            <v>0</v>
          </cell>
          <cell r="G54">
            <v>0</v>
          </cell>
          <cell r="H54" t="e">
            <v>#DIV/0!</v>
          </cell>
          <cell r="I54" t="e">
            <v>#DIV/0!</v>
          </cell>
          <cell r="J54">
            <v>0</v>
          </cell>
          <cell r="K54">
            <v>0</v>
          </cell>
          <cell r="L54">
            <v>0</v>
          </cell>
          <cell r="M54">
            <v>0</v>
          </cell>
          <cell r="N54">
            <v>0</v>
          </cell>
          <cell r="O54" t="e">
            <v>#DIV/0!</v>
          </cell>
          <cell r="P54" t="e">
            <v>#DIV/0!</v>
          </cell>
          <cell r="Q54">
            <v>0</v>
          </cell>
          <cell r="R54">
            <v>0</v>
          </cell>
        </row>
        <row r="55">
          <cell r="A55" t="str">
            <v xml:space="preserve">     -на 1 тн нефти</v>
          </cell>
          <cell r="B55" t="str">
            <v>руб.</v>
          </cell>
          <cell r="C55">
            <v>0</v>
          </cell>
          <cell r="D55">
            <v>0</v>
          </cell>
          <cell r="E55" t="e">
            <v>#DIV/0!</v>
          </cell>
          <cell r="F55">
            <v>0</v>
          </cell>
          <cell r="G55">
            <v>0</v>
          </cell>
          <cell r="H55" t="e">
            <v>#DIV/0!</v>
          </cell>
          <cell r="I55" t="e">
            <v>#DIV/0!</v>
          </cell>
          <cell r="J55" t="e">
            <v>#DIV/0!</v>
          </cell>
          <cell r="K55">
            <v>0</v>
          </cell>
          <cell r="L55">
            <v>0</v>
          </cell>
          <cell r="M55">
            <v>0</v>
          </cell>
          <cell r="N55">
            <v>0</v>
          </cell>
          <cell r="O55" t="e">
            <v>#DIV/0!</v>
          </cell>
          <cell r="P55" t="e">
            <v>#DIV/0!</v>
          </cell>
          <cell r="Q55">
            <v>0</v>
          </cell>
          <cell r="R55">
            <v>0</v>
          </cell>
        </row>
        <row r="56">
          <cell r="A56" t="str">
            <v xml:space="preserve">     -на 1 тн жидкости</v>
          </cell>
          <cell r="B56" t="str">
            <v>руб.</v>
          </cell>
          <cell r="C56">
            <v>0</v>
          </cell>
          <cell r="D56">
            <v>0</v>
          </cell>
          <cell r="E56" t="e">
            <v>#DIV/0!</v>
          </cell>
          <cell r="F56">
            <v>0</v>
          </cell>
          <cell r="G56">
            <v>0</v>
          </cell>
          <cell r="H56" t="e">
            <v>#DIV/0!</v>
          </cell>
          <cell r="I56" t="e">
            <v>#DIV/0!</v>
          </cell>
          <cell r="J56" t="e">
            <v>#DIV/0!</v>
          </cell>
          <cell r="K56">
            <v>0</v>
          </cell>
          <cell r="L56">
            <v>0</v>
          </cell>
          <cell r="M56">
            <v>0</v>
          </cell>
          <cell r="N56">
            <v>0</v>
          </cell>
          <cell r="O56" t="e">
            <v>#DIV/0!</v>
          </cell>
          <cell r="P56" t="e">
            <v>#DIV/0!</v>
          </cell>
          <cell r="Q56">
            <v>0</v>
          </cell>
          <cell r="R56">
            <v>0</v>
          </cell>
        </row>
        <row r="57">
          <cell r="A57" t="str">
            <v>Услуги "Энергонефти"</v>
          </cell>
          <cell r="B57" t="str">
            <v>тыс.руб.</v>
          </cell>
          <cell r="C57">
            <v>0</v>
          </cell>
          <cell r="D57">
            <v>0</v>
          </cell>
          <cell r="E57" t="e">
            <v>#DIV/0!</v>
          </cell>
          <cell r="F57">
            <v>0</v>
          </cell>
          <cell r="G57">
            <v>0</v>
          </cell>
          <cell r="H57" t="e">
            <v>#DIV/0!</v>
          </cell>
          <cell r="I57" t="e">
            <v>#DIV/0!</v>
          </cell>
          <cell r="J57" t="e">
            <v>#DIV/0!</v>
          </cell>
          <cell r="K57">
            <v>0</v>
          </cell>
          <cell r="L57">
            <v>0</v>
          </cell>
          <cell r="M57">
            <v>0</v>
          </cell>
          <cell r="N57">
            <v>0</v>
          </cell>
          <cell r="O57" t="e">
            <v>#DIV/0!</v>
          </cell>
          <cell r="P57" t="e">
            <v>#DIV/0!</v>
          </cell>
          <cell r="Q57">
            <v>0</v>
          </cell>
          <cell r="R57">
            <v>0</v>
          </cell>
        </row>
        <row r="119">
          <cell r="A119" t="str">
            <v>Расходы по сбору и транспортировке газа</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R120">
            <v>0</v>
          </cell>
        </row>
        <row r="121">
          <cell r="B121" t="str">
            <v>Ед.</v>
          </cell>
          <cell r="C121" t="str">
            <v>1996 год</v>
          </cell>
          <cell r="D121" t="str">
            <v>1997 год</v>
          </cell>
          <cell r="E121" t="str">
            <v>1996 год</v>
          </cell>
          <cell r="F121" t="str">
            <v>1997 год</v>
          </cell>
          <cell r="G121">
            <v>0</v>
          </cell>
          <cell r="H121" t="str">
            <v>1996 год</v>
          </cell>
          <cell r="I121" t="str">
            <v>1997 год</v>
          </cell>
          <cell r="J121" t="str">
            <v>1996 год</v>
          </cell>
          <cell r="K121" t="str">
            <v>1997 год</v>
          </cell>
          <cell r="L121">
            <v>0</v>
          </cell>
          <cell r="M121">
            <v>0</v>
          </cell>
          <cell r="N121">
            <v>0</v>
          </cell>
          <cell r="O121">
            <v>0</v>
          </cell>
          <cell r="P121">
            <v>0</v>
          </cell>
          <cell r="Q121">
            <v>0</v>
          </cell>
          <cell r="R121">
            <v>0</v>
          </cell>
        </row>
        <row r="122">
          <cell r="A122" t="str">
            <v>Статьи затрат</v>
          </cell>
          <cell r="B122" t="str">
            <v>изм.</v>
          </cell>
          <cell r="C122" t="str">
            <v>отчет</v>
          </cell>
          <cell r="D122" t="str">
            <v>План</v>
          </cell>
          <cell r="E122" t="str">
            <v>Факт</v>
          </cell>
          <cell r="F122" t="str">
            <v>Отклонения, абс.</v>
          </cell>
          <cell r="G122" t="str">
            <v>отчет</v>
          </cell>
          <cell r="H122" t="str">
            <v>План</v>
          </cell>
          <cell r="I122" t="str">
            <v>Факт</v>
          </cell>
          <cell r="J122" t="str">
            <v>отчет</v>
          </cell>
          <cell r="K122" t="str">
            <v>План</v>
          </cell>
          <cell r="L122" t="str">
            <v>Факт</v>
          </cell>
          <cell r="M122" t="str">
            <v>Отклонения, абс.</v>
          </cell>
          <cell r="N122" t="e">
            <v>#VALUE!</v>
          </cell>
          <cell r="O122" t="e">
            <v>#VALUE!</v>
          </cell>
          <cell r="P122" t="e">
            <v>#VALUE!</v>
          </cell>
          <cell r="Q122" t="e">
            <v>#VALUE!</v>
          </cell>
          <cell r="R122" t="e">
            <v>#VALUE!</v>
          </cell>
        </row>
        <row r="123">
          <cell r="F123" t="str">
            <v>ф.97/ф96</v>
          </cell>
          <cell r="G123" t="str">
            <v>ф.97/п.97</v>
          </cell>
          <cell r="H123" t="str">
            <v>ф.97/ф96</v>
          </cell>
          <cell r="I123" t="str">
            <v>ф.97/п.97</v>
          </cell>
          <cell r="J123">
            <v>0</v>
          </cell>
          <cell r="K123" t="str">
            <v>ф.97/ф96</v>
          </cell>
          <cell r="L123" t="str">
            <v>ф.97/п.97</v>
          </cell>
          <cell r="M123" t="str">
            <v>ф.97/ф96</v>
          </cell>
          <cell r="N123" t="str">
            <v>ф.97/п.97</v>
          </cell>
          <cell r="O123">
            <v>0</v>
          </cell>
          <cell r="P123">
            <v>0</v>
          </cell>
          <cell r="Q123">
            <v>0</v>
          </cell>
          <cell r="R123">
            <v>0</v>
          </cell>
        </row>
        <row r="124">
          <cell r="A124" t="str">
            <v>1.Вспомогательные материалы</v>
          </cell>
          <cell r="B124" t="str">
            <v>млн.руб.</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A125" t="str">
            <v>2.Оплата труда</v>
          </cell>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A126" t="str">
            <v>3.Отчисления на соц.страх.</v>
          </cell>
          <cell r="B126" t="str">
            <v>"</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A127" t="str">
            <v>4.Амортизация осн.фондов</v>
          </cell>
          <cell r="B127" t="str">
            <v>"</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5.Транспортные расходы</v>
          </cell>
          <cell r="B128" t="str">
            <v>"</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6.Услуги со стороны</v>
          </cell>
          <cell r="B129" t="str">
            <v>"</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7.Цеховые расходы</v>
          </cell>
          <cell r="B130" t="str">
            <v>"</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8.Капитальный ремонт основных фондов</v>
          </cell>
          <cell r="B131" t="str">
            <v>"</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9.Содержание компрессорной</v>
          </cell>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10.Услуги других цехов</v>
          </cell>
          <cell r="B133" t="str">
            <v>"</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A134" t="str">
            <v>ИТОГО  затрат:</v>
          </cell>
          <cell r="B134" t="str">
            <v>"</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A135" t="str">
            <v>Услуги на сторону</v>
          </cell>
          <cell r="B135" t="str">
            <v>"</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A136" t="str">
            <v>ИТОГО  затрат на себестоимость</v>
          </cell>
          <cell r="B136" t="str">
            <v>"</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A137" t="str">
            <v>Объем добычи газа</v>
          </cell>
          <cell r="B137" t="str">
            <v>тыс.м3</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H138" t="e">
            <v>#DIV/0!</v>
          </cell>
          <cell r="I138" t="e">
            <v>#DIV/0!</v>
          </cell>
          <cell r="J138" t="e">
            <v>#DIV/0!</v>
          </cell>
          <cell r="K138" t="e">
            <v>#DIV/0!</v>
          </cell>
          <cell r="L138" t="e">
            <v>#DIV/0!</v>
          </cell>
          <cell r="M138" t="e">
            <v>#DIV/0!</v>
          </cell>
          <cell r="N138" t="e">
            <v>#DIV/0!</v>
          </cell>
          <cell r="O138" t="e">
            <v>#DIV/0!</v>
          </cell>
          <cell r="P138" t="e">
            <v>#DIV/0!</v>
          </cell>
          <cell r="Q138" t="e">
            <v>#DIV/0!</v>
          </cell>
          <cell r="R138" t="e">
            <v>#DIV/0!</v>
          </cell>
        </row>
        <row r="139">
          <cell r="R139">
            <v>0</v>
          </cell>
        </row>
        <row r="140">
          <cell r="R140">
            <v>0</v>
          </cell>
        </row>
        <row r="216">
          <cell r="A216" t="str">
            <v>Кроме того: *)</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row>
        <row r="217">
          <cell r="A217" t="str">
            <v>-Услуги "ОйлПамп"</v>
          </cell>
          <cell r="B217" t="str">
            <v>"</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row>
        <row r="218">
          <cell r="A218" t="str">
            <v>-Трест КНДСР (кап.ремонт дорог)</v>
          </cell>
          <cell r="B218" t="str">
            <v>"</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row>
        <row r="219">
          <cell r="A219" t="str">
            <v>-УПНП и КРС(капремонт скважин)</v>
          </cell>
          <cell r="B219" t="str">
            <v>"</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-Woodbine (капремонт скважин)</v>
          </cell>
          <cell r="B220" t="str">
            <v>"</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row>
        <row r="221">
          <cell r="A221" t="str">
            <v>-Кат  ГМБХ (капремонт скважин)</v>
          </cell>
          <cell r="B221" t="str">
            <v>"</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row>
        <row r="222">
          <cell r="A222" t="str">
            <v>-ЦБПО  и  ЭПУ - прокат ЭПУ</v>
          </cell>
          <cell r="B222" t="str">
            <v>"</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row>
        <row r="223">
          <cell r="A223" t="str">
            <v>-УЭЭС  и  Э О (кап.ремонт эл.двиг.)</v>
          </cell>
          <cell r="B223" t="str">
            <v>"</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row>
        <row r="224">
          <cell r="A224" t="str">
            <v>-УЭЭС  и  ЭО (содержание)</v>
          </cell>
          <cell r="B224" t="str">
            <v>"</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row>
        <row r="225">
          <cell r="A225" t="str">
            <v>-СП "Катконефть"(кап.ремонт)</v>
          </cell>
          <cell r="B225" t="str">
            <v>"</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A226" t="str">
            <v xml:space="preserve"> -ЦБПО БНО - услуги по капит.ремонту</v>
          </cell>
          <cell r="B226" t="str">
            <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A227" t="str">
            <v>-Цех интеграции - капит.ремонт скважин</v>
          </cell>
          <cell r="B227" t="str">
            <v>"</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A228" t="str">
            <v>-Ремонт ЛТД и КО   - " -</v>
          </cell>
          <cell r="B228" t="str">
            <v>"</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A229" t="str">
            <v>-Когалымнефтепрогресс  - " -</v>
          </cell>
          <cell r="B229" t="str">
            <v>"</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A230" t="str">
            <v>-РИТЭКнефть   - " -</v>
          </cell>
          <cell r="B230" t="str">
            <v>"</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A231" t="str">
            <v xml:space="preserve"> -АООТ"ЛУКойл-Кубань"   - " -</v>
          </cell>
          <cell r="B231" t="str">
            <v>"</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A232" t="str">
            <v xml:space="preserve">  -ЛУКойл-Петролеум Сервис "(рем.скв.)</v>
          </cell>
          <cell r="B232" t="str">
            <v>"</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A233" t="str">
            <v>-"ЛУКойл-Бурение"</v>
          </cell>
          <cell r="B233" t="str">
            <v>"</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A234" t="str">
            <v>-"Компания ТЕХНОТЭК"</v>
          </cell>
          <cell r="B234" t="str">
            <v>"</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A235" t="str">
            <v>-ОАО"Севернефтьпереработка"</v>
          </cell>
          <cell r="B235" t="str">
            <v>"</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A236" t="str">
            <v xml:space="preserve"> -ООО "Стекс"</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A237" t="str">
            <v xml:space="preserve"> -прочие</v>
          </cell>
          <cell r="B237" t="str">
            <v>"</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A238" t="str">
            <v>ВСЕГО  ЗАТРАТ:</v>
          </cell>
          <cell r="B238" t="str">
            <v>млн.руб.</v>
          </cell>
          <cell r="C238">
            <v>0</v>
          </cell>
          <cell r="D238">
            <v>0</v>
          </cell>
          <cell r="E238">
            <v>0</v>
          </cell>
          <cell r="F238">
            <v>0</v>
          </cell>
          <cell r="G238">
            <v>0</v>
          </cell>
          <cell r="H238">
            <v>0</v>
          </cell>
          <cell r="I238">
            <v>23457</v>
          </cell>
          <cell r="J238">
            <v>0</v>
          </cell>
          <cell r="K238">
            <v>23457</v>
          </cell>
          <cell r="L238">
            <v>33646</v>
          </cell>
          <cell r="M238">
            <v>33646</v>
          </cell>
          <cell r="N238">
            <v>10189</v>
          </cell>
          <cell r="O238">
            <v>99121.116000000009</v>
          </cell>
          <cell r="P238">
            <v>99121.116000000009</v>
          </cell>
          <cell r="Q238">
            <v>99121.116000000009</v>
          </cell>
          <cell r="R238">
            <v>99121.116000000009</v>
          </cell>
        </row>
        <row r="239">
          <cell r="A239" t="str">
            <v>Среднедействующий фонд скв.</v>
          </cell>
          <cell r="B239" t="str">
            <v>скв.</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A240" t="str">
            <v>Затраты на 1 скв.</v>
          </cell>
          <cell r="B240" t="str">
            <v>руб/скв</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A241" t="str">
            <v>*) заполнять согласно сложившейся организационной структуры</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 val="SAP 2"/>
      <sheetName val="бюдж с расшифр(ст)"/>
      <sheetName val="ДД"/>
      <sheetName val="ГРУППА"/>
      <sheetName val="Charts"/>
      <sheetName val="wq2"/>
      <sheetName val="Sheet1"/>
      <sheetName val="Detail"/>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C180">
            <v>0</v>
          </cell>
          <cell r="D180">
            <v>0</v>
          </cell>
          <cell r="E180" t="e">
            <v>#DIV/0!</v>
          </cell>
          <cell r="F180">
            <v>0</v>
          </cell>
          <cell r="G180">
            <v>0</v>
          </cell>
          <cell r="H180" t="e">
            <v>#DIV/0!</v>
          </cell>
          <cell r="I180" t="e">
            <v>#DIV/0!</v>
          </cell>
          <cell r="J180">
            <v>0</v>
          </cell>
          <cell r="K180">
            <v>0</v>
          </cell>
          <cell r="L180">
            <v>0</v>
          </cell>
          <cell r="M180">
            <v>0</v>
          </cell>
          <cell r="N180">
            <v>0</v>
          </cell>
          <cell r="O180">
            <v>0</v>
          </cell>
          <cell r="P180">
            <v>0</v>
          </cell>
        </row>
        <row r="181">
          <cell r="A181" t="str">
            <v xml:space="preserve">           ППН</v>
          </cell>
          <cell r="B181" t="str">
            <v>"</v>
          </cell>
          <cell r="C181">
            <v>0</v>
          </cell>
          <cell r="D181">
            <v>0</v>
          </cell>
          <cell r="E181" t="e">
            <v>#DIV/0!</v>
          </cell>
          <cell r="F181">
            <v>0</v>
          </cell>
          <cell r="G181">
            <v>0</v>
          </cell>
          <cell r="H181" t="e">
            <v>#DIV/0!</v>
          </cell>
          <cell r="I181" t="e">
            <v>#DIV/0!</v>
          </cell>
          <cell r="J181">
            <v>0</v>
          </cell>
          <cell r="K181">
            <v>0</v>
          </cell>
          <cell r="L181">
            <v>0</v>
          </cell>
          <cell r="M181">
            <v>0</v>
          </cell>
          <cell r="N181">
            <v>0</v>
          </cell>
          <cell r="O181">
            <v>0</v>
          </cell>
          <cell r="P181">
            <v>0</v>
          </cell>
        </row>
        <row r="248">
          <cell r="A248" t="str">
            <v>Максимум нагрузки</v>
          </cell>
          <cell r="B248" t="str">
            <v>квт.</v>
          </cell>
          <cell r="C248">
            <v>0</v>
          </cell>
          <cell r="D248">
            <v>0</v>
          </cell>
          <cell r="E248" t="e">
            <v>#DIV/0!</v>
          </cell>
          <cell r="F248">
            <v>0</v>
          </cell>
          <cell r="G248">
            <v>0</v>
          </cell>
          <cell r="H248" t="e">
            <v>#DIV/0!</v>
          </cell>
          <cell r="I248" t="e">
            <v>#DIV/0!</v>
          </cell>
          <cell r="J248" t="e">
            <v>#DIV/0!</v>
          </cell>
          <cell r="K248">
            <v>0</v>
          </cell>
          <cell r="L248">
            <v>0</v>
          </cell>
          <cell r="M248" t="e">
            <v>#DIV/0!</v>
          </cell>
          <cell r="N248" t="e">
            <v>#DIV/0!</v>
          </cell>
          <cell r="O248">
            <v>0</v>
          </cell>
          <cell r="P248">
            <v>0</v>
          </cell>
          <cell r="Q248" t="e">
            <v>#DIV/0!</v>
          </cell>
          <cell r="R248" t="e">
            <v>#DIV/0!</v>
          </cell>
        </row>
        <row r="249">
          <cell r="A249" t="str">
            <v>Сумма</v>
          </cell>
          <cell r="B249" t="str">
            <v>млн.руб.</v>
          </cell>
          <cell r="C249">
            <v>0</v>
          </cell>
          <cell r="D249">
            <v>0</v>
          </cell>
          <cell r="E249" t="e">
            <v>#DIV/0!</v>
          </cell>
          <cell r="F249">
            <v>0</v>
          </cell>
          <cell r="G249">
            <v>0</v>
          </cell>
          <cell r="H249" t="e">
            <v>#DIV/0!</v>
          </cell>
          <cell r="I249" t="e">
            <v>#DIV/0!</v>
          </cell>
          <cell r="J249" t="e">
            <v>#DIV/0!</v>
          </cell>
          <cell r="K249">
            <v>0</v>
          </cell>
          <cell r="L249">
            <v>0</v>
          </cell>
          <cell r="M249" t="e">
            <v>#DIV/0!</v>
          </cell>
          <cell r="N249" t="e">
            <v>#DIV/0!</v>
          </cell>
          <cell r="O249">
            <v>0</v>
          </cell>
          <cell r="P249">
            <v>0</v>
          </cell>
          <cell r="Q249" t="e">
            <v>#DIV/0!</v>
          </cell>
          <cell r="R249" t="e">
            <v>#DIV/0!</v>
          </cell>
        </row>
        <row r="250">
          <cell r="A250" t="str">
            <v>ИТОГО затрат</v>
          </cell>
          <cell r="B250" t="str">
            <v>млн.руб.</v>
          </cell>
          <cell r="C250">
            <v>0</v>
          </cell>
          <cell r="D250">
            <v>0</v>
          </cell>
          <cell r="E250" t="e">
            <v>#DIV/0!</v>
          </cell>
          <cell r="F250">
            <v>0</v>
          </cell>
          <cell r="G250">
            <v>0</v>
          </cell>
          <cell r="H250" t="e">
            <v>#DIV/0!</v>
          </cell>
          <cell r="I250" t="e">
            <v>#DIV/0!</v>
          </cell>
          <cell r="J250" t="e">
            <v>#DIV/0!</v>
          </cell>
          <cell r="K250">
            <v>0</v>
          </cell>
          <cell r="L250">
            <v>0</v>
          </cell>
          <cell r="M250" t="e">
            <v>#DIV/0!</v>
          </cell>
          <cell r="N250" t="e">
            <v>#DIV/0!</v>
          </cell>
          <cell r="O250">
            <v>0</v>
          </cell>
          <cell r="P250">
            <v>0</v>
          </cell>
          <cell r="Q250" t="e">
            <v>#DIV/0!</v>
          </cell>
          <cell r="R250" t="e">
            <v>#DIV/0!</v>
          </cell>
        </row>
        <row r="252">
          <cell r="A252" t="str">
            <v>Реактивная мощность</v>
          </cell>
          <cell r="B252" t="str">
            <v>млн.руб.</v>
          </cell>
          <cell r="C252">
            <v>0</v>
          </cell>
          <cell r="D252">
            <v>0</v>
          </cell>
          <cell r="E252" t="e">
            <v>#DIV/0!</v>
          </cell>
          <cell r="F252">
            <v>0</v>
          </cell>
          <cell r="G252">
            <v>0</v>
          </cell>
          <cell r="H252" t="e">
            <v>#DIV/0!</v>
          </cell>
          <cell r="I252" t="e">
            <v>#DIV/0!</v>
          </cell>
          <cell r="J252" t="e">
            <v>#DIV/0!</v>
          </cell>
          <cell r="K252">
            <v>0</v>
          </cell>
          <cell r="L252">
            <v>0</v>
          </cell>
          <cell r="M252" t="e">
            <v>#DIV/0!</v>
          </cell>
          <cell r="N252" t="e">
            <v>#DIV/0!</v>
          </cell>
          <cell r="O252">
            <v>0</v>
          </cell>
          <cell r="P252">
            <v>0</v>
          </cell>
          <cell r="Q252" t="e">
            <v>#DIV/0!</v>
          </cell>
          <cell r="R252" t="e">
            <v>#DIV/0!</v>
          </cell>
        </row>
        <row r="253">
          <cell r="A253" t="str">
            <v>Услуги "ЭН"</v>
          </cell>
          <cell r="B253" t="str">
            <v>млн.руб.</v>
          </cell>
          <cell r="C253">
            <v>0</v>
          </cell>
          <cell r="D253">
            <v>0</v>
          </cell>
          <cell r="E253" t="e">
            <v>#DIV/0!</v>
          </cell>
          <cell r="F253">
            <v>0</v>
          </cell>
          <cell r="G253">
            <v>0</v>
          </cell>
          <cell r="H253" t="e">
            <v>#DIV/0!</v>
          </cell>
          <cell r="I253" t="e">
            <v>#DIV/0!</v>
          </cell>
          <cell r="J253" t="e">
            <v>#DIV/0!</v>
          </cell>
          <cell r="K253">
            <v>0</v>
          </cell>
          <cell r="L253">
            <v>0</v>
          </cell>
          <cell r="M253" t="e">
            <v>#DIV/0!</v>
          </cell>
          <cell r="N253" t="e">
            <v>#DIV/0!</v>
          </cell>
          <cell r="O253">
            <v>0</v>
          </cell>
          <cell r="P253">
            <v>0</v>
          </cell>
          <cell r="Q253" t="e">
            <v>#DIV/0!</v>
          </cell>
          <cell r="R253" t="e">
            <v>#DIV/0!</v>
          </cell>
        </row>
        <row r="259">
          <cell r="A259" t="str">
            <v>Максимум нагрузки</v>
          </cell>
          <cell r="B259" t="str">
            <v>квт.</v>
          </cell>
          <cell r="C259">
            <v>0</v>
          </cell>
          <cell r="D259">
            <v>0</v>
          </cell>
          <cell r="E259" t="e">
            <v>#DIV/0!</v>
          </cell>
          <cell r="F259">
            <v>0</v>
          </cell>
          <cell r="G259">
            <v>0</v>
          </cell>
          <cell r="H259" t="e">
            <v>#DIV/0!</v>
          </cell>
          <cell r="I259" t="e">
            <v>#DIV/0!</v>
          </cell>
          <cell r="J259" t="e">
            <v>#DIV/0!</v>
          </cell>
          <cell r="K259">
            <v>0</v>
          </cell>
          <cell r="L259">
            <v>0</v>
          </cell>
          <cell r="M259" t="e">
            <v>#DIV/0!</v>
          </cell>
          <cell r="N259" t="e">
            <v>#DIV/0!</v>
          </cell>
          <cell r="O259">
            <v>0</v>
          </cell>
          <cell r="P259">
            <v>0</v>
          </cell>
          <cell r="Q259" t="e">
            <v>#DIV/0!</v>
          </cell>
          <cell r="R259" t="e">
            <v>#DIV/0!</v>
          </cell>
        </row>
        <row r="260">
          <cell r="A260" t="str">
            <v>Сумма</v>
          </cell>
          <cell r="B260" t="str">
            <v>млн.руб.</v>
          </cell>
          <cell r="C260">
            <v>0</v>
          </cell>
          <cell r="D260">
            <v>0</v>
          </cell>
          <cell r="E260" t="e">
            <v>#DIV/0!</v>
          </cell>
          <cell r="F260">
            <v>0</v>
          </cell>
          <cell r="G260">
            <v>0</v>
          </cell>
          <cell r="H260" t="e">
            <v>#DIV/0!</v>
          </cell>
          <cell r="I260" t="e">
            <v>#DIV/0!</v>
          </cell>
          <cell r="J260" t="e">
            <v>#DIV/0!</v>
          </cell>
          <cell r="K260">
            <v>0</v>
          </cell>
          <cell r="L260">
            <v>0</v>
          </cell>
          <cell r="M260" t="e">
            <v>#DIV/0!</v>
          </cell>
          <cell r="N260" t="e">
            <v>#DIV/0!</v>
          </cell>
          <cell r="O260">
            <v>0</v>
          </cell>
          <cell r="P260">
            <v>0</v>
          </cell>
          <cell r="Q260" t="e">
            <v>#DIV/0!</v>
          </cell>
          <cell r="R260" t="e">
            <v>#DIV/0!</v>
          </cell>
        </row>
        <row r="261">
          <cell r="A261" t="str">
            <v>ИТОГО затрат</v>
          </cell>
          <cell r="B261" t="str">
            <v>млн.руб.</v>
          </cell>
          <cell r="C261">
            <v>0</v>
          </cell>
          <cell r="D261">
            <v>0</v>
          </cell>
          <cell r="E261" t="e">
            <v>#DIV/0!</v>
          </cell>
          <cell r="F261">
            <v>0</v>
          </cell>
          <cell r="G261">
            <v>0</v>
          </cell>
          <cell r="H261" t="e">
            <v>#DIV/0!</v>
          </cell>
          <cell r="I261" t="e">
            <v>#DIV/0!</v>
          </cell>
          <cell r="J261" t="e">
            <v>#DIV/0!</v>
          </cell>
          <cell r="K261">
            <v>0</v>
          </cell>
          <cell r="L261">
            <v>0</v>
          </cell>
          <cell r="M261" t="e">
            <v>#DIV/0!</v>
          </cell>
          <cell r="N261" t="e">
            <v>#DIV/0!</v>
          </cell>
          <cell r="O261">
            <v>0</v>
          </cell>
          <cell r="P261">
            <v>0</v>
          </cell>
          <cell r="Q261" t="e">
            <v>#DIV/0!</v>
          </cell>
          <cell r="R261" t="e">
            <v>#DIV/0!</v>
          </cell>
        </row>
        <row r="263">
          <cell r="A263" t="str">
            <v>Реактивная мощность</v>
          </cell>
          <cell r="B263" t="str">
            <v>млн.руб.</v>
          </cell>
          <cell r="C263">
            <v>0</v>
          </cell>
          <cell r="D263">
            <v>0</v>
          </cell>
          <cell r="E263" t="e">
            <v>#DIV/0!</v>
          </cell>
          <cell r="F263">
            <v>0</v>
          </cell>
          <cell r="G263">
            <v>0</v>
          </cell>
          <cell r="H263" t="e">
            <v>#DIV/0!</v>
          </cell>
          <cell r="I263" t="e">
            <v>#DIV/0!</v>
          </cell>
          <cell r="J263" t="e">
            <v>#DIV/0!</v>
          </cell>
          <cell r="K263">
            <v>0</v>
          </cell>
          <cell r="L263">
            <v>0</v>
          </cell>
          <cell r="M263" t="e">
            <v>#DIV/0!</v>
          </cell>
          <cell r="N263" t="e">
            <v>#DIV/0!</v>
          </cell>
          <cell r="O263">
            <v>0</v>
          </cell>
          <cell r="P263">
            <v>0</v>
          </cell>
          <cell r="Q263" t="e">
            <v>#DIV/0!</v>
          </cell>
          <cell r="R263" t="e">
            <v>#DIV/0!</v>
          </cell>
        </row>
        <row r="269">
          <cell r="A269" t="str">
            <v>Максимум нагрузки</v>
          </cell>
          <cell r="B269" t="str">
            <v>квт.</v>
          </cell>
          <cell r="C269">
            <v>0</v>
          </cell>
          <cell r="D269">
            <v>0</v>
          </cell>
          <cell r="E269" t="e">
            <v>#DIV/0!</v>
          </cell>
          <cell r="F269">
            <v>0</v>
          </cell>
          <cell r="G269">
            <v>0</v>
          </cell>
          <cell r="H269" t="e">
            <v>#DIV/0!</v>
          </cell>
          <cell r="I269" t="e">
            <v>#DIV/0!</v>
          </cell>
          <cell r="J269" t="e">
            <v>#DIV/0!</v>
          </cell>
          <cell r="K269">
            <v>0</v>
          </cell>
          <cell r="L269">
            <v>0</v>
          </cell>
          <cell r="M269" t="e">
            <v>#DIV/0!</v>
          </cell>
          <cell r="N269" t="e">
            <v>#DIV/0!</v>
          </cell>
          <cell r="O269">
            <v>0</v>
          </cell>
          <cell r="P269">
            <v>0</v>
          </cell>
          <cell r="Q269" t="e">
            <v>#DIV/0!</v>
          </cell>
          <cell r="R269" t="e">
            <v>#DIV/0!</v>
          </cell>
        </row>
        <row r="270">
          <cell r="A270" t="str">
            <v>Сумма</v>
          </cell>
          <cell r="B270" t="str">
            <v>млн.руб.</v>
          </cell>
          <cell r="C270">
            <v>0</v>
          </cell>
          <cell r="D270">
            <v>0</v>
          </cell>
          <cell r="E270" t="e">
            <v>#DIV/0!</v>
          </cell>
          <cell r="F270">
            <v>0</v>
          </cell>
          <cell r="G270">
            <v>0</v>
          </cell>
          <cell r="H270" t="e">
            <v>#DIV/0!</v>
          </cell>
          <cell r="I270" t="e">
            <v>#DIV/0!</v>
          </cell>
          <cell r="J270" t="e">
            <v>#DIV/0!</v>
          </cell>
          <cell r="K270">
            <v>0</v>
          </cell>
          <cell r="L270">
            <v>0</v>
          </cell>
          <cell r="M270" t="e">
            <v>#DIV/0!</v>
          </cell>
          <cell r="N270" t="e">
            <v>#DIV/0!</v>
          </cell>
          <cell r="O270">
            <v>0</v>
          </cell>
          <cell r="P270">
            <v>0</v>
          </cell>
          <cell r="Q270" t="e">
            <v>#DIV/0!</v>
          </cell>
          <cell r="R270" t="e">
            <v>#DIV/0!</v>
          </cell>
        </row>
        <row r="271">
          <cell r="A271" t="str">
            <v>ИТОГО затрат</v>
          </cell>
          <cell r="B271" t="str">
            <v>млн.руб.</v>
          </cell>
          <cell r="C271">
            <v>0</v>
          </cell>
          <cell r="D271">
            <v>0</v>
          </cell>
          <cell r="E271" t="e">
            <v>#DIV/0!</v>
          </cell>
          <cell r="F271">
            <v>0</v>
          </cell>
          <cell r="G271">
            <v>0</v>
          </cell>
          <cell r="H271" t="e">
            <v>#DIV/0!</v>
          </cell>
          <cell r="I271" t="e">
            <v>#DIV/0!</v>
          </cell>
          <cell r="J271" t="e">
            <v>#DIV/0!</v>
          </cell>
          <cell r="K271">
            <v>0</v>
          </cell>
          <cell r="L271">
            <v>0</v>
          </cell>
          <cell r="M271" t="e">
            <v>#DIV/0!</v>
          </cell>
          <cell r="N271" t="e">
            <v>#DIV/0!</v>
          </cell>
          <cell r="O271">
            <v>0</v>
          </cell>
          <cell r="P271">
            <v>0</v>
          </cell>
          <cell r="Q271" t="e">
            <v>#DIV/0!</v>
          </cell>
          <cell r="R271" t="e">
            <v>#DIV/0!</v>
          </cell>
        </row>
        <row r="273">
          <cell r="A273" t="str">
            <v>Реактивная мощность</v>
          </cell>
          <cell r="B273" t="str">
            <v>млн.руб.</v>
          </cell>
          <cell r="C273">
            <v>0</v>
          </cell>
          <cell r="D273">
            <v>0</v>
          </cell>
          <cell r="E273" t="e">
            <v>#DIV/0!</v>
          </cell>
          <cell r="F273">
            <v>0</v>
          </cell>
          <cell r="G273">
            <v>0</v>
          </cell>
          <cell r="H273" t="e">
            <v>#DIV/0!</v>
          </cell>
          <cell r="I273" t="e">
            <v>#DIV/0!</v>
          </cell>
          <cell r="J273" t="e">
            <v>#DIV/0!</v>
          </cell>
          <cell r="K273">
            <v>0</v>
          </cell>
          <cell r="L273">
            <v>0</v>
          </cell>
          <cell r="M273" t="e">
            <v>#DIV/0!</v>
          </cell>
          <cell r="N273" t="e">
            <v>#DIV/0!</v>
          </cell>
          <cell r="O273">
            <v>0</v>
          </cell>
          <cell r="P273">
            <v>0</v>
          </cell>
          <cell r="Q273" t="e">
            <v>#DIV/0!</v>
          </cell>
          <cell r="R273" t="e">
            <v>#DIV/0!</v>
          </cell>
        </row>
        <row r="279">
          <cell r="A279" t="str">
            <v>Максимум нагрузки</v>
          </cell>
          <cell r="B279" t="str">
            <v>квт.</v>
          </cell>
          <cell r="C279">
            <v>0</v>
          </cell>
          <cell r="D279">
            <v>0</v>
          </cell>
          <cell r="E279" t="e">
            <v>#DIV/0!</v>
          </cell>
          <cell r="F279">
            <v>0</v>
          </cell>
          <cell r="G279">
            <v>0</v>
          </cell>
          <cell r="H279" t="e">
            <v>#DIV/0!</v>
          </cell>
          <cell r="I279" t="e">
            <v>#DIV/0!</v>
          </cell>
          <cell r="J279" t="e">
            <v>#DIV/0!</v>
          </cell>
          <cell r="K279">
            <v>0</v>
          </cell>
          <cell r="L279">
            <v>0</v>
          </cell>
          <cell r="M279" t="e">
            <v>#DIV/0!</v>
          </cell>
          <cell r="N279" t="e">
            <v>#DIV/0!</v>
          </cell>
          <cell r="O279">
            <v>0</v>
          </cell>
          <cell r="P279">
            <v>0</v>
          </cell>
          <cell r="Q279" t="e">
            <v>#DIV/0!</v>
          </cell>
          <cell r="R279" t="e">
            <v>#DIV/0!</v>
          </cell>
        </row>
        <row r="280">
          <cell r="A280" t="str">
            <v>Сумма</v>
          </cell>
          <cell r="B280" t="str">
            <v>млн.руб.</v>
          </cell>
          <cell r="C280">
            <v>0</v>
          </cell>
          <cell r="D280">
            <v>0</v>
          </cell>
          <cell r="E280" t="e">
            <v>#DIV/0!</v>
          </cell>
          <cell r="F280">
            <v>0</v>
          </cell>
          <cell r="G280">
            <v>0</v>
          </cell>
          <cell r="H280" t="e">
            <v>#DIV/0!</v>
          </cell>
          <cell r="I280" t="e">
            <v>#DIV/0!</v>
          </cell>
          <cell r="J280" t="e">
            <v>#DIV/0!</v>
          </cell>
          <cell r="K280">
            <v>0</v>
          </cell>
          <cell r="L280">
            <v>0</v>
          </cell>
          <cell r="M280" t="e">
            <v>#DIV/0!</v>
          </cell>
          <cell r="N280" t="e">
            <v>#DIV/0!</v>
          </cell>
          <cell r="O280">
            <v>0</v>
          </cell>
          <cell r="P280">
            <v>0</v>
          </cell>
          <cell r="Q280" t="e">
            <v>#DIV/0!</v>
          </cell>
          <cell r="R280" t="e">
            <v>#DIV/0!</v>
          </cell>
        </row>
        <row r="281">
          <cell r="A281" t="str">
            <v>ИТОГО затрат</v>
          </cell>
          <cell r="B281" t="str">
            <v>млн.руб.</v>
          </cell>
          <cell r="C281">
            <v>0</v>
          </cell>
          <cell r="D281">
            <v>0</v>
          </cell>
          <cell r="E281" t="e">
            <v>#DIV/0!</v>
          </cell>
          <cell r="F281">
            <v>0</v>
          </cell>
          <cell r="G281">
            <v>0</v>
          </cell>
          <cell r="H281" t="e">
            <v>#DIV/0!</v>
          </cell>
          <cell r="I281" t="e">
            <v>#DIV/0!</v>
          </cell>
          <cell r="J281" t="e">
            <v>#DIV/0!</v>
          </cell>
          <cell r="K281">
            <v>0</v>
          </cell>
          <cell r="L281">
            <v>0</v>
          </cell>
          <cell r="M281" t="e">
            <v>#DIV/0!</v>
          </cell>
          <cell r="N281" t="e">
            <v>#DIV/0!</v>
          </cell>
          <cell r="O281">
            <v>0</v>
          </cell>
          <cell r="P281">
            <v>0</v>
          </cell>
          <cell r="Q281" t="e">
            <v>#DIV/0!</v>
          </cell>
          <cell r="R281" t="e">
            <v>#DIV/0!</v>
          </cell>
        </row>
        <row r="283">
          <cell r="A283" t="str">
            <v>Реактивная мощность</v>
          </cell>
          <cell r="B283" t="str">
            <v>млн.руб.</v>
          </cell>
          <cell r="C283">
            <v>0</v>
          </cell>
          <cell r="D283">
            <v>0</v>
          </cell>
          <cell r="E283" t="e">
            <v>#DIV/0!</v>
          </cell>
          <cell r="F283">
            <v>0</v>
          </cell>
          <cell r="G283">
            <v>0</v>
          </cell>
          <cell r="H283" t="e">
            <v>#DIV/0!</v>
          </cell>
          <cell r="I283" t="e">
            <v>#DIV/0!</v>
          </cell>
          <cell r="J283" t="e">
            <v>#DIV/0!</v>
          </cell>
          <cell r="K283">
            <v>0</v>
          </cell>
          <cell r="L283">
            <v>0</v>
          </cell>
          <cell r="M283" t="e">
            <v>#DIV/0!</v>
          </cell>
          <cell r="N283" t="e">
            <v>#DIV/0!</v>
          </cell>
          <cell r="O283">
            <v>0</v>
          </cell>
          <cell r="P283">
            <v>0</v>
          </cell>
          <cell r="Q283" t="e">
            <v>#DIV/0!</v>
          </cell>
          <cell r="R283" t="e">
            <v>#DIV/0!</v>
          </cell>
        </row>
        <row r="290">
          <cell r="A290" t="str">
            <v>Максимум нагрузки</v>
          </cell>
          <cell r="B290" t="str">
            <v>квт.</v>
          </cell>
          <cell r="C290">
            <v>0</v>
          </cell>
          <cell r="D290">
            <v>0</v>
          </cell>
          <cell r="E290" t="e">
            <v>#DIV/0!</v>
          </cell>
          <cell r="F290">
            <v>0</v>
          </cell>
          <cell r="G290">
            <v>0</v>
          </cell>
          <cell r="H290" t="e">
            <v>#DIV/0!</v>
          </cell>
          <cell r="I290" t="e">
            <v>#DIV/0!</v>
          </cell>
          <cell r="J290" t="e">
            <v>#DIV/0!</v>
          </cell>
          <cell r="K290">
            <v>0</v>
          </cell>
          <cell r="L290">
            <v>0</v>
          </cell>
          <cell r="M290" t="e">
            <v>#DIV/0!</v>
          </cell>
          <cell r="N290" t="e">
            <v>#DIV/0!</v>
          </cell>
          <cell r="O290">
            <v>0</v>
          </cell>
          <cell r="P290">
            <v>0</v>
          </cell>
          <cell r="Q290" t="e">
            <v>#DIV/0!</v>
          </cell>
          <cell r="R290" t="e">
            <v>#DIV/0!</v>
          </cell>
        </row>
        <row r="291">
          <cell r="A291" t="str">
            <v>Сумма</v>
          </cell>
          <cell r="B291" t="str">
            <v>тыс.руб.</v>
          </cell>
          <cell r="C291">
            <v>0</v>
          </cell>
          <cell r="D291">
            <v>0</v>
          </cell>
          <cell r="E291" t="e">
            <v>#DIV/0!</v>
          </cell>
          <cell r="F291">
            <v>0</v>
          </cell>
          <cell r="G291">
            <v>0</v>
          </cell>
          <cell r="H291" t="e">
            <v>#DIV/0!</v>
          </cell>
          <cell r="I291" t="e">
            <v>#DIV/0!</v>
          </cell>
          <cell r="J291" t="e">
            <v>#DIV/0!</v>
          </cell>
          <cell r="K291">
            <v>0</v>
          </cell>
          <cell r="L291">
            <v>0</v>
          </cell>
          <cell r="M291" t="e">
            <v>#DIV/0!</v>
          </cell>
          <cell r="N291" t="e">
            <v>#DIV/0!</v>
          </cell>
          <cell r="O291">
            <v>0</v>
          </cell>
          <cell r="P291">
            <v>0</v>
          </cell>
          <cell r="Q291" t="e">
            <v>#DIV/0!</v>
          </cell>
          <cell r="R291" t="e">
            <v>#DIV/0!</v>
          </cell>
        </row>
        <row r="292">
          <cell r="A292" t="str">
            <v>ИТОГО затрат</v>
          </cell>
          <cell r="B292" t="str">
            <v>"-"</v>
          </cell>
          <cell r="C292">
            <v>0</v>
          </cell>
          <cell r="D292">
            <v>0</v>
          </cell>
          <cell r="E292" t="e">
            <v>#DIV/0!</v>
          </cell>
          <cell r="F292">
            <v>0</v>
          </cell>
          <cell r="G292">
            <v>0</v>
          </cell>
          <cell r="H292" t="e">
            <v>#DIV/0!</v>
          </cell>
          <cell r="I292" t="e">
            <v>#DIV/0!</v>
          </cell>
          <cell r="J292" t="e">
            <v>#DIV/0!</v>
          </cell>
          <cell r="K292">
            <v>0</v>
          </cell>
          <cell r="L292">
            <v>0</v>
          </cell>
          <cell r="M292" t="e">
            <v>#DIV/0!</v>
          </cell>
          <cell r="N292" t="e">
            <v>#DIV/0!</v>
          </cell>
          <cell r="O292">
            <v>0</v>
          </cell>
          <cell r="P292">
            <v>0</v>
          </cell>
          <cell r="Q292" t="e">
            <v>#DIV/0!</v>
          </cell>
          <cell r="R292" t="e">
            <v>#DIV/0!</v>
          </cell>
        </row>
        <row r="293">
          <cell r="A293" t="str">
            <v>Реактивная мощность</v>
          </cell>
          <cell r="B293" t="str">
            <v>"-"</v>
          </cell>
          <cell r="C293">
            <v>0</v>
          </cell>
          <cell r="D293">
            <v>0</v>
          </cell>
          <cell r="E293" t="e">
            <v>#DIV/0!</v>
          </cell>
          <cell r="F293">
            <v>0</v>
          </cell>
          <cell r="G293">
            <v>0</v>
          </cell>
          <cell r="H293" t="e">
            <v>#DIV/0!</v>
          </cell>
          <cell r="I293" t="e">
            <v>#DIV/0!</v>
          </cell>
          <cell r="J293" t="e">
            <v>#DIV/0!</v>
          </cell>
          <cell r="K293">
            <v>0</v>
          </cell>
          <cell r="L293">
            <v>0</v>
          </cell>
          <cell r="M293" t="e">
            <v>#DIV/0!</v>
          </cell>
          <cell r="N293" t="e">
            <v>#DIV/0!</v>
          </cell>
          <cell r="O293">
            <v>0</v>
          </cell>
          <cell r="P293">
            <v>0</v>
          </cell>
          <cell r="Q293" t="e">
            <v>#DIV/0!</v>
          </cell>
          <cell r="R293" t="e">
            <v>#DIV/0!</v>
          </cell>
        </row>
        <row r="297">
          <cell r="A297" t="str">
            <v>Максимум нагрузки</v>
          </cell>
          <cell r="B297" t="str">
            <v>квт.</v>
          </cell>
          <cell r="C297">
            <v>0</v>
          </cell>
          <cell r="D297">
            <v>0</v>
          </cell>
          <cell r="E297" t="e">
            <v>#DIV/0!</v>
          </cell>
          <cell r="F297">
            <v>0</v>
          </cell>
          <cell r="G297">
            <v>0</v>
          </cell>
          <cell r="H297" t="e">
            <v>#DIV/0!</v>
          </cell>
          <cell r="I297" t="e">
            <v>#DIV/0!</v>
          </cell>
          <cell r="J297" t="e">
            <v>#DIV/0!</v>
          </cell>
          <cell r="K297">
            <v>0</v>
          </cell>
          <cell r="L297">
            <v>0</v>
          </cell>
          <cell r="M297" t="e">
            <v>#DIV/0!</v>
          </cell>
          <cell r="N297" t="e">
            <v>#DIV/0!</v>
          </cell>
          <cell r="O297">
            <v>0</v>
          </cell>
          <cell r="P297">
            <v>0</v>
          </cell>
          <cell r="Q297" t="e">
            <v>#DIV/0!</v>
          </cell>
          <cell r="R297" t="e">
            <v>#DIV/0!</v>
          </cell>
        </row>
        <row r="298">
          <cell r="A298" t="str">
            <v>Сумма</v>
          </cell>
          <cell r="B298" t="str">
            <v>тыс.руб.</v>
          </cell>
          <cell r="C298">
            <v>0</v>
          </cell>
          <cell r="D298">
            <v>0</v>
          </cell>
          <cell r="E298" t="e">
            <v>#DIV/0!</v>
          </cell>
          <cell r="F298">
            <v>0</v>
          </cell>
          <cell r="G298">
            <v>0</v>
          </cell>
          <cell r="H298" t="e">
            <v>#DIV/0!</v>
          </cell>
          <cell r="I298" t="e">
            <v>#DIV/0!</v>
          </cell>
          <cell r="J298" t="e">
            <v>#DIV/0!</v>
          </cell>
          <cell r="K298">
            <v>0</v>
          </cell>
          <cell r="L298">
            <v>0</v>
          </cell>
          <cell r="M298" t="e">
            <v>#DIV/0!</v>
          </cell>
          <cell r="N298" t="e">
            <v>#DIV/0!</v>
          </cell>
          <cell r="O298">
            <v>0</v>
          </cell>
          <cell r="P298">
            <v>0</v>
          </cell>
          <cell r="Q298" t="e">
            <v>#DIV/0!</v>
          </cell>
          <cell r="R298" t="e">
            <v>#DIV/0!</v>
          </cell>
        </row>
        <row r="299">
          <cell r="A299" t="str">
            <v>ИТОГО затрат</v>
          </cell>
          <cell r="B299" t="str">
            <v>"-"</v>
          </cell>
          <cell r="C299">
            <v>0</v>
          </cell>
          <cell r="D299">
            <v>0</v>
          </cell>
          <cell r="E299" t="e">
            <v>#DIV/0!</v>
          </cell>
          <cell r="F299">
            <v>0</v>
          </cell>
          <cell r="G299">
            <v>0</v>
          </cell>
          <cell r="H299" t="e">
            <v>#DIV/0!</v>
          </cell>
          <cell r="I299" t="e">
            <v>#DIV/0!</v>
          </cell>
          <cell r="J299" t="e">
            <v>#DIV/0!</v>
          </cell>
          <cell r="K299">
            <v>0</v>
          </cell>
          <cell r="L299">
            <v>0</v>
          </cell>
          <cell r="M299" t="e">
            <v>#DIV/0!</v>
          </cell>
          <cell r="N299" t="e">
            <v>#DIV/0!</v>
          </cell>
          <cell r="O299">
            <v>0</v>
          </cell>
          <cell r="P299">
            <v>0</v>
          </cell>
          <cell r="Q299" t="e">
            <v>#DIV/0!</v>
          </cell>
          <cell r="R299" t="e">
            <v>#DIV/0!</v>
          </cell>
        </row>
        <row r="300">
          <cell r="A300" t="str">
            <v>Реактивная мощность</v>
          </cell>
          <cell r="B300" t="str">
            <v>"-"</v>
          </cell>
          <cell r="C300">
            <v>0</v>
          </cell>
          <cell r="D300">
            <v>0</v>
          </cell>
          <cell r="E300" t="e">
            <v>#DIV/0!</v>
          </cell>
          <cell r="F300">
            <v>0</v>
          </cell>
          <cell r="G300">
            <v>0</v>
          </cell>
          <cell r="H300" t="e">
            <v>#DIV/0!</v>
          </cell>
          <cell r="I300" t="e">
            <v>#DIV/0!</v>
          </cell>
          <cell r="J300" t="e">
            <v>#DIV/0!</v>
          </cell>
          <cell r="K300">
            <v>0</v>
          </cell>
          <cell r="L300">
            <v>0</v>
          </cell>
          <cell r="M300" t="e">
            <v>#DIV/0!</v>
          </cell>
          <cell r="N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 val="[form.xls][form.xls]6НК/_x0000_렀£"/>
      <sheetName val="Project Detail Inputs"/>
      <sheetName val="ВСДС_1 (MAIN)"/>
      <sheetName val="Конс "/>
      <sheetName val="6НК쌊 /_x0000_"/>
      <sheetName val="14"/>
      <sheetName val="ОПГЗ"/>
      <sheetName val="План ГЗ"/>
      <sheetName val="Вид предмета"/>
      <sheetName val="Год"/>
      <sheetName val="Месяцы"/>
      <sheetName val="ЭКРБ"/>
      <sheetName val="Фонд"/>
      <sheetName val="I_KEY_INFORMATION2"/>
      <sheetName val="почтов_2"/>
      <sheetName val="6НК-cт_2"/>
      <sheetName val="Interco_payables&amp;receivables2"/>
      <sheetName val="Трафик_по_АУП1"/>
      <sheetName val="Трафик_по_ЦБПТО1"/>
      <sheetName val="Трафик_по_ПНУ1"/>
      <sheetName val="Трафик_по_ЖНУ1"/>
      <sheetName val="Трафик_по_ШНУ1"/>
      <sheetName val="18_1"/>
      <sheetName val="08_1"/>
      <sheetName val="11_1"/>
      <sheetName val="14_1"/>
      <sheetName val="15_1"/>
      <sheetName val="05_1"/>
      <sheetName val="09_1"/>
      <sheetName val="Затраты утил.ТБО"/>
      <sheetName val="Админ и ОPEX 2010-12гг"/>
      <sheetName val="14_1_2_2__Услуги связи_"/>
      <sheetName val="Общие данные"/>
      <sheetName val="ПАРАМ"/>
      <sheetName val="канат.прод."/>
      <sheetName val="канат_прод_"/>
      <sheetName val="ноябрь_-_декабрь"/>
      <sheetName val="Ф3"/>
      <sheetName val="4НК"/>
      <sheetName val="LTM"/>
      <sheetName val="CREDIT STATS"/>
      <sheetName val="DropZone"/>
      <sheetName val="Analitics"/>
      <sheetName val="Test of FA Installation"/>
      <sheetName val="Additions"/>
      <sheetName val="Расчет объема СУИБ"/>
      <sheetName val="Энергия"/>
      <sheetName val="FS-97"/>
      <sheetName val="всп"/>
      <sheetName val="Staff"/>
      <sheetName val="Пром1"/>
      <sheetName val="Ural med"/>
      <sheetName val="НДПИ"/>
      <sheetName val="CONB001A_010_30"/>
      <sheetName val="Store"/>
      <sheetName val="КС 2018"/>
      <sheetName val="Lists"/>
      <sheetName val="Коэфф"/>
      <sheetName val="98-02E&amp;PSUM"/>
      <sheetName val="Input TI"/>
      <sheetName val="3.ФОТ"/>
      <sheetName val="4.Налоги"/>
      <sheetName val="Служебный ФК _x0000_"/>
      <sheetName val="6НК  _x0009__x000d_"/>
      <sheetName val="_x0000_ _x0000__x000a__x0000_ _x0000__x000a__x0000_ _x0000_ _x0000_ "/>
      <sheetName val="Служебный ФК恔 "/>
      <sheetName val="Служебный ФК "/>
      <sheetName val="Служебный ФК  "/>
      <sheetName val="6НК   _x000d_"/>
      <sheetName val="6НК/_x0000_蠀 "/>
      <sheetName val="[form.xls]6НК/_x0000_蠀 "/>
      <sheetName val="Служебный ФК "/>
      <sheetName val="6НК/_x0000_ ¹"/>
      <sheetName val="[form.xls][form.xls]6НК/_x0000_蠀 "/>
      <sheetName val="Индексы перероценки"/>
      <sheetName val="VI REVENUE OOD"/>
      <sheetName val="IIb P&amp;L short"/>
      <sheetName val="IV REVENUE ROOMS"/>
      <sheetName val="IV REVENUE  F&amp;B"/>
      <sheetName val="расчет премии за 4 кв_12г"/>
      <sheetName val="ФОТ_2013 (2)"/>
      <sheetName val="Ком услуги аренды"/>
      <sheetName val="СВОД по НД расх"/>
      <sheetName val="Свод Мат по Тр 2012"/>
      <sheetName val="февраль"/>
      <sheetName val="6НК/_x0000_ó"/>
      <sheetName val="Конфигурация МАКРО"/>
      <sheetName val="Product Assumptions"/>
      <sheetName val="ConsumptionPerUnit"/>
      <sheetName val="14.1.8.11.(Прочие)"/>
      <sheetName val="Все виды материалов D`1-18"/>
      <sheetName val="01-45"/>
      <sheetName val="b-4"/>
      <sheetName val="Sheet3"/>
      <sheetName val="6НК쌊 /"/>
      <sheetName val="ожид ФОТ_2010_форма1"/>
      <sheetName val="свод ФОТ"/>
      <sheetName val="CURCURS"/>
      <sheetName val="КАТО"/>
      <sheetName val="DCF"/>
      <sheetName val="P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sheetData sheetId="968"/>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 val="Статьи"/>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 val="  2.3.2"/>
      <sheetName val="МО 00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 val="Comp"/>
      <sheetName val="yo3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 val="форма 3 смета затрат"/>
      <sheetName val="Спр_ пласт"/>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поставка_сравн13"/>
      <sheetName val="__2_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 val="Текущие_цены"/>
      <sheetName val="ФСМн_"/>
      <sheetName val="ФХ_"/>
      <sheetName val="ФХС-40_"/>
      <sheetName val="ФХС-48_"/>
      <sheetName val="1_вариант__2009_"/>
      <sheetName val="Б_мчас_(П)"/>
      <sheetName val="I__Прогноз_доходов"/>
      <sheetName val="Все_по쬂᎕鐁ᘲ䠺"/>
      <sheetName val="расчет"/>
      <sheetName val="общ скв"/>
      <sheetName val="сводУМЗ"/>
      <sheetName val="План произв-ва (мес.) (бюджет)"/>
      <sheetName val="Загрузка "/>
      <sheetName val="Все_поԯ_x0000_缀_x0000__x0000__x0000_턀"/>
      <sheetName val="Проект"/>
      <sheetName val="Справка ИЦА"/>
      <sheetName val="Справка 2"/>
      <sheetName val="на 10.02.06"/>
      <sheetName val="_ССЫЛКА"/>
      <sheetName val="Пок"/>
      <sheetName val="Справка "/>
      <sheetName val="ЖГРЭС за 09.02.06"/>
      <sheetName val="КАТО"/>
      <sheetName val="Loans out"/>
      <sheetName val="ОПГЗ"/>
      <sheetName val="План ГЗ"/>
      <sheetName val="титфин"/>
      <sheetName val="Пр.М"/>
      <sheetName val="Ф7"/>
      <sheetName val="Ф10"/>
      <sheetName val="Пр1"/>
      <sheetName val="Пр2.2"/>
      <sheetName val="Ф11"/>
      <sheetName val="Пр4 (2)"/>
      <sheetName val="Пр4"/>
      <sheetName val="Расчеты ОСД"/>
      <sheetName val="Общие"/>
      <sheetName val="I. Прогноз доходов"/>
      <sheetName val="ремонтТ9"/>
      <sheetName val="ФБ-1"/>
      <sheetName val="АСТВ"/>
      <sheetName val="Ф1"/>
      <sheetName val="ОПУ_сверка"/>
      <sheetName val="доходы и расходы "/>
      <sheetName val="расш. себестоим."/>
      <sheetName val="расш реал"/>
      <sheetName val="расш ОАР"/>
      <sheetName val="Ф2"/>
      <sheetName val="Ф4"/>
      <sheetName val="CURCURS"/>
      <sheetName val="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2">
          <cell r="G2">
            <v>0</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7">
          <cell r="G17">
            <v>0</v>
          </cell>
          <cell r="H17">
            <v>0</v>
          </cell>
          <cell r="I17">
            <v>0</v>
          </cell>
          <cell r="J17">
            <v>0</v>
          </cell>
          <cell r="K17">
            <v>0</v>
          </cell>
          <cell r="L17">
            <v>0</v>
          </cell>
          <cell r="M17">
            <v>0</v>
          </cell>
          <cell r="N17">
            <v>0</v>
          </cell>
          <cell r="O17">
            <v>0</v>
          </cell>
          <cell r="P17">
            <v>0</v>
          </cell>
          <cell r="Q17">
            <v>0</v>
          </cell>
        </row>
        <row r="18">
          <cell r="G18">
            <v>0</v>
          </cell>
          <cell r="H18">
            <v>0</v>
          </cell>
          <cell r="I18">
            <v>0</v>
          </cell>
          <cell r="J18">
            <v>0</v>
          </cell>
          <cell r="K18">
            <v>0</v>
          </cell>
          <cell r="L18">
            <v>0</v>
          </cell>
          <cell r="M18">
            <v>0</v>
          </cell>
          <cell r="N18">
            <v>0</v>
          </cell>
          <cell r="O18">
            <v>0</v>
          </cell>
          <cell r="P18">
            <v>0</v>
          </cell>
          <cell r="Q18">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ow r="1">
          <cell r="G1">
            <v>0</v>
          </cell>
        </row>
      </sheetData>
      <sheetData sheetId="460">
        <row r="1">
          <cell r="G1">
            <v>0</v>
          </cell>
        </row>
      </sheetData>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ow r="1">
          <cell r="G1">
            <v>0</v>
          </cell>
        </row>
      </sheetData>
      <sheetData sheetId="538">
        <row r="1">
          <cell r="G1">
            <v>0</v>
          </cell>
        </row>
      </sheetData>
      <sheetData sheetId="539">
        <row r="1">
          <cell r="G1" t="str">
            <v/>
          </cell>
        </row>
      </sheetData>
      <sheetData sheetId="540">
        <row r="1">
          <cell r="G1" t="str">
            <v/>
          </cell>
        </row>
      </sheetData>
      <sheetData sheetId="541">
        <row r="1">
          <cell r="G1">
            <v>0</v>
          </cell>
        </row>
      </sheetData>
      <sheetData sheetId="542">
        <row r="1">
          <cell r="G1">
            <v>0</v>
          </cell>
        </row>
      </sheetData>
      <sheetData sheetId="543">
        <row r="1">
          <cell r="G1">
            <v>0</v>
          </cell>
        </row>
      </sheetData>
      <sheetData sheetId="544">
        <row r="1">
          <cell r="G1" t="str">
            <v/>
          </cell>
        </row>
      </sheetData>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 val="ставки"/>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 val="Финпоки1"/>
      <sheetName val="4.11  Liberte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refreshError="1"/>
      <sheetData sheetId="10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 val="PP&amp;E mvt for 2003"/>
      <sheetName val="Осн"/>
      <sheetName val="Тариф"/>
      <sheetName val="Доход"/>
      <sheetName val="БСП"/>
      <sheetName val="Ф3 2019"/>
      <sheetName val="Ф4 2019"/>
      <sheetName val="ДДС"/>
      <sheetName val="КПН"/>
      <sheetName val="БФП"/>
      <sheetName val="Loan"/>
      <sheetName val="07"/>
      <sheetName val="04.1.2"/>
      <sheetName val="04.1.4-05.1.4"/>
      <sheetName val="04.1.5"/>
      <sheetName val="04.1.8"/>
      <sheetName val="04.1.9"/>
      <sheetName val="04.1.99"/>
      <sheetName val="04.2"/>
      <sheetName val="04.2.5"/>
      <sheetName val="04.3.1"/>
      <sheetName val="04.3.2"/>
      <sheetName val="04.4"/>
      <sheetName val="04.5.2"/>
      <sheetName val="04.5.3"/>
      <sheetName val="04.6.1"/>
      <sheetName val="04.6.2"/>
      <sheetName val="04.6.3"/>
      <sheetName val="04.7.1"/>
      <sheetName val="04.7.3 "/>
      <sheetName val="04.7.7"/>
      <sheetName val="04.7.8"/>
      <sheetName val="04.7.9"/>
      <sheetName val="04.7.10"/>
      <sheetName val="04.7.11"/>
      <sheetName val="04.7.12"/>
      <sheetName val="04.7.15"/>
      <sheetName val="04.7.16"/>
      <sheetName val="04.7.99"/>
      <sheetName val="04.8.1"/>
      <sheetName val="04.8.2"/>
      <sheetName val="04.8.3"/>
      <sheetName val="04.8.4"/>
      <sheetName val="04.8.5"/>
      <sheetName val="04.8.6"/>
      <sheetName val="04.8.7"/>
      <sheetName val="04.8.8"/>
      <sheetName val="04.8.12"/>
      <sheetName val="04.8.13"/>
      <sheetName val="04.8.14"/>
      <sheetName val="04.8.99"/>
      <sheetName val="Сигма"/>
      <sheetName val="Расчет ФОТ"/>
      <sheetName val="график смен 2020"/>
      <sheetName val="05.1.3"/>
      <sheetName val="05.1.7"/>
      <sheetName val="05.2"/>
      <sheetName val="5.2.7"/>
      <sheetName val="05.3.1"/>
      <sheetName val="05.3.2"/>
      <sheetName val="05.4"/>
      <sheetName val="05.5.1"/>
      <sheetName val="05.5.2"/>
      <sheetName val="05.5.6"/>
      <sheetName val="05.5.8"/>
      <sheetName val="05.5.9"/>
      <sheetName val="05.5.10"/>
      <sheetName val="05.5.11"/>
      <sheetName val="05.5.13"/>
      <sheetName val="05.5.14"/>
      <sheetName val="05.5.15"/>
      <sheetName val="05.5.16"/>
      <sheetName val="05.5.18"/>
      <sheetName val="05.5.19"/>
      <sheetName val="05.5.20"/>
      <sheetName val="05.5.21"/>
      <sheetName val="04.8.10-05.5.22"/>
      <sheetName val="05.5.24"/>
      <sheetName val="05.6.1"/>
      <sheetName val="05.6.2"/>
      <sheetName val="05.6.3"/>
      <sheetName val="05.6.6"/>
      <sheetName val="05.6.8"/>
      <sheetName val="05.6.10"/>
      <sheetName val="05.6.13"/>
      <sheetName val="05.6.14"/>
      <sheetName val="05.6.99"/>
      <sheetName val="10.1"/>
      <sheetName val="10.2"/>
      <sheetName val="10.3"/>
      <sheetName val="11.2"/>
      <sheetName val="11.3"/>
      <sheetName val="11.4"/>
      <sheetName val="Depreciation"/>
      <sheetName val="налоговая амортиз ФА"/>
      <sheetName val="сброс"/>
      <sheetName val="LME_prices"/>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 val="capex_kz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 val="2017-2018"/>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 val="Catalogue"/>
      <sheetName val="КОНФИГУРАЦИЯ"/>
      <sheetName val="Ф1"/>
      <sheetName val="Ф2"/>
      <sheetName val="PL"/>
      <sheetName val="Ф3"/>
      <sheetName val="Ф4"/>
      <sheetName val="Ф5"/>
      <sheetName val="Ф6"/>
      <sheetName val="КВЛ"/>
      <sheetName val="Сырье матер"/>
      <sheetName val="Электромат"/>
      <sheetName val="Строймат"/>
      <sheetName val="ГИВ"/>
      <sheetName val="Питание"/>
      <sheetName val="налоги (2)"/>
      <sheetName val="Охр окр среды"/>
      <sheetName val="Охр труда"/>
      <sheetName val="Путевки"/>
      <sheetName val="Консульт-е расходы"/>
      <sheetName val="Общехоз расх"/>
      <sheetName val="Обучение"/>
      <sheetName val="Матпом"/>
      <sheetName val="Вода"/>
      <sheetName val="ОС"/>
      <sheetName val="Произ прогр и доходы"/>
      <sheetName val="Связь"/>
      <sheetName val="калькуляция"/>
      <sheetName val="Запчас"/>
      <sheetName val="Автомат"/>
      <sheetName val="СИЗ"/>
      <sheetName val="Прочие матер"/>
      <sheetName val="Топливо"/>
      <sheetName val="Дорн"/>
      <sheetName val="Энергия"/>
      <sheetName val="Тех обс.ОС"/>
      <sheetName val="Рем элдв"/>
      <sheetName val="Рестав"/>
      <sheetName val="энергоэкспертиза"/>
      <sheetName val="Пожар"/>
      <sheetName val="Газ"/>
      <sheetName val="Амортиз"/>
      <sheetName val="GPS"/>
      <sheetName val="Стирка"/>
      <sheetName val="Аренда"/>
      <sheetName val="Страх Платежи"/>
      <sheetName val="Массив КРУЗпроект(9 мес)ЕСОТ10%"/>
      <sheetName val="ФОТ ПП"/>
      <sheetName val="расчет раб"/>
      <sheetName val="един вып"/>
      <sheetName val="ПРОЕКТ ЕСОТ РСС +10%"/>
      <sheetName val="ФОТ (АУП)"/>
      <sheetName val="расчет РСС"/>
      <sheetName val="ИТР"/>
      <sheetName val="рабоч"/>
      <sheetName val="Соцстрах"/>
      <sheetName val="Канцтов"/>
      <sheetName val="Техобсл оргтех"/>
      <sheetName val="Охрана"/>
      <sheetName val="Команд"/>
      <sheetName val="Усл банка"/>
      <sheetName val="ставки"/>
      <sheetName val="2014-2016 свод"/>
      <sheetName val="А.13.2"/>
      <sheetName val="Бюджет"/>
      <sheetName val="рабоч.режим"/>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 val="2002(v2)"/>
      <sheetName val="BS new"/>
      <sheetName val="6НК-cт."/>
      <sheetName val="2008"/>
      <sheetName val="2009"/>
      <sheetName val="Sheet3"/>
      <sheetName val="Продактс"/>
      <sheetName val="Р.11. пр 11.1"/>
      <sheetName val="НДПИ"/>
      <sheetName val="Спр_ пласт"/>
      <sheetName val="сетка"/>
      <sheetName val="ЦЕХА"/>
      <sheetName val="Анализ"/>
      <sheetName val="Коэффициенты"/>
      <sheetName val="_ССЫЛКА"/>
      <sheetName val="объемы"/>
      <sheetName val="ИзменяемыеДанные"/>
      <sheetName val="14_1_2_2_(Услуги_связи)1"/>
      <sheetName val="14_1_2_2_(Услуги_связи)2"/>
      <sheetName val="Ф4_КБМ+АФ"/>
      <sheetName val="11"/>
      <sheetName val="Register"/>
      <sheetName val="Comp06"/>
      <sheetName val="Займы"/>
      <sheetName val="вход.параметры"/>
      <sheetName val="справка"/>
      <sheetName val="L-1 Займ БРК инвест цели"/>
      <sheetName val="1Утв ТК  Capex 07 "/>
      <sheetName val="май"/>
      <sheetName val="апрель"/>
      <sheetName val="Фонд 15гор"/>
      <sheetName val="Фонд Кар-с"/>
      <sheetName val="Фонд Купола"/>
      <sheetName val="Фонд 14 гор."/>
      <sheetName val="Фонд 16 гор."/>
      <sheetName val="Фонд 17 гор."/>
      <sheetName val="Фонд 18 гор."/>
      <sheetName val="материалы"/>
      <sheetName val="Keys"/>
      <sheetName val="ОСВ"/>
      <sheetName val="Add-s test"/>
      <sheetName val="АЗФ"/>
      <sheetName val="АК"/>
      <sheetName val="Актюбе"/>
      <sheetName val="ССГПО"/>
      <sheetName val="2002(v1)"/>
      <sheetName val="AFS"/>
      <sheetName val="май 203"/>
      <sheetName val="Лист6"/>
      <sheetName val="6БО"/>
      <sheetName val="Базовые данные"/>
      <sheetName val="14_1_2_2_(Услуги_связи)3"/>
      <sheetName val="Treatment_Summary"/>
      <sheetName val="14_1_2_2__Услуги_связи_"/>
      <sheetName val="Базовые_данные"/>
      <sheetName val="L-1_Займ_БРК_инвест_цели"/>
      <sheetName val="исп_см_"/>
      <sheetName val="вход_параметры"/>
      <sheetName val="1Утв_ТК__Capex_07_"/>
      <sheetName val="Фонд_15гор"/>
      <sheetName val="Фонд_Кар-с"/>
      <sheetName val="Фонд_Купола"/>
      <sheetName val="Фонд_14_гор_"/>
      <sheetName val="Фонд_16_гор_"/>
      <sheetName val="Фонд_17_гор_"/>
      <sheetName val="Фонд_18_гор_"/>
      <sheetName val="Prelim_Cost"/>
      <sheetName val="по_2007_году_план_на_2008_год"/>
      <sheetName val="5NK_"/>
      <sheetName val="Add-s_test"/>
      <sheetName val="точн2"/>
      <sheetName val="Зам.нгду-1"/>
      <sheetName val="Зам.ОЭПУ(доб)"/>
      <sheetName val="замер"/>
      <sheetName val="обв"/>
      <sheetName val="тех режим"/>
      <sheetName val="Зам.нгду-2(наг)"/>
      <sheetName val="исходные данные"/>
      <sheetName val="приложение№3"/>
      <sheetName val="общие данные"/>
      <sheetName val="отделы"/>
      <sheetName val="текст"/>
      <sheetName val="филиалы"/>
      <sheetName val="Макро"/>
      <sheetName val="Сводная"/>
      <sheetName val="ФП"/>
      <sheetName val="450 (2)"/>
      <sheetName val="Гр5(о)"/>
      <sheetName val="2.8. стр-ра себестоимости"/>
      <sheetName val="ГБ"/>
      <sheetName val="Подразд"/>
      <sheetName val="#REF!"/>
      <sheetName val="Преискурант"/>
      <sheetName val="план"/>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ow r="13">
          <cell r="C13" t="str">
            <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f20"/>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PBC-Final Kmod8-December-2001"/>
      <sheetName val="DATA"/>
      <sheetName val="2008"/>
      <sheetName val="Production_Ref Q-1-3"/>
      <sheetName val="F-2.1"/>
      <sheetName val="R-40"/>
      <sheetName val="R-50"/>
      <sheetName val="LME_prices"/>
      <sheetName val="группа"/>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Analytics"/>
      <sheetName val="Tickmark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J-1"/>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Info"/>
      <sheetName val="Pilo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Key ratios"/>
      <sheetName val="Budget2004-preliminary"/>
      <sheetName val="Budget2004-monthly"/>
      <sheetName val="F 26"/>
      <sheetName val="ROCE"/>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Financial Summary"/>
      <sheetName val="Actual 2004"/>
      <sheetName val="Forecast 2004"/>
      <sheetName val="F 40"/>
      <sheetName val="Year End 1"/>
      <sheetName val="Year End 2"/>
      <sheetName val="Budget 2004"/>
      <sheetName val="Cost 99v98"/>
      <sheetName val="Lead"/>
      <sheetName val="т7"/>
      <sheetName val="т7 (2)"/>
      <sheetName val="т7 (3)"/>
      <sheetName val="т1 "/>
      <sheetName val="т1  (2)"/>
      <sheetName val="т1  (3)"/>
      <sheetName val="отч о доходах2002г "/>
      <sheetName val="т1  "/>
      <sheetName val="2002г "/>
      <sheetName val="G-40"/>
      <sheetName val="admin 04"/>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TB"/>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BS-KAS"/>
      <sheetName val="IS-KAS"/>
      <sheetName val="opened BS"/>
      <sheetName val="opened IS"/>
      <sheetName val="F-100"/>
      <sheetName val="F-110"/>
      <sheetName val="F-120"/>
      <sheetName val="SUAD"/>
      <sheetName val="F-130 "/>
      <sheetName val="F-140 "/>
      <sheetName val="F-150"/>
      <sheetName val="ф.1"/>
      <sheetName val="ф.2"/>
      <sheetName val="ф.3"/>
      <sheetName val="ф.4"/>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Svodka"/>
      <sheetName val="Daily Report -26 (2)"/>
      <sheetName val="#REF!"/>
      <sheetName val="Sample KS-5008"/>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Форма"/>
      <sheetName val="ОТЧЕТ ПО ЛИМИТАМ"/>
      <sheetName val="Расчетный файл LimitsBanks"/>
      <sheetName val="FinStat"/>
      <sheetName val="K_fin"/>
      <sheetName val="Приложение №2"/>
      <sheetName val="Rating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Variables"/>
      <sheetName val="表1-2 方案1：分油田合同期产量部署"/>
      <sheetName val="表1-2 方案1"/>
      <sheetName val="分油田合同期产量部署"/>
      <sheetName val="J002"/>
      <sheetName val="6月 "/>
      <sheetName val="TDSheet"/>
      <sheetName val="Отчет (лист 1) (2)"/>
      <sheetName val="2204"/>
      <sheetName val="ДЕПОЗИТЫ ЮРИДИЧЕСКИХ ЛИЦ"/>
      <sheetName val=" ДЕПОЗИТЫ ФИЗИЧЕСКИХ  ЛИЦ"/>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расч вед대腵԰_x0000_缀_x0000_"/>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Premier"/>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T.INDOPRIMA"/>
      <sheetName val="PT.KONAN"/>
      <sheetName val="SLS"/>
      <sheetName val="TBJ"/>
      <sheetName val="THAI CAPITAL"/>
      <sheetName val="THAI NKK"/>
      <sheetName val="THAI POLY"/>
      <sheetName val="VALFLON"/>
      <sheetName val="NIPPON"/>
      <sheetName val="ZIP INT'L"/>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4、销售费用表"/>
      <sheetName val="5、管理费用表"/>
      <sheetName val="6、财务费用表"/>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WERT_KON.XLS"/>
      <sheetName val="StANDARD.xls"/>
      <sheetName val="SPEZ.XLS"/>
      <sheetName val="ERLÄUT.XLS"/>
      <sheetName val="Eckdaten.XLS"/>
      <sheetName val="NEUTRAL.XLS"/>
      <sheetName val="Ergeb.XLS"/>
      <sheetName val="Kennz.XLS"/>
      <sheetName val="Makro1"/>
      <sheetName val="Makro2"/>
      <sheetName val="Administration"/>
      <sheetName val="Catering"/>
      <sheetName val="Atyrau Base"/>
      <sheetName val="Atyrau Expansion"/>
      <sheetName val="Transportation"/>
      <sheetName val="Maintenance"/>
      <sheetName val="Function"/>
      <sheetName val="3 PTY"/>
      <sheetName val="Uniform June 801"/>
      <sheetName val="Uniform June 821"/>
      <sheetName val="JuneHistory"/>
      <sheetName val="Matern"/>
      <sheetName val="Vacation"/>
      <sheetName val="Over Time"/>
      <sheetName val="Train Tickets"/>
      <sheetName val="Sick Leaves"/>
      <sheetName val="All "/>
      <sheetName val="All Days"/>
      <sheetName val="Traffic Lights"/>
      <sheetName val="P&amp;L KZT"/>
      <sheetName val="BS KZT"/>
      <sheetName val="BS ADDS"/>
      <sheetName val="BS2004KZT"/>
      <sheetName val="Balance Sheet QF3"/>
      <sheetName val="EXRATES"/>
      <sheetName val="Sum Admin USD"/>
      <sheetName val="Summ Admin KZT"/>
      <sheetName val="Summ OTHER KZT"/>
      <sheetName val="Summ CORE KZT"/>
      <sheetName val="ERSS Summary KZT"/>
      <sheetName val="ERSS Summary OTHER USD"/>
      <sheetName val="ERSS Summary CORE USD"/>
      <sheetName val="Overheads USD"/>
      <sheetName val="Overheads KZT"/>
      <sheetName val="Upload"/>
      <sheetName val="DownLoad"/>
      <sheetName val="mapping (2)"/>
      <sheetName val="3Q-ter FINAL "/>
      <sheetName val="3ed quarter analisys final "/>
      <sheetName val="Reconciliation G5 Receipts"/>
      <sheetName val="PO_Check_Fin_Qry FINAL"/>
      <sheetName val="3ed quater pl Final "/>
      <sheetName val="Initial stock PO's Purchase Led"/>
      <sheetName val="Atyrau Initial 2"/>
      <sheetName val="TCOREG (2)"/>
      <sheetName val="PurchaseOrderLog old"/>
      <sheetName val="PF"/>
      <sheetName val="Sheet36"/>
      <sheetName val="Sheet32"/>
      <sheetName val="Sheet16 (2)"/>
      <sheetName val="Sheet9 (2)"/>
      <sheetName val="Sheet22"/>
      <sheetName val="Bank charg"/>
      <sheetName val="tel"/>
      <sheetName val="Sheet71"/>
      <sheetName val="Sheet73"/>
      <sheetName val="Sheet82"/>
      <sheetName val="3Q-ter"/>
      <sheetName val="3ed quarter analisys"/>
      <sheetName val="PurchaseOrderLog"/>
      <sheetName val="3ed quater pl "/>
      <sheetName val="INitial stock Atyrau "/>
      <sheetName val="TCOREG"/>
      <sheetName val="PurchaseOrderLog(1)"/>
      <sheetName val="Initial stock PO's"/>
      <sheetName val="Empl"/>
      <sheetName val="PaySlip"/>
      <sheetName val="Payoll"/>
      <sheetName val="KAZjournal"/>
      <sheetName val="Ashworth M."/>
      <sheetName val="Aytasgin R."/>
      <sheetName val="Bradshaw D."/>
      <sheetName val="Burke J."/>
      <sheetName val="Capa C."/>
      <sheetName val="Clayton J."/>
      <sheetName val="Cunningham F."/>
      <sheetName val="Daly D."/>
      <sheetName val="Dirikol S."/>
      <sheetName val="Eisner J."/>
      <sheetName val="Ellison A."/>
      <sheetName val="Greenslade T."/>
      <sheetName val="Hagioglu O."/>
      <sheetName val="Hammett R."/>
      <sheetName val="Hines J."/>
      <sheetName val="Huisken L."/>
      <sheetName val="Hulse J."/>
      <sheetName val="Jukic A."/>
      <sheetName val="Kalani E."/>
      <sheetName val="Koval W."/>
      <sheetName val="Longshaw S."/>
      <sheetName val="MacDonald R. "/>
      <sheetName val="Main S."/>
      <sheetName val="Matrod Y."/>
      <sheetName val="Nair A."/>
      <sheetName val="Noble J."/>
      <sheetName val="Philpott S."/>
      <sheetName val="Raver G."/>
      <sheetName val="Reisenbauer K."/>
      <sheetName val="Robinson A."/>
      <sheetName val="Robinson P."/>
      <sheetName val="Rogers, P."/>
      <sheetName val="SLota C."/>
      <sheetName val="Taylor M."/>
      <sheetName val="White M."/>
      <sheetName val="Willioughby C."/>
      <sheetName val="Wilson K."/>
      <sheetName val="Riv.House stock"/>
      <sheetName val="Atyrau stock"/>
      <sheetName val="Atr Shop"/>
      <sheetName val="Atr houskeeping"/>
      <sheetName val="Dostyk Houskeeping"/>
      <sheetName val="Dostyk  stock"/>
      <sheetName val="Dostyk Bar"/>
      <sheetName val="Atyrau stock  transfers summary"/>
      <sheetName val="Exhibit C2 1"/>
      <sheetName val="Exhibit C2 2"/>
      <sheetName val="Detailed 2003"/>
      <sheetName val="Detailed 2002"/>
      <sheetName val="November 03"/>
      <sheetName val="Detailed Summary"/>
      <sheetName val="GenJournal"/>
      <sheetName val="Stock Accrual Breakdown"/>
      <sheetName val="Expat Salaries"/>
      <sheetName val="RTSC Expat Salary Accr "/>
      <sheetName val="ExpatSalary Accrual"/>
      <sheetName val="Global Discount"/>
      <sheetName val="VacationSept"/>
      <sheetName val="New Vacation"/>
      <sheetName val="New Nat Vac Journal "/>
      <sheetName val="Nat Lab Rec Journal"/>
      <sheetName val="Nat Lab Recov rev @ end of June"/>
      <sheetName val="Total Gross"/>
      <sheetName val="CN3PTYMeals"/>
      <sheetName val="Maint issues not prosted inG5 "/>
      <sheetName val="new tax form"/>
      <sheetName val="Summary (for scala)"/>
      <sheetName val="SPS (2)"/>
      <sheetName val="1.1"/>
      <sheetName val="1.2"/>
      <sheetName val="1.3"/>
      <sheetName val="1.4"/>
      <sheetName val="SPS"/>
      <sheetName val="Cumulative"/>
      <sheetName val="2.1"/>
      <sheetName val="2.2"/>
      <sheetName val="2.4"/>
      <sheetName val="2.3"/>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5.0"/>
      <sheetName val="6.1"/>
      <sheetName val="Vehicle Register"/>
      <sheetName val="TaxiDrivers"/>
      <sheetName val="SIPDrivers"/>
      <sheetName val="6.2"/>
      <sheetName val="6.3"/>
      <sheetName val="6.4"/>
      <sheetName val="6.5"/>
      <sheetName val="7.1 "/>
      <sheetName val="7.21"/>
      <sheetName val="7.1"/>
      <sheetName val="7.2"/>
      <sheetName val="Invoice Routing sheet"/>
      <sheetName val="New accounts"/>
      <sheetName val="Logistic"/>
      <sheetName val="Logistics "/>
      <sheetName val="SIPGA42+4"/>
      <sheetName val="SIP"/>
      <sheetName val="Floating cc222600"/>
      <sheetName val="Cleaners Mar'06"/>
      <sheetName val="New Rates"/>
      <sheetName val="Thistory (2)"/>
      <sheetName val="Floating GA&amp;Cooks cc222600"/>
      <sheetName val="Labor Rates"/>
      <sheetName val="Dome 1&amp;2&amp;3"/>
      <sheetName val="July'04"/>
      <sheetName val="Exhibit Summary"/>
      <sheetName val="2.6"/>
      <sheetName val="5.1"/>
      <sheetName val="5.2"/>
      <sheetName val="5.3"/>
      <sheetName val="5.4"/>
      <sheetName val="LaborRates"/>
      <sheetName val="Summary Catering"/>
      <sheetName val="221000 Catering Manag-t"/>
      <sheetName val="222110 Bag Meals"/>
      <sheetName val="222100 Canteen Core"/>
      <sheetName val="222100 NL Canteen Core"/>
      <sheetName val="222130 Private Catering"/>
      <sheetName val="222100 Hot boxes"/>
      <sheetName val="PIV"/>
      <sheetName val="OVERHEAD"/>
      <sheetName val="NCM&amp;MRO"/>
      <sheetName val="SUMMARY ATY"/>
      <sheetName val="SUMMARY TCOV"/>
      <sheetName val="CostingModel"/>
      <sheetName val="MaterialCostRev9"/>
      <sheetName val="Ops&amp;Adm"/>
      <sheetName val="Ops&amp;Adm (2)"/>
      <sheetName val="Expat PI"/>
      <sheetName val="Debit Note"/>
      <sheetName val="Break down MA nov"/>
      <sheetName val="Calculation Nov'06 Salary"/>
      <sheetName val="Break down MA nov (3)"/>
      <sheetName val="WERT_KON_XLS"/>
      <sheetName val="WERT_KON_XLS1"/>
      <sheetName val="U-31"/>
      <sheetName val="U-32"/>
      <sheetName val="Error schedule"/>
      <sheetName val="FN0170"/>
      <sheetName val="PBC&gt;&gt;&gt;"/>
      <sheetName val="Expenses 2016"/>
      <sheetName val="1C 2016"/>
      <sheetName val="FX_2016"/>
      <sheetName val="Factor"/>
      <sheetName val="Precision determination table"/>
      <sheetName val="Precision level"/>
      <sheetName val="Waste util"/>
      <sheetName val="Expenses 6m 2015"/>
      <sheetName val="Guidance "/>
      <sheetName val="CMA and TOD"/>
      <sheetName val="CMA Calculations"/>
      <sheetName val="CMA Selections"/>
      <sheetName val="CMA_SampleDesign"/>
      <sheetName val="DialogInsert"/>
      <sheetName val="Бюджет доходов "/>
      <sheetName val="Памятка"/>
      <sheetName val="Форма1"/>
      <sheetName val="Форма3"/>
      <sheetName val="Форма4"/>
      <sheetName val="Форма5"/>
      <sheetName val="Форма6"/>
      <sheetName val="Форма7"/>
      <sheetName val="Форма8"/>
      <sheetName val="сальдовка за янв-окт 2009"/>
      <sheetName val="сальдовка за 12 мес 2009"/>
      <sheetName val="127001 BD"/>
      <sheetName val="127004 BD"/>
      <sheetName val="An acc 5610_09"/>
      <sheetName val="5610 for 12 months"/>
      <sheetName val="KTO_WB_FSL_31.12.01"/>
      <sheetName val="std_tabel"/>
      <sheetName val="SMSTemp"/>
      <sheetName val="J-55"/>
      <sheetName val="FS-97"/>
      <sheetName val="31_12_03"/>
      <sheetName val="FA_Movement_Kyrg"/>
      <sheetName val="31_05_04"/>
      <sheetName val="F100-Trial_BS"/>
      <sheetName val="Данные"/>
      <sheetName val="1st qtr"/>
      <sheetName val="2nd qtr"/>
      <sheetName val="Jul ws"/>
      <sheetName val="Aug ws"/>
      <sheetName val="YTD 93099"/>
      <sheetName val="99 mo actual"/>
      <sheetName val="99 cons Jul"/>
      <sheetName val="99 budget"/>
      <sheetName val="98 projected"/>
      <sheetName val="99consolbudget"/>
      <sheetName val="cons July"/>
      <sheetName val="August"/>
      <sheetName val="September"/>
      <sheetName val="October"/>
      <sheetName val="99 mo budget"/>
      <sheetName val="April"/>
      <sheetName val="98consolidating"/>
      <sheetName val="99 cons YTD"/>
      <sheetName val="Analysis 93098"/>
      <sheetName val="Analysis 93098  DT printout"/>
      <sheetName val="4Q mqy"/>
      <sheetName val="Analysis 93099"/>
      <sheetName val="Analysis 93099 for DT printout"/>
      <sheetName val="cons budget"/>
      <sheetName val="Tax NI Summary"/>
      <sheetName val="Interco Pymts"/>
      <sheetName val="AESC AESE NI"/>
      <sheetName val="ао"/>
      <sheetName val="Cashflow Forecast Port"/>
      <sheetName val="ENERGIA_02"/>
      <sheetName val="Balanco Patrimonial - PASSIVO"/>
      <sheetName val="Financial"/>
      <sheetName val="contse98"/>
      <sheetName val="Income Statment"/>
      <sheetName val="Balanco Patrimonial - ATIVO"/>
      <sheetName val="DESPESAS 2002_BÁSICO"/>
      <sheetName val="Teste"/>
      <sheetName val="eco"/>
      <sheetName val="Receita IRT"/>
      <sheetName val="Sul Summary_ Arlington"/>
      <sheetName val="BRGAAP "/>
      <sheetName val="financ"/>
      <sheetName val="Imobilizado corrigido pelo IGPM"/>
      <sheetName val="48 "/>
      <sheetName val="lib"/>
      <sheetName val="OpexDetails"/>
      <sheetName val="Opex_sum_by_SC"/>
      <sheetName val="Price_by_SC_KZT"/>
      <sheetName val="Opex_serv&amp;other"/>
      <sheetName val="Opex_536"/>
      <sheetName val="Opex_by_quantity"/>
      <sheetName val="SC search"/>
      <sheetName val="lib1"/>
      <sheetName val="modaj"/>
      <sheetName val="Paramètres"/>
      <sheetName val="Dropdown"/>
      <sheetName val="types"/>
      <sheetName val="T_T"/>
      <sheetName val="CNOBARI"/>
      <sheetName val="FES"/>
      <sheetName val="Codes"/>
      <sheetName val="H-15"/>
      <sheetName val="H-20_2009"/>
      <sheetName val="H-20_2008"/>
      <sheetName val="H-30"/>
      <sheetName val="H-40"/>
      <sheetName val="fish"/>
      <sheetName val="FA Movement Kyrg"/>
      <sheetName val="ФО-12 "/>
      <sheetName val="р3"/>
      <sheetName val="1 (2)"/>
      <sheetName val="Письмо"/>
      <sheetName val="д.1.001"/>
      <sheetName val="д.2.001"/>
      <sheetName val="д.2.002"/>
      <sheetName val="д.2.003"/>
      <sheetName val="д.2.004"/>
      <sheetName val="д.2.005"/>
      <sheetName val="д.2.006"/>
      <sheetName val="д.2.007"/>
      <sheetName val="д.2.008"/>
      <sheetName val="д.2.009"/>
      <sheetName val="д.2.010"/>
      <sheetName val="д.3.001"/>
      <sheetName val="Д.3.002"/>
      <sheetName val="д.4.001"/>
      <sheetName val="д.6.001"/>
      <sheetName val="д.6.002"/>
      <sheetName val="д.6.003"/>
      <sheetName val="д.7.001"/>
      <sheetName val="д.8.001"/>
      <sheetName val="д.8.002"/>
      <sheetName val="д.9.001"/>
      <sheetName val="Д.11"/>
      <sheetName val="д.13.001"/>
      <sheetName val="д.13.002"/>
      <sheetName val="Д.13.004"/>
      <sheetName val="д.13.005"/>
      <sheetName val="д.13.007"/>
      <sheetName val="д.14.001"/>
      <sheetName val="д.15.001"/>
      <sheetName val="д.16.001"/>
      <sheetName val="д.17.001"/>
      <sheetName val="д.17.002"/>
      <sheetName val="д.20.001"/>
      <sheetName val="д21"/>
      <sheetName val="д.22.001"/>
      <sheetName val="д.22.002"/>
      <sheetName val="д.22.003"/>
      <sheetName val="д.22.005"/>
      <sheetName val="расш.22"/>
      <sheetName val="д.23"/>
      <sheetName val="д.25.001"/>
      <sheetName val="д.27.001"/>
      <sheetName val="д.28.001"/>
      <sheetName val="д.28.002"/>
      <sheetName val="д.28.003"/>
      <sheetName val="д.28.004"/>
      <sheetName val="д.28.005"/>
      <sheetName val="д.28.006"/>
      <sheetName val="д31"/>
      <sheetName val="ЗАО (2)"/>
      <sheetName val="ОАО (2)"/>
      <sheetName val="Прочие (2)"/>
      <sheetName val="Стор нов (2)"/>
      <sheetName val="форма № 1 "/>
      <sheetName val="Форма №2"/>
      <sheetName val="Форма №3"/>
      <sheetName val="Формат №4"/>
      <sheetName val="0-0"/>
      <sheetName val="Спр КСР"/>
      <sheetName val="010"/>
      <sheetName val="4.01"/>
      <sheetName val="4.02"/>
      <sheetName val="4.03"/>
      <sheetName val="5.2A"/>
      <sheetName val="5.2B"/>
      <sheetName val="5.2C"/>
      <sheetName val="5.4A"/>
      <sheetName val="5.4B"/>
      <sheetName val="5.5"/>
      <sheetName val="03А"/>
      <sheetName val="03В"/>
      <sheetName val="03С"/>
      <sheetName val="03D"/>
      <sheetName val="03E"/>
      <sheetName val="03F"/>
      <sheetName val="03I"/>
      <sheetName val="03K"/>
      <sheetName val="03L"/>
      <sheetName val="03M"/>
      <sheetName val="03N"/>
      <sheetName val="03O"/>
      <sheetName val="03P"/>
      <sheetName val="005H"/>
      <sheetName val="12.011"/>
      <sheetName val="9.01"/>
      <sheetName val="9.02"/>
      <sheetName val="9.03"/>
      <sheetName val="9.04"/>
      <sheetName val="9.05"/>
      <sheetName val="12.01"/>
      <sheetName val="12.02"/>
      <sheetName val="12.03"/>
      <sheetName val="13.01"/>
      <sheetName val="13.02"/>
      <sheetName val="13.04"/>
      <sheetName val="13.05"/>
      <sheetName val="14.01"/>
      <sheetName val="14.02"/>
      <sheetName val="14.04"/>
      <sheetName val="15.01"/>
      <sheetName val="15.02"/>
      <sheetName val="15.03"/>
      <sheetName val="15.04"/>
      <sheetName val="20.02"/>
      <sheetName val="пост выб 22"/>
      <sheetName val="22.01"/>
      <sheetName val="22.02"/>
      <sheetName val="22.03"/>
      <sheetName val="23.01"/>
      <sheetName val="28.04"/>
      <sheetName val="28.05"/>
      <sheetName val="28.06"/>
      <sheetName val="д.39"/>
      <sheetName val="р1"/>
      <sheetName val=" №1 "/>
      <sheetName val="№2"/>
      <sheetName val="№3"/>
      <sheetName val="№4"/>
      <sheetName val="стр100.00.3"/>
      <sheetName val="Стр100.40.004"/>
      <sheetName val="Стр100.40.021"/>
      <sheetName val="Стр100.40.024"/>
      <sheetName val="2006"/>
      <sheetName val="2006 (2)"/>
      <sheetName val="ок"/>
      <sheetName val="без кредита"/>
      <sheetName val="все"/>
      <sheetName val="ок (2)"/>
      <sheetName val="раб (2)"/>
      <sheetName val="раб"/>
      <sheetName val="исх"/>
      <sheetName val="BS2"/>
      <sheetName val="B-1.3"/>
      <sheetName val="B-1.2 (like client)"/>
      <sheetName val="Кмз и фил"/>
      <sheetName val="фил"/>
      <sheetName val="Книга1"/>
      <sheetName val="Assets"/>
      <sheetName val="PL forecast"/>
      <sheetName val="BS forecast"/>
      <sheetName val="CF forecast"/>
      <sheetName val="CF forecast subsidy"/>
      <sheetName val="BS forecast subsidy"/>
      <sheetName val="Sensitivity"/>
      <sheetName val="исходные данные"/>
      <sheetName val="Budget 2004_Masterfinal"/>
      <sheetName val="JET_Criteria"/>
      <sheetName val="Completeness"/>
      <sheetName val="1 DT liab. CR expense-income"/>
      <sheetName val="2 DT asset CR expense"/>
      <sheetName val="3 Less than 4 journal entries"/>
      <sheetName val="4 - period end w-o description"/>
      <sheetName val="5 Words"/>
      <sheetName val="6 Issuance of advances to manag"/>
      <sheetName val="7 Without user ID"/>
      <sheetName val="&gt;&gt;&gt;"/>
      <sheetName val="GL_2020"/>
      <sheetName val="Для 3"/>
      <sheetName val="ОСВ_2020"/>
      <sheetName val="Для_Completeness"/>
      <sheetName val="criteria"/>
      <sheetName val="O-20"/>
      <sheetName val="yO302.1"/>
      <sheetName val="DCF_CAPM"/>
      <sheetName val="GLC_Market Approach"/>
      <sheetName val="BS_h&amp;p"/>
      <sheetName val="IS_h&amp;p"/>
      <sheetName val="Fin_Anlys"/>
      <sheetName val="GLC_ratios_Sept"/>
      <sheetName val="|"/>
      <sheetName val="drivers"/>
      <sheetName val="CapEx-Depr"/>
      <sheetName val="Fin_Investments"/>
      <sheetName val="BS_cz_CEZ_unconsol"/>
      <sheetName val="GLC_ratios_Jun"/>
      <sheetName val="IS_cz_CEZ_unconsol"/>
      <sheetName val="IAS_Conv"/>
      <sheetName val="Operating Data"/>
      <sheetName val="DCF_CAPM_old"/>
      <sheetName val="||"/>
      <sheetName val="market"/>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8"/>
      <sheetName val="Ш_Передача_ЭЭ"/>
      <sheetName val="Proforma 2010"/>
      <sheetName val="МОЭСК_РЭТО"/>
      <sheetName val="ДЗ_КЗ"/>
      <sheetName val="TREND_tengis&amp;emba"/>
      <sheetName val="стр.145 рос. исп"/>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Незав.пр-во "/>
      <sheetName val="assump"/>
      <sheetName val="Ini"/>
      <sheetName val="Списки"/>
      <sheetName val="факт"/>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Б1190-2"/>
      <sheetName val="Б1190-3"/>
      <sheetName val="Б1190"/>
      <sheetName val="Cost Allocation"/>
      <sheetName val="Инфо"/>
      <sheetName val="Поправки"/>
      <sheetName val="предприятия"/>
      <sheetName val="Классиф_"/>
      <sheetName val="Groupings"/>
      <sheetName val="Список"/>
      <sheetName val="Дебиторы"/>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стр_145_рос__исп"/>
      <sheetName val="60 счет"/>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незав. Домодедово"/>
      <sheetName val="Допущения"/>
      <sheetName val="Долг"/>
      <sheetName val="ПРР"/>
      <sheetName val="Предположения КАС"/>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Исх_данные"/>
      <sheetName val="свед"/>
      <sheetName val="MGSN"/>
      <sheetName val="Ф-1"/>
      <sheetName val="RAS BS+"/>
      <sheetName val="0_33"/>
      <sheetName val="Акты дебиторов"/>
      <sheetName val="comps"/>
      <sheetName val="А_Произв-во"/>
      <sheetName val="вводные"/>
      <sheetName val="Коэф-ты"/>
      <sheetName val="Ст"/>
      <sheetName val="Valspar"/>
      <sheetName val="FX Adjustment"/>
      <sheetName val="BDG"/>
      <sheetName val="Paths"/>
      <sheetName val="Location (Naming)"/>
      <sheetName val="ProductBundleDefinition"/>
      <sheetName val="Location Handling"/>
      <sheetName val="ProductBundle (Naming)"/>
      <sheetName val="Location Cap"/>
      <sheetName val="ProcessMode Coefficients"/>
      <sheetName val="DEPR_NEW"/>
      <sheetName val="Natl Consult Reg."/>
      <sheetName val="Корр-ка_на_сост"/>
      <sheetName val="VAT"/>
      <sheetName val="Assumpt."/>
      <sheetName val="Summary of Value"/>
      <sheetName val="Macroeconomic Assumptions"/>
      <sheetName val="定岗定资表2"/>
      <sheetName val="定岗定资表"/>
      <sheetName val="奖金"/>
      <sheetName val="伙食交通费用"/>
      <sheetName val="节日福利预算表"/>
      <sheetName val="社会保险2"/>
      <sheetName val="社会保险"/>
      <sheetName val="签证预算"/>
      <sheetName val="班长津贴"/>
      <sheetName val="年终奖金1"/>
      <sheetName val="高温津贴"/>
      <sheetName val="体检费用"/>
      <sheetName val="商业保险"/>
      <sheetName val="体检费用1"/>
      <sheetName val="Cover封皮"/>
      <sheetName val="Enhancement改良"/>
      <sheetName val="Instruction说明"/>
      <sheetName val="Index索引"/>
      <sheetName val="BS 资产负债表"/>
      <sheetName val="IS损益表"/>
      <sheetName val="SOCE权益变动表"/>
      <sheetName val="CF现金流量表"/>
      <sheetName val="A001"/>
      <sheetName val="A002"/>
      <sheetName val="A003"/>
      <sheetName val="B001"/>
      <sheetName val="C001"/>
      <sheetName val="D001"/>
      <sheetName val="E001"/>
      <sheetName val="E002"/>
      <sheetName val="E003"/>
      <sheetName val="E004"/>
      <sheetName val="F001"/>
      <sheetName val="F002"/>
      <sheetName val="F003"/>
      <sheetName val="F004"/>
      <sheetName val="F005"/>
      <sheetName val="G001"/>
      <sheetName val="G002"/>
      <sheetName val="H001"/>
      <sheetName val="I001"/>
      <sheetName val="J001"/>
      <sheetName val="K001"/>
      <sheetName val="L001"/>
      <sheetName val="M001"/>
      <sheetName val="M002"/>
      <sheetName val="N001"/>
      <sheetName val="N002"/>
      <sheetName val="O001"/>
      <sheetName val="O002"/>
      <sheetName val="O003"/>
      <sheetName val="O004"/>
      <sheetName val="O005"/>
      <sheetName val="P001"/>
      <sheetName val="Q001"/>
      <sheetName val="R001"/>
      <sheetName val="S001"/>
      <sheetName val="T001"/>
      <sheetName val="T002"/>
      <sheetName val="U001"/>
      <sheetName val="U002"/>
      <sheetName val="U003"/>
      <sheetName val="J003-CMIL"/>
      <sheetName val="J003-CMIPL"/>
      <sheetName val="J003-AMPL"/>
      <sheetName val="J003-IPL"/>
      <sheetName val="J003-IMPL"/>
      <sheetName val="J003-FMPL"/>
      <sheetName val="J003-AEL"/>
      <sheetName val="J003-HYD"/>
      <sheetName val="J003-ICKPL"/>
      <sheetName val="J003-ALACEM"/>
      <sheetName val="J003-IMCCMC"/>
      <sheetName val="J003-FM PHIL"/>
      <sheetName val="J003-SELACO"/>
      <sheetName val="J003-CMISB"/>
      <sheetName val="J003-CBSB"/>
      <sheetName val="J003-FMSB"/>
      <sheetName val="J003-RPSB"/>
      <sheetName val="J003-KHUJAND"/>
      <sheetName val="J003-MC"/>
      <sheetName val="J003-ICG"/>
      <sheetName val="J003-ICH"/>
      <sheetName val="2017年12月"/>
      <sheetName val="2018年1月"/>
      <sheetName val="2018年2月"/>
      <sheetName val="2018年3月 "/>
      <sheetName val="2018年4月"/>
      <sheetName val="2018年5月"/>
      <sheetName val="2018年6月"/>
      <sheetName val="2018年7月"/>
      <sheetName val="2018年8月"/>
      <sheetName val="2018年9月"/>
      <sheetName val="2018年10月"/>
      <sheetName val="2018年11月"/>
      <sheetName val="矿山公司2017年12月-2018年4月利润核算表"/>
      <sheetName val="2018年5月利润核算表"/>
      <sheetName val="2018年6月利润核算表"/>
      <sheetName val="2018年7月利润核算表"/>
      <sheetName val="2018年8月利润核算表"/>
      <sheetName val="2018年9月利润核算表"/>
      <sheetName val="2018年10月利润核算表"/>
      <sheetName val="2018年12月"/>
      <sheetName val="2019年1月"/>
      <sheetName val="2018年11月利润核算表"/>
      <sheetName val="Disclosures"/>
      <sheetName val="BHPP"/>
      <sheetName val="Bcutoff"/>
      <sheetName val="Unusual transactions"/>
      <sheetName val="CHEPS"/>
      <sheetName val="Ccutoff"/>
      <sheetName val="THEPS"/>
      <sheetName val="Tcutoff"/>
      <sheetName val="OshHPP"/>
      <sheetName val="LE"/>
      <sheetName val="AHEPS"/>
      <sheetName val="XREF"/>
      <sheetName val="reconcile"/>
      <sheetName val="Conlist"/>
      <sheetName val="Rollforward"/>
      <sheetName val="Test of FA Installation"/>
      <sheetName val="Datasheet"/>
      <sheetName val="8180 (8181,8182)"/>
      <sheetName val="8082"/>
      <sheetName val="8250"/>
      <sheetName val="8140"/>
      <sheetName val="8070"/>
      <sheetName val="8145"/>
      <sheetName val="8200"/>
      <sheetName val="8113"/>
      <sheetName val="8210"/>
      <sheetName val="Worksheet in (C) 6151 Accounts "/>
      <sheetName val="Production Data Input"/>
      <sheetName val="FA movement shedule"/>
      <sheetName val="Accounts payable"/>
      <sheetName val="GBM"/>
      <sheetName val="Early cut off"/>
      <sheetName val="Cash disb"/>
      <sheetName val="JET"/>
      <sheetName val="Late cut off"/>
      <sheetName val="Test"/>
      <sheetName val="K-300 PPE Roll"/>
      <sheetName val="K-400 PPE Additions"/>
      <sheetName val="Cash Flow - Indirect Method"/>
      <sheetName val="Criterion Range"/>
      <sheetName val="年终奖金"/>
      <sheetName val="销量及售价预测"/>
      <sheetName val="销售费用预测"/>
      <sheetName val="大宗材料"/>
      <sheetName val="1-7"/>
      <sheetName val="1-6"/>
      <sheetName val="A_20"/>
      <sheetName val="C 25"/>
      <sheetName val="Apogei_2001_6_LS"/>
      <sheetName val="ЦХЛ 2004"/>
      <sheetName val="дата"/>
      <sheetName val="Comp equip"/>
      <sheetName val="Mach &amp; equip"/>
      <sheetName val="MV"/>
      <sheetName val="Freezers"/>
      <sheetName val="total receipt"/>
      <sheetName val="2009_kase"/>
      <sheetName val="M-12"/>
      <sheetName val="M-13"/>
      <sheetName val="Precalcs"/>
      <sheetName val="油価変動"/>
      <sheetName val="Evolucion de las perdidas"/>
      <sheetName val="CRECIMIENTOS"/>
      <sheetName val="Graphs_Nefteproduct"/>
      <sheetName val="150.01_контракт 110 "/>
      <sheetName val="Production costs"/>
      <sheetName val="design crit"/>
      <sheetName val="MassBal-Phase I"/>
      <sheetName val="MassBal-Phase II"/>
      <sheetName val="design crit 540"/>
      <sheetName val="design crit540"/>
      <sheetName val="design_crit"/>
      <sheetName val="MassBal-Phase_I"/>
      <sheetName val="MassBal-Phase_II"/>
      <sheetName val="design_crit_540"/>
      <sheetName val="design_crit540"/>
      <sheetName val="Mass%20Balance.Rev3.xls"/>
      <sheetName val="Mass Balance.Rev3"/>
      <sheetName val="Lists of Permissable Values"/>
      <sheetName val="Price"/>
      <sheetName val="PriceSyn"/>
      <sheetName val="Summary_графики"/>
      <sheetName val="Summary_ НОК-АОС нов оценка"/>
      <sheetName val="Risk Premium"/>
      <sheetName val="Risk Free Rates"/>
      <sheetName val="P118-2020-12-31"/>
      <sheetName val="Графика 1"/>
      <sheetName val="Пересчитанные доходы и расходы"/>
      <sheetName val="Расчеты"/>
      <sheetName val="Графика"/>
      <sheetName val="KPI 2"/>
      <sheetName val="P&amp;L (сценарий 2)"/>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ERPs by country_Damodaran"/>
      <sheetName val="TJ"/>
      <sheetName val="Inflation_NBT_2017"/>
      <sheetName val="US treasury"/>
      <sheetName val="Ссудный портфель"/>
      <sheetName val="KCC"/>
      <sheetName val="T-300"/>
      <sheetName val="Добыча нефти4"/>
      <sheetName val="поставка сравн13"/>
      <sheetName val="Сдача "/>
      <sheetName val="ДДСАБ"/>
      <sheetName val="ДДСККБ"/>
      <sheetName val="Project Detail Inputs"/>
      <sheetName val="inv"/>
      <sheetName val="Name"/>
      <sheetName val="Precision and factor tables"/>
      <sheetName val="П"/>
      <sheetName val="1,3 новая"/>
      <sheetName val="Data, This"/>
      <sheetName val="Lookup"/>
      <sheetName val="Dialog data"/>
      <sheetName val="Date calculations"/>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PBC-Final_Kmod8-December-2001"/>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Факторный анализ Пр. расх. OPEX"/>
      <sheetName val="OSV10M2019"/>
      <sheetName val="OB check_2018"/>
      <sheetName val="TS_2019_10M"/>
      <sheetName val="SFP"/>
      <sheetName val="SCE"/>
      <sheetName val="SCF"/>
      <sheetName val="PPE movement"/>
      <sheetName val="TS_31.12.2018"/>
      <sheetName val="Not For review&gt;&gt;&gt;"/>
      <sheetName val="CFS Workings"/>
      <sheetName val="31.12.2018 used for Audit"/>
      <sheetName val="Final OSV"/>
      <sheetName val="After DDA"/>
      <sheetName val="22_Other taxes"/>
      <sheetName val="Пересчет себестоимости"/>
      <sheetName val="2018"/>
      <sheetName val="pivot summary"/>
      <sheetName val="OSV"/>
      <sheetName val="SCF - Cash for PPE"/>
      <sheetName val="SCF - PPE Contracts"/>
      <sheetName val="SCF - analiz scheta PPE"/>
      <sheetName val="SCF - 3310"/>
      <sheetName val="пр1"/>
      <sheetName val="пр2"/>
      <sheetName val="ПД"/>
      <sheetName val="ПР"/>
      <sheetName val="sap 2"/>
      <sheetName val="V-40"/>
      <sheetName val="V-100"/>
      <sheetName val="V-60"/>
      <sheetName val="V-110"/>
      <sheetName val="V-115"/>
      <sheetName val="V-130"/>
      <sheetName val="V-140"/>
      <sheetName val="V-1"/>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1">
          <cell r="A1" t="str">
            <v>KUMTOR OPERATING COMPANY</v>
          </cell>
        </row>
      </sheetData>
      <sheetData sheetId="407">
        <row r="1">
          <cell r="A1" t="str">
            <v>KUMTOR GOLD COMPANY</v>
          </cell>
        </row>
      </sheetData>
      <sheetData sheetId="408">
        <row r="1">
          <cell r="A1" t="str">
            <v>KUMTOR GOLD COMPANY</v>
          </cell>
        </row>
      </sheetData>
      <sheetData sheetId="409" refreshError="1"/>
      <sheetData sheetId="410" refreshError="1"/>
      <sheetData sheetId="411" refreshError="1"/>
      <sheetData sheetId="412" refreshError="1"/>
      <sheetData sheetId="413">
        <row r="1">
          <cell r="A1" t="str">
            <v>Investments</v>
          </cell>
        </row>
      </sheetData>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1">
          <cell r="A1" t="str">
            <v>Investments</v>
          </cell>
        </row>
      </sheetData>
      <sheetData sheetId="435">
        <row r="1">
          <cell r="A1" t="str">
            <v>Kumtor Gold Company</v>
          </cell>
        </row>
      </sheetData>
      <sheetData sheetId="436">
        <row r="1">
          <cell r="A1" t="str">
            <v>KUMTOR GOLD COMPANY</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row r="1">
          <cell r="A1" t="str">
            <v>KUMTOR GOLD COMPANY</v>
          </cell>
        </row>
      </sheetData>
      <sheetData sheetId="453">
        <row r="1">
          <cell r="A1" t="str">
            <v>Kumtor Gold Company</v>
          </cell>
        </row>
      </sheetData>
      <sheetData sheetId="454">
        <row r="1">
          <cell r="A1" t="str">
            <v>KUMTOR GOLD COMPANY</v>
          </cell>
        </row>
      </sheetData>
      <sheetData sheetId="455" refreshError="1"/>
      <sheetData sheetId="456">
        <row r="1">
          <cell r="A1" t="str">
            <v>KUMTOR OPERATING COMPANY</v>
          </cell>
        </row>
      </sheetData>
      <sheetData sheetId="457">
        <row r="1">
          <cell r="A1" t="str">
            <v>KUMTOR OPERATING COMPANY</v>
          </cell>
        </row>
      </sheetData>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row r="1">
          <cell r="A1" t="str">
            <v>KUMTOR GOLD COMPANY</v>
          </cell>
        </row>
      </sheetData>
      <sheetData sheetId="463" refreshError="1"/>
      <sheetData sheetId="464">
        <row r="1">
          <cell r="A1" t="str">
            <v>KUMTOR OPERATING COMPANY</v>
          </cell>
        </row>
      </sheetData>
      <sheetData sheetId="465" refreshError="1"/>
      <sheetData sheetId="466">
        <row r="1">
          <cell r="A1" t="str">
            <v>Kumtor Operating Company</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row r="1">
          <cell r="A1" t="str">
            <v>KUMTOR GOLD COMPANY</v>
          </cell>
        </row>
      </sheetData>
      <sheetData sheetId="473">
        <row r="1">
          <cell r="A1" t="str">
            <v>KUMTOR OPERATING COMPANY</v>
          </cell>
        </row>
      </sheetData>
      <sheetData sheetId="474">
        <row r="1">
          <cell r="A1" t="str">
            <v>Kumtor Operating Company</v>
          </cell>
        </row>
      </sheetData>
      <sheetData sheetId="475">
        <row r="1">
          <cell r="A1" t="str">
            <v>KUMTOR OPERATING COMPANY</v>
          </cell>
        </row>
      </sheetData>
      <sheetData sheetId="476">
        <row r="1">
          <cell r="A1" t="str">
            <v>KUMTOR OPERATING COMPANY</v>
          </cell>
        </row>
      </sheetData>
      <sheetData sheetId="477">
        <row r="1">
          <cell r="A1" t="str">
            <v>KUMTOR OPERATING COMPANY</v>
          </cell>
        </row>
      </sheetData>
      <sheetData sheetId="478">
        <row r="1">
          <cell r="A1" t="str">
            <v>KUMTOR OPERATING COMPANY</v>
          </cell>
        </row>
      </sheetData>
      <sheetData sheetId="479">
        <row r="1">
          <cell r="A1" t="str">
            <v>Kumtor Operating Company</v>
          </cell>
        </row>
      </sheetData>
      <sheetData sheetId="480">
        <row r="1">
          <cell r="A1" t="str">
            <v>KUMTOR GOLD COMPANY</v>
          </cell>
        </row>
      </sheetData>
      <sheetData sheetId="481">
        <row r="1">
          <cell r="A1" t="str">
            <v>KUMTOR OPERATING COMPANY</v>
          </cell>
        </row>
      </sheetData>
      <sheetData sheetId="482">
        <row r="1">
          <cell r="A1" t="str">
            <v>KUMTOR OPERATING COMPANY</v>
          </cell>
        </row>
      </sheetData>
      <sheetData sheetId="483">
        <row r="1">
          <cell r="A1" t="str">
            <v>KUMTOR OPERATING COMPANY</v>
          </cell>
        </row>
      </sheetData>
      <sheetData sheetId="484">
        <row r="1">
          <cell r="A1" t="str">
            <v>KUMTOR OPERATING COMPANY</v>
          </cell>
        </row>
      </sheetData>
      <sheetData sheetId="485">
        <row r="1">
          <cell r="A1" t="str">
            <v>Kumtor Gold Company</v>
          </cell>
        </row>
      </sheetData>
      <sheetData sheetId="486">
        <row r="1">
          <cell r="A1" t="str">
            <v>KUMTOR GOLD COMPANY</v>
          </cell>
        </row>
      </sheetData>
      <sheetData sheetId="487">
        <row r="1">
          <cell r="A1" t="str">
            <v>Kumtor Operating Company</v>
          </cell>
        </row>
      </sheetData>
      <sheetData sheetId="488">
        <row r="1">
          <cell r="A1" t="str">
            <v>KUMTOR GOLD COMPANY</v>
          </cell>
        </row>
      </sheetData>
      <sheetData sheetId="489">
        <row r="1">
          <cell r="A1" t="str">
            <v>KUMTOR OPERATING COMPANY</v>
          </cell>
        </row>
      </sheetData>
      <sheetData sheetId="490">
        <row r="1">
          <cell r="A1" t="str">
            <v>Investments</v>
          </cell>
        </row>
      </sheetData>
      <sheetData sheetId="491">
        <row r="1">
          <cell r="A1" t="str">
            <v>KUMTOR OPERATING COMPANY</v>
          </cell>
        </row>
      </sheetData>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row r="1">
          <cell r="A1" t="str">
            <v>KUMTOR OPERATING COMPANY</v>
          </cell>
        </row>
      </sheetData>
      <sheetData sheetId="528">
        <row r="1">
          <cell r="A1" t="str">
            <v>Investments</v>
          </cell>
        </row>
      </sheetData>
      <sheetData sheetId="529">
        <row r="1">
          <cell r="A1" t="str">
            <v>KUMTOR OPERATING COMPANY</v>
          </cell>
        </row>
      </sheetData>
      <sheetData sheetId="530">
        <row r="1">
          <cell r="A1" t="str">
            <v>KUMTOR OPERATING COMPANY</v>
          </cell>
        </row>
      </sheetData>
      <sheetData sheetId="531">
        <row r="1">
          <cell r="A1" t="str">
            <v>Kumtor Gold Company</v>
          </cell>
        </row>
      </sheetData>
      <sheetData sheetId="532">
        <row r="1">
          <cell r="A1" t="str">
            <v>Investments</v>
          </cell>
        </row>
      </sheetData>
      <sheetData sheetId="533">
        <row r="1">
          <cell r="A1" t="str">
            <v>Investments</v>
          </cell>
        </row>
      </sheetData>
      <sheetData sheetId="534">
        <row r="1">
          <cell r="A1" t="str">
            <v>Investments</v>
          </cell>
        </row>
      </sheetData>
      <sheetData sheetId="535">
        <row r="1">
          <cell r="A1" t="str">
            <v>KUMTOR OPERATING COMPANY</v>
          </cell>
        </row>
      </sheetData>
      <sheetData sheetId="536">
        <row r="1">
          <cell r="A1" t="str">
            <v>KUMTOR GOLD COMPANY</v>
          </cell>
        </row>
      </sheetData>
      <sheetData sheetId="537">
        <row r="1">
          <cell r="A1" t="str">
            <v>Investments</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A1" t="str">
            <v>KUMTOR GOLD COMPANY</v>
          </cell>
        </row>
      </sheetData>
      <sheetData sheetId="553">
        <row r="1">
          <cell r="A1" t="str">
            <v>Kumtor Operating Company</v>
          </cell>
        </row>
      </sheetData>
      <sheetData sheetId="554">
        <row r="1">
          <cell r="A1" t="str">
            <v>Kumtor Operating Company</v>
          </cell>
        </row>
      </sheetData>
      <sheetData sheetId="555">
        <row r="1">
          <cell r="A1" t="str">
            <v>KUMTOR OPERATING COMPANY</v>
          </cell>
        </row>
      </sheetData>
      <sheetData sheetId="556">
        <row r="1">
          <cell r="A1" t="str">
            <v>KUMTOR OPERATING COMPANY</v>
          </cell>
        </row>
      </sheetData>
      <sheetData sheetId="557">
        <row r="1">
          <cell r="A1" t="str">
            <v>Kumtor Gold Company</v>
          </cell>
        </row>
      </sheetData>
      <sheetData sheetId="558">
        <row r="1">
          <cell r="A1" t="str">
            <v>Kant Cement</v>
          </cell>
        </row>
      </sheetData>
      <sheetData sheetId="559">
        <row r="1">
          <cell r="A1" t="str">
            <v>Kumtor Operating Company</v>
          </cell>
        </row>
      </sheetData>
      <sheetData sheetId="560">
        <row r="1">
          <cell r="A1" t="str">
            <v>Investments</v>
          </cell>
        </row>
      </sheetData>
      <sheetData sheetId="561">
        <row r="1">
          <cell r="A1" t="str">
            <v>KUMTOR OPERATING COMPANY</v>
          </cell>
        </row>
      </sheetData>
      <sheetData sheetId="562">
        <row r="1">
          <cell r="A1" t="str">
            <v>Kumtor Operating Company</v>
          </cell>
        </row>
      </sheetData>
      <sheetData sheetId="563">
        <row r="1">
          <cell r="A1" t="str">
            <v>Kumtor Operating Company</v>
          </cell>
        </row>
      </sheetData>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A1" t="str">
            <v>Kumtor Operating Company</v>
          </cell>
        </row>
      </sheetData>
      <sheetData sheetId="1570">
        <row r="1">
          <cell r="A1" t="str">
            <v>Kumtor Operating Company</v>
          </cell>
        </row>
      </sheetData>
      <sheetData sheetId="1571">
        <row r="1">
          <cell r="A1" t="str">
            <v>Kumtor Gold Company</v>
          </cell>
        </row>
      </sheetData>
      <sheetData sheetId="1572">
        <row r="1">
          <cell r="A1" t="str">
            <v>KUMTOR GOLD COMPANY</v>
          </cell>
        </row>
      </sheetData>
      <sheetData sheetId="1573">
        <row r="1">
          <cell r="A1" t="str">
            <v>Kumtor Operating Company</v>
          </cell>
        </row>
      </sheetData>
      <sheetData sheetId="1574">
        <row r="1">
          <cell r="A1" t="str">
            <v>KUMTOR OPERATING COMPANY</v>
          </cell>
        </row>
      </sheetData>
      <sheetData sheetId="1575">
        <row r="1">
          <cell r="A1" t="str">
            <v>Investments</v>
          </cell>
        </row>
      </sheetData>
      <sheetData sheetId="1576">
        <row r="1">
          <cell r="A1" t="str">
            <v>Kumtor Gold Company</v>
          </cell>
        </row>
      </sheetData>
      <sheetData sheetId="1577">
        <row r="1">
          <cell r="A1" t="str">
            <v>Kumtor Operating Company</v>
          </cell>
        </row>
      </sheetData>
      <sheetData sheetId="1578">
        <row r="1">
          <cell r="A1" t="str">
            <v>Kumtor Operating Company</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1">
          <cell r="A1" t="str">
            <v>Kumtor Operating Company</v>
          </cell>
        </row>
      </sheetData>
      <sheetData sheetId="1590">
        <row r="1">
          <cell r="A1" t="str">
            <v>KUMTOR OPERATING COMPANY</v>
          </cell>
        </row>
      </sheetData>
      <sheetData sheetId="1591" refreshError="1"/>
      <sheetData sheetId="1592">
        <row r="1">
          <cell r="A1" t="str">
            <v>Kumtor Gold Company</v>
          </cell>
        </row>
      </sheetData>
      <sheetData sheetId="1593">
        <row r="1">
          <cell r="A1" t="str">
            <v>Kumtor Operating Company</v>
          </cell>
        </row>
      </sheetData>
      <sheetData sheetId="1594">
        <row r="1">
          <cell r="A1" t="str">
            <v>Kumtor Operating Company</v>
          </cell>
        </row>
      </sheetData>
      <sheetData sheetId="1595"/>
      <sheetData sheetId="1596">
        <row r="5">
          <cell r="B5" t="str">
            <v>Генеральный список вопросов экспертов в целях подготовки к IPO: Стадия 1</v>
          </cell>
        </row>
      </sheetData>
      <sheetData sheetId="1597">
        <row r="1">
          <cell r="A1" t="str">
            <v>Kumtor Operating Company</v>
          </cell>
        </row>
      </sheetData>
      <sheetData sheetId="1598">
        <row r="1">
          <cell r="A1" t="str">
            <v>KUMTOR OPERATING COMPANY</v>
          </cell>
        </row>
      </sheetData>
      <sheetData sheetId="1599"/>
      <sheetData sheetId="1600">
        <row r="1">
          <cell r="A1" t="str">
            <v>Kumtor Gold Company</v>
          </cell>
        </row>
      </sheetData>
      <sheetData sheetId="1601">
        <row r="1">
          <cell r="A1" t="str">
            <v>Kumtor Operating Company</v>
          </cell>
        </row>
      </sheetData>
      <sheetData sheetId="1602">
        <row r="1">
          <cell r="A1" t="str">
            <v>Kumtor Operating Company</v>
          </cell>
        </row>
      </sheetData>
      <sheetData sheetId="1603"/>
      <sheetData sheetId="1604">
        <row r="5">
          <cell r="B5" t="str">
            <v>Генеральный список вопросов экспертов в целях подготовки к IPO: Стадия 1</v>
          </cell>
        </row>
      </sheetData>
      <sheetData sheetId="1605"/>
      <sheetData sheetId="1606"/>
      <sheetData sheetId="1607"/>
      <sheetData sheetId="1608"/>
      <sheetData sheetId="1609"/>
      <sheetData sheetId="1610"/>
      <sheetData sheetId="1611"/>
      <sheetData sheetId="1612">
        <row r="5">
          <cell r="B5" t="str">
            <v>Генеральный список вопросов экспертов в целях подготовки к IPO: Стадия 1</v>
          </cell>
        </row>
      </sheetData>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row r="5">
          <cell r="B5" t="str">
            <v>Генеральный список вопросов экспертов в целях подготовки к IPO: Стадия 1</v>
          </cell>
        </row>
      </sheetData>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row r="5">
          <cell r="B5" t="str">
            <v>Генеральный список вопросов экспертов в целях подготовки к IPO: Стадия 1</v>
          </cell>
        </row>
      </sheetData>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ow r="1">
          <cell r="A1" t="str">
            <v>Investments</v>
          </cell>
        </row>
      </sheetData>
      <sheetData sheetId="1666">
        <row r="1">
          <cell r="A1" t="str">
            <v>Investments</v>
          </cell>
        </row>
      </sheetData>
      <sheetData sheetId="1667">
        <row r="1">
          <cell r="A1" t="str">
            <v>Kumtor Gold Company</v>
          </cell>
        </row>
      </sheetData>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row r="9">
          <cell r="K9" t="str">
            <v>ОсОО "Темир Тулпар"</v>
          </cell>
        </row>
      </sheetData>
      <sheetData sheetId="1733">
        <row r="9">
          <cell r="K9" t="str">
            <v>ОсОО "Темир Тулпар"</v>
          </cell>
        </row>
      </sheetData>
      <sheetData sheetId="1734">
        <row r="9">
          <cell r="K9" t="str">
            <v>ОсОО "Темир Тулпар"</v>
          </cell>
        </row>
      </sheetData>
      <sheetData sheetId="1735"/>
      <sheetData sheetId="1736">
        <row r="5">
          <cell r="B5" t="str">
            <v>Генеральный список вопросов экспертов в целях подготовки к IPO: Стадия 1</v>
          </cell>
        </row>
      </sheetData>
      <sheetData sheetId="1737">
        <row r="5">
          <cell r="B5" t="str">
            <v>Генеральный список вопросов экспертов в целях подготовки к IPO: Стадия 1</v>
          </cell>
        </row>
      </sheetData>
      <sheetData sheetId="1738">
        <row r="5">
          <cell r="B5" t="str">
            <v>Генеральный список вопросов экспертов в целях подготовки к IPO: Стадия 1</v>
          </cell>
        </row>
      </sheetData>
      <sheetData sheetId="1739">
        <row r="5">
          <cell r="B5" t="str">
            <v>Генеральный список вопросов экспертов в целях подготовки к IPO: Стадия 1</v>
          </cell>
        </row>
      </sheetData>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row r="2">
          <cell r="D2">
            <v>12</v>
          </cell>
        </row>
      </sheetData>
      <sheetData sheetId="2146">
        <row r="18">
          <cell r="M18">
            <v>641.554574</v>
          </cell>
        </row>
      </sheetData>
      <sheetData sheetId="2147">
        <row r="18">
          <cell r="M18">
            <v>641.554574</v>
          </cell>
        </row>
      </sheetData>
      <sheetData sheetId="2148"/>
      <sheetData sheetId="2149"/>
      <sheetData sheetId="2150"/>
      <sheetData sheetId="2151"/>
      <sheetData sheetId="2152"/>
      <sheetData sheetId="2153"/>
      <sheetData sheetId="2154"/>
      <sheetData sheetId="2155"/>
      <sheetData sheetId="2156"/>
      <sheetData sheetId="2157"/>
      <sheetData sheetId="2158"/>
      <sheetData sheetId="2159">
        <row r="14">
          <cell r="B14" t="str">
            <v>Hydraulic Shovel 20m³</v>
          </cell>
        </row>
      </sheetData>
      <sheetData sheetId="2160">
        <row r="2">
          <cell r="D2">
            <v>12</v>
          </cell>
        </row>
      </sheetData>
      <sheetData sheetId="2161"/>
      <sheetData sheetId="2162">
        <row r="18">
          <cell r="M18">
            <v>641.554574</v>
          </cell>
        </row>
      </sheetData>
      <sheetData sheetId="2163"/>
      <sheetData sheetId="2164"/>
      <sheetData sheetId="2165"/>
      <sheetData sheetId="2166"/>
      <sheetData sheetId="2167">
        <row r="14">
          <cell r="B14" t="str">
            <v>Hydraulic Shovel 20m³</v>
          </cell>
        </row>
      </sheetData>
      <sheetData sheetId="2168">
        <row r="2">
          <cell r="D2">
            <v>12</v>
          </cell>
        </row>
      </sheetData>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2">
          <cell r="D2">
            <v>12</v>
          </cell>
        </row>
      </sheetData>
      <sheetData sheetId="2406">
        <row r="2">
          <cell r="D2">
            <v>12</v>
          </cell>
        </row>
      </sheetData>
      <sheetData sheetId="2407">
        <row r="2">
          <cell r="D2">
            <v>12</v>
          </cell>
        </row>
      </sheetData>
      <sheetData sheetId="2408">
        <row r="18">
          <cell r="M18">
            <v>641.554574</v>
          </cell>
        </row>
      </sheetData>
      <sheetData sheetId="2409">
        <row r="18">
          <cell r="M18">
            <v>641.554574</v>
          </cell>
        </row>
      </sheetData>
      <sheetData sheetId="2410"/>
      <sheetData sheetId="2411">
        <row r="5">
          <cell r="A5" t="str">
            <v>AFGHANISTAN</v>
          </cell>
        </row>
      </sheetData>
      <sheetData sheetId="2412">
        <row r="2">
          <cell r="D2">
            <v>12</v>
          </cell>
        </row>
      </sheetData>
      <sheetData sheetId="2413">
        <row r="2">
          <cell r="D2">
            <v>12</v>
          </cell>
        </row>
      </sheetData>
      <sheetData sheetId="2414">
        <row r="2">
          <cell r="D2">
            <v>12</v>
          </cell>
        </row>
      </sheetData>
      <sheetData sheetId="2415">
        <row r="18">
          <cell r="M18">
            <v>641.554574</v>
          </cell>
        </row>
      </sheetData>
      <sheetData sheetId="2416">
        <row r="18">
          <cell r="M18">
            <v>641.554574</v>
          </cell>
        </row>
      </sheetData>
      <sheetData sheetId="2417"/>
      <sheetData sheetId="2418"/>
      <sheetData sheetId="2419">
        <row r="5">
          <cell r="A5" t="str">
            <v>AFGHANISTAN</v>
          </cell>
        </row>
      </sheetData>
      <sheetData sheetId="2420">
        <row r="5">
          <cell r="A5" t="str">
            <v>AFGHANISTAN</v>
          </cell>
        </row>
      </sheetData>
      <sheetData sheetId="2421">
        <row r="2">
          <cell r="D2">
            <v>12</v>
          </cell>
        </row>
      </sheetData>
      <sheetData sheetId="2422"/>
      <sheetData sheetId="2423">
        <row r="18">
          <cell r="M18">
            <v>641.554574</v>
          </cell>
        </row>
      </sheetData>
      <sheetData sheetId="2424"/>
      <sheetData sheetId="2425"/>
      <sheetData sheetId="2426">
        <row r="5">
          <cell r="A5" t="str">
            <v>AFGHANISTAN</v>
          </cell>
        </row>
      </sheetData>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ow r="1">
          <cell r="A1" t="str">
            <v>Kant Cement</v>
          </cell>
        </row>
      </sheetData>
      <sheetData sheetId="2523">
        <row r="1">
          <cell r="A1" t="str">
            <v>Investments</v>
          </cell>
        </row>
      </sheetData>
      <sheetData sheetId="2524" refreshError="1"/>
      <sheetData sheetId="2525">
        <row r="1">
          <cell r="A1" t="str">
            <v>Kumtor Gold Company</v>
          </cell>
        </row>
      </sheetData>
      <sheetData sheetId="2526" refreshError="1"/>
      <sheetData sheetId="2527">
        <row r="1">
          <cell r="A1" t="str">
            <v>Kumtor Gold Company</v>
          </cell>
        </row>
      </sheetData>
      <sheetData sheetId="2528">
        <row r="1">
          <cell r="A1" t="str">
            <v>Kant Cement</v>
          </cell>
        </row>
      </sheetData>
      <sheetData sheetId="2529">
        <row r="1">
          <cell r="A1" t="str">
            <v>Investments</v>
          </cell>
        </row>
      </sheetData>
      <sheetData sheetId="2530">
        <row r="1">
          <cell r="A1" t="str">
            <v>Kumtor Gold Company</v>
          </cell>
        </row>
      </sheetData>
      <sheetData sheetId="2531">
        <row r="1">
          <cell r="A1" t="str">
            <v>Kumtor Gold Company</v>
          </cell>
        </row>
      </sheetData>
      <sheetData sheetId="2532">
        <row r="1">
          <cell r="A1" t="str">
            <v>Kumtor Operating Company</v>
          </cell>
        </row>
      </sheetData>
      <sheetData sheetId="2533">
        <row r="1">
          <cell r="A1" t="str">
            <v>Investments</v>
          </cell>
        </row>
      </sheetData>
      <sheetData sheetId="2534">
        <row r="1">
          <cell r="A1" t="str">
            <v>KUMTOR OPERATING COMPANY</v>
          </cell>
        </row>
      </sheetData>
      <sheetData sheetId="2535">
        <row r="1">
          <cell r="A1" t="str">
            <v>Investments</v>
          </cell>
        </row>
      </sheetData>
      <sheetData sheetId="2536">
        <row r="1">
          <cell r="A1" t="str">
            <v>KUMTOR OPERATING COMPANY</v>
          </cell>
        </row>
      </sheetData>
      <sheetData sheetId="2537">
        <row r="1">
          <cell r="A1" t="str">
            <v>KUMTOR OPERATING COMPANY</v>
          </cell>
        </row>
      </sheetData>
      <sheetData sheetId="2538">
        <row r="1">
          <cell r="A1" t="str">
            <v>Kumtor Gold Company</v>
          </cell>
        </row>
      </sheetData>
      <sheetData sheetId="2539">
        <row r="1">
          <cell r="A1" t="str">
            <v>Kumtor Gold Company</v>
          </cell>
        </row>
      </sheetData>
      <sheetData sheetId="2540">
        <row r="1">
          <cell r="A1" t="str">
            <v>科目代码</v>
          </cell>
        </row>
      </sheetData>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ow r="1">
          <cell r="A1" t="str">
            <v>Investments</v>
          </cell>
        </row>
      </sheetData>
      <sheetData sheetId="2561">
        <row r="1">
          <cell r="A1" t="str">
            <v>KUMTOR OPERATING COMPANY</v>
          </cell>
        </row>
      </sheetData>
      <sheetData sheetId="2562">
        <row r="1">
          <cell r="A1" t="str">
            <v>Kumtor Operating Company</v>
          </cell>
        </row>
      </sheetData>
      <sheetData sheetId="2563">
        <row r="1">
          <cell r="A1" t="str">
            <v>Investments</v>
          </cell>
        </row>
      </sheetData>
      <sheetData sheetId="2564">
        <row r="1">
          <cell r="A1" t="str">
            <v>Investments</v>
          </cell>
        </row>
      </sheetData>
      <sheetData sheetId="2565">
        <row r="1">
          <cell r="A1" t="str">
            <v>Investments</v>
          </cell>
        </row>
      </sheetData>
      <sheetData sheetId="2566">
        <row r="1">
          <cell r="A1" t="str">
            <v>KUMTOR OPERATING COMPANY</v>
          </cell>
        </row>
      </sheetData>
      <sheetData sheetId="2567">
        <row r="1">
          <cell r="A1" t="str">
            <v>Investments</v>
          </cell>
        </row>
      </sheetData>
      <sheetData sheetId="2568">
        <row r="1">
          <cell r="A1" t="str">
            <v>Investments</v>
          </cell>
        </row>
      </sheetData>
      <sheetData sheetId="2569">
        <row r="1">
          <cell r="A1" t="str">
            <v>KUMTOR OPERATING COMPANY</v>
          </cell>
        </row>
      </sheetData>
      <sheetData sheetId="2570">
        <row r="1">
          <cell r="A1" t="str">
            <v>Kant Cement</v>
          </cell>
        </row>
      </sheetData>
      <sheetData sheetId="2571">
        <row r="1">
          <cell r="A1" t="str">
            <v>Investments</v>
          </cell>
        </row>
      </sheetData>
      <sheetData sheetId="2572">
        <row r="1">
          <cell r="A1" t="str">
            <v>Kant Cement</v>
          </cell>
        </row>
      </sheetData>
      <sheetData sheetId="2573">
        <row r="1">
          <cell r="A1" t="str">
            <v>KUMTOR OPERATING COMPANY</v>
          </cell>
        </row>
      </sheetData>
      <sheetData sheetId="2574">
        <row r="1">
          <cell r="A1" t="str">
            <v>KUMTOR OPERATING COMPANY</v>
          </cell>
        </row>
      </sheetData>
      <sheetData sheetId="2575">
        <row r="1">
          <cell r="A1" t="str">
            <v>KUMTOR GOLD COMPANY</v>
          </cell>
        </row>
      </sheetData>
      <sheetData sheetId="2576">
        <row r="1">
          <cell r="A1" t="str">
            <v>Kumtor Operating Company</v>
          </cell>
        </row>
      </sheetData>
      <sheetData sheetId="2577">
        <row r="1">
          <cell r="A1" t="str">
            <v>KUMTOR OPERATING COMPANY</v>
          </cell>
        </row>
      </sheetData>
      <sheetData sheetId="2578">
        <row r="1">
          <cell r="A1" t="str">
            <v>Investments</v>
          </cell>
        </row>
      </sheetData>
      <sheetData sheetId="2579">
        <row r="1">
          <cell r="A1" t="str">
            <v>Kumtor Operating Company</v>
          </cell>
        </row>
      </sheetData>
      <sheetData sheetId="2580">
        <row r="1">
          <cell r="A1" t="str">
            <v>Investments</v>
          </cell>
        </row>
      </sheetData>
      <sheetData sheetId="2581">
        <row r="1">
          <cell r="A1" t="str">
            <v>KUMTOR OPERATING COMPANY</v>
          </cell>
        </row>
      </sheetData>
      <sheetData sheetId="2582">
        <row r="1">
          <cell r="A1" t="str">
            <v>KUMTOR OPERATING COMPANY</v>
          </cell>
        </row>
      </sheetData>
      <sheetData sheetId="2583">
        <row r="1">
          <cell r="A1" t="str">
            <v>KUMTOR OPERATING COMPANY</v>
          </cell>
        </row>
      </sheetData>
      <sheetData sheetId="2584">
        <row r="1">
          <cell r="A1" t="str">
            <v>KUMTOR GOLD COMPANY</v>
          </cell>
        </row>
      </sheetData>
      <sheetData sheetId="2585">
        <row r="1">
          <cell r="A1" t="str">
            <v>Kumtor Operating Company</v>
          </cell>
        </row>
      </sheetData>
      <sheetData sheetId="2586">
        <row r="1">
          <cell r="A1" t="str">
            <v>Investments</v>
          </cell>
        </row>
      </sheetData>
      <sheetData sheetId="2587">
        <row r="1">
          <cell r="A1" t="str">
            <v>KUMTOR OPERATING COMPANY</v>
          </cell>
        </row>
      </sheetData>
      <sheetData sheetId="2588">
        <row r="1">
          <cell r="A1" t="str">
            <v>Investments</v>
          </cell>
        </row>
      </sheetData>
      <sheetData sheetId="2589">
        <row r="1">
          <cell r="A1" t="str">
            <v>Investments</v>
          </cell>
        </row>
      </sheetData>
      <sheetData sheetId="2590">
        <row r="1">
          <cell r="A1" t="str">
            <v>Investments</v>
          </cell>
        </row>
      </sheetData>
      <sheetData sheetId="2591">
        <row r="1">
          <cell r="A1" t="str">
            <v>Investments</v>
          </cell>
        </row>
      </sheetData>
      <sheetData sheetId="2592">
        <row r="1">
          <cell r="A1" t="str">
            <v>Investments</v>
          </cell>
        </row>
      </sheetData>
      <sheetData sheetId="2593">
        <row r="1">
          <cell r="A1" t="str">
            <v>Investments</v>
          </cell>
        </row>
      </sheetData>
      <sheetData sheetId="2594">
        <row r="1">
          <cell r="A1" t="str">
            <v>Investments</v>
          </cell>
        </row>
      </sheetData>
      <sheetData sheetId="2595">
        <row r="1">
          <cell r="A1" t="str">
            <v>Investments</v>
          </cell>
        </row>
      </sheetData>
      <sheetData sheetId="2596">
        <row r="1">
          <cell r="A1" t="str">
            <v>Investments</v>
          </cell>
        </row>
      </sheetData>
      <sheetData sheetId="2597">
        <row r="1">
          <cell r="A1" t="str">
            <v>KUMTOR OPERATING COMPANY</v>
          </cell>
        </row>
      </sheetData>
      <sheetData sheetId="2598">
        <row r="1">
          <cell r="A1" t="str">
            <v>KUMTOR OPERATING COMPANY</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Investments</v>
          </cell>
        </row>
      </sheetData>
      <sheetData sheetId="2605">
        <row r="1">
          <cell r="A1" t="str">
            <v>Investments</v>
          </cell>
        </row>
      </sheetData>
      <sheetData sheetId="2606">
        <row r="1">
          <cell r="A1" t="str">
            <v>Investments</v>
          </cell>
        </row>
      </sheetData>
      <sheetData sheetId="2607">
        <row r="1">
          <cell r="A1" t="str">
            <v>Investments</v>
          </cell>
        </row>
      </sheetData>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ow r="1">
          <cell r="A1" t="str">
            <v>Kumtor Gold Company</v>
          </cell>
        </row>
      </sheetData>
      <sheetData sheetId="2651">
        <row r="1">
          <cell r="A1" t="str">
            <v>Kant Cement</v>
          </cell>
        </row>
      </sheetData>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ow r="1">
          <cell r="A1" t="str">
            <v>Account No</v>
          </cell>
        </row>
      </sheetData>
      <sheetData sheetId="2675">
        <row r="1">
          <cell r="A1" t="str">
            <v>Account No</v>
          </cell>
        </row>
      </sheetData>
      <sheetData sheetId="2676" refreshError="1"/>
      <sheetData sheetId="2677" refreshError="1"/>
      <sheetData sheetId="2678" refreshError="1"/>
      <sheetData sheetId="2679" refreshError="1"/>
      <sheetData sheetId="2680" refreshError="1"/>
      <sheetData sheetId="2681" refreshError="1"/>
      <sheetData sheetId="2682"/>
      <sheetData sheetId="2683"/>
      <sheetData sheetId="2684">
        <row r="1">
          <cell r="D1" t="str">
            <v xml:space="preserve"> ДЕПОЗИТЫ ФИЗИЧЕСКИХ  ЛИЦ по состоянию на 01.01.2019</v>
          </cell>
        </row>
      </sheetData>
      <sheetData sheetId="2685">
        <row r="1">
          <cell r="D1" t="str">
            <v xml:space="preserve"> ДЕПОЗИТЫ ФИЗИЧЕСКИХ  ЛИЦ по состоянию на 01.01.2019</v>
          </cell>
        </row>
      </sheetData>
      <sheetData sheetId="2686">
        <row r="1">
          <cell r="D1" t="str">
            <v xml:space="preserve"> ДЕПОЗИТЫ ФИЗИЧЕСКИХ  ЛИЦ по состоянию на 01.01.2019</v>
          </cell>
        </row>
      </sheetData>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refreshError="1"/>
      <sheetData sheetId="271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ow r="3">
          <cell r="B3" t="str">
            <v>水泥</v>
          </cell>
        </row>
      </sheetData>
      <sheetData sheetId="2722" refreshError="1"/>
      <sheetData sheetId="2723" refreshError="1"/>
      <sheetData sheetId="2724" refreshError="1"/>
      <sheetData sheetId="2725" refreshError="1"/>
      <sheetData sheetId="2726"/>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ow r="1">
          <cell r="A1" t="str">
            <v>Investments</v>
          </cell>
        </row>
      </sheetData>
      <sheetData sheetId="2755">
        <row r="1">
          <cell r="A1" t="str">
            <v>Investments</v>
          </cell>
        </row>
      </sheetData>
      <sheetData sheetId="2756">
        <row r="1">
          <cell r="A1" t="str">
            <v>KUMTOR OPERATING COMPANY</v>
          </cell>
        </row>
      </sheetData>
      <sheetData sheetId="2757">
        <row r="1">
          <cell r="A1" t="str">
            <v>KUMTOR OPERATING COMPANY</v>
          </cell>
        </row>
      </sheetData>
      <sheetData sheetId="2758"/>
      <sheetData sheetId="2759" refreshError="1"/>
      <sheetData sheetId="2760" refreshError="1"/>
      <sheetData sheetId="2761" refreshError="1"/>
      <sheetData sheetId="2762"/>
      <sheetData sheetId="2763"/>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sheetData sheetId="2789"/>
      <sheetData sheetId="2790" refreshError="1"/>
      <sheetData sheetId="2791"/>
      <sheetData sheetId="2792"/>
      <sheetData sheetId="2793"/>
      <sheetData sheetId="2794"/>
      <sheetData sheetId="2795">
        <row r="1">
          <cell r="A1" t="str">
            <v>Kumtor Gold Company</v>
          </cell>
        </row>
      </sheetData>
      <sheetData sheetId="2796">
        <row r="1">
          <cell r="A1" t="str">
            <v>Kumtor Operating Company</v>
          </cell>
        </row>
      </sheetData>
      <sheetData sheetId="2797"/>
      <sheetData sheetId="2798"/>
      <sheetData sheetId="2799">
        <row r="1">
          <cell r="A1" t="str">
            <v>KUMTOR OPERATING COMPANY</v>
          </cell>
        </row>
      </sheetData>
      <sheetData sheetId="2800">
        <row r="1">
          <cell r="A1" t="str">
            <v>KUMTOR OPERATING COMPANY</v>
          </cell>
        </row>
      </sheetData>
      <sheetData sheetId="2801">
        <row r="1">
          <cell r="A1" t="str">
            <v>KUMTOR OPERATING COMPANY</v>
          </cell>
        </row>
      </sheetData>
      <sheetData sheetId="2802" refreshError="1"/>
      <sheetData sheetId="2803"/>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sheetData sheetId="2818" refreshError="1"/>
      <sheetData sheetId="2819"/>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sheetData sheetId="2837" refreshError="1"/>
      <sheetData sheetId="2838"/>
      <sheetData sheetId="2839"/>
      <sheetData sheetId="2840" refreshError="1"/>
      <sheetData sheetId="2841" refreshError="1"/>
      <sheetData sheetId="2842"/>
      <sheetData sheetId="2843"/>
      <sheetData sheetId="2844"/>
      <sheetData sheetId="2845"/>
      <sheetData sheetId="2846"/>
      <sheetData sheetId="2847"/>
      <sheetData sheetId="2848"/>
      <sheetData sheetId="2849" refreshError="1"/>
      <sheetData sheetId="2850"/>
      <sheetData sheetId="285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ow r="1">
          <cell r="A1" t="str">
            <v>Investments</v>
          </cell>
        </row>
      </sheetData>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row r="1">
          <cell r="A1" t="str">
            <v>Investments</v>
          </cell>
        </row>
      </sheetData>
      <sheetData sheetId="2909"/>
      <sheetData sheetId="2910"/>
      <sheetData sheetId="2911"/>
      <sheetData sheetId="2912"/>
      <sheetData sheetId="2913"/>
      <sheetData sheetId="2914" refreshError="1"/>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row r="47">
          <cell r="A47">
            <v>2003</v>
          </cell>
        </row>
      </sheetData>
      <sheetData sheetId="2980"/>
      <sheetData sheetId="2981"/>
      <sheetData sheetId="2982"/>
      <sheetData sheetId="2983"/>
      <sheetData sheetId="2984"/>
      <sheetData sheetId="2985"/>
      <sheetData sheetId="2986"/>
      <sheetData sheetId="2987"/>
      <sheetData sheetId="2988"/>
      <sheetData sheetId="2989"/>
      <sheetData sheetId="2990" refreshError="1"/>
      <sheetData sheetId="2991"/>
      <sheetData sheetId="2992"/>
      <sheetData sheetId="2993"/>
      <sheetData sheetId="2994"/>
      <sheetData sheetId="2995" refreshError="1"/>
      <sheetData sheetId="2996" refreshError="1"/>
      <sheetData sheetId="2997" refreshError="1"/>
      <sheetData sheetId="2998"/>
      <sheetData sheetId="2999"/>
      <sheetData sheetId="3000" refreshError="1"/>
      <sheetData sheetId="3001" refreshError="1"/>
      <sheetData sheetId="3002" refreshError="1"/>
      <sheetData sheetId="3003"/>
      <sheetData sheetId="3004" refreshError="1"/>
      <sheetData sheetId="3005" refreshError="1"/>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refreshError="1"/>
      <sheetData sheetId="3028"/>
      <sheetData sheetId="3029" refreshError="1"/>
      <sheetData sheetId="3030" refreshError="1"/>
      <sheetData sheetId="3031" refreshError="1"/>
      <sheetData sheetId="3032" refreshError="1"/>
      <sheetData sheetId="3033" refreshError="1"/>
      <sheetData sheetId="3034" refreshError="1"/>
      <sheetData sheetId="3035" refreshError="1"/>
      <sheetData sheetId="3036"/>
      <sheetData sheetId="3037"/>
      <sheetData sheetId="3038"/>
      <sheetData sheetId="3039"/>
      <sheetData sheetId="3040"/>
      <sheetData sheetId="3041" refreshError="1"/>
      <sheetData sheetId="3042"/>
      <sheetData sheetId="3043"/>
      <sheetData sheetId="3044"/>
      <sheetData sheetId="3045"/>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sheetData sheetId="3125"/>
      <sheetData sheetId="3126" refreshError="1"/>
      <sheetData sheetId="3127" refreshError="1"/>
      <sheetData sheetId="3128" refreshError="1"/>
      <sheetData sheetId="3129" refreshError="1"/>
      <sheetData sheetId="3130" refreshError="1"/>
      <sheetData sheetId="3131" refreshError="1"/>
      <sheetData sheetId="3132"/>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refreshError="1"/>
      <sheetData sheetId="3163" refreshError="1"/>
      <sheetData sheetId="3164"/>
      <sheetData sheetId="3165"/>
      <sheetData sheetId="3166" refreshError="1"/>
      <sheetData sheetId="3167"/>
      <sheetData sheetId="3168"/>
      <sheetData sheetId="3169"/>
      <sheetData sheetId="3170" refreshError="1"/>
      <sheetData sheetId="3171" refreshError="1"/>
      <sheetData sheetId="3172" refreshError="1"/>
      <sheetData sheetId="3173"/>
      <sheetData sheetId="3174"/>
      <sheetData sheetId="3175" refreshError="1"/>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sheetData sheetId="3187"/>
      <sheetData sheetId="3188"/>
      <sheetData sheetId="3189"/>
      <sheetData sheetId="3190" refreshError="1"/>
      <sheetData sheetId="3191"/>
      <sheetData sheetId="3192"/>
      <sheetData sheetId="3193"/>
      <sheetData sheetId="3194"/>
      <sheetData sheetId="3195"/>
      <sheetData sheetId="3196"/>
      <sheetData sheetId="3197"/>
      <sheetData sheetId="3198"/>
      <sheetData sheetId="3199"/>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refreshError="1"/>
      <sheetData sheetId="3237" refreshError="1"/>
      <sheetData sheetId="3238" refreshError="1"/>
      <sheetData sheetId="3239" refreshError="1"/>
      <sheetData sheetId="3240" refreshError="1"/>
      <sheetData sheetId="3241" refreshError="1"/>
      <sheetData sheetId="3242"/>
      <sheetData sheetId="3243"/>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refreshError="1"/>
      <sheetData sheetId="3273"/>
      <sheetData sheetId="3274"/>
      <sheetData sheetId="3275"/>
      <sheetData sheetId="3276"/>
      <sheetData sheetId="3277"/>
      <sheetData sheetId="3278"/>
      <sheetData sheetId="3279"/>
      <sheetData sheetId="3280"/>
      <sheetData sheetId="3281" refreshError="1"/>
      <sheetData sheetId="3282"/>
      <sheetData sheetId="3283"/>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sheetData sheetId="3293" refreshError="1"/>
      <sheetData sheetId="3294" refreshError="1"/>
      <sheetData sheetId="3295" refreshError="1"/>
      <sheetData sheetId="3296"/>
      <sheetData sheetId="3297" refreshError="1"/>
      <sheetData sheetId="3298"/>
      <sheetData sheetId="3299"/>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refreshError="1"/>
      <sheetData sheetId="3328" refreshError="1"/>
      <sheetData sheetId="3329"/>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sheetData sheetId="3373" refreshError="1"/>
      <sheetData sheetId="3374" refreshError="1"/>
      <sheetData sheetId="3375" refreshError="1"/>
      <sheetData sheetId="3376" refreshError="1"/>
      <sheetData sheetId="3377" refreshError="1"/>
      <sheetData sheetId="3378" refreshError="1"/>
      <sheetData sheetId="3379"/>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sheetData sheetId="3394"/>
      <sheetData sheetId="3395"/>
      <sheetData sheetId="3396"/>
      <sheetData sheetId="3397"/>
      <sheetData sheetId="3398"/>
      <sheetData sheetId="3399"/>
      <sheetData sheetId="3400"/>
      <sheetData sheetId="3401"/>
      <sheetData sheetId="3402"/>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refreshError="1"/>
      <sheetData sheetId="3433" refreshError="1"/>
      <sheetData sheetId="3434"/>
      <sheetData sheetId="3435"/>
      <sheetData sheetId="3436"/>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sheetData sheetId="3453" refreshError="1"/>
      <sheetData sheetId="3454" refreshError="1"/>
      <sheetData sheetId="3455" refreshError="1"/>
      <sheetData sheetId="3456" refreshError="1"/>
      <sheetData sheetId="3457" refreshError="1"/>
      <sheetData sheetId="3458"/>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sheetData sheetId="3468" refreshError="1"/>
      <sheetData sheetId="3469" refreshError="1"/>
      <sheetData sheetId="3470"/>
      <sheetData sheetId="3471"/>
      <sheetData sheetId="3472"/>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sheetData sheetId="3668"/>
      <sheetData sheetId="3669"/>
      <sheetData sheetId="3670" refreshError="1"/>
      <sheetData sheetId="3671" refreshError="1"/>
      <sheetData sheetId="3672" refreshError="1"/>
      <sheetData sheetId="3673" refreshError="1"/>
      <sheetData sheetId="3674"/>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sheetData sheetId="3724"/>
      <sheetData sheetId="3725"/>
      <sheetData sheetId="3726"/>
      <sheetData sheetId="3727"/>
      <sheetData sheetId="3728"/>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refreshError="1"/>
      <sheetData sheetId="3739"/>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sheetData sheetId="3770" refreshError="1"/>
      <sheetData sheetId="3771" refreshError="1"/>
      <sheetData sheetId="3772"/>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sheetData sheetId="3805"/>
      <sheetData sheetId="3806"/>
      <sheetData sheetId="3807"/>
      <sheetData sheetId="3808"/>
      <sheetData sheetId="3809"/>
      <sheetData sheetId="3810" refreshError="1"/>
      <sheetData sheetId="3811" refreshError="1"/>
      <sheetData sheetId="3812"/>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sheetData sheetId="3869"/>
      <sheetData sheetId="3870"/>
      <sheetData sheetId="3871"/>
      <sheetData sheetId="3872"/>
      <sheetData sheetId="3873"/>
      <sheetData sheetId="3874"/>
      <sheetData sheetId="3875">
        <row r="106">
          <cell r="A106" t="str">
            <v>Audit Fees</v>
          </cell>
        </row>
      </sheetData>
      <sheetData sheetId="3876"/>
      <sheetData sheetId="3877"/>
      <sheetData sheetId="3878">
        <row r="106">
          <cell r="A106" t="str">
            <v>Audit Fees</v>
          </cell>
        </row>
      </sheetData>
      <sheetData sheetId="3879">
        <row r="106">
          <cell r="A106" t="str">
            <v>Audit Fees</v>
          </cell>
        </row>
      </sheetData>
      <sheetData sheetId="3880"/>
      <sheetData sheetId="3881"/>
      <sheetData sheetId="3882"/>
      <sheetData sheetId="3883"/>
      <sheetData sheetId="3884"/>
      <sheetData sheetId="3885" refreshError="1"/>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refreshError="1"/>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row r="106">
          <cell r="A106" t="str">
            <v>Audit Fees</v>
          </cell>
        </row>
      </sheetData>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refreshError="1"/>
      <sheetData sheetId="3939"/>
      <sheetData sheetId="3940"/>
      <sheetData sheetId="3941"/>
      <sheetData sheetId="3942"/>
      <sheetData sheetId="3943" refreshError="1"/>
      <sheetData sheetId="3944" refreshError="1"/>
      <sheetData sheetId="3945" refreshError="1"/>
      <sheetData sheetId="3946" refreshError="1"/>
      <sheetData sheetId="3947"/>
      <sheetData sheetId="3948"/>
      <sheetData sheetId="3949"/>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refreshError="1"/>
      <sheetData sheetId="3960" refreshError="1"/>
      <sheetData sheetId="3961" refreshError="1"/>
      <sheetData sheetId="3962" refreshError="1"/>
      <sheetData sheetId="3963" refreshError="1"/>
      <sheetData sheetId="3964" refreshError="1"/>
      <sheetData sheetId="3965"/>
      <sheetData sheetId="3966"/>
      <sheetData sheetId="3967"/>
      <sheetData sheetId="3968"/>
      <sheetData sheetId="3969"/>
      <sheetData sheetId="3970"/>
      <sheetData sheetId="3971"/>
      <sheetData sheetId="3972" refreshError="1"/>
      <sheetData sheetId="3973" refreshError="1"/>
      <sheetData sheetId="3974" refreshError="1"/>
      <sheetData sheetId="3975"/>
      <sheetData sheetId="3976" refreshError="1"/>
      <sheetData sheetId="3977" refreshError="1"/>
      <sheetData sheetId="3978" refreshError="1"/>
      <sheetData sheetId="3979" refreshError="1"/>
      <sheetData sheetId="3980" refreshError="1"/>
      <sheetData sheetId="398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sheetData sheetId="4013">
        <row r="106">
          <cell r="A106" t="str">
            <v>Audit Fees</v>
          </cell>
        </row>
      </sheetData>
      <sheetData sheetId="4014"/>
      <sheetData sheetId="4015"/>
      <sheetData sheetId="4016"/>
      <sheetData sheetId="4017"/>
      <sheetData sheetId="4018"/>
      <sheetData sheetId="4019"/>
      <sheetData sheetId="4020">
        <row r="106">
          <cell r="A106" t="str">
            <v>Audit Fees</v>
          </cell>
        </row>
      </sheetData>
      <sheetData sheetId="4021">
        <row r="106">
          <cell r="A106" t="str">
            <v>Audit Fees</v>
          </cell>
        </row>
      </sheetData>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refreshError="1"/>
      <sheetData sheetId="4051" refreshError="1"/>
      <sheetData sheetId="4052" refreshError="1"/>
      <sheetData sheetId="4053"/>
      <sheetData sheetId="4054"/>
      <sheetData sheetId="4055"/>
      <sheetData sheetId="4056"/>
      <sheetData sheetId="4057"/>
      <sheetData sheetId="4058" refreshError="1"/>
      <sheetData sheetId="4059"/>
      <sheetData sheetId="4060"/>
      <sheetData sheetId="4061"/>
      <sheetData sheetId="4062"/>
      <sheetData sheetId="4063"/>
      <sheetData sheetId="4064"/>
      <sheetData sheetId="4065" refreshError="1"/>
      <sheetData sheetId="4066" refreshError="1"/>
      <sheetData sheetId="4067"/>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sheetData sheetId="4088" refreshError="1"/>
      <sheetData sheetId="4089" refreshError="1"/>
      <sheetData sheetId="4090" refreshError="1"/>
      <sheetData sheetId="4091" refreshError="1"/>
      <sheetData sheetId="4092" refreshError="1"/>
      <sheetData sheetId="4093"/>
      <sheetData sheetId="4094" refreshError="1"/>
      <sheetData sheetId="4095"/>
      <sheetData sheetId="4096"/>
      <sheetData sheetId="4097" refreshError="1"/>
      <sheetData sheetId="4098" refreshError="1"/>
      <sheetData sheetId="4099" refreshError="1"/>
      <sheetData sheetId="4100"/>
      <sheetData sheetId="4101"/>
      <sheetData sheetId="4102" refreshError="1"/>
      <sheetData sheetId="4103" refreshError="1"/>
      <sheetData sheetId="4104"/>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sheetData sheetId="4126"/>
      <sheetData sheetId="4127"/>
      <sheetData sheetId="4128" refreshError="1"/>
      <sheetData sheetId="4129"/>
      <sheetData sheetId="4130" refreshError="1"/>
      <sheetData sheetId="4131"/>
      <sheetData sheetId="4132"/>
      <sheetData sheetId="4133" refreshError="1"/>
      <sheetData sheetId="4134"/>
      <sheetData sheetId="4135"/>
      <sheetData sheetId="4136"/>
      <sheetData sheetId="4137"/>
      <sheetData sheetId="4138"/>
      <sheetData sheetId="4139"/>
      <sheetData sheetId="4140"/>
      <sheetData sheetId="4141"/>
      <sheetData sheetId="4142" refreshError="1"/>
      <sheetData sheetId="4143"/>
      <sheetData sheetId="4144"/>
      <sheetData sheetId="4145"/>
      <sheetData sheetId="4146"/>
      <sheetData sheetId="4147"/>
      <sheetData sheetId="4148"/>
      <sheetData sheetId="4149" refreshError="1"/>
      <sheetData sheetId="4150"/>
      <sheetData sheetId="4151"/>
      <sheetData sheetId="4152"/>
      <sheetData sheetId="4153"/>
      <sheetData sheetId="4154"/>
      <sheetData sheetId="4155"/>
      <sheetData sheetId="4156"/>
      <sheetData sheetId="4157"/>
      <sheetData sheetId="4158"/>
      <sheetData sheetId="4159"/>
      <sheetData sheetId="4160"/>
      <sheetData sheetId="4161" refreshError="1"/>
      <sheetData sheetId="4162"/>
      <sheetData sheetId="4163"/>
      <sheetData sheetId="4164"/>
      <sheetData sheetId="4165"/>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sheetData sheetId="4202"/>
      <sheetData sheetId="4203"/>
      <sheetData sheetId="4204"/>
      <sheetData sheetId="4205"/>
      <sheetData sheetId="4206" refreshError="1"/>
      <sheetData sheetId="4207" refreshError="1"/>
      <sheetData sheetId="4208" refreshError="1"/>
      <sheetData sheetId="4209" refreshError="1"/>
      <sheetData sheetId="4210" refreshError="1"/>
      <sheetData sheetId="4211" refreshError="1"/>
      <sheetData sheetId="4212" refreshError="1"/>
      <sheetData sheetId="4213"/>
      <sheetData sheetId="4214"/>
      <sheetData sheetId="4215" refreshError="1"/>
      <sheetData sheetId="4216" refreshError="1"/>
      <sheetData sheetId="4217" refreshError="1"/>
      <sheetData sheetId="4218"/>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refreshError="1"/>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row r="106">
          <cell r="A106" t="str">
            <v>Audit Fees</v>
          </cell>
        </row>
      </sheetData>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sheetData sheetId="4343" refreshError="1"/>
      <sheetData sheetId="4344"/>
      <sheetData sheetId="4345" refreshError="1"/>
      <sheetData sheetId="4346"/>
      <sheetData sheetId="4347"/>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sheetData sheetId="4368"/>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1">
          <cell r="A1" t="str">
            <v>SOON SOON TRADING (HONG KONG) LIMITED</v>
          </cell>
        </row>
      </sheetData>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sheetData sheetId="4415" refreshError="1"/>
      <sheetData sheetId="4416" refreshError="1"/>
      <sheetData sheetId="4417"/>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sheetData sheetId="4640">
        <row r="3">
          <cell r="H3" t="str">
            <v>Adjustment</v>
          </cell>
        </row>
      </sheetData>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sheetData sheetId="4657"/>
      <sheetData sheetId="4658"/>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ow r="1">
          <cell r="I1" t="str">
            <v>RJE</v>
          </cell>
        </row>
      </sheetData>
      <sheetData sheetId="4672" refreshError="1"/>
      <sheetData sheetId="4673" refreshError="1"/>
      <sheetData sheetId="4674" refreshError="1"/>
      <sheetData sheetId="4675" refreshError="1"/>
      <sheetData sheetId="4676">
        <row r="1">
          <cell r="A1" t="str">
            <v>SOON SOON TRADING (HONG KONG) LIMITED</v>
          </cell>
        </row>
      </sheetData>
      <sheetData sheetId="4677">
        <row r="1">
          <cell r="A1" t="str">
            <v>SOON SOON TRADING (HONG KONG) LIMITED</v>
          </cell>
        </row>
      </sheetData>
      <sheetData sheetId="4678">
        <row r="1">
          <cell r="I1" t="str">
            <v>RJE</v>
          </cell>
        </row>
      </sheetData>
      <sheetData sheetId="4679">
        <row r="1">
          <cell r="A1" t="str">
            <v>SOON SOON TRADING (HONG KONG) LIMITED</v>
          </cell>
        </row>
      </sheetData>
      <sheetData sheetId="4680">
        <row r="1">
          <cell r="A1" t="str">
            <v>SOON SOON TRADING (HONG KONG) LIMITED</v>
          </cell>
        </row>
      </sheetData>
      <sheetData sheetId="4681">
        <row r="1">
          <cell r="A1" t="str">
            <v>SOON SOON TRADING (HONG KONG) LIMITED</v>
          </cell>
        </row>
      </sheetData>
      <sheetData sheetId="4682">
        <row r="3">
          <cell r="H3" t="str">
            <v>Adjustment</v>
          </cell>
        </row>
      </sheetData>
      <sheetData sheetId="4683">
        <row r="1">
          <cell r="A1" t="str">
            <v>SOON SOON TRADING (HONG KONG) LIMITED</v>
          </cell>
        </row>
      </sheetData>
      <sheetData sheetId="4684">
        <row r="1">
          <cell r="A1" t="str">
            <v>SOON SOON TRADING (HONG KONG) LIMITED</v>
          </cell>
        </row>
      </sheetData>
      <sheetData sheetId="4685">
        <row r="32">
          <cell r="A32" t="str">
            <v xml:space="preserve">   Bonus</v>
          </cell>
        </row>
      </sheetData>
      <sheetData sheetId="4686">
        <row r="1">
          <cell r="A1" t="str">
            <v>SOON SOON TRADING (HONG KONG) LIMITED</v>
          </cell>
        </row>
      </sheetData>
      <sheetData sheetId="4687">
        <row r="1">
          <cell r="A1" t="str">
            <v>SOON SOON TRADING (HONG KONG) LIMITED</v>
          </cell>
        </row>
      </sheetData>
      <sheetData sheetId="4688"/>
      <sheetData sheetId="4689">
        <row r="5">
          <cell r="F5">
            <v>15757102</v>
          </cell>
        </row>
      </sheetData>
      <sheetData sheetId="4690">
        <row r="5">
          <cell r="F5">
            <v>15757102</v>
          </cell>
        </row>
      </sheetData>
      <sheetData sheetId="4691">
        <row r="8">
          <cell r="B8" t="str">
            <v>JP Printers</v>
          </cell>
        </row>
      </sheetData>
      <sheetData sheetId="4692">
        <row r="8">
          <cell r="B8" t="str">
            <v>JP Printers</v>
          </cell>
        </row>
      </sheetData>
      <sheetData sheetId="4693">
        <row r="1">
          <cell r="A1" t="str">
            <v>SOON SOON TRADING (HONG KONG) LIMITED</v>
          </cell>
        </row>
      </sheetData>
      <sheetData sheetId="4694">
        <row r="1">
          <cell r="A1" t="str">
            <v>SOON SOON TRADING (HONG KONG) LIMITED</v>
          </cell>
        </row>
      </sheetData>
      <sheetData sheetId="4695"/>
      <sheetData sheetId="4696"/>
      <sheetData sheetId="4697"/>
      <sheetData sheetId="4698"/>
      <sheetData sheetId="4699"/>
      <sheetData sheetId="4700">
        <row r="106">
          <cell r="A106" t="str">
            <v>Audit Fees</v>
          </cell>
        </row>
      </sheetData>
      <sheetData sheetId="4701"/>
      <sheetData sheetId="4702"/>
      <sheetData sheetId="4703"/>
      <sheetData sheetId="4704"/>
      <sheetData sheetId="4705"/>
      <sheetData sheetId="4706"/>
      <sheetData sheetId="4707"/>
      <sheetData sheetId="4708"/>
      <sheetData sheetId="4709"/>
      <sheetData sheetId="4710"/>
      <sheetData sheetId="4711">
        <row r="5">
          <cell r="A5">
            <v>588881</v>
          </cell>
        </row>
      </sheetData>
      <sheetData sheetId="4712">
        <row r="5">
          <cell r="A5">
            <v>788881</v>
          </cell>
        </row>
      </sheetData>
      <sheetData sheetId="4713"/>
      <sheetData sheetId="4714"/>
      <sheetData sheetId="4715"/>
      <sheetData sheetId="4716"/>
      <sheetData sheetId="4717"/>
      <sheetData sheetId="4718">
        <row r="7">
          <cell r="C7" t="str">
            <v/>
          </cell>
        </row>
      </sheetData>
      <sheetData sheetId="4719">
        <row r="1">
          <cell r="A1" t="str">
            <v>SOON SOON TRADING (HONG KONG) LIMITED</v>
          </cell>
        </row>
      </sheetData>
      <sheetData sheetId="4720">
        <row r="1">
          <cell r="K1" t="str">
            <v>Extrapolated</v>
          </cell>
        </row>
      </sheetData>
      <sheetData sheetId="4721">
        <row r="1">
          <cell r="I1" t="str">
            <v>RJE</v>
          </cell>
        </row>
      </sheetData>
      <sheetData sheetId="4722" refreshError="1"/>
      <sheetData sheetId="4723">
        <row r="1">
          <cell r="A1" t="str">
            <v>SOON SOON TRADING (HONG KONG) LIMITED</v>
          </cell>
        </row>
      </sheetData>
      <sheetData sheetId="4724">
        <row r="5">
          <cell r="A5">
            <v>788881</v>
          </cell>
        </row>
      </sheetData>
      <sheetData sheetId="4725"/>
      <sheetData sheetId="4726">
        <row r="106">
          <cell r="A106" t="str">
            <v>Audit Fees</v>
          </cell>
        </row>
      </sheetData>
      <sheetData sheetId="4727"/>
      <sheetData sheetId="4728"/>
      <sheetData sheetId="4729">
        <row r="5">
          <cell r="F5">
            <v>15757102</v>
          </cell>
        </row>
      </sheetData>
      <sheetData sheetId="4730">
        <row r="106">
          <cell r="A106" t="str">
            <v>Audit Fees</v>
          </cell>
        </row>
      </sheetData>
      <sheetData sheetId="4731">
        <row r="106">
          <cell r="A106" t="str">
            <v>Audit Fees</v>
          </cell>
        </row>
      </sheetData>
      <sheetData sheetId="4732">
        <row r="5">
          <cell r="F5">
            <v>15757102</v>
          </cell>
        </row>
      </sheetData>
      <sheetData sheetId="4733">
        <row r="5">
          <cell r="F5">
            <v>15757102</v>
          </cell>
        </row>
      </sheetData>
      <sheetData sheetId="4734">
        <row r="8">
          <cell r="B8" t="str">
            <v>JP Printers</v>
          </cell>
        </row>
      </sheetData>
      <sheetData sheetId="4735"/>
      <sheetData sheetId="4736"/>
      <sheetData sheetId="4737"/>
      <sheetData sheetId="4738"/>
      <sheetData sheetId="4739">
        <row r="106">
          <cell r="A106" t="str">
            <v>Audit Fees</v>
          </cell>
        </row>
      </sheetData>
      <sheetData sheetId="4740"/>
      <sheetData sheetId="4741"/>
      <sheetData sheetId="4742"/>
      <sheetData sheetId="4743">
        <row r="106">
          <cell r="A106" t="str">
            <v>Audit Fees</v>
          </cell>
        </row>
      </sheetData>
      <sheetData sheetId="4744"/>
      <sheetData sheetId="4745"/>
      <sheetData sheetId="4746">
        <row r="5">
          <cell r="A5">
            <v>588881</v>
          </cell>
        </row>
      </sheetData>
      <sheetData sheetId="4747">
        <row r="5">
          <cell r="A5">
            <v>788881</v>
          </cell>
        </row>
      </sheetData>
      <sheetData sheetId="4748"/>
      <sheetData sheetId="4749"/>
      <sheetData sheetId="4750"/>
      <sheetData sheetId="4751"/>
      <sheetData sheetId="4752"/>
      <sheetData sheetId="4753">
        <row r="5">
          <cell r="A5">
            <v>588881</v>
          </cell>
        </row>
      </sheetData>
      <sheetData sheetId="4754">
        <row r="5">
          <cell r="A5">
            <v>588881</v>
          </cell>
        </row>
      </sheetData>
      <sheetData sheetId="4755">
        <row r="5">
          <cell r="A5">
            <v>788881</v>
          </cell>
        </row>
      </sheetData>
      <sheetData sheetId="4756">
        <row r="5">
          <cell r="F5">
            <v>15757102</v>
          </cell>
        </row>
      </sheetData>
      <sheetData sheetId="4757"/>
      <sheetData sheetId="4758"/>
      <sheetData sheetId="4759">
        <row r="1">
          <cell r="B1" t="str">
            <v xml:space="preserve">Sales Term </v>
          </cell>
        </row>
      </sheetData>
      <sheetData sheetId="4760"/>
      <sheetData sheetId="4761">
        <row r="106">
          <cell r="A106" t="str">
            <v>Audit Fees</v>
          </cell>
        </row>
      </sheetData>
      <sheetData sheetId="4762"/>
      <sheetData sheetId="4763">
        <row r="1">
          <cell r="B1" t="str">
            <v xml:space="preserve">Sales Term </v>
          </cell>
        </row>
      </sheetData>
      <sheetData sheetId="4764">
        <row r="5">
          <cell r="F5">
            <v>15757102</v>
          </cell>
        </row>
      </sheetData>
      <sheetData sheetId="4765"/>
      <sheetData sheetId="4766">
        <row r="106">
          <cell r="A106" t="str">
            <v>Audit Fees</v>
          </cell>
        </row>
      </sheetData>
      <sheetData sheetId="4767"/>
      <sheetData sheetId="4768" refreshError="1"/>
      <sheetData sheetId="4769" refreshError="1"/>
      <sheetData sheetId="4770" refreshError="1"/>
      <sheetData sheetId="4771" refreshError="1"/>
      <sheetData sheetId="4772" refreshError="1"/>
      <sheetData sheetId="4773" refreshError="1"/>
      <sheetData sheetId="4774">
        <row r="106">
          <cell r="A106" t="str">
            <v>Audit Fees</v>
          </cell>
        </row>
      </sheetData>
      <sheetData sheetId="4775" refreshError="1"/>
      <sheetData sheetId="4776" refreshError="1"/>
      <sheetData sheetId="4777"/>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ow r="106">
          <cell r="A106" t="str">
            <v>Audit Fees</v>
          </cell>
        </row>
      </sheetData>
      <sheetData sheetId="4843"/>
      <sheetData sheetId="4844">
        <row r="6">
          <cell r="K6" t="str">
            <v>A199</v>
          </cell>
        </row>
      </sheetData>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refreshError="1"/>
      <sheetData sheetId="4859" refreshError="1"/>
      <sheetData sheetId="4860" refreshError="1"/>
      <sheetData sheetId="4861" refreshError="1"/>
      <sheetData sheetId="4862" refreshError="1"/>
      <sheetData sheetId="4863"/>
      <sheetData sheetId="4864" refreshError="1"/>
      <sheetData sheetId="4865" refreshError="1"/>
      <sheetData sheetId="4866"/>
      <sheetData sheetId="4867">
        <row r="6">
          <cell r="K6" t="str">
            <v>A199</v>
          </cell>
        </row>
      </sheetData>
      <sheetData sheetId="4868"/>
      <sheetData sheetId="4869"/>
      <sheetData sheetId="4870"/>
      <sheetData sheetId="4871"/>
      <sheetData sheetId="4872"/>
      <sheetData sheetId="4873"/>
      <sheetData sheetId="4874">
        <row r="5">
          <cell r="F5">
            <v>15757102</v>
          </cell>
        </row>
      </sheetData>
      <sheetData sheetId="4875">
        <row r="5">
          <cell r="F5">
            <v>15757102</v>
          </cell>
        </row>
      </sheetData>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row r="1">
          <cell r="B1" t="str">
            <v xml:space="preserve">Sales Term </v>
          </cell>
        </row>
      </sheetData>
      <sheetData sheetId="4898"/>
      <sheetData sheetId="4899"/>
      <sheetData sheetId="4900"/>
      <sheetData sheetId="4901"/>
      <sheetData sheetId="4902"/>
      <sheetData sheetId="4903" refreshError="1"/>
      <sheetData sheetId="4904" refreshError="1"/>
      <sheetData sheetId="4905">
        <row r="1">
          <cell r="B1" t="str">
            <v xml:space="preserve">Sales Term </v>
          </cell>
        </row>
      </sheetData>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ow r="5">
          <cell r="F5">
            <v>15757102</v>
          </cell>
        </row>
      </sheetData>
      <sheetData sheetId="4918"/>
      <sheetData sheetId="4919"/>
      <sheetData sheetId="4920"/>
      <sheetData sheetId="4921" refreshError="1"/>
      <sheetData sheetId="4922"/>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sheetData sheetId="4948"/>
      <sheetData sheetId="4949" refreshError="1"/>
      <sheetData sheetId="4950" refreshError="1"/>
      <sheetData sheetId="4951" refreshError="1"/>
      <sheetData sheetId="4952" refreshError="1"/>
      <sheetData sheetId="4953" refreshError="1"/>
      <sheetData sheetId="4954"/>
      <sheetData sheetId="4955"/>
      <sheetData sheetId="4956"/>
      <sheetData sheetId="4957"/>
      <sheetData sheetId="4958"/>
      <sheetData sheetId="4959"/>
      <sheetData sheetId="4960"/>
      <sheetData sheetId="4961">
        <row r="7">
          <cell r="C7" t="str">
            <v/>
          </cell>
        </row>
      </sheetData>
      <sheetData sheetId="4962">
        <row r="1">
          <cell r="A1" t="str">
            <v>SOON SOON TRADING (HONG KONG) LIMITED</v>
          </cell>
        </row>
      </sheetData>
      <sheetData sheetId="4963">
        <row r="1">
          <cell r="K1" t="str">
            <v>Extrapolated</v>
          </cell>
        </row>
      </sheetData>
      <sheetData sheetId="4964">
        <row r="1">
          <cell r="I1" t="str">
            <v>RJE</v>
          </cell>
        </row>
      </sheetData>
      <sheetData sheetId="4965">
        <row r="32">
          <cell r="A32" t="str">
            <v xml:space="preserve">   Bonus</v>
          </cell>
        </row>
      </sheetData>
      <sheetData sheetId="4966">
        <row r="1">
          <cell r="A1" t="str">
            <v>SOON SOON TRADING (HONG KONG) LIMITED</v>
          </cell>
        </row>
      </sheetData>
      <sheetData sheetId="4967"/>
      <sheetData sheetId="4968">
        <row r="3">
          <cell r="H3" t="str">
            <v>Adjustment</v>
          </cell>
        </row>
      </sheetData>
      <sheetData sheetId="4969">
        <row r="1">
          <cell r="A1" t="str">
            <v>SOON SOON TRADING (HONG KONG) LIMITED</v>
          </cell>
        </row>
      </sheetData>
      <sheetData sheetId="4970">
        <row r="32">
          <cell r="A32" t="str">
            <v xml:space="preserve">   Bonus</v>
          </cell>
        </row>
      </sheetData>
      <sheetData sheetId="4971"/>
      <sheetData sheetId="4972">
        <row r="1">
          <cell r="A1" t="str">
            <v>SOON SOON TRADING (HONG KONG) LIMITED</v>
          </cell>
        </row>
      </sheetData>
      <sheetData sheetId="4973"/>
      <sheetData sheetId="4974"/>
      <sheetData sheetId="4975">
        <row r="5">
          <cell r="F5">
            <v>15757102</v>
          </cell>
        </row>
      </sheetData>
      <sheetData sheetId="4976"/>
      <sheetData sheetId="4977">
        <row r="8">
          <cell r="B8" t="str">
            <v>JP Printers</v>
          </cell>
        </row>
      </sheetData>
      <sheetData sheetId="4978"/>
      <sheetData sheetId="4979">
        <row r="1">
          <cell r="A1" t="str">
            <v>SOON SOON TRADING (HONG KONG) LIMITED</v>
          </cell>
        </row>
      </sheetData>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sheetData sheetId="5003"/>
      <sheetData sheetId="5004"/>
      <sheetData sheetId="5005"/>
      <sheetData sheetId="5006"/>
      <sheetData sheetId="5007"/>
      <sheetData sheetId="5008"/>
      <sheetData sheetId="5009"/>
      <sheetData sheetId="5010"/>
      <sheetData sheetId="501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refreshError="1"/>
      <sheetData sheetId="6676"/>
      <sheetData sheetId="6677"/>
      <sheetData sheetId="6678"/>
      <sheetData sheetId="6679" refreshError="1"/>
      <sheetData sheetId="6680" refreshError="1"/>
      <sheetData sheetId="6681"/>
      <sheetData sheetId="6682"/>
      <sheetData sheetId="6683" refreshError="1"/>
      <sheetData sheetId="6684" refreshError="1"/>
      <sheetData sheetId="6685"/>
      <sheetData sheetId="6686" refreshError="1"/>
      <sheetData sheetId="6687" refreshError="1"/>
      <sheetData sheetId="6688" refreshError="1"/>
      <sheetData sheetId="6689" refreshError="1"/>
      <sheetData sheetId="6690"/>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sheetData sheetId="6742"/>
      <sheetData sheetId="6743"/>
      <sheetData sheetId="6744"/>
      <sheetData sheetId="6745"/>
      <sheetData sheetId="6746" refreshError="1"/>
      <sheetData sheetId="6747"/>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sheetData sheetId="6759"/>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refreshError="1"/>
      <sheetData sheetId="6792"/>
      <sheetData sheetId="6793"/>
      <sheetData sheetId="6794"/>
      <sheetData sheetId="6795"/>
      <sheetData sheetId="6796"/>
      <sheetData sheetId="6797" refreshError="1"/>
      <sheetData sheetId="6798" refreshError="1"/>
      <sheetData sheetId="6799" refreshError="1"/>
      <sheetData sheetId="6800" refreshError="1"/>
      <sheetData sheetId="6801" refreshError="1"/>
      <sheetData sheetId="6802" refreshError="1"/>
      <sheetData sheetId="6803"/>
      <sheetData sheetId="6804"/>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sheetData sheetId="6886" refreshError="1"/>
      <sheetData sheetId="6887" refreshError="1"/>
      <sheetData sheetId="6888" refreshError="1"/>
      <sheetData sheetId="6889" refreshError="1"/>
      <sheetData sheetId="6890" refreshError="1"/>
      <sheetData sheetId="6891" refreshError="1"/>
      <sheetData sheetId="6892"/>
      <sheetData sheetId="6893" refreshError="1"/>
      <sheetData sheetId="6894" refreshError="1"/>
      <sheetData sheetId="6895" refreshError="1"/>
      <sheetData sheetId="6896" refreshError="1"/>
      <sheetData sheetId="6897" refreshError="1"/>
      <sheetData sheetId="6898" refreshError="1"/>
      <sheetData sheetId="6899" refreshError="1"/>
      <sheetData sheetId="6900"/>
      <sheetData sheetId="6901" refreshError="1"/>
      <sheetData sheetId="6902" refreshError="1"/>
      <sheetData sheetId="6903" refreshError="1"/>
      <sheetData sheetId="6904"/>
      <sheetData sheetId="6905"/>
      <sheetData sheetId="6906" refreshError="1"/>
      <sheetData sheetId="6907"/>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sheetData sheetId="6917"/>
      <sheetData sheetId="6918" refreshError="1"/>
      <sheetData sheetId="6919" refreshError="1"/>
      <sheetData sheetId="6920"/>
      <sheetData sheetId="6921" refreshError="1"/>
      <sheetData sheetId="6922" refreshError="1"/>
      <sheetData sheetId="6923" refreshError="1"/>
      <sheetData sheetId="6924"/>
      <sheetData sheetId="6925" refreshError="1"/>
      <sheetData sheetId="6926" refreshError="1"/>
      <sheetData sheetId="6927" refreshError="1"/>
      <sheetData sheetId="6928" refreshError="1"/>
      <sheetData sheetId="6929" refreshError="1"/>
      <sheetData sheetId="6930" refreshError="1"/>
      <sheetData sheetId="6931"/>
      <sheetData sheetId="6932"/>
      <sheetData sheetId="6933"/>
      <sheetData sheetId="6934"/>
      <sheetData sheetId="6935"/>
      <sheetData sheetId="6936"/>
      <sheetData sheetId="6937"/>
      <sheetData sheetId="6938"/>
      <sheetData sheetId="6939" refreshError="1"/>
      <sheetData sheetId="6940"/>
      <sheetData sheetId="6941"/>
      <sheetData sheetId="6942"/>
      <sheetData sheetId="6943"/>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sheetData sheetId="6964"/>
      <sheetData sheetId="6965" refreshError="1"/>
      <sheetData sheetId="6966"/>
      <sheetData sheetId="6967"/>
      <sheetData sheetId="6968"/>
      <sheetData sheetId="6969" refreshError="1"/>
      <sheetData sheetId="6970"/>
      <sheetData sheetId="6971" refreshError="1"/>
      <sheetData sheetId="6972" refreshError="1"/>
      <sheetData sheetId="6973" refreshError="1"/>
      <sheetData sheetId="6974" refreshError="1"/>
      <sheetData sheetId="6975" refreshError="1"/>
      <sheetData sheetId="6976" refreshError="1"/>
      <sheetData sheetId="6977"/>
      <sheetData sheetId="6978" refreshError="1"/>
      <sheetData sheetId="6979" refreshError="1"/>
      <sheetData sheetId="6980"/>
      <sheetData sheetId="6981"/>
      <sheetData sheetId="6982" refreshError="1"/>
      <sheetData sheetId="6983" refreshError="1"/>
      <sheetData sheetId="6984" refreshError="1"/>
      <sheetData sheetId="6985"/>
      <sheetData sheetId="6986"/>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sheetData sheetId="7013"/>
      <sheetData sheetId="7014"/>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sheetData sheetId="7030"/>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sheetData sheetId="7045" refreshError="1"/>
      <sheetData sheetId="7046"/>
      <sheetData sheetId="7047"/>
      <sheetData sheetId="7048" refreshError="1"/>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refreshError="1"/>
      <sheetData sheetId="7075" refreshError="1"/>
      <sheetData sheetId="7076" refreshError="1"/>
      <sheetData sheetId="7077"/>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sheetData sheetId="7094"/>
      <sheetData sheetId="7095"/>
      <sheetData sheetId="7096"/>
      <sheetData sheetId="7097"/>
      <sheetData sheetId="7098"/>
      <sheetData sheetId="7099" refreshError="1"/>
      <sheetData sheetId="7100"/>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sheetData sheetId="7190"/>
      <sheetData sheetId="7191"/>
      <sheetData sheetId="7192"/>
      <sheetData sheetId="7193" refreshError="1"/>
      <sheetData sheetId="7194" refreshError="1"/>
      <sheetData sheetId="7195" refreshError="1"/>
      <sheetData sheetId="7196" refreshError="1"/>
      <sheetData sheetId="7197" refreshError="1"/>
      <sheetData sheetId="7198"/>
      <sheetData sheetId="7199"/>
      <sheetData sheetId="7200"/>
      <sheetData sheetId="7201"/>
      <sheetData sheetId="7202"/>
      <sheetData sheetId="7203"/>
      <sheetData sheetId="7204"/>
      <sheetData sheetId="7205"/>
      <sheetData sheetId="7206"/>
      <sheetData sheetId="7207"/>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sheetData sheetId="7285"/>
      <sheetData sheetId="7286">
        <row r="3">
          <cell r="B3" t="str">
            <v>水泥</v>
          </cell>
        </row>
      </sheetData>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sheetData sheetId="7307"/>
      <sheetData sheetId="7308"/>
      <sheetData sheetId="7309"/>
      <sheetData sheetId="7310"/>
      <sheetData sheetId="7311"/>
      <sheetData sheetId="7312"/>
      <sheetData sheetId="7313"/>
      <sheetData sheetId="7314"/>
      <sheetData sheetId="7315"/>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row r="1">
          <cell r="A1" t="str">
            <v>KUMTOR GOLD COMPANY</v>
          </cell>
        </row>
      </sheetData>
      <sheetData sheetId="7388"/>
      <sheetData sheetId="7389"/>
      <sheetData sheetId="7390"/>
      <sheetData sheetId="7391" refreshError="1"/>
      <sheetData sheetId="7392"/>
      <sheetData sheetId="7393" refreshError="1"/>
      <sheetData sheetId="7394">
        <row r="1">
          <cell r="A1" t="str">
            <v>Kant Cement</v>
          </cell>
        </row>
      </sheetData>
      <sheetData sheetId="7395">
        <row r="1">
          <cell r="A1" t="str">
            <v>Investments</v>
          </cell>
        </row>
      </sheetData>
      <sheetData sheetId="7396" refreshError="1"/>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row r="8">
          <cell r="J8">
            <v>57440343.740000002</v>
          </cell>
        </row>
      </sheetData>
      <sheetData sheetId="7413"/>
      <sheetData sheetId="7414"/>
      <sheetData sheetId="7415">
        <row r="1">
          <cell r="A1" t="str">
            <v>Investments</v>
          </cell>
        </row>
      </sheetData>
      <sheetData sheetId="7416"/>
      <sheetData sheetId="7417" refreshError="1"/>
      <sheetData sheetId="7418" refreshError="1"/>
      <sheetData sheetId="7419" refreshError="1"/>
      <sheetData sheetId="7420"/>
      <sheetData sheetId="7421"/>
      <sheetData sheetId="7422">
        <row r="3">
          <cell r="B3" t="str">
            <v>水泥</v>
          </cell>
        </row>
      </sheetData>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row r="5">
          <cell r="C5" t="str">
            <v>Stat2002</v>
          </cell>
        </row>
      </sheetData>
      <sheetData sheetId="7456">
        <row r="9">
          <cell r="E9">
            <v>11237101</v>
          </cell>
        </row>
      </sheetData>
      <sheetData sheetId="7457"/>
      <sheetData sheetId="7458"/>
      <sheetData sheetId="7459"/>
      <sheetData sheetId="7460"/>
      <sheetData sheetId="7461"/>
      <sheetData sheetId="7462"/>
      <sheetData sheetId="7463" refreshError="1"/>
      <sheetData sheetId="7464"/>
      <sheetData sheetId="7465"/>
      <sheetData sheetId="7466"/>
      <sheetData sheetId="7467"/>
      <sheetData sheetId="7468">
        <row r="1">
          <cell r="D1" t="str">
            <v xml:space="preserve"> ДЕПОЗИТЫ ФИЗИЧЕСКИХ  ЛИЦ по состоянию на 01.01.2019</v>
          </cell>
        </row>
      </sheetData>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row r="8">
          <cell r="J8">
            <v>57440343.740000002</v>
          </cell>
        </row>
      </sheetData>
      <sheetData sheetId="7511"/>
      <sheetData sheetId="7512"/>
      <sheetData sheetId="7513">
        <row r="8">
          <cell r="J8">
            <v>57440343.740000002</v>
          </cell>
        </row>
      </sheetData>
      <sheetData sheetId="7514"/>
      <sheetData sheetId="7515"/>
      <sheetData sheetId="7516"/>
      <sheetData sheetId="7517"/>
      <sheetData sheetId="7518" refreshError="1"/>
      <sheetData sheetId="7519" refreshError="1"/>
      <sheetData sheetId="7520" refreshError="1"/>
      <sheetData sheetId="7521" refreshError="1"/>
      <sheetData sheetId="7522" refreshError="1"/>
      <sheetData sheetId="7523" refreshError="1"/>
      <sheetData sheetId="7524" refreshError="1"/>
      <sheetData sheetId="7525">
        <row r="1">
          <cell r="A1" t="str">
            <v>KUMTOR GOLD COMPANY</v>
          </cell>
        </row>
      </sheetData>
      <sheetData sheetId="7526"/>
      <sheetData sheetId="7527"/>
      <sheetData sheetId="7528">
        <row r="1">
          <cell r="A1" t="str">
            <v>KUMTOR GOLD COMPANY</v>
          </cell>
        </row>
      </sheetData>
      <sheetData sheetId="7529"/>
      <sheetData sheetId="7530"/>
      <sheetData sheetId="7531"/>
      <sheetData sheetId="7532">
        <row r="3">
          <cell r="B3" t="str">
            <v>水泥</v>
          </cell>
        </row>
      </sheetData>
      <sheetData sheetId="7533"/>
      <sheetData sheetId="7534"/>
      <sheetData sheetId="7535">
        <row r="1">
          <cell r="A1" t="str">
            <v>Kant Cement</v>
          </cell>
        </row>
      </sheetData>
      <sheetData sheetId="7536">
        <row r="1">
          <cell r="A1" t="str">
            <v>Investments</v>
          </cell>
        </row>
      </sheetData>
      <sheetData sheetId="7537">
        <row r="1">
          <cell r="A1" t="str">
            <v>Investments</v>
          </cell>
        </row>
      </sheetData>
      <sheetData sheetId="7538"/>
      <sheetData sheetId="7539"/>
      <sheetData sheetId="7540">
        <row r="1">
          <cell r="A1" t="str">
            <v>KUMTOR GOLD COMPANY</v>
          </cell>
        </row>
      </sheetData>
      <sheetData sheetId="754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ow r="1">
          <cell r="A1" t="str">
            <v>Investments</v>
          </cell>
        </row>
      </sheetData>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ow r="1">
          <cell r="A1" t="str">
            <v>Investments</v>
          </cell>
        </row>
      </sheetData>
      <sheetData sheetId="7567" refreshError="1"/>
      <sheetData sheetId="7568" refreshError="1"/>
      <sheetData sheetId="7569" refreshError="1"/>
      <sheetData sheetId="7570" refreshError="1"/>
      <sheetData sheetId="7571">
        <row r="1">
          <cell r="A1" t="str">
            <v>KUMTOR GOLD COMPANY</v>
          </cell>
        </row>
      </sheetData>
      <sheetData sheetId="7572" refreshError="1"/>
      <sheetData sheetId="7573" refreshError="1"/>
      <sheetData sheetId="7574" refreshError="1"/>
      <sheetData sheetId="7575" refreshError="1"/>
      <sheetData sheetId="7576" refreshError="1"/>
      <sheetData sheetId="7577" refreshError="1"/>
      <sheetData sheetId="7578">
        <row r="1">
          <cell r="A1" t="str">
            <v>Kant Cement</v>
          </cell>
        </row>
      </sheetData>
      <sheetData sheetId="7579">
        <row r="1">
          <cell r="A1" t="str">
            <v>Investments</v>
          </cell>
        </row>
      </sheetData>
      <sheetData sheetId="7580">
        <row r="1">
          <cell r="A1" t="str">
            <v>Investments</v>
          </cell>
        </row>
      </sheetData>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ow r="1">
          <cell r="A1" t="str">
            <v>VALQUA SINGAPORE LTD</v>
          </cell>
        </row>
      </sheetData>
      <sheetData sheetId="7603">
        <row r="5">
          <cell r="C5" t="str">
            <v>Stat2002</v>
          </cell>
        </row>
      </sheetData>
      <sheetData sheetId="7604">
        <row r="1">
          <cell r="A1" t="str">
            <v>VALQUA SINGAPORE LTD</v>
          </cell>
        </row>
      </sheetData>
      <sheetData sheetId="7605">
        <row r="1">
          <cell r="A1" t="str">
            <v>VALQUA SINGAPORE LTD</v>
          </cell>
        </row>
      </sheetData>
      <sheetData sheetId="7606">
        <row r="5">
          <cell r="C5" t="str">
            <v>Stat2002</v>
          </cell>
        </row>
      </sheetData>
      <sheetData sheetId="7607">
        <row r="9">
          <cell r="E9">
            <v>11237101</v>
          </cell>
        </row>
      </sheetData>
      <sheetData sheetId="7608"/>
      <sheetData sheetId="7609"/>
      <sheetData sheetId="7610"/>
      <sheetData sheetId="7611"/>
      <sheetData sheetId="7612"/>
      <sheetData sheetId="7613"/>
      <sheetData sheetId="7614">
        <row r="47">
          <cell r="A47">
            <v>2003</v>
          </cell>
        </row>
      </sheetData>
      <sheetData sheetId="7615"/>
      <sheetData sheetId="7616">
        <row r="1">
          <cell r="A1" t="str">
            <v>VALQUA SINGAPORE LTD</v>
          </cell>
        </row>
      </sheetData>
      <sheetData sheetId="7617">
        <row r="5">
          <cell r="C5" t="str">
            <v>Stat2002</v>
          </cell>
        </row>
      </sheetData>
      <sheetData sheetId="7618">
        <row r="9">
          <cell r="E9">
            <v>11237101</v>
          </cell>
        </row>
      </sheetData>
      <sheetData sheetId="7619">
        <row r="1">
          <cell r="A1" t="str">
            <v>VALQUA SINGAPORE LTD</v>
          </cell>
        </row>
      </sheetData>
      <sheetData sheetId="7620">
        <row r="5">
          <cell r="C5" t="str">
            <v>Stat2002</v>
          </cell>
        </row>
      </sheetData>
      <sheetData sheetId="7621">
        <row r="9">
          <cell r="E9">
            <v>11237101</v>
          </cell>
        </row>
      </sheetData>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ow r="47">
          <cell r="A47">
            <v>2003</v>
          </cell>
        </row>
      </sheetData>
      <sheetData sheetId="7650"/>
      <sheetData sheetId="7651"/>
      <sheetData sheetId="7652"/>
      <sheetData sheetId="7653"/>
      <sheetData sheetId="7654"/>
      <sheetData sheetId="7655">
        <row r="47">
          <cell r="A47">
            <v>2003</v>
          </cell>
        </row>
      </sheetData>
      <sheetData sheetId="7656"/>
      <sheetData sheetId="7657">
        <row r="47">
          <cell r="A47">
            <v>2003</v>
          </cell>
        </row>
      </sheetData>
      <sheetData sheetId="7658">
        <row r="47">
          <cell r="A47">
            <v>2003</v>
          </cell>
        </row>
      </sheetData>
      <sheetData sheetId="7659"/>
      <sheetData sheetId="7660"/>
      <sheetData sheetId="7661"/>
      <sheetData sheetId="7662"/>
      <sheetData sheetId="7663"/>
      <sheetData sheetId="7664"/>
      <sheetData sheetId="7665"/>
      <sheetData sheetId="7666"/>
      <sheetData sheetId="7667"/>
      <sheetData sheetId="7668"/>
      <sheetData sheetId="7669">
        <row r="47">
          <cell r="A47">
            <v>2003</v>
          </cell>
        </row>
      </sheetData>
      <sheetData sheetId="7670">
        <row r="47">
          <cell r="A47">
            <v>2003</v>
          </cell>
        </row>
      </sheetData>
      <sheetData sheetId="7671"/>
      <sheetData sheetId="7672">
        <row r="47">
          <cell r="A47">
            <v>2003</v>
          </cell>
        </row>
      </sheetData>
      <sheetData sheetId="7673">
        <row r="47">
          <cell r="A47">
            <v>2003</v>
          </cell>
        </row>
      </sheetData>
      <sheetData sheetId="7674"/>
      <sheetData sheetId="7675"/>
      <sheetData sheetId="7676"/>
      <sheetData sheetId="7677"/>
      <sheetData sheetId="7678"/>
      <sheetData sheetId="7679"/>
      <sheetData sheetId="7680"/>
      <sheetData sheetId="7681"/>
      <sheetData sheetId="7682"/>
      <sheetData sheetId="7683"/>
      <sheetData sheetId="7684">
        <row r="47">
          <cell r="A47">
            <v>2003</v>
          </cell>
        </row>
      </sheetData>
      <sheetData sheetId="7685"/>
      <sheetData sheetId="7686"/>
      <sheetData sheetId="7687">
        <row r="47">
          <cell r="A47">
            <v>2003</v>
          </cell>
        </row>
      </sheetData>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row r="5">
          <cell r="C5" t="str">
            <v>Stat2002</v>
          </cell>
        </row>
      </sheetData>
      <sheetData sheetId="7711">
        <row r="9">
          <cell r="E9">
            <v>11237101</v>
          </cell>
        </row>
      </sheetData>
      <sheetData sheetId="7712"/>
      <sheetData sheetId="7713"/>
      <sheetData sheetId="7714"/>
      <sheetData sheetId="7715"/>
      <sheetData sheetId="7716">
        <row r="5">
          <cell r="C5" t="str">
            <v>Stat2002</v>
          </cell>
        </row>
      </sheetData>
      <sheetData sheetId="7717">
        <row r="9">
          <cell r="E9">
            <v>11237101</v>
          </cell>
        </row>
      </sheetData>
      <sheetData sheetId="7718">
        <row r="5">
          <cell r="C5" t="str">
            <v>Stat2002</v>
          </cell>
        </row>
      </sheetData>
      <sheetData sheetId="7719">
        <row r="5">
          <cell r="C5" t="str">
            <v>Stat2002</v>
          </cell>
        </row>
      </sheetData>
      <sheetData sheetId="7720">
        <row r="9">
          <cell r="E9">
            <v>11237101</v>
          </cell>
        </row>
      </sheetData>
      <sheetData sheetId="7721"/>
      <sheetData sheetId="7722"/>
      <sheetData sheetId="7723"/>
      <sheetData sheetId="7724"/>
      <sheetData sheetId="7725"/>
      <sheetData sheetId="7726"/>
      <sheetData sheetId="7727"/>
      <sheetData sheetId="7728"/>
      <sheetData sheetId="7729"/>
      <sheetData sheetId="7730"/>
      <sheetData sheetId="7731">
        <row r="5">
          <cell r="C5" t="str">
            <v>Stat2002</v>
          </cell>
        </row>
      </sheetData>
      <sheetData sheetId="7732">
        <row r="9">
          <cell r="E9">
            <v>11237101</v>
          </cell>
        </row>
      </sheetData>
      <sheetData sheetId="7733"/>
      <sheetData sheetId="7734">
        <row r="5">
          <cell r="C5" t="str">
            <v>Stat2002</v>
          </cell>
        </row>
      </sheetData>
      <sheetData sheetId="7735">
        <row r="9">
          <cell r="E9">
            <v>11237101</v>
          </cell>
        </row>
      </sheetData>
      <sheetData sheetId="7736"/>
      <sheetData sheetId="7737"/>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sheetData sheetId="7766"/>
      <sheetData sheetId="7767"/>
      <sheetData sheetId="7768" refreshError="1"/>
      <sheetData sheetId="7769" refreshError="1"/>
      <sheetData sheetId="7770" refreshError="1"/>
      <sheetData sheetId="7771" refreshError="1"/>
      <sheetData sheetId="7772" refreshError="1"/>
      <sheetData sheetId="7773" refreshError="1"/>
      <sheetData sheetId="7774" refreshError="1"/>
      <sheetData sheetId="7775"/>
      <sheetData sheetId="7776"/>
      <sheetData sheetId="7777"/>
      <sheetData sheetId="7778"/>
      <sheetData sheetId="7779"/>
      <sheetData sheetId="7780"/>
      <sheetData sheetId="7781" refreshError="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row r="8">
          <cell r="J8">
            <v>57440343.740000002</v>
          </cell>
        </row>
      </sheetData>
      <sheetData sheetId="7812"/>
      <sheetData sheetId="7813"/>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sheetData sheetId="7950"/>
      <sheetData sheetId="7951"/>
      <sheetData sheetId="7952"/>
      <sheetData sheetId="7953"/>
      <sheetData sheetId="7954"/>
      <sheetData sheetId="7955"/>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row r="5">
          <cell r="C5" t="str">
            <v>Stat2002</v>
          </cell>
        </row>
      </sheetData>
      <sheetData sheetId="7989">
        <row r="9">
          <cell r="E9">
            <v>11237101</v>
          </cell>
        </row>
      </sheetData>
      <sheetData sheetId="7990"/>
      <sheetData sheetId="7991"/>
      <sheetData sheetId="7992"/>
      <sheetData sheetId="7993"/>
      <sheetData sheetId="7994">
        <row r="26">
          <cell r="F26" t="e">
            <v>#DIV/0!</v>
          </cell>
        </row>
      </sheetData>
      <sheetData sheetId="7995"/>
      <sheetData sheetId="7996" refreshError="1"/>
      <sheetData sheetId="7997"/>
      <sheetData sheetId="7998" refreshError="1"/>
      <sheetData sheetId="7999" refreshError="1"/>
      <sheetData sheetId="8000"/>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sheetData sheetId="8242"/>
      <sheetData sheetId="8243"/>
      <sheetData sheetId="8244"/>
      <sheetData sheetId="8245"/>
      <sheetData sheetId="8246"/>
      <sheetData sheetId="8247"/>
      <sheetData sheetId="8248"/>
      <sheetData sheetId="8249"/>
      <sheetData sheetId="8250"/>
      <sheetData sheetId="8251"/>
      <sheetData sheetId="8252">
        <row r="2">
          <cell r="M2">
            <v>10101253</v>
          </cell>
        </row>
      </sheetData>
      <sheetData sheetId="8253"/>
      <sheetData sheetId="8254">
        <row r="2">
          <cell r="A2">
            <v>1010</v>
          </cell>
        </row>
      </sheetData>
      <sheetData sheetId="8255"/>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ow r="1">
          <cell r="A1" t="str">
            <v>科目代码</v>
          </cell>
        </row>
      </sheetData>
      <sheetData sheetId="8442">
        <row r="1">
          <cell r="A1" t="str">
            <v>Investments</v>
          </cell>
        </row>
      </sheetData>
      <sheetData sheetId="8443">
        <row r="1">
          <cell r="A1" t="str">
            <v>Investments</v>
          </cell>
        </row>
      </sheetData>
      <sheetData sheetId="8444">
        <row r="1">
          <cell r="A1" t="str">
            <v>Investments</v>
          </cell>
        </row>
      </sheetData>
      <sheetData sheetId="8445">
        <row r="1">
          <cell r="A1" t="str">
            <v>Investments</v>
          </cell>
        </row>
      </sheetData>
      <sheetData sheetId="8446">
        <row r="1">
          <cell r="A1" t="str">
            <v>Investments</v>
          </cell>
        </row>
      </sheetData>
      <sheetData sheetId="8447">
        <row r="1">
          <cell r="A1" t="str">
            <v>Investments</v>
          </cell>
        </row>
      </sheetData>
      <sheetData sheetId="8448">
        <row r="1">
          <cell r="A1" t="str">
            <v>Investments</v>
          </cell>
        </row>
      </sheetData>
      <sheetData sheetId="8449">
        <row r="1">
          <cell r="A1" t="str">
            <v>Investments</v>
          </cell>
        </row>
      </sheetData>
      <sheetData sheetId="8450">
        <row r="1">
          <cell r="A1" t="str">
            <v>Investments</v>
          </cell>
        </row>
      </sheetData>
      <sheetData sheetId="8451"/>
      <sheetData sheetId="8452">
        <row r="1">
          <cell r="A1" t="str">
            <v>KUMTOR GOLD COMPANY</v>
          </cell>
        </row>
      </sheetData>
      <sheetData sheetId="8453">
        <row r="1">
          <cell r="A1" t="str">
            <v>Investments</v>
          </cell>
        </row>
      </sheetData>
      <sheetData sheetId="8454">
        <row r="1">
          <cell r="A1" t="str">
            <v>Investments</v>
          </cell>
        </row>
      </sheetData>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ow r="1">
          <cell r="A1" t="str">
            <v>KUMTOR OPERATING COMPANY</v>
          </cell>
        </row>
      </sheetData>
      <sheetData sheetId="8587">
        <row r="1">
          <cell r="A1" t="str">
            <v>Investments</v>
          </cell>
        </row>
      </sheetData>
      <sheetData sheetId="8588">
        <row r="1">
          <cell r="A1" t="str">
            <v>Investments</v>
          </cell>
        </row>
      </sheetData>
      <sheetData sheetId="8589">
        <row r="1">
          <cell r="A1" t="str">
            <v>Investments</v>
          </cell>
        </row>
      </sheetData>
      <sheetData sheetId="8590" refreshError="1"/>
      <sheetData sheetId="8591" refreshError="1"/>
      <sheetData sheetId="8592"/>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row r="50">
          <cell r="B50" t="str">
            <v>GRINDING</v>
          </cell>
        </row>
      </sheetData>
      <sheetData sheetId="8615"/>
      <sheetData sheetId="8616"/>
      <sheetData sheetId="8617"/>
      <sheetData sheetId="8618"/>
      <sheetData sheetId="8619">
        <row r="50">
          <cell r="B50" t="str">
            <v>GRINDING</v>
          </cell>
        </row>
      </sheetData>
      <sheetData sheetId="8620"/>
      <sheetData sheetId="8621"/>
      <sheetData sheetId="8622" refreshError="1"/>
      <sheetData sheetId="8623" refreshError="1"/>
      <sheetData sheetId="8624" refreshError="1"/>
      <sheetData sheetId="8625" refreshError="1"/>
      <sheetData sheetId="8626" refreshError="1"/>
      <sheetData sheetId="8627"/>
      <sheetData sheetId="8628"/>
      <sheetData sheetId="8629">
        <row r="6">
          <cell r="B6" t="str">
            <v>Business center</v>
          </cell>
        </row>
      </sheetData>
      <sheetData sheetId="8630">
        <row r="5">
          <cell r="B5">
            <v>1</v>
          </cell>
        </row>
      </sheetData>
      <sheetData sheetId="8631">
        <row r="1">
          <cell r="J1">
            <v>654116414633.88831</v>
          </cell>
        </row>
      </sheetData>
      <sheetData sheetId="8632">
        <row r="31">
          <cell r="B31">
            <v>0</v>
          </cell>
        </row>
      </sheetData>
      <sheetData sheetId="8633">
        <row r="31">
          <cell r="B31">
            <v>0</v>
          </cell>
        </row>
      </sheetData>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row r="31">
          <cell r="B31" t="str">
            <v>According to article 165 of the Administrative Code of Republic of Tajikistan (RT), "unauthorized use of subsoil, the conclusion of transactions, in direct or hidden form, violating the right of state ownership</v>
          </cell>
        </row>
      </sheetData>
      <sheetData sheetId="8647"/>
      <sheetData sheetId="8648"/>
      <sheetData sheetId="8649"/>
      <sheetData sheetId="8650"/>
      <sheetData sheetId="8651"/>
      <sheetData sheetId="8652"/>
      <sheetData sheetId="8653"/>
      <sheetData sheetId="8654"/>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ow r="11">
          <cell r="H11">
            <v>15750000</v>
          </cell>
        </row>
      </sheetData>
      <sheetData sheetId="8674">
        <row r="31">
          <cell r="B31">
            <v>64821.38241765873</v>
          </cell>
        </row>
      </sheetData>
      <sheetData sheetId="8675"/>
      <sheetData sheetId="8676">
        <row r="11">
          <cell r="H11">
            <v>15750000</v>
          </cell>
        </row>
      </sheetData>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refreshError="1"/>
      <sheetData sheetId="8702"/>
      <sheetData sheetId="8703"/>
      <sheetData sheetId="8704"/>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тип шпал"/>
      <sheetName val="Г анализ"/>
      <sheetName val="Production_Ref Q-1-3"/>
      <sheetName val="F-2.1"/>
      <sheetName val="R-40"/>
      <sheetName val="R-50"/>
      <sheetName val="LME_prices"/>
      <sheetName val="группа"/>
      <sheetName val="Статьи"/>
      <sheetName val="Info"/>
      <sheetName val="Pilot"/>
      <sheetName val="D2 DCF"/>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п 15"/>
      <sheetName val="8"/>
      <sheetName val="IS"/>
      <sheetName val="BS"/>
      <sheetName val="Ф2"/>
      <sheetName val="Ф1"/>
      <sheetName val="12"/>
      <sheetName val="10"/>
      <sheetName val="Форма 1"/>
      <sheetName val="Bal Sheet"/>
      <sheetName val="Income Statemen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B-4"/>
      <sheetName val="Paramètres"/>
      <sheetName val="Securities"/>
      <sheetName val="Sheet4"/>
      <sheetName val="KCC"/>
      <sheetName val="Dropdown"/>
      <sheetName val="types"/>
      <sheetName val="Sheet3"/>
      <sheetName val="T_T"/>
      <sheetName val="CNOBARI"/>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T-300"/>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31">
          <cell r="B31" t="str">
            <v>According to article 165 of the Administrative Code of Republic of Tajikistan (RT), "unauthorized use of subsoil, the conclusion of transactions, in direct or hidden form, violating the right of state ownership</v>
          </cell>
        </row>
      </sheetData>
      <sheetData sheetId="101"/>
      <sheetData sheetId="102"/>
      <sheetData sheetId="103"/>
      <sheetData sheetId="104"/>
      <sheetData sheetId="105"/>
      <sheetData sheetId="106"/>
      <sheetData sheetId="107"/>
      <sheetData sheetId="108"/>
      <sheetData sheetId="109"/>
      <sheetData sheetId="110">
        <row r="31">
          <cell r="B31">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 val="справка"/>
      <sheetName val="Index list"/>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2008"/>
      <sheetName val="std tabel"/>
      <sheetName val="I-Index"/>
      <sheetName val="DATA"/>
      <sheetName val="G-183"/>
      <sheetName val="Production_Ref Q-1-3"/>
      <sheetName val="F-2.1"/>
      <sheetName val="R-40"/>
      <sheetName val="R-50"/>
      <sheetName val="LME_prices"/>
      <sheetName val="группа"/>
      <sheetName val="тип шпал"/>
      <sheetName val="Г анализ"/>
      <sheetName val="Info"/>
      <sheetName val="Реализ"/>
      <sheetName val="V и стоим. бур"/>
      <sheetName val="Sгис (ГРР)"/>
      <sheetName val="Пр мат"/>
      <sheetName val="ТБ"/>
      <sheetName val="Пит"/>
      <sheetName val="усл.стор.орг."/>
      <sheetName val="Зап.част и Тек.рем"/>
      <sheetName val="ФОТ"/>
      <sheetName val="Ф2"/>
      <sheetName val="Ф1"/>
      <sheetName val="12"/>
      <sheetName val="10"/>
      <sheetName val="Форма 1"/>
      <sheetName val="Bal Sheet"/>
      <sheetName val="Income Statement"/>
      <sheetName val="48 "/>
      <sheetName val="Статьи"/>
      <sheetName val="D2 DCF"/>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ССЫЛКА"/>
      <sheetName val="Precision and factor tables"/>
      <sheetName val="T-300"/>
      <sheetName val="inv"/>
      <sheetName val="Project Detail Inputs"/>
      <sheetName val="Name"/>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CamExecum"/>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ecision_and_factor_tables"/>
      <sheetName val="Project_Detail_Input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31">
          <cell r="B31">
            <v>0</v>
          </cell>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Y-100 (IS)"/>
      <sheetName val="Y-300_12m"/>
      <sheetName val="Форма2"/>
      <sheetName val="I-Index"/>
      <sheetName val="EGLNG SC Model asof0831"/>
      <sheetName val="#ССЫЛКА"/>
      <sheetName val="ФОТ"/>
      <sheetName val="бюджет Пр1"/>
      <sheetName val="shedule of delivery"/>
      <sheetName val="11.1"/>
      <sheetName val="09"/>
      <sheetName val="10"/>
      <sheetName val="09.1"/>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 val="Balance_Sheet"/>
      <sheetName val="Income_Statement_"/>
      <sheetName val="STMT_of_Cash_Flows"/>
      <sheetName val="Notes_to_FS"/>
      <sheetName val="Detailed_-_Balance_Sheet"/>
      <sheetName val="Detailed_-_Income_Statement"/>
      <sheetName val="FS_Results_Analysis-Net"/>
      <sheetName val="Oil_Sales_Analysis_"/>
      <sheetName val="TB_-_Final"/>
      <sheetName val="ADJTB_USD_&amp;_KZT"/>
      <sheetName val="Book_Adjustments"/>
      <sheetName val="JV_-_Suspense_Accounts"/>
      <sheetName val="Reclass_from_Crude_Oil_"/>
      <sheetName val="Int__Cap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 val="цхл 2004"/>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X-rates"/>
      <sheetName val="BS"/>
      <sheetName val="IS"/>
      <sheetName val="ао"/>
      <sheetName val="StagesReport"/>
      <sheetName val="Bench Data"/>
      <sheetName val="[FAAL68.XLS][FAAL68.XLS][FAAL68"/>
      <sheetName val="[FAAL68.XLS][FAAL68.XLS]\\$NDS\"/>
      <sheetName val="Securities"/>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 val="Prelim Cost"/>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Threshold Table"/>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2008_% списанные за баланс"/>
      <sheetName val="Prelim Cost"/>
    </sheetNames>
    <sheetDataSet>
      <sheetData sheetId="0" refreshError="1"/>
      <sheetData sheetId="1">
        <row r="6">
          <cell r="C6" t="str">
            <v>*</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валюта"/>
      <sheetName val="Prelim Cost"/>
    </sheetNames>
    <sheetDataSet>
      <sheetData sheetId="0"/>
      <sheetData sheetId="1">
        <row r="6">
          <cell r="B6" t="str">
            <v xml:space="preserve"> За период с 01.01.2008 по 31.03.2008</v>
          </cell>
        </row>
      </sheetData>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 val="поставка сравн13"/>
      <sheetName val="ФОТ_и_соц_налог_"/>
      <sheetName val="свод_по_материал"/>
      <sheetName val="Услуги_банков"/>
      <sheetName val="ЦХЛ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SMSTemp"/>
      <sheetName val="п 15"/>
      <sheetName val="a"/>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 val="Prelim Cost"/>
      <sheetName val="Б_Г"/>
      <sheetName val="Excav. Prod"/>
      <sheetName val="Rainfall"/>
      <sheetName val="Equip HR"/>
      <sheetName val="Travel &amp; Fuel"/>
      <sheetName val="base-futur2"/>
      <sheetName val="прогноз"/>
      <sheetName val="номенк-будет-п"/>
      <sheetName val="общие сведения"/>
      <sheetName val="Док+Исх"/>
      <sheetName val="исход-итог"/>
      <sheetName val="ТЭП"/>
      <sheetName val="Метод остатка"/>
      <sheetName val="Brif_zdanie"/>
      <sheetName val="Выписка_РФИ"/>
      <sheetName val="Имущество_элементы"/>
      <sheetName val="констр"/>
      <sheetName val="график01.09.02"/>
      <sheetName val="график строительства"/>
      <sheetName val="исх 1"/>
      <sheetName val="СП-земля"/>
      <sheetName val="ОСЗ"/>
      <sheetName val="1.ИСХ "/>
      <sheetName val="9.ДП"/>
      <sheetName val="стр-во склад"/>
      <sheetName val="Сведение объект"/>
      <sheetName val="общие данные"/>
      <sheetName val="Исходник"/>
      <sheetName val="14.ДП"/>
      <sheetName val="7.ЗУ ГУИОН!"/>
      <sheetName val="Компания"/>
      <sheetName val="Сумм"/>
      <sheetName val="Статьи БДДС"/>
      <sheetName val="Doc_Name"/>
      <sheetName val="Коэф_выр-ки"/>
      <sheetName val="Коэф_затрат"/>
      <sheetName val="Спис_Объекты_недв"/>
      <sheetName val="восст"/>
      <sheetName val="1a. Beta extract"/>
      <sheetName val="Закупки"/>
      <sheetName val="Top Sheet"/>
      <sheetName val="А5"/>
      <sheetName val="Audit Results"/>
      <sheetName val="Audit Results Upper Stratum"/>
      <sheetName val="Planning"/>
      <sheetName val="Population Characteristics"/>
      <sheetName val="GoEight"/>
      <sheetName val="GrFour"/>
      <sheetName val="Calc"/>
      <sheetName val="MOne"/>
      <sheetName val="MTwo"/>
      <sheetName val="KOne"/>
      <sheetName val="GoSeven"/>
      <sheetName val="GrThree"/>
      <sheetName val="HTwo"/>
      <sheetName val="JOne"/>
      <sheetName val="JTwo"/>
      <sheetName val="HOne"/>
      <sheetName val="Спр"/>
      <sheetName val="Main"/>
      <sheetName val="Related party"/>
      <sheetName val="Sampling Parameters"/>
      <sheetName val="Word lists"/>
      <sheetName val="SSF tables"/>
      <sheetName val="ИнвОпис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 val="gas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 val="Служебный лист"/>
      <sheetName val="Hidden"/>
      <sheetName val="Inputs"/>
      <sheetName val="Nelson Monte Carlo"/>
      <sheetName val="Tabeller"/>
      <sheetName val="MTO REV.0"/>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row r="1">
          <cell r="D1">
            <v>1997</v>
          </cell>
        </row>
      </sheetData>
      <sheetData sheetId="33">
        <row r="1">
          <cell r="D1">
            <v>1997</v>
          </cell>
        </row>
      </sheetData>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 val="PIT&amp;PP(2)"/>
      <sheetName val="Sheet1"/>
      <sheetName val="Comp equip"/>
      <sheetName val="FFE"/>
      <sheetName val="FF-1"/>
      <sheetName val="Anlagevermögen"/>
      <sheetName val="Tabell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 val="Variables"/>
      <sheetName val="Production"/>
      <sheetName val="CO_10"/>
      <sheetName val="CO_14"/>
      <sheetName val="CO_15"/>
      <sheetName val="CO_23"/>
      <sheetName val="CO_24"/>
      <sheetName val="CO_25"/>
      <sheetName val="CO_28"/>
      <sheetName val="CO_29"/>
      <sheetName val="CO_8"/>
      <sheetName val="CO_9"/>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 val="CONB040_010_24_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 val="3Q JV-Interest Cap."/>
      <sheetName val="TB30999vs30699"/>
      <sheetName val="TB30699"/>
      <sheetName val="book adjustments"/>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 val="fes"/>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name"/>
      <sheetName val="п 15"/>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 val="Balance_Sheet"/>
      <sheetName val="Income_Statement_"/>
      <sheetName val="STMT_of_Cash_Flows"/>
      <sheetName val="Schedules_for_Notes_to_FS"/>
      <sheetName val="Detailed_-_Balance_Sheet"/>
      <sheetName val="Detailed_-_Income_Statement"/>
      <sheetName val="FS_Results_Analysis-Net"/>
      <sheetName val="Oil_Sales_Analysis_"/>
      <sheetName val="Oil_Sales_Detai-by_month"/>
      <sheetName val="TB_-_Final"/>
      <sheetName val="ADJTB_USD_&amp;_KZT"/>
      <sheetName val="Book_Adjustments"/>
      <sheetName val="123100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 val="fes"/>
      <sheetName val="AFE_s  By Afe"/>
      <sheetName val="AFE-PPE_(2)"/>
      <sheetName val="WIP-AFE-O&amp;G_(2)"/>
      <sheetName val="AFE's__By_Afe"/>
      <sheetName val="DAFEU_BY_ACCT"/>
      <sheetName val="AFE_s__By_Afe"/>
      <sheetName val="Book_Adjustmen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 val="SMSTemp"/>
      <sheetName val="цхл 2004"/>
      <sheetName val="Inventory_Summary"/>
      <sheetName val="Inventory_Excluding_Lube_&amp;_Fuel"/>
      <sheetName val="Spare_parts"/>
      <sheetName val="Lube_and_Fuel"/>
      <sheetName val="BY_Line_Item"/>
      <sheetName val="JV-Additional_Brkdown__Suspens"/>
      <sheetName val="Unadjusted_TB-33100"/>
      <sheetName val="TB426_USD_&amp;_KZT"/>
      <sheetName val="JV_-_Suspense_Reclass"/>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
          <cell r="D2">
            <v>1</v>
          </cell>
        </row>
      </sheetData>
      <sheetData sheetId="34"/>
      <sheetData sheetId="35"/>
      <sheetData sheetId="36"/>
      <sheetData sheetId="3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 val="b-4"/>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row r="65">
          <cell r="G65">
            <v>1402001</v>
          </cell>
        </row>
      </sheetData>
      <sheetData sheetId="5">
        <row r="94">
          <cell r="E94">
            <v>1301001</v>
          </cell>
        </row>
      </sheetData>
      <sheetData sheetId="6">
        <row r="8">
          <cell r="A8">
            <v>1001002</v>
          </cell>
        </row>
      </sheetData>
      <sheetData sheetId="7">
        <row r="7">
          <cell r="A7">
            <v>1001002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 val="д.7.001"/>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8"/>
      <sheetName val="IS"/>
      <sheetName val="BS"/>
      <sheetName val="modaj"/>
      <sheetName val="Info"/>
      <sheetName val="п 15"/>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 val="Balance"/>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 val="CHALLAN"/>
      <sheetName val="Планы"/>
      <sheetName val="K101 FA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 val="SMS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 val=""/>
      <sheetName val="Production"/>
      <sheetName val="6НК-cт."/>
      <sheetName val="Anlagevermögen"/>
      <sheetName val="д.7.001"/>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 val="fes"/>
      <sheetName val="JV_Inventory_Reclasses"/>
      <sheetName val="JV_-_Suspense_Reclass"/>
      <sheetName val="JV-Additional_Brkdown__Suspens"/>
      <sheetName val="Unadjusted_TB-33100"/>
      <sheetName val="TB426_USD_&amp;_KZT"/>
      <sheetName val="_UOP_Calculation"/>
      <sheetName val="JV___Suspense_Reclass"/>
      <sheetName val="JV_Additional_Brkdown__Suspens"/>
      <sheetName val="Unadjusted_TB_33100"/>
      <sheetName val="TB426_USD___KZT"/>
    </sheetNames>
    <sheetDataSet>
      <sheetData sheetId="0">
        <row r="5">
          <cell r="A5">
            <v>1001002</v>
          </cell>
        </row>
      </sheetData>
      <sheetData sheetId="1" refreshError="1">
        <row r="5">
          <cell r="A5">
            <v>1001002</v>
          </cell>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A12">
            <v>1001002</v>
          </cell>
        </row>
      </sheetData>
      <sheetData sheetId="18">
        <row r="5">
          <cell r="A5">
            <v>1001002</v>
          </cell>
        </row>
      </sheetData>
      <sheetData sheetId="19">
        <row r="12">
          <cell r="A12">
            <v>1001002</v>
          </cell>
        </row>
      </sheetData>
      <sheetData sheetId="20" refreshError="1"/>
      <sheetData sheetId="21" refreshError="1"/>
      <sheetData sheetId="22"/>
      <sheetData sheetId="23"/>
      <sheetData sheetId="24"/>
      <sheetData sheetId="25">
        <row r="12">
          <cell r="A12">
            <v>1001002</v>
          </cell>
        </row>
      </sheetData>
      <sheetData sheetId="26">
        <row r="5">
          <cell r="A5">
            <v>1001002</v>
          </cell>
        </row>
      </sheetData>
      <sheetData sheetId="27"/>
      <sheetData sheetId="28"/>
      <sheetData sheetId="29">
        <row r="12">
          <cell r="A12">
            <v>1001002</v>
          </cell>
        </row>
      </sheetData>
      <sheetData sheetId="30">
        <row r="5">
          <cell r="A5">
            <v>1001002</v>
          </cell>
        </row>
      </sheetData>
      <sheetData sheetId="31">
        <row r="12">
          <cell r="A12">
            <v>1001002</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row r="1">
          <cell r="A1" t="str">
            <v>Code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Code</v>
          </cell>
        </row>
      </sheetData>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 val="TOC"/>
      <sheetName val="3Q JV-Interest Cap."/>
      <sheetName val="TB30999vs30699"/>
      <sheetName val="TB30699"/>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 val="по связ карточки"/>
      <sheetName val="XLR_NoRangeSheet"/>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ow r="5">
          <cell r="G5">
            <v>16503137.241579933</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 val="XLR_NoRangeSheet"/>
      <sheetName val="Основной запрос"/>
      <sheetName val="Запрос 14"/>
      <sheetName val="Запрос 11"/>
      <sheetName val="Запрос 15-16"/>
      <sheetName val="Инструкции"/>
      <sheetName val="Ф_1"/>
      <sheetName val="Ф_2"/>
      <sheetName val="Лист2"/>
      <sheetName val="1.1"/>
      <sheetName val="Лист3"/>
      <sheetName val="1.2"/>
      <sheetName val="1.3"/>
      <sheetName val="2"/>
      <sheetName val="2.1"/>
      <sheetName val="4 "/>
      <sheetName val="4.1"/>
      <sheetName val="5 "/>
      <sheetName val="5.1"/>
      <sheetName val="6 "/>
      <sheetName val="7 "/>
      <sheetName val="7.1"/>
      <sheetName val="9"/>
      <sheetName val="9.1"/>
      <sheetName val="9.2"/>
      <sheetName val="9.3"/>
      <sheetName val="Лист1"/>
      <sheetName val="9.4"/>
      <sheetName val="10"/>
      <sheetName val="11"/>
      <sheetName val="12"/>
      <sheetName val="12.1"/>
      <sheetName val="15"/>
      <sheetName val="19"/>
      <sheetName val="21"/>
      <sheetName val="22"/>
      <sheetName val="22.1"/>
      <sheetName val="26"/>
      <sheetName val="Лист4"/>
      <sheetName val="27"/>
      <sheetName val="28"/>
      <sheetName val="Обобщение расходов"/>
      <sheetName val="29"/>
      <sheetName val="31"/>
      <sheetName val="33"/>
      <sheetName val="34"/>
      <sheetName val="35"/>
      <sheetName val="TSET.NET.2008"/>
      <sheetName val="CapStructure"/>
      <sheetName val="FS&gt;&gt;&gt;"/>
      <sheetName val="Final TB 2018"/>
      <sheetName val="SoFP"/>
      <sheetName val="SoPLOCI"/>
      <sheetName val="SOCIE"/>
      <sheetName val="SCF"/>
      <sheetName val="Примечания&gt;"/>
      <sheetName val="IFRS 15"/>
      <sheetName val="IFRS 9"/>
      <sheetName val="6"/>
      <sheetName val="7,8"/>
      <sheetName val="13"/>
      <sheetName val="14"/>
      <sheetName val="20"/>
      <sheetName val="TB by FS caption 2018"/>
      <sheetName val="TB 1C 2018 new"/>
      <sheetName val="TB 1C 2018 old"/>
      <sheetName val="Подход"/>
      <sheetName val="Стандартная"/>
      <sheetName val="Долг"/>
      <sheetName val="Опцион"/>
      <sheetName val="Сделка"/>
      <sheetName val="Key Stats (Minerva)"/>
      <sheetName val="Multiples (Minerva)"/>
      <sheetName val="Key Stats (Henan)"/>
      <sheetName val="Multiples (Henan)"/>
      <sheetName val="Key Stats (Tyson)"/>
      <sheetName val="Multiples (Tyson)"/>
      <sheetName val="Key Stats (Inversora)"/>
      <sheetName val="Multiples (Inversora)"/>
      <sheetName val="Key Stats (Marfrig)"/>
      <sheetName val="Multiples (Marfrig)"/>
      <sheetName val="Key Stats (JBS)"/>
      <sheetName val="Multiples (JBS)"/>
      <sheetName val="Screening"/>
      <sheetName val="Aggregates"/>
      <sheetName val="Screen Criteria"/>
      <sheetName val="EV"/>
      <sheetName val="Net financial debt"/>
      <sheetName val="Uterine stock"/>
      <sheetName val="2019 Revenue and EBITDA"/>
      <sheetName val="ОПиУ Актеп"/>
      <sheetName val="ОПиУ АМК"/>
      <sheetName val="ОПиУ АЭК"/>
      <sheetName val="TB AkTep'19"/>
      <sheetName val="TB AMK'19"/>
      <sheetName val="TB AEK'19"/>
      <sheetName val="Sales AkTep'19"/>
      <sheetName val="Sales AMK'19"/>
      <sheetName val="Sales AEK'19"/>
      <sheetName val="Depreciation AkTep"/>
      <sheetName val="Depreciation AMK"/>
      <sheetName val="CoCos"/>
      <sheetName val="CoTrans"/>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F23">
            <v>1708000</v>
          </cell>
          <cell r="AC23">
            <v>1.5</v>
          </cell>
        </row>
        <row r="25">
          <cell r="F25">
            <v>0</v>
          </cell>
          <cell r="AC25">
            <v>1488.06</v>
          </cell>
        </row>
        <row r="27">
          <cell r="F27">
            <v>0</v>
          </cell>
          <cell r="G27">
            <v>0</v>
          </cell>
          <cell r="H27">
            <v>0</v>
          </cell>
          <cell r="I27">
            <v>0</v>
          </cell>
          <cell r="K27">
            <v>0</v>
          </cell>
        </row>
        <row r="28">
          <cell r="F28">
            <v>0</v>
          </cell>
        </row>
        <row r="29">
          <cell r="F29">
            <v>2328734</v>
          </cell>
        </row>
        <row r="30">
          <cell r="F30">
            <v>222241</v>
          </cell>
        </row>
        <row r="31">
          <cell r="F31">
            <v>41887237</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11">
          <cell r="B11" t="str">
            <v>aadekenova@kpmg.ru</v>
          </cell>
        </row>
      </sheetData>
      <sheetData sheetId="27"/>
      <sheetData sheetId="28">
        <row r="11">
          <cell r="B11" t="str">
            <v>aadekenova@kpmg.ru</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C7" t="str">
            <v>US Dollar</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4">
          <cell r="C4" t="str">
            <v>Финансовые и операционные показатели</v>
          </cell>
        </row>
      </sheetData>
      <sheetData sheetId="12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 val="Форма2"/>
      <sheetName val="XLR_NoRangeSheet"/>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sheetPr>
    <tabColor rgb="FF92D050"/>
  </sheetPr>
  <dimension ref="B1:R57"/>
  <sheetViews>
    <sheetView view="pageLayout" zoomScale="85" zoomScaleNormal="100" zoomScalePageLayoutView="85" workbookViewId="0">
      <selection activeCell="D12" sqref="D12"/>
    </sheetView>
  </sheetViews>
  <sheetFormatPr defaultColWidth="11.33203125" defaultRowHeight="11.25" x14ac:dyDescent="0.2"/>
  <cols>
    <col min="1" max="1" width="13.6640625" style="1" customWidth="1"/>
    <col min="2" max="2" width="42" style="1" customWidth="1"/>
    <col min="3" max="3" width="19" style="1" customWidth="1"/>
    <col min="4" max="4" width="15.83203125" style="1" customWidth="1"/>
    <col min="5" max="5" width="11" style="1" customWidth="1"/>
    <col min="6" max="6" width="18.83203125" style="1" customWidth="1"/>
    <col min="7" max="7" width="15.33203125" style="1" customWidth="1"/>
    <col min="8" max="8" width="17.1640625" style="1" customWidth="1"/>
    <col min="9" max="16384" width="11.33203125" style="1"/>
  </cols>
  <sheetData>
    <row r="1" spans="2:7" ht="14.25" x14ac:dyDescent="0.2">
      <c r="B1" s="217" t="s">
        <v>160</v>
      </c>
      <c r="C1" s="217"/>
      <c r="D1" s="217"/>
    </row>
    <row r="2" spans="2:7" ht="14.25" x14ac:dyDescent="0.2">
      <c r="B2" s="218" t="s">
        <v>161</v>
      </c>
      <c r="C2" s="218"/>
      <c r="D2" s="218"/>
    </row>
    <row r="3" spans="2:7" x14ac:dyDescent="0.2">
      <c r="D3" s="3"/>
      <c r="F3" s="3"/>
    </row>
    <row r="4" spans="2:7" ht="22.5" x14ac:dyDescent="0.2">
      <c r="C4" s="192" t="s">
        <v>130</v>
      </c>
      <c r="D4" s="4">
        <v>44377</v>
      </c>
      <c r="F4" s="161" t="s">
        <v>140</v>
      </c>
    </row>
    <row r="5" spans="2:7" x14ac:dyDescent="0.2">
      <c r="C5" s="193"/>
      <c r="D5" s="5" t="s">
        <v>129</v>
      </c>
      <c r="F5" s="5" t="s">
        <v>129</v>
      </c>
    </row>
    <row r="6" spans="2:7" ht="12.75" x14ac:dyDescent="0.2">
      <c r="B6" s="86" t="s">
        <v>41</v>
      </c>
      <c r="C6" s="6"/>
    </row>
    <row r="7" spans="2:7" ht="12.75" x14ac:dyDescent="0.2">
      <c r="B7" s="85" t="s">
        <v>32</v>
      </c>
      <c r="C7" s="6">
        <v>3</v>
      </c>
      <c r="D7" s="64">
        <v>151217</v>
      </c>
      <c r="F7" s="2">
        <v>297195</v>
      </c>
      <c r="G7" s="160"/>
    </row>
    <row r="8" spans="2:7" ht="25.5" x14ac:dyDescent="0.2">
      <c r="B8" s="89" t="s">
        <v>33</v>
      </c>
      <c r="C8" s="6">
        <v>5</v>
      </c>
      <c r="D8" s="64">
        <v>4031414</v>
      </c>
      <c r="F8" s="2">
        <v>3705250</v>
      </c>
      <c r="G8" s="160"/>
    </row>
    <row r="9" spans="2:7" ht="51" x14ac:dyDescent="0.2">
      <c r="B9" s="89" t="s">
        <v>136</v>
      </c>
      <c r="C9" s="6"/>
      <c r="D9" s="64">
        <v>96143</v>
      </c>
      <c r="F9" s="2">
        <v>85079</v>
      </c>
    </row>
    <row r="10" spans="2:7" ht="25.5" x14ac:dyDescent="0.2">
      <c r="B10" s="89" t="s">
        <v>34</v>
      </c>
      <c r="C10" s="6">
        <v>6</v>
      </c>
      <c r="D10" s="64">
        <v>594792</v>
      </c>
      <c r="F10" s="2">
        <v>525852</v>
      </c>
      <c r="G10" s="160"/>
    </row>
    <row r="11" spans="2:7" ht="25.5" x14ac:dyDescent="0.2">
      <c r="B11" s="89" t="s">
        <v>35</v>
      </c>
      <c r="C11" s="6">
        <v>7</v>
      </c>
      <c r="D11" s="64">
        <v>1046070</v>
      </c>
      <c r="F11" s="2">
        <v>616936</v>
      </c>
      <c r="G11" s="160"/>
    </row>
    <row r="12" spans="2:7" ht="25.5" x14ac:dyDescent="0.2">
      <c r="B12" s="89" t="s">
        <v>36</v>
      </c>
      <c r="C12" s="6"/>
      <c r="D12" s="64">
        <v>21029</v>
      </c>
      <c r="F12" s="2">
        <v>12485</v>
      </c>
    </row>
    <row r="13" spans="2:7" ht="25.5" x14ac:dyDescent="0.2">
      <c r="B13" s="89" t="s">
        <v>37</v>
      </c>
      <c r="C13" s="6"/>
      <c r="D13" s="64">
        <v>36148</v>
      </c>
      <c r="F13" s="2">
        <v>34809</v>
      </c>
    </row>
    <row r="14" spans="2:7" ht="12.75" x14ac:dyDescent="0.2">
      <c r="B14" s="85" t="s">
        <v>38</v>
      </c>
      <c r="C14" s="6"/>
      <c r="D14" s="64">
        <v>81287</v>
      </c>
      <c r="F14" s="2">
        <v>46938</v>
      </c>
      <c r="G14" s="2"/>
    </row>
    <row r="15" spans="2:7" ht="12.75" x14ac:dyDescent="0.2">
      <c r="B15" s="85" t="s">
        <v>39</v>
      </c>
      <c r="C15" s="6"/>
      <c r="D15" s="64">
        <v>0</v>
      </c>
      <c r="F15" s="2">
        <v>0</v>
      </c>
    </row>
    <row r="16" spans="2:7" ht="12.75" x14ac:dyDescent="0.2">
      <c r="B16" s="87" t="s">
        <v>40</v>
      </c>
      <c r="C16" s="6"/>
      <c r="D16" s="64">
        <v>12998</v>
      </c>
      <c r="F16" s="2">
        <v>3992</v>
      </c>
    </row>
    <row r="17" spans="2:18" ht="13.5" thickBot="1" x14ac:dyDescent="0.25">
      <c r="B17" s="86" t="s">
        <v>42</v>
      </c>
      <c r="C17" s="6"/>
      <c r="D17" s="7">
        <f>SUM(D7:D16)</f>
        <v>6071098</v>
      </c>
      <c r="E17" s="8"/>
      <c r="F17" s="7">
        <f>SUM(F7:F16)</f>
        <v>5328536</v>
      </c>
      <c r="G17" s="159"/>
    </row>
    <row r="18" spans="2:18" ht="12" thickTop="1" x14ac:dyDescent="0.2">
      <c r="C18" s="6"/>
    </row>
    <row r="19" spans="2:18" ht="12.75" x14ac:dyDescent="0.2">
      <c r="B19" s="86" t="s">
        <v>43</v>
      </c>
      <c r="C19" s="6"/>
    </row>
    <row r="20" spans="2:18" ht="12.75" x14ac:dyDescent="0.2">
      <c r="B20" s="86" t="s">
        <v>44</v>
      </c>
      <c r="C20" s="6"/>
    </row>
    <row r="21" spans="2:18" ht="12.75" x14ac:dyDescent="0.2">
      <c r="B21" s="85" t="s">
        <v>45</v>
      </c>
      <c r="C21" s="6">
        <v>7</v>
      </c>
      <c r="D21" s="2">
        <v>2600997</v>
      </c>
      <c r="F21" s="2">
        <v>1600980</v>
      </c>
      <c r="G21" s="160"/>
      <c r="H21" s="2"/>
    </row>
    <row r="22" spans="2:18" ht="12.75" x14ac:dyDescent="0.2">
      <c r="B22" s="85" t="s">
        <v>46</v>
      </c>
      <c r="C22" s="6">
        <v>8</v>
      </c>
      <c r="D22" s="2">
        <v>50736</v>
      </c>
      <c r="F22" s="2">
        <v>441524</v>
      </c>
      <c r="G22" s="160"/>
      <c r="H22" s="2"/>
    </row>
    <row r="23" spans="2:18" ht="12.75" x14ac:dyDescent="0.2">
      <c r="B23" s="85" t="s">
        <v>141</v>
      </c>
      <c r="C23" s="6"/>
      <c r="D23" s="2">
        <v>38069</v>
      </c>
      <c r="F23" s="2">
        <v>38069</v>
      </c>
      <c r="G23" s="160"/>
      <c r="H23" s="2"/>
    </row>
    <row r="24" spans="2:18" ht="12.75" x14ac:dyDescent="0.2">
      <c r="B24" s="85" t="s">
        <v>144</v>
      </c>
      <c r="C24" s="6"/>
      <c r="D24" s="2">
        <v>176500</v>
      </c>
      <c r="F24" s="2">
        <v>0</v>
      </c>
      <c r="G24" s="160"/>
      <c r="H24" s="2"/>
    </row>
    <row r="25" spans="2:18" ht="12.75" x14ac:dyDescent="0.2">
      <c r="B25" s="87" t="s">
        <v>47</v>
      </c>
      <c r="C25" s="6"/>
      <c r="D25" s="2">
        <v>12753</v>
      </c>
      <c r="F25" s="2">
        <v>95486</v>
      </c>
      <c r="G25" s="90"/>
      <c r="H25" s="91"/>
      <c r="I25" s="90"/>
      <c r="J25" s="90"/>
      <c r="K25" s="90"/>
      <c r="L25" s="90"/>
      <c r="M25" s="90"/>
      <c r="N25" s="90"/>
      <c r="O25" s="90"/>
      <c r="P25" s="90"/>
      <c r="Q25" s="90"/>
      <c r="R25" s="90"/>
    </row>
    <row r="26" spans="2:18" ht="12.75" x14ac:dyDescent="0.2">
      <c r="B26" s="86" t="s">
        <v>48</v>
      </c>
      <c r="C26" s="6"/>
      <c r="D26" s="9">
        <f>SUM(D21:D25)</f>
        <v>2879055</v>
      </c>
      <c r="E26" s="8"/>
      <c r="F26" s="9">
        <f>SUM(F21:F25)</f>
        <v>2176059</v>
      </c>
      <c r="G26" s="92"/>
      <c r="H26" s="93"/>
      <c r="I26" s="90"/>
      <c r="J26" s="90"/>
      <c r="K26" s="90"/>
      <c r="L26" s="90"/>
      <c r="M26" s="90"/>
      <c r="N26" s="90"/>
      <c r="O26" s="90"/>
      <c r="P26" s="90"/>
      <c r="Q26" s="90"/>
      <c r="R26" s="90"/>
    </row>
    <row r="27" spans="2:18" x14ac:dyDescent="0.2">
      <c r="C27" s="6"/>
      <c r="D27" s="2"/>
      <c r="F27" s="2"/>
      <c r="G27" s="90"/>
      <c r="H27" s="91"/>
      <c r="I27" s="90"/>
      <c r="J27" s="90"/>
      <c r="K27" s="90"/>
      <c r="L27" s="90"/>
      <c r="M27" s="90"/>
      <c r="N27" s="90"/>
      <c r="O27" s="90"/>
      <c r="P27" s="90"/>
      <c r="Q27" s="90"/>
      <c r="R27" s="90"/>
    </row>
    <row r="28" spans="2:18" ht="12.75" x14ac:dyDescent="0.2">
      <c r="B28" s="88" t="s">
        <v>49</v>
      </c>
      <c r="C28" s="6"/>
      <c r="D28" s="2"/>
      <c r="F28" s="2"/>
      <c r="G28" s="90"/>
      <c r="H28" s="91"/>
      <c r="I28" s="90"/>
      <c r="J28" s="90"/>
      <c r="K28" s="90"/>
      <c r="L28" s="90"/>
      <c r="M28" s="90"/>
      <c r="N28" s="90"/>
      <c r="O28" s="90"/>
      <c r="P28" s="90"/>
      <c r="Q28" s="90"/>
      <c r="R28" s="90"/>
    </row>
    <row r="29" spans="2:18" ht="12.75" x14ac:dyDescent="0.2">
      <c r="B29" s="85" t="s">
        <v>50</v>
      </c>
      <c r="C29" s="6">
        <v>9</v>
      </c>
      <c r="D29" s="2">
        <v>1765000</v>
      </c>
      <c r="F29" s="2">
        <v>1765000</v>
      </c>
      <c r="G29" s="90"/>
      <c r="H29" s="91"/>
      <c r="I29" s="90"/>
      <c r="J29" s="90"/>
      <c r="K29" s="90"/>
      <c r="L29" s="90"/>
      <c r="M29" s="90"/>
      <c r="N29" s="90"/>
      <c r="O29" s="90"/>
      <c r="P29" s="90"/>
      <c r="Q29" s="90"/>
      <c r="R29" s="90"/>
    </row>
    <row r="30" spans="2:18" ht="27.6" customHeight="1" x14ac:dyDescent="0.2">
      <c r="B30" s="85" t="s">
        <v>51</v>
      </c>
      <c r="C30" s="6">
        <v>9</v>
      </c>
      <c r="D30" s="2">
        <v>201011</v>
      </c>
      <c r="F30" s="2">
        <v>201011</v>
      </c>
      <c r="G30" s="90"/>
      <c r="H30" s="91"/>
      <c r="I30" s="90"/>
      <c r="J30" s="90"/>
      <c r="K30" s="90"/>
      <c r="L30" s="90"/>
      <c r="M30" s="90"/>
      <c r="N30" s="94"/>
      <c r="O30" s="90"/>
      <c r="P30" s="90"/>
      <c r="Q30" s="94"/>
      <c r="R30" s="90"/>
    </row>
    <row r="31" spans="2:18" ht="38.25" x14ac:dyDescent="0.2">
      <c r="B31" s="89" t="s">
        <v>52</v>
      </c>
      <c r="C31" s="6"/>
      <c r="D31" s="64">
        <v>126903</v>
      </c>
      <c r="F31" s="2">
        <v>171125</v>
      </c>
      <c r="G31" s="90"/>
      <c r="H31" s="91"/>
      <c r="I31" s="90"/>
      <c r="J31" s="90"/>
      <c r="K31" s="90"/>
      <c r="L31" s="90"/>
      <c r="M31" s="90"/>
      <c r="N31" s="94"/>
      <c r="O31" s="90"/>
      <c r="P31" s="90"/>
      <c r="Q31" s="94"/>
      <c r="R31" s="90"/>
    </row>
    <row r="32" spans="2:18" ht="12.75" x14ac:dyDescent="0.2">
      <c r="B32" s="85" t="s">
        <v>53</v>
      </c>
      <c r="C32" s="6"/>
      <c r="D32" s="2">
        <v>0</v>
      </c>
      <c r="F32" s="2">
        <v>0</v>
      </c>
      <c r="G32" s="90"/>
      <c r="H32" s="91"/>
      <c r="I32" s="90"/>
      <c r="J32" s="90"/>
      <c r="K32" s="90"/>
      <c r="L32" s="90"/>
      <c r="M32" s="90"/>
      <c r="N32" s="94"/>
      <c r="O32" s="90"/>
      <c r="P32" s="90"/>
      <c r="Q32" s="94"/>
      <c r="R32" s="90"/>
    </row>
    <row r="33" spans="2:18" ht="27.6" customHeight="1" x14ac:dyDescent="0.2">
      <c r="B33" s="85" t="s">
        <v>54</v>
      </c>
      <c r="C33" s="6"/>
      <c r="D33" s="2">
        <v>1099129</v>
      </c>
      <c r="F33" s="2">
        <v>1015341</v>
      </c>
      <c r="G33" s="91"/>
      <c r="H33" s="91"/>
      <c r="I33" s="90"/>
      <c r="J33" s="90"/>
      <c r="K33" s="90"/>
      <c r="L33" s="90"/>
      <c r="M33" s="90"/>
      <c r="N33" s="95"/>
      <c r="O33" s="90"/>
      <c r="P33" s="90"/>
      <c r="Q33" s="95"/>
      <c r="R33" s="90"/>
    </row>
    <row r="34" spans="2:18" ht="27.6" customHeight="1" x14ac:dyDescent="0.2">
      <c r="B34" s="88" t="s">
        <v>55</v>
      </c>
      <c r="C34" s="6"/>
      <c r="D34" s="9">
        <f>SUM(D29:D33)</f>
        <v>3192043</v>
      </c>
      <c r="E34" s="8"/>
      <c r="F34" s="9">
        <f>SUM(F29:F33)</f>
        <v>3152477</v>
      </c>
      <c r="G34" s="92"/>
      <c r="H34" s="91"/>
      <c r="I34" s="90"/>
      <c r="J34" s="90"/>
      <c r="K34" s="90"/>
      <c r="L34" s="90"/>
      <c r="M34" s="90"/>
      <c r="N34" s="94"/>
      <c r="O34" s="90"/>
      <c r="P34" s="90"/>
      <c r="Q34" s="94"/>
      <c r="R34" s="90"/>
    </row>
    <row r="35" spans="2:18" ht="13.5" thickBot="1" x14ac:dyDescent="0.25">
      <c r="B35" s="88" t="s">
        <v>56</v>
      </c>
      <c r="C35" s="6"/>
      <c r="D35" s="7">
        <f>D26+D34</f>
        <v>6071098</v>
      </c>
      <c r="F35" s="7">
        <f>F26+F34</f>
        <v>5328536</v>
      </c>
      <c r="G35" s="90"/>
      <c r="H35" s="91"/>
      <c r="I35" s="90"/>
      <c r="J35" s="90"/>
      <c r="K35" s="90"/>
      <c r="L35" s="90"/>
      <c r="M35" s="90"/>
      <c r="N35" s="94"/>
      <c r="O35" s="90"/>
      <c r="P35" s="90"/>
      <c r="Q35" s="94"/>
      <c r="R35" s="90"/>
    </row>
    <row r="36" spans="2:18" ht="13.5" thickTop="1" x14ac:dyDescent="0.2">
      <c r="B36" s="10" t="s">
        <v>2</v>
      </c>
      <c r="C36" s="6"/>
      <c r="D36" s="11">
        <f>D17-D35</f>
        <v>0</v>
      </c>
      <c r="F36" s="11">
        <f>F17-F35</f>
        <v>0</v>
      </c>
      <c r="G36" s="90"/>
      <c r="H36" s="91"/>
      <c r="I36" s="90"/>
      <c r="J36" s="90"/>
      <c r="K36" s="90"/>
      <c r="L36" s="90"/>
      <c r="M36" s="90"/>
      <c r="N36" s="94"/>
      <c r="O36" s="90"/>
      <c r="P36" s="90"/>
      <c r="Q36" s="96"/>
      <c r="R36" s="90"/>
    </row>
    <row r="37" spans="2:18" ht="12.75" x14ac:dyDescent="0.2">
      <c r="B37" s="10"/>
      <c r="C37" s="6"/>
      <c r="D37" s="11"/>
      <c r="F37" s="11"/>
      <c r="G37" s="90"/>
      <c r="H37" s="91"/>
      <c r="I37" s="90"/>
      <c r="J37" s="90"/>
      <c r="K37" s="90"/>
      <c r="L37" s="90"/>
      <c r="M37" s="90"/>
      <c r="N37" s="94"/>
      <c r="O37" s="90"/>
      <c r="P37" s="90"/>
      <c r="Q37" s="96"/>
      <c r="R37" s="90"/>
    </row>
    <row r="38" spans="2:18" ht="12.75" x14ac:dyDescent="0.2">
      <c r="B38" s="124" t="s">
        <v>142</v>
      </c>
      <c r="C38" s="6"/>
      <c r="D38" s="11"/>
      <c r="F38" s="11"/>
      <c r="G38" s="90"/>
      <c r="H38" s="91"/>
      <c r="I38" s="90"/>
      <c r="J38" s="90"/>
      <c r="K38" s="90"/>
      <c r="L38" s="90"/>
      <c r="M38" s="90"/>
      <c r="N38" s="94"/>
      <c r="O38" s="90"/>
      <c r="P38" s="90"/>
      <c r="Q38" s="96"/>
      <c r="R38" s="90"/>
    </row>
    <row r="39" spans="2:18" ht="12.75" x14ac:dyDescent="0.2">
      <c r="B39" s="125" t="s">
        <v>131</v>
      </c>
      <c r="G39" s="90"/>
      <c r="H39" s="90"/>
      <c r="I39" s="90"/>
      <c r="J39" s="90"/>
      <c r="K39" s="90"/>
      <c r="L39" s="90"/>
      <c r="M39" s="90"/>
      <c r="N39" s="95"/>
      <c r="O39" s="90"/>
      <c r="P39" s="90"/>
      <c r="Q39" s="95"/>
      <c r="R39" s="90"/>
    </row>
    <row r="40" spans="2:18" ht="12.75" x14ac:dyDescent="0.2">
      <c r="F40" s="2"/>
      <c r="G40" s="91"/>
      <c r="H40" s="90"/>
      <c r="I40" s="90"/>
      <c r="J40" s="90"/>
      <c r="K40" s="90"/>
      <c r="L40" s="90"/>
      <c r="M40" s="90"/>
      <c r="N40" s="95"/>
      <c r="O40" s="90"/>
      <c r="P40" s="90"/>
      <c r="Q40" s="95"/>
      <c r="R40" s="90"/>
    </row>
    <row r="41" spans="2:18" ht="12.75" x14ac:dyDescent="0.2">
      <c r="B41" s="121" t="s">
        <v>127</v>
      </c>
      <c r="C41" s="120"/>
      <c r="D41" s="120"/>
      <c r="E41" s="120"/>
      <c r="F41" s="120"/>
      <c r="G41" s="120"/>
      <c r="H41" s="120"/>
      <c r="I41" s="90"/>
      <c r="J41" s="90"/>
      <c r="K41" s="90"/>
      <c r="L41" s="90"/>
      <c r="M41" s="90"/>
      <c r="N41" s="90"/>
      <c r="O41" s="90"/>
      <c r="P41" s="90"/>
      <c r="Q41" s="90"/>
      <c r="R41" s="90"/>
    </row>
    <row r="42" spans="2:18" ht="12.75" x14ac:dyDescent="0.2">
      <c r="B42" s="120" t="s">
        <v>126</v>
      </c>
      <c r="C42" s="120" t="s">
        <v>128</v>
      </c>
      <c r="D42" s="120"/>
      <c r="E42" s="120"/>
      <c r="F42" s="120"/>
      <c r="G42" s="120"/>
      <c r="H42" s="120"/>
      <c r="I42" s="90"/>
      <c r="J42" s="90"/>
      <c r="K42" s="90"/>
      <c r="L42" s="90"/>
      <c r="M42" s="90"/>
      <c r="N42" s="90"/>
      <c r="O42" s="90"/>
      <c r="P42" s="90"/>
      <c r="Q42" s="90"/>
      <c r="R42" s="90"/>
    </row>
    <row r="43" spans="2:18" x14ac:dyDescent="0.2">
      <c r="F43" s="2"/>
      <c r="G43" s="90"/>
      <c r="H43" s="90"/>
      <c r="I43" s="90"/>
      <c r="J43" s="90"/>
      <c r="K43" s="90"/>
      <c r="L43" s="90"/>
      <c r="M43" s="90"/>
      <c r="N43" s="90"/>
      <c r="O43" s="90"/>
      <c r="P43" s="90"/>
      <c r="Q43" s="90"/>
      <c r="R43" s="90"/>
    </row>
    <row r="44" spans="2:18" x14ac:dyDescent="0.2">
      <c r="G44" s="90"/>
      <c r="H44" s="90"/>
      <c r="I44" s="90"/>
      <c r="J44" s="90"/>
      <c r="K44" s="90"/>
      <c r="L44" s="90"/>
      <c r="M44" s="90"/>
      <c r="N44" s="90"/>
      <c r="O44" s="90"/>
      <c r="P44" s="90"/>
      <c r="Q44" s="90"/>
      <c r="R44" s="90"/>
    </row>
    <row r="45" spans="2:18" ht="12.75" x14ac:dyDescent="0.2">
      <c r="B45" s="120"/>
      <c r="C45" s="120"/>
      <c r="D45" s="120"/>
      <c r="E45" s="120"/>
      <c r="F45" s="120"/>
      <c r="G45" s="120"/>
      <c r="H45" s="120"/>
      <c r="I45" s="90"/>
      <c r="J45" s="90"/>
      <c r="K45" s="90"/>
      <c r="L45" s="90"/>
      <c r="M45" s="90"/>
      <c r="N45" s="90"/>
      <c r="O45" s="90"/>
      <c r="P45" s="90"/>
      <c r="Q45" s="90"/>
      <c r="R45" s="90"/>
    </row>
    <row r="46" spans="2:18" ht="12.75" x14ac:dyDescent="0.2">
      <c r="B46" s="120"/>
      <c r="C46" s="120"/>
      <c r="D46" s="120"/>
      <c r="E46" s="120"/>
      <c r="F46" s="120"/>
      <c r="G46" s="120"/>
      <c r="H46" s="120"/>
      <c r="I46" s="90"/>
      <c r="J46" s="90"/>
      <c r="K46" s="90"/>
      <c r="L46" s="90"/>
      <c r="M46" s="90"/>
      <c r="N46" s="90"/>
      <c r="O46" s="90"/>
      <c r="P46" s="90"/>
      <c r="Q46" s="90"/>
      <c r="R46" s="90"/>
    </row>
    <row r="47" spans="2:18" ht="12.75" x14ac:dyDescent="0.2">
      <c r="G47" s="90"/>
      <c r="H47" s="90"/>
      <c r="I47" s="94"/>
      <c r="J47" s="90"/>
      <c r="K47" s="90"/>
      <c r="L47" s="90"/>
      <c r="M47" s="90"/>
      <c r="N47" s="90"/>
      <c r="O47" s="90"/>
      <c r="P47" s="90"/>
      <c r="Q47" s="90"/>
      <c r="R47" s="90"/>
    </row>
    <row r="48" spans="2:18" ht="12.75" x14ac:dyDescent="0.2">
      <c r="G48" s="90"/>
      <c r="H48" s="90"/>
      <c r="I48" s="94"/>
      <c r="J48" s="90"/>
      <c r="K48" s="90"/>
      <c r="L48" s="90"/>
      <c r="M48" s="90"/>
      <c r="N48" s="90"/>
      <c r="O48" s="90"/>
      <c r="P48" s="90"/>
      <c r="Q48" s="90"/>
      <c r="R48" s="90"/>
    </row>
    <row r="49" spans="7:18" ht="12.75" x14ac:dyDescent="0.2">
      <c r="G49" s="90"/>
      <c r="H49" s="90"/>
      <c r="I49" s="94"/>
      <c r="J49" s="90"/>
      <c r="K49" s="90"/>
      <c r="L49" s="90"/>
      <c r="M49" s="90"/>
      <c r="N49" s="90"/>
      <c r="O49" s="90"/>
      <c r="P49" s="90"/>
      <c r="Q49" s="90"/>
      <c r="R49" s="90"/>
    </row>
    <row r="50" spans="7:18" x14ac:dyDescent="0.2">
      <c r="G50" s="90"/>
      <c r="H50" s="90"/>
      <c r="I50" s="90"/>
      <c r="J50" s="90"/>
      <c r="K50" s="90"/>
      <c r="L50" s="90"/>
      <c r="M50" s="90"/>
      <c r="N50" s="90"/>
      <c r="O50" s="90"/>
      <c r="P50" s="90"/>
      <c r="Q50" s="90"/>
      <c r="R50" s="90"/>
    </row>
    <row r="51" spans="7:18" x14ac:dyDescent="0.2">
      <c r="G51" s="90"/>
      <c r="H51" s="90"/>
      <c r="I51" s="90"/>
      <c r="J51" s="90"/>
      <c r="K51" s="90"/>
      <c r="L51" s="90"/>
      <c r="M51" s="90"/>
      <c r="N51" s="90"/>
      <c r="O51" s="90"/>
      <c r="P51" s="90"/>
      <c r="Q51" s="90"/>
      <c r="R51" s="90"/>
    </row>
    <row r="52" spans="7:18" x14ac:dyDescent="0.2">
      <c r="G52" s="90"/>
      <c r="H52" s="90"/>
      <c r="I52" s="90"/>
      <c r="J52" s="90"/>
      <c r="K52" s="90"/>
      <c r="L52" s="90"/>
      <c r="M52" s="90"/>
      <c r="N52" s="90"/>
      <c r="O52" s="90"/>
      <c r="P52" s="90"/>
      <c r="Q52" s="90"/>
      <c r="R52" s="90"/>
    </row>
    <row r="53" spans="7:18" x14ac:dyDescent="0.2">
      <c r="G53" s="90"/>
      <c r="H53" s="90"/>
      <c r="I53" s="90"/>
      <c r="J53" s="90"/>
      <c r="K53" s="90"/>
      <c r="L53" s="90"/>
      <c r="M53" s="90"/>
      <c r="N53" s="90"/>
      <c r="O53" s="90"/>
      <c r="P53" s="90"/>
      <c r="Q53" s="90"/>
      <c r="R53" s="90"/>
    </row>
    <row r="54" spans="7:18" x14ac:dyDescent="0.2">
      <c r="G54" s="90"/>
      <c r="H54" s="90"/>
      <c r="I54" s="90"/>
      <c r="J54" s="90"/>
      <c r="K54" s="90"/>
      <c r="L54" s="90"/>
      <c r="M54" s="90"/>
      <c r="N54" s="90"/>
      <c r="O54" s="90"/>
      <c r="P54" s="90"/>
      <c r="Q54" s="90"/>
      <c r="R54" s="90"/>
    </row>
    <row r="55" spans="7:18" x14ac:dyDescent="0.2">
      <c r="G55" s="90"/>
      <c r="H55" s="90"/>
      <c r="I55" s="90"/>
      <c r="J55" s="90"/>
      <c r="K55" s="90"/>
      <c r="L55" s="90"/>
      <c r="M55" s="90"/>
      <c r="N55" s="90"/>
      <c r="O55" s="90"/>
      <c r="P55" s="90"/>
      <c r="Q55" s="90"/>
      <c r="R55" s="90"/>
    </row>
    <row r="56" spans="7:18" x14ac:dyDescent="0.2">
      <c r="G56" s="90"/>
      <c r="H56" s="90"/>
      <c r="I56" s="90"/>
      <c r="J56" s="90"/>
      <c r="K56" s="90"/>
      <c r="L56" s="90"/>
      <c r="M56" s="90"/>
      <c r="N56" s="90"/>
      <c r="O56" s="90"/>
      <c r="P56" s="90"/>
      <c r="Q56" s="90"/>
      <c r="R56" s="90"/>
    </row>
    <row r="57" spans="7:18" x14ac:dyDescent="0.2">
      <c r="G57" s="90"/>
      <c r="H57" s="90"/>
      <c r="I57" s="90"/>
      <c r="J57" s="90"/>
      <c r="K57" s="90"/>
      <c r="L57" s="90"/>
      <c r="M57" s="90"/>
      <c r="N57" s="90"/>
      <c r="O57" s="90"/>
      <c r="P57" s="90"/>
      <c r="Q57" s="90"/>
      <c r="R57" s="90"/>
    </row>
  </sheetData>
  <mergeCells count="3">
    <mergeCell ref="C4:C5"/>
    <mergeCell ref="B2:D2"/>
    <mergeCell ref="B1:D1"/>
  </mergeCells>
  <pageMargins left="0.75" right="0.25" top="0.75" bottom="0.75" header="0.25" footer="0.25"/>
  <pageSetup orientation="portrait" r:id="rId1"/>
  <headerFooter>
    <oddHeader xml:space="preserve">&amp;R
</oddHeader>
    <oddFooter>&amp;R&amp;9Page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sheetPr>
    <tabColor rgb="FF92D050"/>
  </sheetPr>
  <dimension ref="B1:H42"/>
  <sheetViews>
    <sheetView zoomScale="80" zoomScaleNormal="80" workbookViewId="0">
      <selection activeCell="D5" sqref="D5"/>
    </sheetView>
  </sheetViews>
  <sheetFormatPr defaultColWidth="10.33203125" defaultRowHeight="12.75" x14ac:dyDescent="0.2"/>
  <cols>
    <col min="1" max="1" width="15.1640625" style="12" customWidth="1"/>
    <col min="2" max="2" width="46.83203125" style="143" customWidth="1"/>
    <col min="3" max="3" width="12.83203125" style="12" customWidth="1"/>
    <col min="4" max="4" width="14.5" style="12" customWidth="1"/>
    <col min="5" max="5" width="7.6640625" style="12" customWidth="1"/>
    <col min="6" max="6" width="14.83203125" style="12" customWidth="1"/>
    <col min="7" max="7" width="10.33203125" style="12"/>
    <col min="8" max="8" width="14.33203125" style="12" customWidth="1"/>
    <col min="9" max="16384" width="10.33203125" style="12"/>
  </cols>
  <sheetData>
    <row r="1" spans="2:8" ht="14.25" x14ac:dyDescent="0.2">
      <c r="B1" s="217" t="s">
        <v>160</v>
      </c>
      <c r="C1" s="217"/>
      <c r="D1" s="217"/>
    </row>
    <row r="2" spans="2:8" x14ac:dyDescent="0.2">
      <c r="B2" s="142" t="s">
        <v>132</v>
      </c>
    </row>
    <row r="3" spans="2:8" x14ac:dyDescent="0.2">
      <c r="B3" s="142" t="s">
        <v>143</v>
      </c>
    </row>
    <row r="4" spans="2:8" x14ac:dyDescent="0.2">
      <c r="C4" s="194" t="s">
        <v>130</v>
      </c>
      <c r="D4" s="123">
        <v>44377</v>
      </c>
      <c r="F4" s="162">
        <v>44012</v>
      </c>
    </row>
    <row r="5" spans="2:8" x14ac:dyDescent="0.2">
      <c r="C5" s="195"/>
      <c r="D5" s="13" t="s">
        <v>129</v>
      </c>
      <c r="F5" s="163" t="s">
        <v>129</v>
      </c>
    </row>
    <row r="6" spans="2:8" x14ac:dyDescent="0.2">
      <c r="F6" s="164"/>
    </row>
    <row r="7" spans="2:8" x14ac:dyDescent="0.2">
      <c r="B7" s="89" t="s">
        <v>57</v>
      </c>
      <c r="C7" s="14">
        <v>10</v>
      </c>
      <c r="D7" s="15">
        <v>3136507</v>
      </c>
      <c r="F7" s="66">
        <v>2682624</v>
      </c>
      <c r="G7" s="15"/>
      <c r="H7" s="15"/>
    </row>
    <row r="8" spans="2:8" ht="25.5" x14ac:dyDescent="0.2">
      <c r="B8" s="89" t="s">
        <v>58</v>
      </c>
      <c r="C8" s="14">
        <v>10</v>
      </c>
      <c r="D8" s="15">
        <v>-871088</v>
      </c>
      <c r="F8" s="66">
        <v>-789301</v>
      </c>
      <c r="G8" s="15"/>
      <c r="H8" s="15"/>
    </row>
    <row r="9" spans="2:8" s="16" customFormat="1" x14ac:dyDescent="0.2">
      <c r="B9" s="97" t="s">
        <v>59</v>
      </c>
      <c r="C9" s="14"/>
      <c r="D9" s="17">
        <f>SUM(D7:D8)</f>
        <v>2265419</v>
      </c>
      <c r="F9" s="65">
        <f>SUM(F7:F8)</f>
        <v>1893323</v>
      </c>
      <c r="G9" s="18"/>
      <c r="H9" s="18"/>
    </row>
    <row r="10" spans="2:8" ht="25.5" x14ac:dyDescent="0.2">
      <c r="B10" s="89" t="s">
        <v>60</v>
      </c>
      <c r="C10" s="14">
        <v>10</v>
      </c>
      <c r="D10" s="15">
        <v>-547472</v>
      </c>
      <c r="F10" s="66">
        <v>-928297</v>
      </c>
      <c r="G10" s="15"/>
      <c r="H10" s="15"/>
    </row>
    <row r="11" spans="2:8" s="16" customFormat="1" x14ac:dyDescent="0.2">
      <c r="B11" s="97" t="s">
        <v>61</v>
      </c>
      <c r="C11" s="14"/>
      <c r="D11" s="65">
        <f>SUM(D9:D10)</f>
        <v>1717947</v>
      </c>
      <c r="F11" s="65">
        <f>SUM(F9:F10)</f>
        <v>965026</v>
      </c>
      <c r="G11" s="18"/>
      <c r="H11" s="18"/>
    </row>
    <row r="12" spans="2:8" x14ac:dyDescent="0.2">
      <c r="B12" s="89" t="s">
        <v>62</v>
      </c>
      <c r="C12" s="14">
        <v>4</v>
      </c>
      <c r="D12" s="66">
        <v>210233</v>
      </c>
      <c r="F12" s="66">
        <v>257598</v>
      </c>
      <c r="G12" s="15"/>
      <c r="H12" s="15"/>
    </row>
    <row r="13" spans="2:8" x14ac:dyDescent="0.2">
      <c r="B13" s="89" t="s">
        <v>63</v>
      </c>
      <c r="C13" s="14">
        <v>4</v>
      </c>
      <c r="D13" s="66">
        <v>0</v>
      </c>
      <c r="F13" s="66">
        <v>0</v>
      </c>
      <c r="G13" s="15"/>
      <c r="H13" s="15"/>
    </row>
    <row r="14" spans="2:8" ht="25.5" x14ac:dyDescent="0.2">
      <c r="B14" s="89" t="s">
        <v>64</v>
      </c>
      <c r="C14" s="14"/>
      <c r="D14" s="15">
        <v>63405</v>
      </c>
      <c r="F14" s="66">
        <v>51564</v>
      </c>
      <c r="G14" s="15"/>
      <c r="H14" s="15"/>
    </row>
    <row r="15" spans="2:8" x14ac:dyDescent="0.2">
      <c r="B15" s="89" t="s">
        <v>65</v>
      </c>
      <c r="C15" s="14"/>
      <c r="D15" s="15">
        <v>35</v>
      </c>
      <c r="F15" s="66">
        <v>18724</v>
      </c>
      <c r="G15" s="15"/>
      <c r="H15" s="15"/>
    </row>
    <row r="16" spans="2:8" x14ac:dyDescent="0.2">
      <c r="B16" s="97" t="s">
        <v>66</v>
      </c>
      <c r="C16" s="14"/>
      <c r="D16" s="17">
        <f>SUM(D11:D15)</f>
        <v>1991620</v>
      </c>
      <c r="E16" s="16"/>
      <c r="F16" s="65">
        <f>SUM(F11:F15)</f>
        <v>1292912</v>
      </c>
      <c r="G16" s="18"/>
      <c r="H16" s="18"/>
    </row>
    <row r="17" spans="2:8" ht="25.5" x14ac:dyDescent="0.2">
      <c r="B17" s="89" t="s">
        <v>67</v>
      </c>
      <c r="C17" s="14">
        <v>11</v>
      </c>
      <c r="D17" s="15">
        <v>-1505724</v>
      </c>
      <c r="F17" s="66">
        <v>-838068</v>
      </c>
      <c r="G17" s="15"/>
      <c r="H17" s="15"/>
    </row>
    <row r="18" spans="2:8" ht="25.5" x14ac:dyDescent="0.2">
      <c r="B18" s="89" t="s">
        <v>68</v>
      </c>
      <c r="C18" s="14">
        <v>11</v>
      </c>
      <c r="D18" s="15">
        <v>-23411</v>
      </c>
      <c r="F18" s="66">
        <v>51314</v>
      </c>
      <c r="G18" s="15"/>
      <c r="H18" s="15"/>
    </row>
    <row r="19" spans="2:8" x14ac:dyDescent="0.2">
      <c r="B19" s="97" t="s">
        <v>69</v>
      </c>
      <c r="C19" s="14">
        <v>11</v>
      </c>
      <c r="D19" s="17">
        <f>SUM(D17:D18)</f>
        <v>-1529135</v>
      </c>
      <c r="E19" s="16"/>
      <c r="F19" s="65">
        <f>SUM(F17:F18)</f>
        <v>-786754</v>
      </c>
      <c r="G19" s="18"/>
      <c r="H19" s="18"/>
    </row>
    <row r="20" spans="2:8" ht="38.25" x14ac:dyDescent="0.2">
      <c r="B20" s="98" t="s">
        <v>76</v>
      </c>
      <c r="C20" s="14"/>
      <c r="D20" s="15">
        <v>0</v>
      </c>
      <c r="F20" s="66">
        <v>0</v>
      </c>
      <c r="G20" s="15"/>
      <c r="H20" s="15"/>
    </row>
    <row r="21" spans="2:8" ht="25.5" x14ac:dyDescent="0.2">
      <c r="B21" s="98" t="s">
        <v>70</v>
      </c>
      <c r="C21" s="14">
        <v>12</v>
      </c>
      <c r="D21" s="15">
        <v>-60537</v>
      </c>
      <c r="F21" s="66">
        <v>-63798</v>
      </c>
      <c r="G21" s="15"/>
      <c r="H21" s="15"/>
    </row>
    <row r="22" spans="2:8" x14ac:dyDescent="0.2">
      <c r="B22" s="87" t="s">
        <v>71</v>
      </c>
      <c r="C22" s="14"/>
      <c r="D22" s="66">
        <v>0</v>
      </c>
      <c r="F22" s="66">
        <v>0</v>
      </c>
      <c r="G22" s="15"/>
      <c r="H22" s="15"/>
    </row>
    <row r="23" spans="2:8" x14ac:dyDescent="0.2">
      <c r="B23" s="85" t="s">
        <v>72</v>
      </c>
      <c r="C23" s="14">
        <v>13</v>
      </c>
      <c r="D23" s="15">
        <v>-141660</v>
      </c>
      <c r="F23" s="66">
        <v>-137880</v>
      </c>
      <c r="G23" s="15"/>
      <c r="H23" s="15"/>
    </row>
    <row r="24" spans="2:8" x14ac:dyDescent="0.2">
      <c r="B24" s="86" t="s">
        <v>73</v>
      </c>
      <c r="C24" s="14"/>
      <c r="D24" s="17">
        <f>SUM(D16,D19:D23)</f>
        <v>260288</v>
      </c>
      <c r="E24" s="16"/>
      <c r="F24" s="65">
        <f>SUM(F16,F19:F23)</f>
        <v>304480</v>
      </c>
      <c r="G24" s="18"/>
      <c r="H24" s="18"/>
    </row>
    <row r="25" spans="2:8" x14ac:dyDescent="0.2">
      <c r="B25" s="85" t="s">
        <v>74</v>
      </c>
      <c r="C25" s="14"/>
      <c r="D25" s="15">
        <v>0</v>
      </c>
      <c r="F25" s="66">
        <v>0</v>
      </c>
      <c r="G25" s="15"/>
      <c r="H25" s="15"/>
    </row>
    <row r="26" spans="2:8" x14ac:dyDescent="0.2">
      <c r="B26" s="88" t="s">
        <v>75</v>
      </c>
      <c r="C26" s="14"/>
      <c r="D26" s="17">
        <f>SUM(D24:D25)</f>
        <v>260288</v>
      </c>
      <c r="E26" s="16"/>
      <c r="F26" s="65">
        <f>SUM(F24:F25)</f>
        <v>304480</v>
      </c>
      <c r="G26" s="18"/>
      <c r="H26" s="18"/>
    </row>
    <row r="27" spans="2:8" x14ac:dyDescent="0.2">
      <c r="B27" s="88" t="s">
        <v>77</v>
      </c>
      <c r="C27" s="16"/>
      <c r="D27" s="19"/>
      <c r="E27" s="16"/>
      <c r="F27" s="165"/>
      <c r="G27" s="18"/>
      <c r="H27" s="18"/>
    </row>
    <row r="28" spans="2:8" ht="51" x14ac:dyDescent="0.2">
      <c r="B28" s="99" t="s">
        <v>78</v>
      </c>
      <c r="F28" s="66"/>
      <c r="G28" s="15"/>
      <c r="H28" s="15"/>
    </row>
    <row r="29" spans="2:8" ht="25.5" x14ac:dyDescent="0.2">
      <c r="B29" s="89" t="s">
        <v>79</v>
      </c>
      <c r="F29" s="66"/>
      <c r="G29" s="15"/>
      <c r="H29" s="15"/>
    </row>
    <row r="30" spans="2:8" ht="38.25" x14ac:dyDescent="0.2">
      <c r="B30" s="100" t="s">
        <v>80</v>
      </c>
      <c r="D30" s="15">
        <v>-6849</v>
      </c>
      <c r="E30" s="15"/>
      <c r="F30" s="66">
        <v>-21530</v>
      </c>
      <c r="G30" s="15"/>
      <c r="H30" s="15"/>
    </row>
    <row r="31" spans="2:8" ht="51" x14ac:dyDescent="0.2">
      <c r="B31" s="100" t="s">
        <v>81</v>
      </c>
      <c r="D31" s="15">
        <v>-37373</v>
      </c>
      <c r="F31" s="66">
        <v>-10444</v>
      </c>
      <c r="G31" s="15"/>
      <c r="H31" s="15"/>
    </row>
    <row r="32" spans="2:8" ht="38.25" x14ac:dyDescent="0.2">
      <c r="B32" s="101" t="s">
        <v>82</v>
      </c>
      <c r="D32" s="21">
        <f>SUM(D30:D31)</f>
        <v>-44222</v>
      </c>
      <c r="F32" s="166">
        <f>SUM(F30:F31)</f>
        <v>-31974</v>
      </c>
      <c r="G32" s="15"/>
      <c r="H32" s="15"/>
    </row>
    <row r="33" spans="2:8" x14ac:dyDescent="0.2">
      <c r="B33" s="88" t="s">
        <v>83</v>
      </c>
      <c r="C33" s="16"/>
      <c r="D33" s="17">
        <f>D32</f>
        <v>-44222</v>
      </c>
      <c r="E33" s="16"/>
      <c r="F33" s="65">
        <f>F32</f>
        <v>-31974</v>
      </c>
      <c r="G33" s="18"/>
      <c r="H33" s="18"/>
    </row>
    <row r="34" spans="2:8" ht="13.5" thickBot="1" x14ac:dyDescent="0.25">
      <c r="B34" s="88" t="s">
        <v>84</v>
      </c>
      <c r="C34" s="16"/>
      <c r="D34" s="22">
        <f>D26+D33</f>
        <v>216066</v>
      </c>
      <c r="E34" s="16"/>
      <c r="F34" s="167">
        <f>F26+F33</f>
        <v>272506</v>
      </c>
      <c r="G34" s="18"/>
      <c r="H34" s="18"/>
    </row>
    <row r="35" spans="2:8" ht="13.5" thickTop="1" x14ac:dyDescent="0.2"/>
    <row r="36" spans="2:8" x14ac:dyDescent="0.2">
      <c r="B36" s="124" t="s">
        <v>142</v>
      </c>
    </row>
    <row r="37" spans="2:8" x14ac:dyDescent="0.2">
      <c r="B37" s="125" t="s">
        <v>131</v>
      </c>
      <c r="C37" s="120"/>
    </row>
    <row r="38" spans="2:8" x14ac:dyDescent="0.2">
      <c r="B38" s="120"/>
      <c r="C38" s="120"/>
    </row>
    <row r="39" spans="2:8" x14ac:dyDescent="0.2">
      <c r="B39" s="144"/>
      <c r="E39" s="20"/>
    </row>
    <row r="40" spans="2:8" x14ac:dyDescent="0.2">
      <c r="B40" s="121" t="s">
        <v>127</v>
      </c>
    </row>
    <row r="41" spans="2:8" x14ac:dyDescent="0.2">
      <c r="B41" s="120" t="s">
        <v>126</v>
      </c>
      <c r="C41" s="120" t="s">
        <v>128</v>
      </c>
    </row>
    <row r="42" spans="2:8" x14ac:dyDescent="0.2">
      <c r="B42" s="120"/>
    </row>
  </sheetData>
  <mergeCells count="2">
    <mergeCell ref="C4:C5"/>
    <mergeCell ref="B1:D1"/>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sheetPr>
    <tabColor rgb="FF92D050"/>
  </sheetPr>
  <dimension ref="B1:P57"/>
  <sheetViews>
    <sheetView tabSelected="1" zoomScaleNormal="100" workbookViewId="0">
      <selection activeCell="P33" sqref="P33"/>
    </sheetView>
  </sheetViews>
  <sheetFormatPr defaultRowHeight="11.25" x14ac:dyDescent="0.2"/>
  <cols>
    <col min="1" max="1" width="13.83203125" customWidth="1"/>
    <col min="2" max="2" width="40.6640625" customWidth="1"/>
    <col min="3" max="3" width="5.5" customWidth="1"/>
    <col min="4" max="4" width="13" customWidth="1"/>
    <col min="5" max="5" width="3.5" customWidth="1"/>
    <col min="6" max="6" width="12.6640625" customWidth="1"/>
    <col min="7" max="7" width="3.1640625" customWidth="1"/>
    <col min="8" max="8" width="22.1640625" customWidth="1"/>
    <col min="9" max="9" width="4.6640625" customWidth="1"/>
    <col min="10" max="10" width="12.83203125" customWidth="1"/>
    <col min="11" max="11" width="4" customWidth="1"/>
    <col min="12" max="12" width="13.6640625" customWidth="1"/>
    <col min="13" max="13" width="4" customWidth="1"/>
    <col min="14" max="14" width="15.5" customWidth="1"/>
    <col min="16" max="16" width="15.33203125" customWidth="1"/>
  </cols>
  <sheetData>
    <row r="1" spans="2:16" ht="14.25" x14ac:dyDescent="0.2">
      <c r="B1" s="217" t="s">
        <v>160</v>
      </c>
      <c r="C1" s="217"/>
      <c r="D1" s="217"/>
    </row>
    <row r="2" spans="2:16" ht="14.25" x14ac:dyDescent="0.2">
      <c r="B2" s="122" t="s">
        <v>157</v>
      </c>
      <c r="C2" s="122"/>
    </row>
    <row r="3" spans="2:16" ht="14.25" x14ac:dyDescent="0.2">
      <c r="B3" s="122"/>
      <c r="C3" s="122"/>
    </row>
    <row r="6" spans="2:16" ht="12.75" x14ac:dyDescent="0.2">
      <c r="B6" s="70"/>
      <c r="C6" s="70"/>
      <c r="D6" s="198" t="s">
        <v>162</v>
      </c>
      <c r="E6" s="168"/>
      <c r="F6" s="198" t="s">
        <v>163</v>
      </c>
      <c r="G6" s="168"/>
      <c r="H6" s="198" t="s">
        <v>164</v>
      </c>
      <c r="I6" s="168"/>
      <c r="J6" s="198" t="s">
        <v>165</v>
      </c>
      <c r="K6" s="168"/>
      <c r="L6" s="198" t="s">
        <v>166</v>
      </c>
      <c r="M6" s="168"/>
      <c r="N6" s="198" t="s">
        <v>167</v>
      </c>
    </row>
    <row r="7" spans="2:16" ht="72.599999999999994" customHeight="1" x14ac:dyDescent="0.2">
      <c r="B7" s="68" t="s">
        <v>129</v>
      </c>
      <c r="C7" s="196" t="s">
        <v>130</v>
      </c>
      <c r="D7" s="199"/>
      <c r="E7" s="168"/>
      <c r="F7" s="199"/>
      <c r="G7" s="168"/>
      <c r="H7" s="199"/>
      <c r="I7" s="168"/>
      <c r="J7" s="199"/>
      <c r="K7" s="168"/>
      <c r="L7" s="199"/>
      <c r="M7" s="168"/>
      <c r="N7" s="199"/>
    </row>
    <row r="8" spans="2:16" ht="12" x14ac:dyDescent="0.2">
      <c r="B8" s="169" t="s">
        <v>94</v>
      </c>
      <c r="C8" s="197"/>
      <c r="D8" s="170">
        <v>1460000</v>
      </c>
      <c r="E8" s="69"/>
      <c r="F8" s="170">
        <v>62511</v>
      </c>
      <c r="G8" s="69"/>
      <c r="H8" s="170">
        <v>15904</v>
      </c>
      <c r="I8" s="69"/>
      <c r="J8" s="170">
        <v>0</v>
      </c>
      <c r="K8" s="69"/>
      <c r="L8" s="170">
        <v>605121</v>
      </c>
      <c r="M8" s="69"/>
      <c r="N8" s="170">
        <v>2143536</v>
      </c>
      <c r="P8" s="26" t="s">
        <v>2</v>
      </c>
    </row>
    <row r="9" spans="2:16" ht="12" x14ac:dyDescent="0.2">
      <c r="B9" s="171" t="s">
        <v>85</v>
      </c>
      <c r="C9" s="171"/>
      <c r="D9" s="69"/>
      <c r="E9" s="69"/>
      <c r="F9" s="69"/>
      <c r="G9" s="69"/>
      <c r="H9" s="69"/>
      <c r="I9" s="69"/>
      <c r="J9" s="69"/>
      <c r="K9" s="69"/>
      <c r="L9" s="69"/>
      <c r="M9" s="69"/>
      <c r="N9" s="69"/>
    </row>
    <row r="10" spans="2:16" ht="12" x14ac:dyDescent="0.2">
      <c r="B10" s="172" t="s">
        <v>133</v>
      </c>
      <c r="C10" s="172"/>
      <c r="D10" s="69">
        <v>0</v>
      </c>
      <c r="E10" s="69"/>
      <c r="F10" s="69">
        <v>0</v>
      </c>
      <c r="G10" s="69"/>
      <c r="H10" s="69">
        <v>0</v>
      </c>
      <c r="I10" s="69"/>
      <c r="J10" s="69">
        <v>0</v>
      </c>
      <c r="K10" s="69"/>
      <c r="L10" s="69">
        <v>304480</v>
      </c>
      <c r="M10" s="69"/>
      <c r="N10" s="69">
        <f>SUM(D10:M10)</f>
        <v>304480</v>
      </c>
      <c r="O10" s="27"/>
      <c r="P10" s="28">
        <f>IS!F26-SCE!N10</f>
        <v>0</v>
      </c>
    </row>
    <row r="11" spans="2:16" ht="12" x14ac:dyDescent="0.2">
      <c r="B11" s="171" t="s">
        <v>77</v>
      </c>
      <c r="C11" s="171"/>
      <c r="D11" s="67"/>
      <c r="E11" s="67"/>
      <c r="F11" s="67"/>
      <c r="G11" s="67"/>
      <c r="H11" s="67"/>
      <c r="I11" s="67"/>
      <c r="J11" s="67"/>
      <c r="K11" s="67"/>
      <c r="L11" s="67"/>
      <c r="M11" s="67"/>
      <c r="N11" s="67"/>
    </row>
    <row r="12" spans="2:16" ht="52.15" customHeight="1" x14ac:dyDescent="0.2">
      <c r="B12" s="173" t="s">
        <v>78</v>
      </c>
      <c r="C12" s="173"/>
      <c r="D12" s="69"/>
      <c r="E12" s="69"/>
      <c r="F12" s="69"/>
      <c r="G12" s="69"/>
      <c r="H12" s="69"/>
      <c r="I12" s="69"/>
      <c r="J12" s="69"/>
      <c r="K12" s="69"/>
      <c r="L12" s="69"/>
      <c r="M12" s="69"/>
      <c r="N12" s="69"/>
    </row>
    <row r="13" spans="2:16" ht="12" x14ac:dyDescent="0.2">
      <c r="B13" s="173" t="s">
        <v>86</v>
      </c>
      <c r="C13" s="173"/>
      <c r="D13" s="69"/>
      <c r="E13" s="69"/>
      <c r="F13" s="69"/>
      <c r="G13" s="69"/>
      <c r="H13" s="69"/>
      <c r="I13" s="69"/>
      <c r="J13" s="69"/>
      <c r="K13" s="69"/>
      <c r="L13" s="69"/>
      <c r="M13" s="69"/>
      <c r="N13" s="69">
        <f t="shared" ref="N13:N15" si="0">SUM(D13:M13)</f>
        <v>0</v>
      </c>
    </row>
    <row r="14" spans="2:16" ht="36" x14ac:dyDescent="0.2">
      <c r="B14" s="172" t="s">
        <v>87</v>
      </c>
      <c r="C14" s="172"/>
      <c r="D14" s="69"/>
      <c r="E14" s="69"/>
      <c r="F14" s="69"/>
      <c r="G14" s="69"/>
      <c r="H14" s="69">
        <v>-21530</v>
      </c>
      <c r="I14" s="69"/>
      <c r="J14" s="69"/>
      <c r="K14" s="69"/>
      <c r="L14" s="69"/>
      <c r="M14" s="69"/>
      <c r="N14" s="69">
        <f t="shared" si="0"/>
        <v>-21530</v>
      </c>
      <c r="O14" s="27"/>
      <c r="P14" s="28">
        <f>IS!F30-N14</f>
        <v>0</v>
      </c>
    </row>
    <row r="15" spans="2:16" ht="52.15" customHeight="1" x14ac:dyDescent="0.2">
      <c r="B15" s="172" t="s">
        <v>88</v>
      </c>
      <c r="C15" s="172"/>
      <c r="D15" s="69"/>
      <c r="E15" s="69"/>
      <c r="F15" s="69"/>
      <c r="G15" s="69"/>
      <c r="H15" s="69">
        <v>-10444</v>
      </c>
      <c r="I15" s="69"/>
      <c r="J15" s="69"/>
      <c r="K15" s="69"/>
      <c r="L15" s="69"/>
      <c r="M15" s="69"/>
      <c r="N15" s="69">
        <f t="shared" si="0"/>
        <v>-10444</v>
      </c>
      <c r="O15" s="27"/>
      <c r="P15" s="28">
        <f>IS!F31-N15</f>
        <v>0</v>
      </c>
    </row>
    <row r="16" spans="2:16" ht="36" x14ac:dyDescent="0.2">
      <c r="B16" s="173" t="s">
        <v>89</v>
      </c>
      <c r="C16" s="173"/>
      <c r="D16" s="174">
        <f>SUM(D13:D15)</f>
        <v>0</v>
      </c>
      <c r="E16" s="69"/>
      <c r="F16" s="174">
        <f>SUM(F13:F15)</f>
        <v>0</v>
      </c>
      <c r="G16" s="69"/>
      <c r="H16" s="174">
        <f>SUM(H13:H15)</f>
        <v>-31974</v>
      </c>
      <c r="I16" s="69"/>
      <c r="J16" s="174">
        <f>SUM(J13:J15)</f>
        <v>0</v>
      </c>
      <c r="K16" s="69"/>
      <c r="L16" s="174">
        <f>SUM(L13:L15)</f>
        <v>0</v>
      </c>
      <c r="M16" s="69"/>
      <c r="N16" s="174">
        <f>SUM(N13:N15)</f>
        <v>-31974</v>
      </c>
    </row>
    <row r="17" spans="2:16" ht="12" x14ac:dyDescent="0.2">
      <c r="B17" s="169" t="s">
        <v>90</v>
      </c>
      <c r="C17" s="169"/>
      <c r="D17" s="170">
        <f>D10+D16</f>
        <v>0</v>
      </c>
      <c r="E17" s="67"/>
      <c r="F17" s="170">
        <f>F10+F16</f>
        <v>0</v>
      </c>
      <c r="G17" s="67"/>
      <c r="H17" s="170">
        <f>H10+H16</f>
        <v>-31974</v>
      </c>
      <c r="I17" s="67"/>
      <c r="J17" s="170">
        <f>J10+J16</f>
        <v>0</v>
      </c>
      <c r="K17" s="67"/>
      <c r="L17" s="170">
        <f>L10+L16</f>
        <v>304480</v>
      </c>
      <c r="M17" s="67"/>
      <c r="N17" s="170">
        <f>N10+N16</f>
        <v>272506</v>
      </c>
    </row>
    <row r="18" spans="2:16" ht="48" x14ac:dyDescent="0.2">
      <c r="B18" s="175" t="s">
        <v>91</v>
      </c>
      <c r="C18" s="175"/>
      <c r="D18" s="69"/>
      <c r="E18" s="69"/>
      <c r="F18" s="69"/>
      <c r="G18" s="69"/>
      <c r="H18" s="69"/>
      <c r="I18" s="69"/>
      <c r="J18" s="69"/>
      <c r="K18" s="69"/>
      <c r="L18" s="69"/>
      <c r="M18" s="69"/>
      <c r="N18" s="69"/>
    </row>
    <row r="19" spans="2:16" x14ac:dyDescent="0.2">
      <c r="B19" s="176" t="s">
        <v>92</v>
      </c>
      <c r="C19" s="176"/>
      <c r="D19" s="69"/>
      <c r="E19" s="69"/>
      <c r="F19" s="69"/>
      <c r="G19" s="69"/>
      <c r="H19" s="69"/>
      <c r="I19" s="69"/>
      <c r="J19" s="69"/>
      <c r="K19" s="69"/>
      <c r="L19" s="69"/>
      <c r="M19" s="69"/>
      <c r="N19" s="69">
        <v>0</v>
      </c>
    </row>
    <row r="20" spans="2:16" ht="12" x14ac:dyDescent="0.2">
      <c r="B20" s="177" t="s">
        <v>93</v>
      </c>
      <c r="C20" s="178"/>
      <c r="D20" s="69">
        <v>167300</v>
      </c>
      <c r="E20" s="69"/>
      <c r="F20" s="69">
        <v>138500</v>
      </c>
      <c r="G20" s="69"/>
      <c r="H20" s="69"/>
      <c r="I20" s="69"/>
      <c r="J20" s="69"/>
      <c r="K20" s="69"/>
      <c r="L20" s="69"/>
      <c r="M20" s="69"/>
      <c r="N20" s="69">
        <f>SUM(D20:L20)</f>
        <v>305800</v>
      </c>
    </row>
    <row r="21" spans="2:16" ht="12" x14ac:dyDescent="0.2">
      <c r="B21" s="169" t="s">
        <v>134</v>
      </c>
      <c r="C21" s="169"/>
      <c r="D21" s="69">
        <f>SUM(D19:D20)</f>
        <v>167300</v>
      </c>
      <c r="E21" s="69"/>
      <c r="F21" s="69">
        <f>SUM(F19:F20)</f>
        <v>138500</v>
      </c>
      <c r="G21" s="69"/>
      <c r="H21" s="69"/>
      <c r="I21" s="69"/>
      <c r="J21" s="69"/>
      <c r="K21" s="69"/>
      <c r="L21" s="69"/>
      <c r="M21" s="69"/>
      <c r="N21" s="69">
        <f>SUM(N19:N20)</f>
        <v>305800</v>
      </c>
    </row>
    <row r="22" spans="2:16" ht="12.75" thickBot="1" x14ac:dyDescent="0.25">
      <c r="B22" s="179" t="s">
        <v>158</v>
      </c>
      <c r="C22" s="179"/>
      <c r="D22" s="180">
        <f>SUM(D8,D17,D21)</f>
        <v>1627300</v>
      </c>
      <c r="E22" s="181"/>
      <c r="F22" s="180">
        <f>SUM(F8,F17,F21)</f>
        <v>201011</v>
      </c>
      <c r="G22" s="181"/>
      <c r="H22" s="180">
        <f>SUM(H8,H17,H21)</f>
        <v>-16070</v>
      </c>
      <c r="I22" s="181"/>
      <c r="J22" s="180">
        <f>SUM(J8,J17,J21)</f>
        <v>0</v>
      </c>
      <c r="K22" s="181"/>
      <c r="L22" s="180">
        <f>SUM(L8,L17,L21)</f>
        <v>909601</v>
      </c>
      <c r="M22" s="181"/>
      <c r="N22" s="180">
        <f>SUM(N8,N17,N21)</f>
        <v>2721842</v>
      </c>
      <c r="O22" s="27"/>
    </row>
    <row r="23" spans="2:16" ht="12" hidden="1" thickTop="1" x14ac:dyDescent="0.2">
      <c r="B23" s="26" t="s">
        <v>2</v>
      </c>
      <c r="C23" s="26"/>
      <c r="D23" s="28">
        <f>BS!F29-D22</f>
        <v>137700</v>
      </c>
      <c r="E23" s="25"/>
      <c r="F23" s="28">
        <f>BS!F30-F22</f>
        <v>0</v>
      </c>
      <c r="G23" s="25"/>
      <c r="H23" s="28">
        <f>BS!F31-H22</f>
        <v>187195</v>
      </c>
      <c r="I23" s="25"/>
      <c r="J23" s="28">
        <f>BS!F32-J22</f>
        <v>0</v>
      </c>
      <c r="K23" s="25"/>
      <c r="L23" s="28">
        <f>BS!F33-L22</f>
        <v>105740</v>
      </c>
      <c r="M23" s="25"/>
      <c r="N23" s="28">
        <f>BS!F34-N22</f>
        <v>430635</v>
      </c>
    </row>
    <row r="24" spans="2:16" ht="12" thickTop="1" x14ac:dyDescent="0.2">
      <c r="B24" s="26"/>
      <c r="C24" s="26"/>
      <c r="D24" s="28"/>
      <c r="E24" s="25"/>
      <c r="F24" s="28"/>
      <c r="G24" s="25"/>
      <c r="H24" s="28"/>
      <c r="I24" s="25"/>
      <c r="J24" s="28"/>
      <c r="K24" s="25"/>
      <c r="L24" s="28"/>
      <c r="M24" s="25"/>
      <c r="N24" s="28"/>
    </row>
    <row r="25" spans="2:16" x14ac:dyDescent="0.2">
      <c r="B25" s="26"/>
      <c r="C25" s="26"/>
      <c r="D25" s="28"/>
      <c r="E25" s="25"/>
      <c r="F25" s="28"/>
      <c r="G25" s="25"/>
      <c r="H25" s="28"/>
      <c r="I25" s="25"/>
      <c r="J25" s="28"/>
      <c r="K25" s="25"/>
      <c r="L25" s="28"/>
      <c r="M25" s="25"/>
      <c r="N25" s="28"/>
    </row>
    <row r="26" spans="2:16" x14ac:dyDescent="0.2">
      <c r="B26" s="26"/>
      <c r="C26" s="26"/>
      <c r="D26" s="28"/>
      <c r="E26" s="25"/>
      <c r="F26" s="28"/>
      <c r="G26" s="25"/>
      <c r="H26" s="28"/>
      <c r="I26" s="25"/>
      <c r="J26" s="28"/>
      <c r="K26" s="25"/>
      <c r="L26" s="28"/>
      <c r="M26" s="25"/>
      <c r="N26" s="28"/>
    </row>
    <row r="28" spans="2:16" ht="16.5" customHeight="1" x14ac:dyDescent="0.2">
      <c r="D28" s="198" t="s">
        <v>162</v>
      </c>
      <c r="E28" s="168"/>
      <c r="F28" s="198" t="s">
        <v>163</v>
      </c>
      <c r="G28" s="168"/>
      <c r="H28" s="198" t="s">
        <v>164</v>
      </c>
      <c r="I28" s="168"/>
      <c r="J28" s="198" t="s">
        <v>165</v>
      </c>
      <c r="K28" s="168"/>
      <c r="L28" s="198" t="s">
        <v>166</v>
      </c>
      <c r="M28" s="168"/>
      <c r="N28" s="198" t="s">
        <v>167</v>
      </c>
    </row>
    <row r="29" spans="2:16" ht="67.900000000000006" customHeight="1" x14ac:dyDescent="0.2">
      <c r="D29" s="199"/>
      <c r="E29" s="168"/>
      <c r="F29" s="199"/>
      <c r="G29" s="168"/>
      <c r="H29" s="199"/>
      <c r="I29" s="168"/>
      <c r="J29" s="199"/>
      <c r="K29" s="168"/>
      <c r="L29" s="199"/>
      <c r="M29" s="168"/>
      <c r="N29" s="199"/>
    </row>
    <row r="30" spans="2:16" ht="12" x14ac:dyDescent="0.2">
      <c r="B30" s="102" t="s">
        <v>139</v>
      </c>
      <c r="C30" s="102"/>
      <c r="D30" s="24">
        <v>1765000</v>
      </c>
      <c r="E30" s="25"/>
      <c r="F30" s="24">
        <v>201011</v>
      </c>
      <c r="G30" s="25"/>
      <c r="H30" s="24">
        <v>171125</v>
      </c>
      <c r="I30" s="25"/>
      <c r="J30" s="24">
        <v>0</v>
      </c>
      <c r="K30" s="25"/>
      <c r="L30" s="24">
        <v>1015341</v>
      </c>
      <c r="M30" s="25"/>
      <c r="N30" s="24">
        <v>3152477</v>
      </c>
      <c r="O30" s="27"/>
      <c r="P30" s="28">
        <f>BS!F34-N30</f>
        <v>0</v>
      </c>
    </row>
    <row r="31" spans="2:16" ht="12" x14ac:dyDescent="0.2">
      <c r="B31" s="104" t="s">
        <v>85</v>
      </c>
      <c r="C31" s="104"/>
      <c r="D31" s="25"/>
      <c r="E31" s="25"/>
      <c r="F31" s="25"/>
      <c r="G31" s="25"/>
      <c r="H31" s="25"/>
      <c r="I31" s="25"/>
      <c r="J31" s="25"/>
      <c r="K31" s="25"/>
      <c r="L31" s="25"/>
      <c r="M31" s="25"/>
      <c r="N31" s="25"/>
    </row>
    <row r="32" spans="2:16" ht="12" x14ac:dyDescent="0.2">
      <c r="B32" s="105" t="s">
        <v>133</v>
      </c>
      <c r="C32" s="105"/>
      <c r="D32" s="25">
        <v>0</v>
      </c>
      <c r="E32" s="25"/>
      <c r="F32" s="25">
        <v>0</v>
      </c>
      <c r="G32" s="25"/>
      <c r="H32" s="25">
        <v>0</v>
      </c>
      <c r="I32" s="25"/>
      <c r="J32" s="25">
        <v>0</v>
      </c>
      <c r="K32" s="25"/>
      <c r="L32" s="25">
        <f>IS!D26</f>
        <v>260288</v>
      </c>
      <c r="M32" s="25"/>
      <c r="N32" s="25">
        <f>SUM(D32:M32)</f>
        <v>260288</v>
      </c>
      <c r="O32" s="27"/>
      <c r="P32" s="28">
        <f>IS!D26-N32</f>
        <v>0</v>
      </c>
    </row>
    <row r="33" spans="2:16" ht="12" x14ac:dyDescent="0.2">
      <c r="B33" s="104" t="s">
        <v>77</v>
      </c>
      <c r="C33" s="104"/>
      <c r="D33" s="29"/>
      <c r="E33" s="29"/>
      <c r="F33" s="29"/>
      <c r="G33" s="29"/>
      <c r="H33" s="29"/>
      <c r="I33" s="29"/>
      <c r="J33" s="29"/>
      <c r="K33" s="29"/>
      <c r="L33" s="29"/>
      <c r="M33" s="29"/>
      <c r="N33" s="29"/>
      <c r="O33" s="23"/>
    </row>
    <row r="34" spans="2:16" ht="48" x14ac:dyDescent="0.2">
      <c r="B34" s="106" t="s">
        <v>78</v>
      </c>
      <c r="C34" s="106"/>
      <c r="D34" s="25"/>
      <c r="E34" s="25"/>
      <c r="F34" s="25"/>
      <c r="G34" s="25"/>
      <c r="H34" s="25"/>
      <c r="I34" s="25"/>
      <c r="J34" s="25"/>
      <c r="K34" s="25"/>
      <c r="L34" s="25"/>
      <c r="M34" s="25"/>
      <c r="N34" s="25"/>
    </row>
    <row r="35" spans="2:16" ht="12" x14ac:dyDescent="0.2">
      <c r="B35" s="106" t="s">
        <v>86</v>
      </c>
      <c r="C35" s="106"/>
      <c r="D35" s="25"/>
      <c r="E35" s="25"/>
      <c r="F35" s="25"/>
      <c r="G35" s="25"/>
      <c r="H35" s="25"/>
      <c r="I35" s="25"/>
      <c r="J35" s="25">
        <v>0</v>
      </c>
      <c r="K35" s="25"/>
      <c r="L35" s="25">
        <f>-J35</f>
        <v>0</v>
      </c>
      <c r="M35" s="25"/>
      <c r="N35" s="25">
        <f t="shared" ref="N35:N37" si="1">SUM(D35:M35)</f>
        <v>0</v>
      </c>
    </row>
    <row r="36" spans="2:16" ht="36" x14ac:dyDescent="0.2">
      <c r="B36" s="105" t="s">
        <v>87</v>
      </c>
      <c r="C36" s="105"/>
      <c r="D36" s="25"/>
      <c r="E36" s="25"/>
      <c r="F36" s="25"/>
      <c r="G36" s="25"/>
      <c r="H36" s="25">
        <f>IS!D30</f>
        <v>-6849</v>
      </c>
      <c r="I36" s="25"/>
      <c r="J36" s="25"/>
      <c r="K36" s="25"/>
      <c r="L36" s="25"/>
      <c r="M36" s="25"/>
      <c r="N36" s="25">
        <f t="shared" si="1"/>
        <v>-6849</v>
      </c>
      <c r="O36" s="27"/>
      <c r="P36" s="28">
        <f>IS!D30-SCE!N36</f>
        <v>0</v>
      </c>
    </row>
    <row r="37" spans="2:16" ht="48" x14ac:dyDescent="0.2">
      <c r="B37" s="105" t="s">
        <v>88</v>
      </c>
      <c r="C37" s="105"/>
      <c r="D37" s="25"/>
      <c r="E37" s="25"/>
      <c r="F37" s="25"/>
      <c r="G37" s="25"/>
      <c r="H37" s="25">
        <f>IS!D31</f>
        <v>-37373</v>
      </c>
      <c r="I37" s="25"/>
      <c r="J37" s="25"/>
      <c r="K37" s="25"/>
      <c r="L37" s="25"/>
      <c r="M37" s="25"/>
      <c r="N37" s="25">
        <f t="shared" si="1"/>
        <v>-37373</v>
      </c>
      <c r="O37" s="27"/>
      <c r="P37" s="28">
        <f>IS!D31-SCE!N37</f>
        <v>0</v>
      </c>
    </row>
    <row r="38" spans="2:16" ht="36" x14ac:dyDescent="0.2">
      <c r="B38" s="106" t="s">
        <v>89</v>
      </c>
      <c r="C38" s="106"/>
      <c r="D38" s="31">
        <f>SUM(D35:D37)</f>
        <v>0</v>
      </c>
      <c r="E38" s="25"/>
      <c r="F38" s="31">
        <f>SUM(F35:F37)</f>
        <v>0</v>
      </c>
      <c r="G38" s="25"/>
      <c r="H38" s="31">
        <f>SUM(H35:H37)</f>
        <v>-44222</v>
      </c>
      <c r="I38" s="25"/>
      <c r="J38" s="31">
        <f>SUM(J35:J37)</f>
        <v>0</v>
      </c>
      <c r="K38" s="25"/>
      <c r="L38" s="31">
        <f>SUM(L35:L37)</f>
        <v>0</v>
      </c>
      <c r="M38" s="25"/>
      <c r="N38" s="31">
        <f>SUM(N35:N37)</f>
        <v>-44222</v>
      </c>
    </row>
    <row r="39" spans="2:16" ht="12" x14ac:dyDescent="0.2">
      <c r="B39" s="102" t="s">
        <v>90</v>
      </c>
      <c r="C39" s="102"/>
      <c r="D39" s="24">
        <f>D32+D38</f>
        <v>0</v>
      </c>
      <c r="E39" s="29"/>
      <c r="F39" s="24">
        <f>F32+F38</f>
        <v>0</v>
      </c>
      <c r="G39" s="29"/>
      <c r="H39" s="24">
        <f>H32+H38</f>
        <v>-44222</v>
      </c>
      <c r="I39" s="29"/>
      <c r="J39" s="24">
        <f>J32+J38</f>
        <v>0</v>
      </c>
      <c r="K39" s="29"/>
      <c r="L39" s="24">
        <f>L32+L38</f>
        <v>260288</v>
      </c>
      <c r="M39" s="29"/>
      <c r="N39" s="24">
        <f>N32+N38</f>
        <v>216066</v>
      </c>
    </row>
    <row r="40" spans="2:16" ht="48" x14ac:dyDescent="0.2">
      <c r="B40" s="108" t="s">
        <v>91</v>
      </c>
      <c r="C40" s="108"/>
      <c r="D40" s="25"/>
      <c r="E40" s="25"/>
      <c r="F40" s="25"/>
      <c r="G40" s="25"/>
      <c r="H40" s="25"/>
      <c r="I40" s="25"/>
      <c r="J40" s="25"/>
      <c r="K40" s="25"/>
      <c r="L40" s="25"/>
      <c r="M40" s="25"/>
      <c r="N40" s="25"/>
    </row>
    <row r="41" spans="2:16" x14ac:dyDescent="0.2">
      <c r="B41" s="33" t="s">
        <v>92</v>
      </c>
      <c r="C41" s="33"/>
      <c r="D41" s="25"/>
      <c r="E41" s="25"/>
      <c r="F41" s="25"/>
      <c r="G41" s="25"/>
      <c r="H41" s="25"/>
      <c r="I41" s="25"/>
      <c r="J41" s="25"/>
      <c r="K41" s="25"/>
      <c r="L41" s="25">
        <v>-176500</v>
      </c>
      <c r="M41" s="25"/>
      <c r="N41" s="25">
        <v>-176500</v>
      </c>
    </row>
    <row r="42" spans="2:16" ht="12" x14ac:dyDescent="0.2">
      <c r="B42" s="103" t="s">
        <v>93</v>
      </c>
      <c r="C42" s="14"/>
      <c r="D42" s="25"/>
      <c r="E42" s="25"/>
      <c r="F42" s="25"/>
      <c r="G42" s="25"/>
      <c r="H42" s="25"/>
      <c r="I42" s="25"/>
      <c r="J42" s="25"/>
      <c r="K42" s="25"/>
      <c r="L42" s="25"/>
      <c r="M42" s="25"/>
      <c r="N42" s="25">
        <f>SUM(D42:L42)</f>
        <v>0</v>
      </c>
    </row>
    <row r="43" spans="2:16" ht="12" x14ac:dyDescent="0.2">
      <c r="B43" s="102" t="s">
        <v>134</v>
      </c>
      <c r="C43" s="102"/>
      <c r="D43" s="25">
        <f>SUM(D41:D42)</f>
        <v>0</v>
      </c>
      <c r="E43" s="25"/>
      <c r="F43" s="25">
        <f>SUM(F41:F42)</f>
        <v>0</v>
      </c>
      <c r="G43" s="25"/>
      <c r="H43" s="25">
        <f>SUM(H41:H42)</f>
        <v>0</v>
      </c>
      <c r="I43" s="25"/>
      <c r="J43" s="25">
        <f>SUM(J41:J42)</f>
        <v>0</v>
      </c>
      <c r="K43" s="25"/>
      <c r="L43" s="25">
        <f>SUM(L41:L42)</f>
        <v>-176500</v>
      </c>
      <c r="M43" s="25"/>
      <c r="N43" s="25">
        <f>SUM(N41:N42)</f>
        <v>-176500</v>
      </c>
    </row>
    <row r="44" spans="2:16" ht="12.75" thickBot="1" x14ac:dyDescent="0.25">
      <c r="B44" s="107" t="s">
        <v>159</v>
      </c>
      <c r="C44" s="107"/>
      <c r="D44" s="34">
        <f>SUM(D30,D39,D43)</f>
        <v>1765000</v>
      </c>
      <c r="E44" s="35"/>
      <c r="F44" s="34">
        <f>SUM(F30,F39,F43)</f>
        <v>201011</v>
      </c>
      <c r="G44" s="35"/>
      <c r="H44" s="34">
        <f>SUM(H30,H39,H43)</f>
        <v>126903</v>
      </c>
      <c r="I44" s="35"/>
      <c r="J44" s="34">
        <f>SUM(J30,J39,J43)</f>
        <v>0</v>
      </c>
      <c r="K44" s="35"/>
      <c r="L44" s="34">
        <f>SUM(L30,L39,L43)</f>
        <v>1099129</v>
      </c>
      <c r="M44" s="35"/>
      <c r="N44" s="34">
        <f>SUM(N30,N39,N43)</f>
        <v>3192043</v>
      </c>
      <c r="O44" s="36"/>
    </row>
    <row r="45" spans="2:16" ht="12" thickTop="1" x14ac:dyDescent="0.2">
      <c r="B45" s="26" t="s">
        <v>2</v>
      </c>
      <c r="C45" s="26"/>
      <c r="D45" s="28">
        <f>BS!D29-D44</f>
        <v>0</v>
      </c>
      <c r="E45" s="25"/>
      <c r="F45" s="28">
        <f>BS!D30-F44</f>
        <v>0</v>
      </c>
      <c r="G45" s="25"/>
      <c r="H45" s="28">
        <f>BS!D31-H44</f>
        <v>0</v>
      </c>
      <c r="I45" s="25"/>
      <c r="J45" s="28">
        <f>BS!D32-J44</f>
        <v>0</v>
      </c>
      <c r="K45" s="25"/>
      <c r="L45" s="28">
        <f>BS!D33-L44</f>
        <v>0</v>
      </c>
      <c r="M45" s="25"/>
      <c r="N45" s="28">
        <f>BS!D34-N44</f>
        <v>0</v>
      </c>
    </row>
    <row r="46" spans="2:16" x14ac:dyDescent="0.2">
      <c r="F46" s="25"/>
    </row>
    <row r="48" spans="2:16" ht="12.75" x14ac:dyDescent="0.2">
      <c r="B48" s="124" t="s">
        <v>142</v>
      </c>
      <c r="C48" s="124"/>
      <c r="D48" s="6"/>
      <c r="F48" s="25"/>
      <c r="G48" s="83"/>
      <c r="H48" s="84"/>
    </row>
    <row r="49" spans="2:4" ht="12.75" x14ac:dyDescent="0.2">
      <c r="B49" s="125" t="s">
        <v>131</v>
      </c>
      <c r="C49" s="125"/>
      <c r="D49" s="1"/>
    </row>
    <row r="50" spans="2:4" x14ac:dyDescent="0.2">
      <c r="B50" s="1"/>
      <c r="C50" s="1"/>
      <c r="D50" s="1"/>
    </row>
    <row r="51" spans="2:4" ht="12.75" x14ac:dyDescent="0.2">
      <c r="B51" s="121" t="s">
        <v>127</v>
      </c>
      <c r="C51" s="121"/>
      <c r="D51" s="120"/>
    </row>
    <row r="52" spans="2:4" ht="12.75" x14ac:dyDescent="0.2">
      <c r="B52" s="120" t="s">
        <v>126</v>
      </c>
      <c r="C52" s="120"/>
      <c r="D52" s="120" t="s">
        <v>128</v>
      </c>
    </row>
    <row r="53" spans="2:4" ht="12.75" x14ac:dyDescent="0.2">
      <c r="B53" s="120"/>
      <c r="C53" s="120"/>
      <c r="D53" s="120"/>
    </row>
    <row r="54" spans="2:4" x14ac:dyDescent="0.2">
      <c r="B54" s="1"/>
      <c r="C54" s="1"/>
    </row>
    <row r="55" spans="2:4" x14ac:dyDescent="0.2">
      <c r="B55" s="1"/>
      <c r="C55" s="1"/>
    </row>
    <row r="56" spans="2:4" ht="12.75" x14ac:dyDescent="0.2">
      <c r="B56" s="120"/>
      <c r="C56" s="120"/>
    </row>
    <row r="57" spans="2:4" ht="12.75" x14ac:dyDescent="0.2">
      <c r="B57" s="120"/>
      <c r="C57" s="120"/>
    </row>
  </sheetData>
  <mergeCells count="14">
    <mergeCell ref="B1:D1"/>
    <mergeCell ref="C7:C8"/>
    <mergeCell ref="N28:N29"/>
    <mergeCell ref="D6:D7"/>
    <mergeCell ref="F6:F7"/>
    <mergeCell ref="H6:H7"/>
    <mergeCell ref="J6:J7"/>
    <mergeCell ref="L6:L7"/>
    <mergeCell ref="N6:N7"/>
    <mergeCell ref="D28:D29"/>
    <mergeCell ref="F28:F29"/>
    <mergeCell ref="H28:H29"/>
    <mergeCell ref="J28:J29"/>
    <mergeCell ref="L28:L29"/>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sheetPr>
    <tabColor rgb="FF92D050"/>
  </sheetPr>
  <dimension ref="A1:D55"/>
  <sheetViews>
    <sheetView workbookViewId="0">
      <selection activeCell="C5" sqref="C5"/>
    </sheetView>
  </sheetViews>
  <sheetFormatPr defaultColWidth="10.33203125" defaultRowHeight="12" x14ac:dyDescent="0.2"/>
  <cols>
    <col min="1" max="1" width="67.33203125" style="126" bestFit="1" customWidth="1"/>
    <col min="2" max="2" width="7.5" style="126" customWidth="1"/>
    <col min="3" max="3" width="15" style="126" bestFit="1" customWidth="1"/>
    <col min="4" max="4" width="12.33203125" style="126" bestFit="1" customWidth="1"/>
    <col min="5" max="16384" width="10.33203125" style="126"/>
  </cols>
  <sheetData>
    <row r="1" spans="1:4" ht="14.25" x14ac:dyDescent="0.2">
      <c r="A1" s="217" t="s">
        <v>160</v>
      </c>
      <c r="B1" s="217"/>
      <c r="C1" s="217"/>
    </row>
    <row r="2" spans="1:4" x14ac:dyDescent="0.2">
      <c r="A2" s="127" t="s">
        <v>135</v>
      </c>
      <c r="B2" s="127"/>
    </row>
    <row r="3" spans="1:4" x14ac:dyDescent="0.2">
      <c r="A3" s="127" t="s">
        <v>143</v>
      </c>
      <c r="B3" s="200" t="s">
        <v>130</v>
      </c>
    </row>
    <row r="4" spans="1:4" ht="9.75" customHeight="1" x14ac:dyDescent="0.2">
      <c r="B4" s="201"/>
      <c r="C4" s="4">
        <v>44377</v>
      </c>
      <c r="D4" s="182">
        <v>44012</v>
      </c>
    </row>
    <row r="5" spans="1:4" ht="22.5" customHeight="1" x14ac:dyDescent="0.2">
      <c r="A5" s="145" t="s">
        <v>95</v>
      </c>
      <c r="B5" s="128"/>
      <c r="C5" s="152" t="s">
        <v>129</v>
      </c>
      <c r="D5" s="183" t="s">
        <v>129</v>
      </c>
    </row>
    <row r="6" spans="1:4" ht="12.75" x14ac:dyDescent="0.2">
      <c r="A6" s="145" t="s">
        <v>73</v>
      </c>
      <c r="B6" s="128"/>
      <c r="C6" s="153">
        <v>260288</v>
      </c>
      <c r="D6" s="184">
        <v>304480</v>
      </c>
    </row>
    <row r="7" spans="1:4" ht="12.75" x14ac:dyDescent="0.2">
      <c r="A7" s="146" t="s">
        <v>96</v>
      </c>
      <c r="B7" s="129"/>
      <c r="C7" s="154"/>
      <c r="D7" s="185"/>
    </row>
    <row r="8" spans="1:4" ht="12.75" x14ac:dyDescent="0.2">
      <c r="A8" s="147" t="s">
        <v>97</v>
      </c>
      <c r="B8" s="130"/>
      <c r="C8" s="154">
        <v>6340</v>
      </c>
      <c r="D8" s="186">
        <v>4835</v>
      </c>
    </row>
    <row r="9" spans="1:4" ht="25.5" x14ac:dyDescent="0.2">
      <c r="A9" s="147" t="s">
        <v>146</v>
      </c>
      <c r="B9" s="130"/>
      <c r="C9" s="154">
        <v>-36556</v>
      </c>
      <c r="D9" s="186">
        <v>-257598</v>
      </c>
    </row>
    <row r="10" spans="1:4" ht="38.25" x14ac:dyDescent="0.2">
      <c r="A10" s="147" t="s">
        <v>149</v>
      </c>
      <c r="B10" s="130"/>
      <c r="C10" s="154">
        <v>-11064</v>
      </c>
      <c r="D10" s="186"/>
    </row>
    <row r="11" spans="1:4" ht="25.5" x14ac:dyDescent="0.2">
      <c r="A11" s="147" t="s">
        <v>145</v>
      </c>
      <c r="B11" s="130"/>
      <c r="C11" s="154">
        <v>-90720</v>
      </c>
      <c r="D11" s="186"/>
    </row>
    <row r="12" spans="1:4" ht="12.75" x14ac:dyDescent="0.2">
      <c r="A12" s="147" t="s">
        <v>150</v>
      </c>
      <c r="B12" s="130"/>
      <c r="C12" s="154">
        <v>-54956</v>
      </c>
      <c r="D12" s="186"/>
    </row>
    <row r="13" spans="1:4" ht="12.75" x14ac:dyDescent="0.2">
      <c r="A13" s="147" t="s">
        <v>147</v>
      </c>
      <c r="B13" s="130"/>
      <c r="C13" s="154">
        <v>-16956</v>
      </c>
      <c r="D13" s="186"/>
    </row>
    <row r="14" spans="1:4" ht="12.75" x14ac:dyDescent="0.2">
      <c r="A14" s="147" t="s">
        <v>148</v>
      </c>
      <c r="B14" s="130"/>
      <c r="C14" s="154">
        <v>0</v>
      </c>
      <c r="D14" s="186"/>
    </row>
    <row r="15" spans="1:4" ht="12.75" x14ac:dyDescent="0.2">
      <c r="A15" s="147" t="s">
        <v>151</v>
      </c>
      <c r="B15" s="130"/>
      <c r="C15" s="154">
        <v>0</v>
      </c>
      <c r="D15" s="186"/>
    </row>
    <row r="16" spans="1:4" ht="25.5" x14ac:dyDescent="0.2">
      <c r="A16" s="149" t="s">
        <v>152</v>
      </c>
      <c r="B16" s="132"/>
      <c r="C16" s="156">
        <v>56376</v>
      </c>
      <c r="D16" s="187">
        <v>51717</v>
      </c>
    </row>
    <row r="17" spans="1:4" ht="7.15" customHeight="1" x14ac:dyDescent="0.2">
      <c r="A17" s="150"/>
      <c r="B17" s="133"/>
      <c r="C17" s="155"/>
      <c r="D17" s="188"/>
    </row>
    <row r="18" spans="1:4" ht="12.75" x14ac:dyDescent="0.2">
      <c r="A18" s="149" t="s">
        <v>101</v>
      </c>
      <c r="B18" s="132"/>
      <c r="C18" s="155"/>
      <c r="D18" s="188"/>
    </row>
    <row r="19" spans="1:4" ht="12.75" x14ac:dyDescent="0.2">
      <c r="A19" s="147" t="s">
        <v>34</v>
      </c>
      <c r="B19" s="130"/>
      <c r="C19" s="155">
        <v>-68940</v>
      </c>
      <c r="D19" s="189">
        <v>-315406</v>
      </c>
    </row>
    <row r="20" spans="1:4" ht="12.75" x14ac:dyDescent="0.2">
      <c r="A20" s="147" t="s">
        <v>35</v>
      </c>
      <c r="B20" s="130"/>
      <c r="C20" s="155">
        <v>-429134</v>
      </c>
      <c r="D20" s="189">
        <v>-269280</v>
      </c>
    </row>
    <row r="21" spans="1:4" ht="12.75" x14ac:dyDescent="0.2">
      <c r="A21" s="147" t="s">
        <v>36</v>
      </c>
      <c r="B21" s="130"/>
      <c r="C21" s="155">
        <v>-8544</v>
      </c>
      <c r="D21" s="189">
        <v>36955</v>
      </c>
    </row>
    <row r="22" spans="1:4" ht="12.75" x14ac:dyDescent="0.2">
      <c r="A22" s="147" t="s">
        <v>40</v>
      </c>
      <c r="B22" s="130"/>
      <c r="C22" s="155">
        <v>-8999</v>
      </c>
      <c r="D22" s="189">
        <v>60</v>
      </c>
    </row>
    <row r="23" spans="1:4" ht="12.75" x14ac:dyDescent="0.2">
      <c r="A23" s="149" t="s">
        <v>102</v>
      </c>
      <c r="B23" s="132"/>
      <c r="C23" s="155"/>
      <c r="D23" s="188"/>
    </row>
    <row r="24" spans="1:4" ht="12.75" x14ac:dyDescent="0.2">
      <c r="A24" s="147" t="s">
        <v>45</v>
      </c>
      <c r="B24" s="130"/>
      <c r="C24" s="155">
        <v>1000017</v>
      </c>
      <c r="D24" s="188">
        <v>1146263</v>
      </c>
    </row>
    <row r="25" spans="1:4" ht="12.75" x14ac:dyDescent="0.2">
      <c r="A25" s="147" t="s">
        <v>46</v>
      </c>
      <c r="B25" s="130"/>
      <c r="C25" s="155">
        <v>-391233</v>
      </c>
      <c r="D25" s="188">
        <v>39400</v>
      </c>
    </row>
    <row r="26" spans="1:4" ht="12.75" x14ac:dyDescent="0.2">
      <c r="A26" s="147" t="s">
        <v>47</v>
      </c>
      <c r="B26" s="130"/>
      <c r="C26" s="155">
        <v>-83481</v>
      </c>
      <c r="D26" s="188">
        <v>10504</v>
      </c>
    </row>
    <row r="27" spans="1:4" ht="38.25" x14ac:dyDescent="0.2">
      <c r="A27" s="149" t="s">
        <v>153</v>
      </c>
      <c r="B27" s="132"/>
      <c r="C27" s="156">
        <v>66062</v>
      </c>
      <c r="D27" s="190">
        <v>700213</v>
      </c>
    </row>
    <row r="28" spans="1:4" ht="12.75" x14ac:dyDescent="0.2">
      <c r="A28" s="147" t="s">
        <v>104</v>
      </c>
      <c r="B28" s="130"/>
      <c r="C28" s="155">
        <v>104261</v>
      </c>
      <c r="D28" s="188">
        <v>28537</v>
      </c>
    </row>
    <row r="29" spans="1:4" ht="12.75" x14ac:dyDescent="0.2">
      <c r="A29" s="147" t="s">
        <v>105</v>
      </c>
      <c r="B29" s="130"/>
      <c r="C29" s="155">
        <v>-34343</v>
      </c>
      <c r="D29" s="188">
        <v>-5958</v>
      </c>
    </row>
    <row r="30" spans="1:4" ht="12.75" x14ac:dyDescent="0.2">
      <c r="A30" s="145" t="s">
        <v>154</v>
      </c>
      <c r="B30" s="128"/>
      <c r="C30" s="156">
        <v>135980</v>
      </c>
      <c r="D30" s="190">
        <v>722792</v>
      </c>
    </row>
    <row r="31" spans="1:4" ht="7.15" customHeight="1" x14ac:dyDescent="0.2">
      <c r="A31" s="150"/>
      <c r="B31" s="133"/>
      <c r="C31" s="155"/>
      <c r="D31" s="188"/>
    </row>
    <row r="32" spans="1:4" ht="26.25" customHeight="1" x14ac:dyDescent="0.2">
      <c r="A32" s="149" t="s">
        <v>107</v>
      </c>
      <c r="B32" s="132"/>
      <c r="C32" s="155"/>
      <c r="D32" s="188"/>
    </row>
    <row r="33" spans="1:4" ht="12.75" x14ac:dyDescent="0.2">
      <c r="A33" s="148" t="s">
        <v>108</v>
      </c>
      <c r="B33" s="131"/>
      <c r="C33" s="155">
        <v>-7679</v>
      </c>
      <c r="D33" s="188">
        <v>-22239</v>
      </c>
    </row>
    <row r="34" spans="1:4" ht="25.5" x14ac:dyDescent="0.2">
      <c r="A34" s="148" t="s">
        <v>110</v>
      </c>
      <c r="B34" s="131"/>
      <c r="C34" s="155">
        <v>-950788</v>
      </c>
      <c r="D34" s="188">
        <v>-916332</v>
      </c>
    </row>
    <row r="35" spans="1:4" ht="38.25" x14ac:dyDescent="0.2">
      <c r="A35" s="148" t="s">
        <v>137</v>
      </c>
      <c r="B35" s="131"/>
      <c r="C35" s="155"/>
      <c r="D35" s="188">
        <v>-11630</v>
      </c>
    </row>
    <row r="36" spans="1:4" ht="12.75" x14ac:dyDescent="0.2">
      <c r="A36" s="147" t="s">
        <v>155</v>
      </c>
      <c r="B36" s="130"/>
      <c r="C36" s="155"/>
      <c r="D36" s="188">
        <v>0</v>
      </c>
    </row>
    <row r="37" spans="1:4" ht="25.5" x14ac:dyDescent="0.2">
      <c r="A37" s="147" t="s">
        <v>111</v>
      </c>
      <c r="B37" s="130"/>
      <c r="C37" s="155">
        <v>677154</v>
      </c>
      <c r="D37" s="188">
        <v>477632</v>
      </c>
    </row>
    <row r="38" spans="1:4" ht="12.75" x14ac:dyDescent="0.2">
      <c r="A38" s="148" t="s">
        <v>112</v>
      </c>
      <c r="B38" s="131"/>
      <c r="C38" s="155">
        <v>0</v>
      </c>
      <c r="D38" s="188">
        <v>0</v>
      </c>
    </row>
    <row r="39" spans="1:4" ht="25.5" x14ac:dyDescent="0.2">
      <c r="A39" s="149" t="s">
        <v>115</v>
      </c>
      <c r="B39" s="132"/>
      <c r="C39" s="156">
        <v>-281313</v>
      </c>
      <c r="D39" s="190">
        <v>-472569</v>
      </c>
    </row>
    <row r="40" spans="1:4" ht="6" customHeight="1" x14ac:dyDescent="0.2">
      <c r="A40" s="150"/>
      <c r="B40" s="133"/>
      <c r="C40" s="155"/>
      <c r="D40" s="188"/>
    </row>
    <row r="41" spans="1:4" ht="12.75" x14ac:dyDescent="0.2">
      <c r="A41" s="149" t="s">
        <v>116</v>
      </c>
      <c r="B41" s="132"/>
      <c r="C41" s="155"/>
      <c r="D41" s="188"/>
    </row>
    <row r="42" spans="1:4" ht="12.75" x14ac:dyDescent="0.2">
      <c r="A42" s="148" t="s">
        <v>93</v>
      </c>
      <c r="B42" s="134"/>
      <c r="C42" s="155">
        <v>0</v>
      </c>
      <c r="D42" s="188">
        <v>305800</v>
      </c>
    </row>
    <row r="43" spans="1:4" ht="12.75" x14ac:dyDescent="0.2">
      <c r="A43" s="148" t="s">
        <v>117</v>
      </c>
      <c r="B43" s="131"/>
      <c r="C43" s="155">
        <v>0</v>
      </c>
      <c r="D43" s="188"/>
    </row>
    <row r="44" spans="1:4" ht="12.75" x14ac:dyDescent="0.2">
      <c r="A44" s="149" t="s">
        <v>118</v>
      </c>
      <c r="B44" s="132"/>
      <c r="C44" s="156">
        <v>0</v>
      </c>
      <c r="D44" s="187">
        <v>305800</v>
      </c>
    </row>
    <row r="45" spans="1:4" ht="7.15" customHeight="1" x14ac:dyDescent="0.2">
      <c r="A45" s="150"/>
      <c r="B45" s="133"/>
      <c r="C45" s="155"/>
      <c r="D45" s="188"/>
    </row>
    <row r="46" spans="1:4" ht="25.5" x14ac:dyDescent="0.2">
      <c r="A46" s="145" t="s">
        <v>156</v>
      </c>
      <c r="B46" s="128"/>
      <c r="C46" s="156">
        <v>-145333</v>
      </c>
      <c r="D46" s="190">
        <v>556023</v>
      </c>
    </row>
    <row r="47" spans="1:4" ht="25.5" x14ac:dyDescent="0.2">
      <c r="A47" s="147" t="s">
        <v>120</v>
      </c>
      <c r="B47" s="130"/>
      <c r="C47" s="155">
        <v>-645</v>
      </c>
      <c r="D47" s="188">
        <v>22418</v>
      </c>
    </row>
    <row r="48" spans="1:4" ht="12" customHeight="1" x14ac:dyDescent="0.2">
      <c r="A48" s="147" t="s">
        <v>121</v>
      </c>
      <c r="B48" s="130"/>
      <c r="C48" s="155">
        <v>297195</v>
      </c>
      <c r="D48" s="188">
        <v>78273</v>
      </c>
    </row>
    <row r="49" spans="1:4" ht="31.5" customHeight="1" x14ac:dyDescent="0.2">
      <c r="A49" s="158" t="s">
        <v>138</v>
      </c>
      <c r="B49" s="135"/>
      <c r="C49" s="157">
        <v>151217</v>
      </c>
      <c r="D49" s="191">
        <v>656714</v>
      </c>
    </row>
    <row r="50" spans="1:4" ht="9.75" customHeight="1" x14ac:dyDescent="0.2">
      <c r="A50" s="151"/>
    </row>
    <row r="51" spans="1:4" ht="12.75" x14ac:dyDescent="0.2">
      <c r="A51" s="124" t="s">
        <v>142</v>
      </c>
      <c r="B51" s="136"/>
      <c r="C51" s="137"/>
    </row>
    <row r="52" spans="1:4" ht="11.25" customHeight="1" x14ac:dyDescent="0.2">
      <c r="A52" s="125" t="s">
        <v>131</v>
      </c>
      <c r="B52" s="138"/>
      <c r="C52" s="139"/>
    </row>
    <row r="53" spans="1:4" ht="6" customHeight="1" x14ac:dyDescent="0.2">
      <c r="A53" s="144"/>
      <c r="B53" s="139"/>
      <c r="C53" s="139"/>
    </row>
    <row r="54" spans="1:4" ht="12.75" x14ac:dyDescent="0.2">
      <c r="A54" s="121" t="s">
        <v>127</v>
      </c>
      <c r="B54" s="140"/>
      <c r="C54" s="141"/>
    </row>
    <row r="55" spans="1:4" ht="12.75" x14ac:dyDescent="0.2">
      <c r="A55" s="120" t="s">
        <v>126</v>
      </c>
      <c r="B55" s="141"/>
      <c r="C55" s="141" t="s">
        <v>128</v>
      </c>
    </row>
  </sheetData>
  <mergeCells count="2">
    <mergeCell ref="B3:B4"/>
    <mergeCell ref="A1:C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1.25" x14ac:dyDescent="0.2"/>
  <cols>
    <col min="1" max="1" width="11.6640625" customWidth="1"/>
    <col min="2" max="2" width="43.33203125" customWidth="1"/>
    <col min="3" max="3" width="18.6640625" customWidth="1"/>
    <col min="4" max="5" width="20.1640625" customWidth="1"/>
    <col min="6" max="6" width="24.5" customWidth="1"/>
    <col min="7" max="14" width="20.1640625" customWidth="1"/>
    <col min="15" max="16" width="12.33203125" customWidth="1"/>
    <col min="17" max="22" width="20.1640625" customWidth="1"/>
    <col min="23" max="23" width="11.1640625" bestFit="1" customWidth="1"/>
  </cols>
  <sheetData>
    <row r="5" spans="2:23" ht="79.150000000000006" customHeight="1" x14ac:dyDescent="0.2">
      <c r="B5" s="37" t="s">
        <v>3</v>
      </c>
      <c r="C5" s="38"/>
      <c r="D5" s="109" t="s">
        <v>32</v>
      </c>
      <c r="E5" s="110" t="s">
        <v>33</v>
      </c>
      <c r="F5" s="110" t="s">
        <v>34</v>
      </c>
      <c r="G5" s="110" t="s">
        <v>35</v>
      </c>
      <c r="H5" s="110" t="s">
        <v>36</v>
      </c>
      <c r="I5" s="109" t="s">
        <v>37</v>
      </c>
      <c r="J5" s="109" t="s">
        <v>39</v>
      </c>
      <c r="K5" s="110" t="s">
        <v>38</v>
      </c>
      <c r="L5" s="110" t="s">
        <v>40</v>
      </c>
      <c r="M5" s="110" t="s">
        <v>45</v>
      </c>
      <c r="N5" s="110" t="s">
        <v>46</v>
      </c>
      <c r="O5" s="111" t="s">
        <v>0</v>
      </c>
      <c r="P5" s="111" t="s">
        <v>1</v>
      </c>
      <c r="Q5" s="109" t="s">
        <v>47</v>
      </c>
      <c r="R5" s="109" t="s">
        <v>50</v>
      </c>
      <c r="S5" s="109" t="s">
        <v>51</v>
      </c>
      <c r="T5" s="110" t="s">
        <v>52</v>
      </c>
      <c r="U5" s="110" t="s">
        <v>53</v>
      </c>
      <c r="V5" s="110" t="s">
        <v>54</v>
      </c>
      <c r="W5" s="39" t="s">
        <v>2</v>
      </c>
    </row>
    <row r="6" spans="2:23" x14ac:dyDescent="0.2">
      <c r="C6" s="40">
        <v>43921</v>
      </c>
      <c r="D6" s="25">
        <f>VLOOKUP(D5,BS!$B$7:$D$35,3,0)</f>
        <v>151217</v>
      </c>
      <c r="E6" s="25">
        <f>VLOOKUP(E5,BS!$B$7:$D$35,3,0)</f>
        <v>4031414</v>
      </c>
      <c r="F6" s="25">
        <f>VLOOKUP(F5,BS!$B$7:$D$35,3,0)</f>
        <v>594792</v>
      </c>
      <c r="G6" s="25">
        <f>VLOOKUP(G5,BS!$B$7:$D$35,3,0)</f>
        <v>1046070</v>
      </c>
      <c r="H6" s="25">
        <f>VLOOKUP(H5,BS!$B$7:$D$35,3,0)</f>
        <v>21029</v>
      </c>
      <c r="I6" s="25">
        <f>BS!D13</f>
        <v>36148</v>
      </c>
      <c r="J6" s="25">
        <f>VLOOKUP(J5,BS!$B$7:$D$35,3,0)</f>
        <v>0</v>
      </c>
      <c r="K6" s="25">
        <f>VLOOKUP(K5,BS!$B$7:$D$35,3,0)</f>
        <v>81287</v>
      </c>
      <c r="L6" s="25">
        <f>VLOOKUP(L5,BS!$B$7:$D$35,3,0)</f>
        <v>12998</v>
      </c>
      <c r="M6" s="25">
        <f>(VLOOKUP(M5,BS!$B$7:$D$35,3,0)) * -1</f>
        <v>-2600997</v>
      </c>
      <c r="N6" s="25">
        <f>(VLOOKUP(N5,BS!$B$7:$D$35,3,0)) * -1</f>
        <v>-50736</v>
      </c>
      <c r="O6" s="25">
        <v>0</v>
      </c>
      <c r="P6" s="25">
        <v>0</v>
      </c>
      <c r="Q6" s="25">
        <f>(VLOOKUP(Q5,BS!$B$7:$D$35,3,0)) * -1</f>
        <v>-12753</v>
      </c>
      <c r="R6" s="25">
        <f>(VLOOKUP(R5,BS!$B$7:$D$35,3,0)) * -1</f>
        <v>-1765000</v>
      </c>
      <c r="S6" s="25">
        <f>(VLOOKUP(S5,BS!$B$7:$D$35,3,0)) * -1</f>
        <v>-201011</v>
      </c>
      <c r="T6" s="25">
        <f>(VLOOKUP(T5,BS!$B$7:$D$35,3,0)) * -1</f>
        <v>-126903</v>
      </c>
      <c r="U6" s="25">
        <f>(VLOOKUP(U5,BS!$B$7:$D$35,3,0)) * -1</f>
        <v>0</v>
      </c>
      <c r="V6" s="25">
        <f>(VLOOKUP(V5,BS!$B$7:$D$35,3,0)) * -1</f>
        <v>-1099129</v>
      </c>
      <c r="W6" s="28">
        <f>SUM(D6:V6)</f>
        <v>118426</v>
      </c>
    </row>
    <row r="7" spans="2:23" x14ac:dyDescent="0.2">
      <c r="C7" s="40">
        <v>43830</v>
      </c>
      <c r="D7" s="25">
        <f>VLOOKUP(D5,BS!$B$7:$F$35,5,0)</f>
        <v>297195</v>
      </c>
      <c r="E7" s="25">
        <f>VLOOKUP(E5,BS!$B$7:$F$35,5,0)</f>
        <v>3705250</v>
      </c>
      <c r="F7" s="25">
        <f>VLOOKUP(F5,BS!$B$7:$F$35,5,0)</f>
        <v>525852</v>
      </c>
      <c r="G7" s="25">
        <f>VLOOKUP(G5,BS!$B$7:$F$35,5,0)</f>
        <v>616936</v>
      </c>
      <c r="H7" s="25">
        <f>VLOOKUP(H5,BS!$B$7:$F$35,5,0)</f>
        <v>12485</v>
      </c>
      <c r="I7" s="25">
        <f>VLOOKUP(I5,BS!$B$7:$F$35,5,0)</f>
        <v>34809</v>
      </c>
      <c r="J7" s="25">
        <f>VLOOKUP(J5,BS!$B$7:$F$35,5,0)</f>
        <v>0</v>
      </c>
      <c r="K7" s="25">
        <f>VLOOKUP(K5,BS!$B$7:$F$35,5,0)</f>
        <v>46938</v>
      </c>
      <c r="L7" s="25">
        <f>VLOOKUP(L5,BS!$B$7:$F$35,5,0)</f>
        <v>3992</v>
      </c>
      <c r="M7" s="25">
        <f>(VLOOKUP(M5,BS!$B$7:$F$35,5,0)) * -1</f>
        <v>-1600980</v>
      </c>
      <c r="N7" s="25">
        <f>(VLOOKUP(N5,BS!$B$7:$F$35,5,0)) * -1</f>
        <v>-441524</v>
      </c>
      <c r="O7" s="25">
        <v>0</v>
      </c>
      <c r="P7" s="25">
        <v>0</v>
      </c>
      <c r="Q7" s="25">
        <f>(VLOOKUP(Q5,BS!$B$7:$F$35,5,0)) * -1</f>
        <v>-95486</v>
      </c>
      <c r="R7" s="25">
        <f>(VLOOKUP(R5,BS!$B$7:$F$35,5,0)) * -1</f>
        <v>-1765000</v>
      </c>
      <c r="S7" s="25">
        <f>(VLOOKUP(S5,BS!$B$7:$F$35,5,0)) * -1</f>
        <v>-201011</v>
      </c>
      <c r="T7" s="25">
        <f>(VLOOKUP(T5,BS!$B$7:$F$35,5,0)) * -1</f>
        <v>-171125</v>
      </c>
      <c r="U7" s="25">
        <f>(VLOOKUP(U5,BS!$B$7:$F$35,5,0)) * -1</f>
        <v>0</v>
      </c>
      <c r="V7" s="25">
        <f>(VLOOKUP(V5,BS!$B$7:$F$35,5,0)) * -1</f>
        <v>-1015341</v>
      </c>
      <c r="W7" s="28">
        <f>SUM(D7:V7)</f>
        <v>-47010</v>
      </c>
    </row>
    <row r="8" spans="2:23" x14ac:dyDescent="0.2">
      <c r="B8" s="41"/>
      <c r="C8" s="42" t="s">
        <v>4</v>
      </c>
      <c r="D8" s="24">
        <f>D6-D7</f>
        <v>-145978</v>
      </c>
      <c r="E8" s="24">
        <f t="shared" ref="E8:V8" si="0">E6-E7</f>
        <v>326164</v>
      </c>
      <c r="F8" s="24">
        <f t="shared" si="0"/>
        <v>68940</v>
      </c>
      <c r="G8" s="24">
        <f t="shared" si="0"/>
        <v>429134</v>
      </c>
      <c r="H8" s="24">
        <f t="shared" si="0"/>
        <v>8544</v>
      </c>
      <c r="I8" s="24">
        <f t="shared" si="0"/>
        <v>1339</v>
      </c>
      <c r="J8" s="24">
        <f t="shared" si="0"/>
        <v>0</v>
      </c>
      <c r="K8" s="24">
        <f t="shared" si="0"/>
        <v>34349</v>
      </c>
      <c r="L8" s="24">
        <f t="shared" si="0"/>
        <v>9006</v>
      </c>
      <c r="M8" s="24">
        <f t="shared" si="0"/>
        <v>-1000017</v>
      </c>
      <c r="N8" s="24">
        <f t="shared" si="0"/>
        <v>390788</v>
      </c>
      <c r="O8" s="24">
        <f t="shared" si="0"/>
        <v>0</v>
      </c>
      <c r="P8" s="24">
        <f t="shared" si="0"/>
        <v>0</v>
      </c>
      <c r="Q8" s="24">
        <f t="shared" si="0"/>
        <v>82733</v>
      </c>
      <c r="R8" s="24">
        <f t="shared" si="0"/>
        <v>0</v>
      </c>
      <c r="S8" s="24">
        <f t="shared" si="0"/>
        <v>0</v>
      </c>
      <c r="T8" s="24">
        <f t="shared" si="0"/>
        <v>44222</v>
      </c>
      <c r="U8" s="24">
        <f t="shared" si="0"/>
        <v>0</v>
      </c>
      <c r="V8" s="24">
        <f t="shared" si="0"/>
        <v>-83788</v>
      </c>
    </row>
    <row r="9" spans="2:23" x14ac:dyDescent="0.2">
      <c r="B9" s="43" t="s">
        <v>2</v>
      </c>
      <c r="D9" s="28"/>
      <c r="E9" s="28">
        <f t="shared" ref="E9:P9" si="1">SUM(E12:E49)+E8</f>
        <v>0</v>
      </c>
      <c r="F9" s="28">
        <f t="shared" si="1"/>
        <v>0</v>
      </c>
      <c r="G9" s="28">
        <f t="shared" si="1"/>
        <v>0</v>
      </c>
      <c r="H9" s="28">
        <f t="shared" si="1"/>
        <v>0</v>
      </c>
      <c r="I9" s="28">
        <f t="shared" si="1"/>
        <v>-14889</v>
      </c>
      <c r="J9" s="28">
        <f t="shared" si="1"/>
        <v>0</v>
      </c>
      <c r="K9" s="28">
        <f t="shared" si="1"/>
        <v>0</v>
      </c>
      <c r="L9" s="28">
        <f t="shared" si="1"/>
        <v>0</v>
      </c>
      <c r="M9" s="28">
        <f t="shared" si="1"/>
        <v>0</v>
      </c>
      <c r="N9" s="28">
        <f t="shared" si="1"/>
        <v>0</v>
      </c>
      <c r="O9" s="28">
        <f t="shared" si="1"/>
        <v>0</v>
      </c>
      <c r="P9" s="28">
        <f t="shared" si="1"/>
        <v>0</v>
      </c>
      <c r="Q9" s="28">
        <f t="shared" ref="Q9:V9" si="2">SUM(Q12:Q49)+Q8</f>
        <v>0</v>
      </c>
      <c r="R9" s="28">
        <f t="shared" si="2"/>
        <v>0</v>
      </c>
      <c r="S9" s="28">
        <f t="shared" si="2"/>
        <v>0</v>
      </c>
      <c r="T9" s="28">
        <f t="shared" si="2"/>
        <v>0</v>
      </c>
      <c r="U9" s="28">
        <f t="shared" si="2"/>
        <v>0</v>
      </c>
      <c r="V9" s="28">
        <f t="shared" si="2"/>
        <v>176500</v>
      </c>
    </row>
    <row r="11" spans="2:23" ht="12.75" x14ac:dyDescent="0.2">
      <c r="B11" s="112" t="s">
        <v>95</v>
      </c>
    </row>
    <row r="12" spans="2:23" ht="12.75" x14ac:dyDescent="0.2">
      <c r="B12" s="112" t="s">
        <v>73</v>
      </c>
      <c r="C12" s="25">
        <f>ROUND(SUM(D12:V12),0)</f>
        <v>260288</v>
      </c>
      <c r="V12" s="25">
        <f>IS!D24</f>
        <v>260288</v>
      </c>
    </row>
    <row r="13" spans="2:23" ht="12.75" x14ac:dyDescent="0.2">
      <c r="B13" s="113" t="s">
        <v>96</v>
      </c>
    </row>
    <row r="14" spans="2:23" ht="12.75" x14ac:dyDescent="0.2">
      <c r="B14" s="114" t="s">
        <v>97</v>
      </c>
      <c r="C14" s="25">
        <f t="shared" ref="C14:C19" si="3">ROUND(SUM(D14:V14),0)</f>
        <v>2248</v>
      </c>
      <c r="E14" s="25"/>
      <c r="I14" s="25">
        <v>2248</v>
      </c>
    </row>
    <row r="15" spans="2:23" ht="12.75" x14ac:dyDescent="0.2">
      <c r="B15" s="115" t="s">
        <v>98</v>
      </c>
      <c r="C15" s="25">
        <f t="shared" si="3"/>
        <v>-62217</v>
      </c>
      <c r="D15" s="25">
        <v>-12302</v>
      </c>
      <c r="E15" s="25">
        <v>-49915</v>
      </c>
    </row>
    <row r="16" spans="2:23" ht="12.75" x14ac:dyDescent="0.2">
      <c r="B16" s="115" t="s">
        <v>63</v>
      </c>
      <c r="C16" s="25">
        <f t="shared" si="3"/>
        <v>-454069</v>
      </c>
      <c r="D16" s="25">
        <v>0</v>
      </c>
      <c r="E16" s="25">
        <v>-454069</v>
      </c>
    </row>
    <row r="17" spans="2:22" ht="12.75" x14ac:dyDescent="0.2">
      <c r="B17" s="117" t="s">
        <v>53</v>
      </c>
      <c r="C17" s="25">
        <f t="shared" si="3"/>
        <v>0</v>
      </c>
      <c r="E17" s="25"/>
      <c r="U17" s="25">
        <f>-U8</f>
        <v>0</v>
      </c>
      <c r="V17" s="25">
        <f>E87</f>
        <v>0</v>
      </c>
    </row>
    <row r="18" spans="2:22" ht="12.75" x14ac:dyDescent="0.2">
      <c r="B18" s="117" t="s">
        <v>5</v>
      </c>
      <c r="C18" s="25">
        <f t="shared" si="3"/>
        <v>0</v>
      </c>
      <c r="E18" s="25"/>
    </row>
    <row r="19" spans="2:22" ht="25.5" x14ac:dyDescent="0.2">
      <c r="B19" s="117" t="s">
        <v>99</v>
      </c>
      <c r="C19" s="25">
        <f t="shared" si="3"/>
        <v>0</v>
      </c>
      <c r="E19" s="25"/>
    </row>
    <row r="20" spans="2:22" s="23" customFormat="1" ht="25.5" x14ac:dyDescent="0.2">
      <c r="B20" s="116" t="s">
        <v>100</v>
      </c>
      <c r="C20" s="29">
        <f>SUM(C12:C19)</f>
        <v>-253750</v>
      </c>
      <c r="E20" s="29"/>
    </row>
    <row r="21" spans="2:22" x14ac:dyDescent="0.2">
      <c r="B21" s="30"/>
      <c r="E21" s="25"/>
    </row>
    <row r="22" spans="2:22" s="23" customFormat="1" ht="25.5" x14ac:dyDescent="0.2">
      <c r="B22" s="116" t="s">
        <v>101</v>
      </c>
      <c r="E22" s="29"/>
    </row>
    <row r="23" spans="2:22" ht="25.5" x14ac:dyDescent="0.2">
      <c r="B23" s="118" t="s">
        <v>34</v>
      </c>
      <c r="C23" s="25">
        <f t="shared" ref="C23:C26" si="4">ROUND(SUM(D23:V23),0)</f>
        <v>-68940</v>
      </c>
      <c r="E23" s="25"/>
      <c r="F23" s="25">
        <f>-F8-F19</f>
        <v>-68940</v>
      </c>
    </row>
    <row r="24" spans="2:22" ht="25.5" x14ac:dyDescent="0.2">
      <c r="B24" s="118" t="s">
        <v>35</v>
      </c>
      <c r="C24" s="25">
        <f t="shared" si="4"/>
        <v>-429134</v>
      </c>
      <c r="E24" s="25"/>
      <c r="G24" s="25">
        <f>-G8</f>
        <v>-429134</v>
      </c>
    </row>
    <row r="25" spans="2:22" ht="25.5" x14ac:dyDescent="0.2">
      <c r="B25" s="118" t="s">
        <v>36</v>
      </c>
      <c r="C25" s="25">
        <f t="shared" si="4"/>
        <v>-8544</v>
      </c>
      <c r="E25" s="25"/>
      <c r="H25" s="25">
        <f>-H8</f>
        <v>-8544</v>
      </c>
    </row>
    <row r="26" spans="2:22" ht="12.75" x14ac:dyDescent="0.2">
      <c r="B26" s="118" t="s">
        <v>40</v>
      </c>
      <c r="C26" s="25">
        <f t="shared" si="4"/>
        <v>-9006</v>
      </c>
      <c r="E26" s="25"/>
      <c r="L26" s="25">
        <f>-L8</f>
        <v>-9006</v>
      </c>
    </row>
    <row r="27" spans="2:22" s="23" customFormat="1" ht="25.5" x14ac:dyDescent="0.2">
      <c r="B27" s="116" t="s">
        <v>102</v>
      </c>
      <c r="E27" s="29"/>
    </row>
    <row r="28" spans="2:22" ht="12.75" x14ac:dyDescent="0.2">
      <c r="B28" s="118" t="s">
        <v>45</v>
      </c>
      <c r="C28" s="25">
        <f t="shared" ref="C28:C33" si="5">ROUND(SUM(D28:V28),0)</f>
        <v>1000017</v>
      </c>
      <c r="E28" s="25"/>
      <c r="M28" s="25">
        <f>-M8</f>
        <v>1000017</v>
      </c>
    </row>
    <row r="29" spans="2:22" ht="25.5" x14ac:dyDescent="0.2">
      <c r="B29" s="118" t="s">
        <v>46</v>
      </c>
      <c r="C29" s="25">
        <f t="shared" si="5"/>
        <v>-390788</v>
      </c>
      <c r="E29" s="25"/>
      <c r="N29" s="25">
        <f>-N8-N19</f>
        <v>-390788</v>
      </c>
    </row>
    <row r="30" spans="2:22" ht="12.75" x14ac:dyDescent="0.2">
      <c r="B30" s="114" t="s">
        <v>47</v>
      </c>
      <c r="C30" s="25">
        <f t="shared" si="5"/>
        <v>-82733</v>
      </c>
      <c r="E30" s="25"/>
      <c r="Q30" s="25">
        <f>-Q8</f>
        <v>-82733</v>
      </c>
    </row>
    <row r="31" spans="2:22" s="23" customFormat="1" ht="51" x14ac:dyDescent="0.2">
      <c r="B31" s="116" t="s">
        <v>103</v>
      </c>
      <c r="C31" s="29">
        <f>SUM(C20:C30)</f>
        <v>-242878</v>
      </c>
      <c r="E31" s="29"/>
    </row>
    <row r="32" spans="2:22" ht="12.75" x14ac:dyDescent="0.2">
      <c r="B32" s="114" t="s">
        <v>104</v>
      </c>
      <c r="C32" s="25">
        <f t="shared" si="5"/>
        <v>28537</v>
      </c>
      <c r="E32" s="25">
        <f>D74-F72-K73</f>
        <v>28537.345769999993</v>
      </c>
    </row>
    <row r="33" spans="2:22" ht="12.75" x14ac:dyDescent="0.2">
      <c r="B33" s="114" t="s">
        <v>105</v>
      </c>
      <c r="C33" s="25">
        <f t="shared" si="5"/>
        <v>-34349</v>
      </c>
      <c r="E33" s="25"/>
      <c r="J33" s="25">
        <f>-J8</f>
        <v>0</v>
      </c>
      <c r="K33" s="25">
        <f>-K8</f>
        <v>-34349</v>
      </c>
      <c r="V33" s="25">
        <f>IS!D25</f>
        <v>0</v>
      </c>
    </row>
    <row r="34" spans="2:22" s="23" customFormat="1" ht="38.25" x14ac:dyDescent="0.2">
      <c r="B34" s="119" t="s">
        <v>106</v>
      </c>
      <c r="C34" s="29">
        <f>SUM(C31:C33)</f>
        <v>-248690</v>
      </c>
      <c r="E34" s="67"/>
      <c r="F34" s="68"/>
      <c r="G34" s="68"/>
      <c r="H34" s="68"/>
      <c r="I34" s="68"/>
      <c r="J34" s="68"/>
      <c r="K34" s="68"/>
    </row>
    <row r="35" spans="2:22" x14ac:dyDescent="0.2">
      <c r="B35" s="30"/>
      <c r="E35" s="69"/>
      <c r="F35" s="70"/>
      <c r="G35" s="70"/>
      <c r="H35" s="70"/>
      <c r="I35" s="70"/>
      <c r="J35" s="70"/>
      <c r="K35" s="70"/>
    </row>
    <row r="36" spans="2:22" s="23" customFormat="1" ht="25.5" x14ac:dyDescent="0.2">
      <c r="B36" s="116" t="s">
        <v>107</v>
      </c>
      <c r="E36" s="67"/>
      <c r="F36" s="68"/>
      <c r="G36" s="68"/>
      <c r="H36" s="68"/>
      <c r="I36" s="68"/>
      <c r="J36" s="68"/>
      <c r="K36" s="68"/>
    </row>
    <row r="37" spans="2:22" ht="12.75" x14ac:dyDescent="0.2">
      <c r="B37" s="117" t="s">
        <v>113</v>
      </c>
      <c r="C37" s="25">
        <f t="shared" ref="C37:C43" si="6">ROUND(SUM(D37:V37),0)</f>
        <v>0</v>
      </c>
      <c r="E37" s="69"/>
      <c r="F37" s="70"/>
      <c r="G37" s="70"/>
      <c r="H37" s="70"/>
      <c r="I37" s="70"/>
      <c r="J37" s="70"/>
      <c r="K37" s="70"/>
    </row>
    <row r="38" spans="2:22" ht="12.75" x14ac:dyDescent="0.2">
      <c r="B38" s="117" t="s">
        <v>114</v>
      </c>
      <c r="C38" s="25">
        <f t="shared" si="6"/>
        <v>0</v>
      </c>
      <c r="E38" s="69"/>
      <c r="F38" s="70"/>
      <c r="G38" s="70"/>
      <c r="H38" s="70"/>
      <c r="I38" s="70"/>
      <c r="J38" s="70"/>
      <c r="K38" s="70"/>
    </row>
    <row r="39" spans="2:22" ht="25.5" x14ac:dyDescent="0.2">
      <c r="B39" s="117" t="s">
        <v>108</v>
      </c>
      <c r="C39" s="25">
        <f t="shared" si="6"/>
        <v>-18476</v>
      </c>
      <c r="E39" s="69"/>
      <c r="F39" s="70"/>
      <c r="G39" s="70"/>
      <c r="H39" s="70"/>
      <c r="I39" s="69">
        <v>-18476</v>
      </c>
      <c r="J39" s="70"/>
      <c r="K39" s="70"/>
    </row>
    <row r="40" spans="2:22" ht="25.5" x14ac:dyDescent="0.2">
      <c r="B40" s="118" t="s">
        <v>109</v>
      </c>
      <c r="C40" s="25">
        <f t="shared" si="6"/>
        <v>0</v>
      </c>
      <c r="E40" s="69"/>
      <c r="F40" s="70"/>
      <c r="G40" s="70"/>
      <c r="H40" s="70"/>
      <c r="I40" s="70"/>
      <c r="J40" s="70"/>
      <c r="K40" s="70"/>
    </row>
    <row r="41" spans="2:22" ht="25.5" x14ac:dyDescent="0.2">
      <c r="B41" s="118" t="s">
        <v>110</v>
      </c>
      <c r="C41" s="25">
        <f t="shared" si="6"/>
        <v>-372571</v>
      </c>
      <c r="E41" s="69">
        <f>-E8-E15-E16-E19-E32-E42</f>
        <v>-328349.34577000001</v>
      </c>
      <c r="F41" s="70"/>
      <c r="G41" s="70"/>
      <c r="H41" s="70"/>
      <c r="I41" s="70"/>
      <c r="J41" s="70"/>
      <c r="K41" s="70"/>
      <c r="T41" s="25">
        <f>-T8</f>
        <v>-44222</v>
      </c>
    </row>
    <row r="42" spans="2:22" ht="25.5" x14ac:dyDescent="0.2">
      <c r="B42" s="118" t="s">
        <v>111</v>
      </c>
      <c r="C42" s="25">
        <f t="shared" si="6"/>
        <v>477632</v>
      </c>
      <c r="E42" s="69">
        <v>477632</v>
      </c>
      <c r="F42" s="70"/>
      <c r="G42" s="70"/>
      <c r="H42" s="70"/>
      <c r="I42" s="70"/>
      <c r="J42" s="70"/>
      <c r="K42" s="70"/>
    </row>
    <row r="43" spans="2:22" ht="12.75" x14ac:dyDescent="0.2">
      <c r="B43" s="117" t="s">
        <v>112</v>
      </c>
      <c r="C43" s="25">
        <f t="shared" si="6"/>
        <v>0</v>
      </c>
      <c r="E43" s="69"/>
      <c r="F43" s="70"/>
      <c r="G43" s="70"/>
      <c r="H43" s="70"/>
      <c r="I43" s="70"/>
      <c r="J43" s="70"/>
      <c r="K43" s="70"/>
    </row>
    <row r="44" spans="2:22" s="23" customFormat="1" ht="38.25" x14ac:dyDescent="0.2">
      <c r="B44" s="116" t="s">
        <v>115</v>
      </c>
      <c r="C44" s="29">
        <f>SUM(C37:C43)</f>
        <v>86585</v>
      </c>
      <c r="E44" s="68"/>
      <c r="F44" s="68"/>
      <c r="G44" s="68"/>
      <c r="H44" s="68"/>
      <c r="I44" s="68"/>
      <c r="J44" s="68"/>
      <c r="K44" s="68"/>
    </row>
    <row r="45" spans="2:22" x14ac:dyDescent="0.2">
      <c r="B45" s="30"/>
      <c r="E45" s="70"/>
      <c r="F45" s="70"/>
      <c r="G45" s="70"/>
      <c r="H45" s="70"/>
      <c r="I45" s="70"/>
      <c r="J45" s="70"/>
      <c r="K45" s="70"/>
    </row>
    <row r="46" spans="2:22" s="23" customFormat="1" ht="25.5" x14ac:dyDescent="0.2">
      <c r="B46" s="116" t="s">
        <v>116</v>
      </c>
      <c r="E46" s="68"/>
      <c r="F46" s="68"/>
      <c r="G46" s="68"/>
      <c r="H46" s="68"/>
      <c r="I46" s="68"/>
      <c r="J46" s="68"/>
      <c r="K46" s="68"/>
    </row>
    <row r="47" spans="2:22" ht="12.75" x14ac:dyDescent="0.2">
      <c r="B47" s="115" t="s">
        <v>93</v>
      </c>
      <c r="C47" s="25">
        <f t="shared" ref="C47:C48" si="7">ROUND(SUM(D47:V47),0)</f>
        <v>0</v>
      </c>
      <c r="R47" s="25">
        <f>-R8</f>
        <v>0</v>
      </c>
      <c r="S47" s="25">
        <f>-S8</f>
        <v>0</v>
      </c>
    </row>
    <row r="48" spans="2:22" ht="12.75" x14ac:dyDescent="0.2">
      <c r="B48" s="117" t="s">
        <v>117</v>
      </c>
      <c r="C48" s="25">
        <f t="shared" si="7"/>
        <v>0</v>
      </c>
    </row>
    <row r="49" spans="2:22" s="23" customFormat="1" ht="25.5" x14ac:dyDescent="0.2">
      <c r="B49" s="116" t="s">
        <v>118</v>
      </c>
      <c r="C49" s="29">
        <f>SUM(C47:C48)</f>
        <v>0</v>
      </c>
    </row>
    <row r="50" spans="2:22" x14ac:dyDescent="0.2">
      <c r="B50" s="30"/>
    </row>
    <row r="51" spans="2:22" s="23" customFormat="1" ht="25.5" x14ac:dyDescent="0.2">
      <c r="B51" s="119" t="s">
        <v>119</v>
      </c>
      <c r="C51" s="24">
        <f>ROUND(C34+C44+C49,0)</f>
        <v>-162105</v>
      </c>
      <c r="D51" s="44"/>
      <c r="E51" s="44"/>
      <c r="F51" s="44"/>
      <c r="G51" s="44"/>
      <c r="H51" s="44"/>
      <c r="I51" s="44"/>
      <c r="J51" s="44"/>
      <c r="K51" s="44"/>
      <c r="L51" s="44"/>
      <c r="M51" s="44"/>
      <c r="N51" s="44"/>
      <c r="O51" s="44"/>
      <c r="P51" s="44"/>
      <c r="Q51" s="44"/>
      <c r="R51" s="44"/>
      <c r="S51" s="44"/>
      <c r="T51" s="44"/>
      <c r="U51" s="44"/>
      <c r="V51" s="44"/>
    </row>
    <row r="52" spans="2:22" ht="38.25" x14ac:dyDescent="0.2">
      <c r="B52" s="118" t="s">
        <v>120</v>
      </c>
      <c r="C52" s="25">
        <f t="shared" ref="C52" si="8">ROUND(SUM(D52:V52),0)</f>
        <v>12302</v>
      </c>
      <c r="D52" s="25">
        <f>-D15</f>
        <v>12302</v>
      </c>
    </row>
    <row r="53" spans="2:22" ht="25.5" x14ac:dyDescent="0.2">
      <c r="B53" s="118" t="s">
        <v>121</v>
      </c>
      <c r="C53" s="25">
        <f>D7</f>
        <v>297195</v>
      </c>
    </row>
    <row r="54" spans="2:22" s="23" customFormat="1" ht="33.75" x14ac:dyDescent="0.2">
      <c r="B54" s="32" t="s">
        <v>122</v>
      </c>
      <c r="C54" s="29">
        <f>D6</f>
        <v>151217</v>
      </c>
    </row>
    <row r="55" spans="2:22" x14ac:dyDescent="0.2">
      <c r="B55" s="41"/>
      <c r="C55" s="41"/>
      <c r="D55" s="41"/>
      <c r="E55" s="41"/>
      <c r="F55" s="41"/>
      <c r="G55" s="41"/>
      <c r="H55" s="41"/>
      <c r="I55" s="41"/>
      <c r="J55" s="41"/>
      <c r="K55" s="41"/>
      <c r="L55" s="41"/>
      <c r="M55" s="41"/>
      <c r="N55" s="41"/>
      <c r="O55" s="41"/>
      <c r="P55" s="41"/>
      <c r="Q55" s="41"/>
      <c r="R55" s="41"/>
      <c r="S55" s="41"/>
      <c r="T55" s="41"/>
      <c r="U55" s="41"/>
      <c r="V55" s="41"/>
    </row>
    <row r="56" spans="2:22" x14ac:dyDescent="0.2">
      <c r="C56" s="25">
        <f>SUM(C51:C53)</f>
        <v>147392</v>
      </c>
    </row>
    <row r="57" spans="2:22" x14ac:dyDescent="0.2">
      <c r="C57" s="25">
        <f>C54</f>
        <v>151217</v>
      </c>
    </row>
    <row r="58" spans="2:22" x14ac:dyDescent="0.2">
      <c r="B58" s="45" t="s">
        <v>2</v>
      </c>
      <c r="C58" s="28">
        <f>C56-C57</f>
        <v>-3825</v>
      </c>
    </row>
    <row r="60" spans="2:22" ht="12.75" x14ac:dyDescent="0.2">
      <c r="B60" s="120" t="s">
        <v>123</v>
      </c>
    </row>
    <row r="61" spans="2:22" ht="12.75" x14ac:dyDescent="0.2">
      <c r="B61" s="120" t="s">
        <v>124</v>
      </c>
    </row>
    <row r="62" spans="2:22" x14ac:dyDescent="0.2">
      <c r="B62" s="1"/>
      <c r="F62" s="25"/>
    </row>
    <row r="63" spans="2:22" x14ac:dyDescent="0.2">
      <c r="B63" s="1"/>
      <c r="F63" s="25"/>
    </row>
    <row r="64" spans="2:22" ht="12.75" x14ac:dyDescent="0.2">
      <c r="B64" s="120" t="s">
        <v>125</v>
      </c>
      <c r="F64" s="25"/>
    </row>
    <row r="65" spans="2:11" ht="12.75" x14ac:dyDescent="0.2">
      <c r="B65" s="120" t="s">
        <v>126</v>
      </c>
    </row>
    <row r="68" spans="2:11" ht="12.75" x14ac:dyDescent="0.2">
      <c r="B68" s="46" t="s">
        <v>6</v>
      </c>
      <c r="C68" s="47"/>
      <c r="D68" s="47"/>
      <c r="E68" s="47"/>
      <c r="G68" s="46" t="s">
        <v>6</v>
      </c>
      <c r="H68" s="47"/>
      <c r="I68" s="47"/>
      <c r="J68" s="47"/>
    </row>
    <row r="69" spans="2:11" ht="15.75" x14ac:dyDescent="0.25">
      <c r="B69" s="48" t="s">
        <v>7</v>
      </c>
      <c r="C69" s="47"/>
      <c r="D69" s="47"/>
      <c r="E69" s="47"/>
      <c r="G69" s="48" t="s">
        <v>8</v>
      </c>
      <c r="H69" s="47"/>
      <c r="I69" s="47"/>
      <c r="J69" s="47"/>
    </row>
    <row r="70" spans="2:11" x14ac:dyDescent="0.2">
      <c r="B70" s="47" t="s">
        <v>9</v>
      </c>
      <c r="C70" s="47" t="s">
        <v>10</v>
      </c>
      <c r="D70" s="47"/>
      <c r="E70" s="47"/>
      <c r="G70" s="47" t="s">
        <v>9</v>
      </c>
      <c r="H70" s="47" t="s">
        <v>10</v>
      </c>
      <c r="I70" s="47"/>
      <c r="J70" s="47"/>
    </row>
    <row r="71" spans="2:11" ht="12.75" x14ac:dyDescent="0.2">
      <c r="B71" s="49" t="s">
        <v>11</v>
      </c>
      <c r="C71" s="50" t="s">
        <v>12</v>
      </c>
      <c r="D71" s="50" t="s">
        <v>13</v>
      </c>
      <c r="E71" s="50" t="s">
        <v>14</v>
      </c>
      <c r="G71" s="49" t="s">
        <v>11</v>
      </c>
      <c r="H71" s="202" t="s">
        <v>12</v>
      </c>
      <c r="I71" s="202" t="s">
        <v>13</v>
      </c>
      <c r="J71" s="202" t="s">
        <v>14</v>
      </c>
    </row>
    <row r="72" spans="2:11" ht="24" x14ac:dyDescent="0.2">
      <c r="B72" s="51">
        <v>2170.0100000000002</v>
      </c>
      <c r="C72" s="52" t="s">
        <v>15</v>
      </c>
      <c r="D72" s="53">
        <v>29517.696809999998</v>
      </c>
      <c r="E72" s="53"/>
      <c r="F72" s="25">
        <f>D78-D72</f>
        <v>7383.557380000002</v>
      </c>
      <c r="G72" s="49" t="s">
        <v>16</v>
      </c>
      <c r="H72" s="203"/>
      <c r="I72" s="203"/>
      <c r="J72" s="203"/>
    </row>
    <row r="73" spans="2:11" ht="12" x14ac:dyDescent="0.2">
      <c r="B73" s="54"/>
      <c r="C73" s="55">
        <v>1060</v>
      </c>
      <c r="D73" s="56"/>
      <c r="E73" s="56">
        <v>35084.559099999999</v>
      </c>
      <c r="F73" s="25"/>
      <c r="G73" s="51">
        <v>2170.04</v>
      </c>
      <c r="H73" s="52" t="s">
        <v>15</v>
      </c>
      <c r="I73" s="53">
        <v>6670.2653600000003</v>
      </c>
      <c r="J73" s="53"/>
      <c r="K73" s="25">
        <f>I81-I73</f>
        <v>26.009359999999106</v>
      </c>
    </row>
    <row r="74" spans="2:11" ht="24" x14ac:dyDescent="0.2">
      <c r="B74" s="54"/>
      <c r="C74" s="57">
        <v>6110.01</v>
      </c>
      <c r="D74" s="56">
        <v>35946.912509999995</v>
      </c>
      <c r="E74" s="56"/>
      <c r="G74" s="58" t="s">
        <v>17</v>
      </c>
      <c r="H74" s="58" t="s">
        <v>15</v>
      </c>
      <c r="I74" s="59">
        <v>6670.2653600000003</v>
      </c>
      <c r="J74" s="59"/>
    </row>
    <row r="75" spans="2:11" ht="12" x14ac:dyDescent="0.2">
      <c r="B75" s="54"/>
      <c r="C75" s="55">
        <v>6250</v>
      </c>
      <c r="D75" s="56">
        <v>6864.1776399999999</v>
      </c>
      <c r="E75" s="56"/>
      <c r="G75" s="60"/>
      <c r="H75" s="55">
        <v>1060</v>
      </c>
      <c r="I75" s="56">
        <v>7571.2949600000002</v>
      </c>
      <c r="J75" s="56">
        <v>8951.2475099999992</v>
      </c>
      <c r="K75" s="25"/>
    </row>
    <row r="76" spans="2:11" ht="12" x14ac:dyDescent="0.2">
      <c r="B76" s="54"/>
      <c r="C76" s="55">
        <v>7430</v>
      </c>
      <c r="D76" s="56"/>
      <c r="E76" s="56">
        <v>342.97366999999997</v>
      </c>
      <c r="G76" s="60"/>
      <c r="H76" s="55">
        <v>6250</v>
      </c>
      <c r="I76" s="56">
        <v>1476.4915100000001</v>
      </c>
      <c r="J76" s="56"/>
    </row>
    <row r="77" spans="2:11" ht="12" x14ac:dyDescent="0.2">
      <c r="B77" s="61"/>
      <c r="C77" s="52" t="s">
        <v>18</v>
      </c>
      <c r="D77" s="53">
        <v>42811.090149999996</v>
      </c>
      <c r="E77" s="53">
        <v>35427.532770000005</v>
      </c>
      <c r="G77" s="60"/>
      <c r="H77" s="55">
        <v>7430</v>
      </c>
      <c r="I77" s="56"/>
      <c r="J77" s="56">
        <v>70.529600000000002</v>
      </c>
    </row>
    <row r="78" spans="2:11" ht="12" x14ac:dyDescent="0.2">
      <c r="B78" s="61"/>
      <c r="C78" s="52" t="s">
        <v>19</v>
      </c>
      <c r="D78" s="53">
        <v>36901.25419</v>
      </c>
      <c r="E78" s="53"/>
      <c r="G78" s="62"/>
      <c r="H78" s="58" t="s">
        <v>18</v>
      </c>
      <c r="I78" s="59">
        <v>9047.7864700000009</v>
      </c>
      <c r="J78" s="59">
        <v>9021.7771099999991</v>
      </c>
    </row>
    <row r="79" spans="2:11" ht="24" x14ac:dyDescent="0.2">
      <c r="G79" s="62"/>
      <c r="H79" s="58" t="s">
        <v>19</v>
      </c>
      <c r="I79" s="59">
        <v>6696.2747199999994</v>
      </c>
      <c r="J79" s="59"/>
    </row>
    <row r="80" spans="2:11" ht="12" x14ac:dyDescent="0.2">
      <c r="G80" s="61"/>
      <c r="H80" s="52" t="s">
        <v>18</v>
      </c>
      <c r="I80" s="53">
        <v>9047.7864700000009</v>
      </c>
      <c r="J80" s="53">
        <v>9021.7771099999991</v>
      </c>
    </row>
    <row r="81" spans="2:10" ht="12" x14ac:dyDescent="0.2">
      <c r="G81" s="61"/>
      <c r="H81" s="52" t="s">
        <v>19</v>
      </c>
      <c r="I81" s="53">
        <v>6696.2747199999994</v>
      </c>
      <c r="J81" s="53"/>
    </row>
    <row r="82" spans="2:10" ht="12.75" x14ac:dyDescent="0.2">
      <c r="B82" s="46" t="s">
        <v>6</v>
      </c>
      <c r="C82" s="47"/>
      <c r="D82" s="47"/>
      <c r="E82" s="47"/>
    </row>
    <row r="83" spans="2:10" ht="15.75" x14ac:dyDescent="0.25">
      <c r="B83" s="48" t="s">
        <v>20</v>
      </c>
      <c r="C83" s="47"/>
      <c r="D83" s="47"/>
      <c r="E83" s="47"/>
    </row>
    <row r="84" spans="2:10" x14ac:dyDescent="0.2">
      <c r="B84" s="47" t="s">
        <v>9</v>
      </c>
      <c r="C84" s="47" t="s">
        <v>10</v>
      </c>
      <c r="D84" s="47"/>
      <c r="E84" s="47"/>
    </row>
    <row r="85" spans="2:10" ht="12.75" x14ac:dyDescent="0.2">
      <c r="B85" s="49" t="s">
        <v>11</v>
      </c>
      <c r="C85" s="50" t="s">
        <v>12</v>
      </c>
      <c r="D85" s="50" t="s">
        <v>13</v>
      </c>
      <c r="E85" s="50" t="s">
        <v>14</v>
      </c>
    </row>
    <row r="86" spans="2:10" ht="24" x14ac:dyDescent="0.2">
      <c r="B86" s="63">
        <v>5510</v>
      </c>
      <c r="C86" s="52" t="s">
        <v>15</v>
      </c>
      <c r="D86" s="53"/>
      <c r="E86" s="53">
        <v>106048.10427</v>
      </c>
    </row>
    <row r="87" spans="2:10" ht="12" x14ac:dyDescent="0.2">
      <c r="B87" s="54"/>
      <c r="C87" s="57">
        <v>5490.4</v>
      </c>
      <c r="D87" s="56"/>
      <c r="E87" s="56"/>
    </row>
    <row r="88" spans="2:10" ht="12" x14ac:dyDescent="0.2">
      <c r="B88" s="54"/>
      <c r="C88" s="55">
        <v>5520</v>
      </c>
      <c r="D88" s="56">
        <v>113532.24127</v>
      </c>
      <c r="E88" s="56"/>
    </row>
    <row r="89" spans="2:10" ht="12" x14ac:dyDescent="0.2">
      <c r="B89" s="54"/>
      <c r="C89" s="55">
        <v>5610</v>
      </c>
      <c r="D89" s="56"/>
      <c r="E89" s="56">
        <v>469352.63460000005</v>
      </c>
    </row>
    <row r="90" spans="2:10" ht="12" x14ac:dyDescent="0.2">
      <c r="B90" s="61"/>
      <c r="C90" s="52" t="s">
        <v>18</v>
      </c>
      <c r="D90" s="53"/>
      <c r="E90" s="53">
        <v>469352.63459999999</v>
      </c>
    </row>
    <row r="91" spans="2:10" ht="12" x14ac:dyDescent="0.2">
      <c r="B91" s="61"/>
      <c r="C91" s="52" t="s">
        <v>19</v>
      </c>
      <c r="D91" s="53"/>
      <c r="E91" s="53">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1.25" x14ac:dyDescent="0.2"/>
  <cols>
    <col min="1" max="1" width="50" customWidth="1"/>
    <col min="2" max="2" width="11" bestFit="1" customWidth="1"/>
    <col min="3" max="3" width="18.1640625" customWidth="1"/>
    <col min="4" max="4" width="20.5" customWidth="1"/>
    <col min="5" max="5" width="15.33203125" bestFit="1" customWidth="1"/>
    <col min="6" max="6" width="14.33203125" customWidth="1"/>
    <col min="7" max="7" width="11.6640625" customWidth="1"/>
  </cols>
  <sheetData>
    <row r="1" spans="1:8" ht="15.75" x14ac:dyDescent="0.25">
      <c r="A1" s="71" t="s">
        <v>21</v>
      </c>
    </row>
    <row r="2" spans="1:8" ht="15.75" x14ac:dyDescent="0.25">
      <c r="A2" s="71" t="s">
        <v>22</v>
      </c>
    </row>
    <row r="5" spans="1:8" x14ac:dyDescent="0.2">
      <c r="A5" t="s">
        <v>23</v>
      </c>
    </row>
    <row r="6" spans="1:8" x14ac:dyDescent="0.2">
      <c r="A6" t="s">
        <v>24</v>
      </c>
    </row>
    <row r="9" spans="1:8" x14ac:dyDescent="0.2">
      <c r="A9" s="72" t="s">
        <v>25</v>
      </c>
      <c r="B9">
        <f>BS!D29*1000/10000</f>
        <v>176500</v>
      </c>
    </row>
    <row r="11" spans="1:8" ht="45" x14ac:dyDescent="0.2">
      <c r="A11" s="213" t="s">
        <v>31</v>
      </c>
      <c r="B11" s="214"/>
      <c r="C11" s="74" t="s">
        <v>26</v>
      </c>
      <c r="D11" s="75" t="s">
        <v>29</v>
      </c>
      <c r="E11" s="75" t="s">
        <v>28</v>
      </c>
      <c r="F11" s="75" t="s">
        <v>27</v>
      </c>
      <c r="G11" s="75" t="s">
        <v>30</v>
      </c>
    </row>
    <row r="12" spans="1:8" x14ac:dyDescent="0.2">
      <c r="A12" s="215">
        <v>2017</v>
      </c>
      <c r="B12" s="216"/>
      <c r="C12" s="76">
        <v>365</v>
      </c>
      <c r="D12" s="76">
        <f>937000000/10000</f>
        <v>93700</v>
      </c>
      <c r="E12" s="76">
        <f t="shared" ref="E12:E17" si="0">C12/365*D12</f>
        <v>93700</v>
      </c>
      <c r="F12" s="76">
        <v>33811000</v>
      </c>
      <c r="G12" s="77">
        <f>F12/E12</f>
        <v>360.84311632870862</v>
      </c>
      <c r="H12" s="73"/>
    </row>
    <row r="13" spans="1:8" x14ac:dyDescent="0.2">
      <c r="A13" s="215">
        <v>2018</v>
      </c>
      <c r="B13" s="216"/>
      <c r="C13" s="76">
        <v>365</v>
      </c>
      <c r="D13" s="76">
        <f>937000000/10000</f>
        <v>93700</v>
      </c>
      <c r="E13" s="76">
        <f t="shared" si="0"/>
        <v>93700</v>
      </c>
      <c r="F13" s="76">
        <v>184175000</v>
      </c>
      <c r="G13" s="77">
        <f>F13/E13</f>
        <v>1965.581643543223</v>
      </c>
      <c r="H13" s="73"/>
    </row>
    <row r="14" spans="1:8" x14ac:dyDescent="0.2">
      <c r="A14" s="79">
        <v>43465</v>
      </c>
      <c r="B14" s="79">
        <v>43468</v>
      </c>
      <c r="C14" s="78">
        <f>B14-A14</f>
        <v>3</v>
      </c>
      <c r="D14" s="76">
        <v>93700</v>
      </c>
      <c r="E14" s="76">
        <f t="shared" si="0"/>
        <v>770.1369863013698</v>
      </c>
      <c r="F14" s="207">
        <v>105481000</v>
      </c>
      <c r="G14" s="204">
        <f>F14/SUM(E14:E17)</f>
        <v>792.40302467115771</v>
      </c>
    </row>
    <row r="15" spans="1:8" x14ac:dyDescent="0.2">
      <c r="A15" s="79">
        <v>43468</v>
      </c>
      <c r="B15" s="79">
        <v>43480</v>
      </c>
      <c r="C15" s="78">
        <f t="shared" ref="C15:C20" si="1">B15-A15</f>
        <v>12</v>
      </c>
      <c r="D15" s="76">
        <f>93700+1300</f>
        <v>95000</v>
      </c>
      <c r="E15" s="76">
        <f t="shared" si="0"/>
        <v>3123.2876712328766</v>
      </c>
      <c r="F15" s="208"/>
      <c r="G15" s="205"/>
    </row>
    <row r="16" spans="1:8" x14ac:dyDescent="0.2">
      <c r="A16" s="79">
        <v>43480</v>
      </c>
      <c r="B16" s="79">
        <v>43761</v>
      </c>
      <c r="C16" s="78">
        <f t="shared" si="1"/>
        <v>281</v>
      </c>
      <c r="D16" s="76">
        <f>95000+37000</f>
        <v>132000</v>
      </c>
      <c r="E16" s="76">
        <f t="shared" si="0"/>
        <v>101621.91780821916</v>
      </c>
      <c r="F16" s="208"/>
      <c r="G16" s="205"/>
    </row>
    <row r="17" spans="1:7" x14ac:dyDescent="0.2">
      <c r="A17" s="79">
        <v>43761</v>
      </c>
      <c r="B17" s="79">
        <v>43830</v>
      </c>
      <c r="C17" s="78">
        <f t="shared" si="1"/>
        <v>69</v>
      </c>
      <c r="D17" s="76">
        <f>132000+14000</f>
        <v>146000</v>
      </c>
      <c r="E17" s="76">
        <f t="shared" si="0"/>
        <v>27600</v>
      </c>
      <c r="F17" s="209"/>
      <c r="G17" s="206"/>
    </row>
    <row r="18" spans="1:7" x14ac:dyDescent="0.2">
      <c r="A18" s="79">
        <v>43830</v>
      </c>
      <c r="B18" s="80">
        <v>43858</v>
      </c>
      <c r="C18" s="76">
        <f t="shared" si="1"/>
        <v>28</v>
      </c>
      <c r="D18" s="81">
        <f>D17</f>
        <v>146000</v>
      </c>
      <c r="E18" s="76">
        <f>C18/91*D18</f>
        <v>44923.076923076922</v>
      </c>
      <c r="F18" s="207">
        <v>469352000</v>
      </c>
      <c r="G18" s="210">
        <f>F18/SUM(E18:E20)</f>
        <v>2978.0387672570073</v>
      </c>
    </row>
    <row r="19" spans="1:7" x14ac:dyDescent="0.2">
      <c r="A19" s="80">
        <v>43858</v>
      </c>
      <c r="B19" s="79">
        <v>43888</v>
      </c>
      <c r="C19" s="82">
        <f t="shared" si="1"/>
        <v>30</v>
      </c>
      <c r="D19" s="81">
        <f>D18+11000</f>
        <v>157000</v>
      </c>
      <c r="E19" s="76">
        <f>C19/91*D19</f>
        <v>51758.241758241755</v>
      </c>
      <c r="F19" s="208"/>
      <c r="G19" s="211"/>
    </row>
    <row r="20" spans="1:7" x14ac:dyDescent="0.2">
      <c r="A20" s="79">
        <v>43888</v>
      </c>
      <c r="B20" s="79">
        <v>43921</v>
      </c>
      <c r="C20" s="82">
        <f t="shared" si="1"/>
        <v>33</v>
      </c>
      <c r="D20" s="81">
        <f>D19+11000</f>
        <v>168000</v>
      </c>
      <c r="E20" s="76">
        <f>C20/91*D20</f>
        <v>60923.076923076922</v>
      </c>
      <c r="F20" s="209"/>
      <c r="G20" s="212"/>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Gennady Kostin</cp:lastModifiedBy>
  <cp:lastPrinted>2020-11-13T04:00:18Z</cp:lastPrinted>
  <dcterms:created xsi:type="dcterms:W3CDTF">2020-06-17T09:42:51Z</dcterms:created>
  <dcterms:modified xsi:type="dcterms:W3CDTF">2021-08-19T07:23:24Z</dcterms:modified>
</cp:coreProperties>
</file>