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23\1-2023\"/>
    </mc:Choice>
  </mc:AlternateContent>
  <xr:revisionPtr revIDLastSave="0" documentId="13_ncr:1_{AEE99B6B-1D1F-40F1-9327-8B7D941FB5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FP" sheetId="1" r:id="rId1"/>
    <sheet name="PL" sheetId="2" r:id="rId2"/>
    <sheet name="CF" sheetId="3" r:id="rId3"/>
    <sheet name="СК" sheetId="4" r:id="rId4"/>
  </sheets>
  <definedNames>
    <definedName name="_xlnm.Print_Area" localSheetId="2">CF!$A$1:$G$60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6" i="3" l="1"/>
  <c r="F5" i="3"/>
  <c r="D5" i="3"/>
  <c r="M13" i="4"/>
  <c r="L5" i="4"/>
  <c r="L11" i="4" l="1"/>
  <c r="A1" i="4" l="1"/>
  <c r="A1" i="3"/>
  <c r="F3" i="3" l="1"/>
  <c r="D3" i="3"/>
  <c r="F49" i="3" l="1"/>
  <c r="M9" i="4" l="1"/>
  <c r="M8" i="4"/>
  <c r="D40" i="3" l="1"/>
  <c r="F15" i="3"/>
  <c r="F24" i="3" s="1"/>
  <c r="F27" i="3" s="1"/>
  <c r="D15" i="3"/>
  <c r="D24" i="3" s="1"/>
  <c r="F24" i="1" l="1"/>
  <c r="F40" i="3" l="1"/>
  <c r="H55" i="1"/>
  <c r="F55" i="1"/>
  <c r="H45" i="1"/>
  <c r="F45" i="1"/>
  <c r="H35" i="1"/>
  <c r="F35" i="1"/>
  <c r="H24" i="1"/>
  <c r="H13" i="1"/>
  <c r="F13" i="1"/>
  <c r="F26" i="1" s="1"/>
  <c r="F58" i="1" l="1"/>
  <c r="H26" i="1"/>
  <c r="F36" i="1"/>
  <c r="F57" i="1" s="1"/>
  <c r="F61" i="1" s="1"/>
  <c r="D49" i="3" l="1"/>
  <c r="F21" i="2" l="1"/>
  <c r="M4" i="4" l="1"/>
  <c r="J12" i="4"/>
  <c r="F12" i="4"/>
  <c r="D12" i="4"/>
  <c r="B12" i="4"/>
  <c r="H12" i="4"/>
  <c r="M10" i="4"/>
  <c r="M7" i="4"/>
  <c r="M6" i="4"/>
  <c r="M5" i="4"/>
  <c r="L12" i="4" l="1"/>
  <c r="M12" i="4"/>
  <c r="H21" i="2" l="1"/>
  <c r="D27" i="3" l="1"/>
  <c r="D52" i="3" s="1"/>
  <c r="H8" i="2"/>
  <c r="H11" i="2" s="1"/>
  <c r="H16" i="2" s="1"/>
  <c r="H18" i="2" s="1"/>
  <c r="H22" i="2" s="1"/>
  <c r="F8" i="2"/>
  <c r="H36" i="1"/>
  <c r="H57" i="1" s="1"/>
  <c r="H61" i="1" s="1"/>
  <c r="D55" i="3" l="1"/>
  <c r="F11" i="2"/>
  <c r="F16" i="2" s="1"/>
  <c r="F18" i="2" s="1"/>
  <c r="F22" i="2" l="1"/>
  <c r="F52" i="3"/>
  <c r="F55" i="3" s="1"/>
</calcChain>
</file>

<file path=xl/sharedStrings.xml><?xml version="1.0" encoding="utf-8"?>
<sst xmlns="http://schemas.openxmlformats.org/spreadsheetml/2006/main" count="194" uniqueCount="142">
  <si>
    <t/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</si>
  <si>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</si>
  <si>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</si>
  <si>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Прочие поступления от связанной стороны</t>
  </si>
  <si>
    <t>Прочие выплаты связанной стороне</t>
  </si>
  <si>
    <t>Убыток от списания товарно-материальных активов</t>
  </si>
  <si>
    <t>-</t>
  </si>
  <si>
    <t>RG BRANDS JSC &amp; SUBSIDIARIES</t>
  </si>
  <si>
    <t>(thousands of Tenge)</t>
  </si>
  <si>
    <t>Notes</t>
  </si>
  <si>
    <t>ASSETS</t>
  </si>
  <si>
    <t>NON-CURRENT ASSETS:</t>
  </si>
  <si>
    <t>Property, plant and equipment</t>
  </si>
  <si>
    <t>Investment property</t>
  </si>
  <si>
    <t>Advances paid</t>
  </si>
  <si>
    <t>Intangible assets</t>
  </si>
  <si>
    <t>Goodwill</t>
  </si>
  <si>
    <t>TOTAL NON-CURRENT ASSETS</t>
  </si>
  <si>
    <t>CURRENT ASSETS:</t>
  </si>
  <si>
    <t>Inventory</t>
  </si>
  <si>
    <t>Trade accounts receivable</t>
  </si>
  <si>
    <t>Other financial assets</t>
  </si>
  <si>
    <t>Right-of-use assets</t>
  </si>
  <si>
    <t>Other current assets</t>
  </si>
  <si>
    <t>Bank deposits</t>
  </si>
  <si>
    <t>Cash and cash equivalents</t>
  </si>
  <si>
    <t>TOTAL CURRENT ASSETS</t>
  </si>
  <si>
    <t>TOTAL ASSETS</t>
  </si>
  <si>
    <t>EQUITY AND LIABILITIES</t>
  </si>
  <si>
    <t>EQUITY:</t>
  </si>
  <si>
    <t>Share capital</t>
  </si>
  <si>
    <t>Preferred shares held within the Group</t>
  </si>
  <si>
    <t>Provisions</t>
  </si>
  <si>
    <t>Retained earnings</t>
  </si>
  <si>
    <t xml:space="preserve">Equity attributable to shareholders of parent company </t>
  </si>
  <si>
    <t>TOTAL EQUITY</t>
  </si>
  <si>
    <t>NON-CURRENT LIABILITIES:</t>
  </si>
  <si>
    <t>Borrowings</t>
  </si>
  <si>
    <t>Bonds payable</t>
  </si>
  <si>
    <t>Deferred corporate income tax liability</t>
  </si>
  <si>
    <t>Accounts payable</t>
  </si>
  <si>
    <t>TOTAL NON-CURRENT LIABILITIES</t>
  </si>
  <si>
    <t>CURRENT LIABILITIES:</t>
  </si>
  <si>
    <t>Short-term loans and current portion of long-term borrowings</t>
  </si>
  <si>
    <t>Lease liability</t>
  </si>
  <si>
    <t>Taxes payable</t>
  </si>
  <si>
    <t>Other accounts payable and accrued liabilities</t>
  </si>
  <si>
    <t>TOTAL CURRENT LIABILITIES</t>
  </si>
  <si>
    <t>TOTAL LIABILITIES AND EQUITY</t>
  </si>
  <si>
    <t xml:space="preserve">Carrying amount per common share </t>
  </si>
  <si>
    <t>Carrying amount per preferred share</t>
  </si>
  <si>
    <t>For the Group Management:</t>
  </si>
  <si>
    <t>Natalya Ivanova</t>
  </si>
  <si>
    <t>Chief Accountant</t>
  </si>
  <si>
    <t>REVENUE</t>
  </si>
  <si>
    <t>COST OF SALES</t>
  </si>
  <si>
    <t>GROSS PROFIT</t>
  </si>
  <si>
    <t>Selling expenses</t>
  </si>
  <si>
    <t>General and administrative expenses</t>
  </si>
  <si>
    <t>OPERATING INCOME</t>
  </si>
  <si>
    <t>Finance costs</t>
  </si>
  <si>
    <t>Exchange (loss)/gain</t>
  </si>
  <si>
    <t xml:space="preserve">Investment income, net </t>
  </si>
  <si>
    <t xml:space="preserve">Other (costs)/gains  </t>
  </si>
  <si>
    <t xml:space="preserve">PROFIT BEFORE INCOME TAX </t>
  </si>
  <si>
    <t>Corporate income tax (current)</t>
  </si>
  <si>
    <t>Revaluation of property, plant and equipment</t>
  </si>
  <si>
    <t>Exchange difference from  foreign entity translation</t>
  </si>
  <si>
    <t>Other comprehensive income</t>
  </si>
  <si>
    <t>TOTAL COMPREHENSIVE (LOSS)/INCOME</t>
  </si>
  <si>
    <t>PROFIT FOR THE YEAR</t>
  </si>
  <si>
    <t>EARNINGS PER COMMON SHARE</t>
  </si>
  <si>
    <t>OPERATING ACTIVITY:</t>
  </si>
  <si>
    <t>Profit from operating activity before income tax</t>
  </si>
  <si>
    <t xml:space="preserve">Adjustment for: </t>
  </si>
  <si>
    <t>Amortisation and depreciation</t>
  </si>
  <si>
    <t xml:space="preserve">Finance costs </t>
  </si>
  <si>
    <t xml:space="preserve">Exchange (profit)/loss  </t>
  </si>
  <si>
    <t xml:space="preserve">(Profit)/loss from disposal of property, plant and equipment  </t>
  </si>
  <si>
    <t>Non-operating loss</t>
  </si>
  <si>
    <t xml:space="preserve"> Reimbursement of selling expenses incurred without cash settlement</t>
  </si>
  <si>
    <t>Investment (gain)/loss, net</t>
  </si>
  <si>
    <t xml:space="preserve">Cash flow from operating activity before changes in working capital   </t>
  </si>
  <si>
    <t xml:space="preserve"> (Increase)/decrease of accounts receivable  </t>
  </si>
  <si>
    <t xml:space="preserve"> (Increase)/decrease of inventory</t>
  </si>
  <si>
    <t xml:space="preserve"> Decrease/(increase) of advances paid</t>
  </si>
  <si>
    <t xml:space="preserve"> Decrease/(increase) of other current assets  </t>
  </si>
  <si>
    <t>Treasury shares</t>
  </si>
  <si>
    <t xml:space="preserve">Preferred shares held within the Group </t>
  </si>
  <si>
    <t xml:space="preserve"> Property, plant &amp; equipment revaluation reserve</t>
  </si>
  <si>
    <t>Foreign currency translation reserve</t>
  </si>
  <si>
    <t xml:space="preserve"> Retained earnings</t>
  </si>
  <si>
    <t xml:space="preserve"> Total equity</t>
  </si>
  <si>
    <t>Net profit</t>
  </si>
  <si>
    <t>Dividends declared</t>
  </si>
  <si>
    <t>Revaluation of buildings and facilities</t>
  </si>
  <si>
    <t>Repurchase of own shares</t>
  </si>
  <si>
    <t>Exchange difference resulting from foreign exchange translation</t>
  </si>
  <si>
    <t>Reclassification to retained earnings</t>
  </si>
  <si>
    <t xml:space="preserve"> CASH AND CASH EQUIVALENTS, end of the period</t>
  </si>
  <si>
    <t>Effect of changes in foreign currency exchange rates on cash and cash equivalents</t>
  </si>
  <si>
    <t xml:space="preserve"> CASH AND CASH EQUIVALENTS, beginning of the year</t>
  </si>
  <si>
    <t>NET INCREASE IN CASH AND CASH EQUIVALENTS</t>
  </si>
  <si>
    <t>Net cash from financing activities</t>
  </si>
  <si>
    <t xml:space="preserve"> Borrowings received</t>
  </si>
  <si>
    <t>Shares repurchase</t>
  </si>
  <si>
    <t xml:space="preserve"> Dividends paid</t>
  </si>
  <si>
    <t>Repayment of borrowings</t>
  </si>
  <si>
    <t>FINANCING ACTIVITY:</t>
  </si>
  <si>
    <t xml:space="preserve"> (Decrease)/increase of accounts payable </t>
  </si>
  <si>
    <t xml:space="preserve"> Increase/(decrease) of taxes payable  </t>
  </si>
  <si>
    <t>Increase/(decrease) of other accounts payable and accrued liabilities</t>
  </si>
  <si>
    <t xml:space="preserve"> Cash from operating activity</t>
  </si>
  <si>
    <t>Interest paid</t>
  </si>
  <si>
    <t>Income tax paid</t>
  </si>
  <si>
    <t>Net cash from operating activity</t>
  </si>
  <si>
    <t>INVESTING ACTIVITY:</t>
  </si>
  <si>
    <t>Purchase of other financial assets</t>
  </si>
  <si>
    <t>Proceeds from disposal of property, plant and equipment and intangible assets</t>
  </si>
  <si>
    <t>Proceeds on sale of other financial assets</t>
  </si>
  <si>
    <t>Money placed to deposit</t>
  </si>
  <si>
    <t>Deposit withdrawal</t>
  </si>
  <si>
    <t>Return on deposit</t>
  </si>
  <si>
    <t>Acquisition of property, plant and equipment and intangible assets</t>
  </si>
  <si>
    <t>Net cash used in investing activity</t>
  </si>
  <si>
    <t>Askat Agybaev</t>
  </si>
  <si>
    <t>Chief Financial Officer</t>
  </si>
  <si>
    <t>Deferred income</t>
  </si>
  <si>
    <t>CIT liability</t>
  </si>
  <si>
    <t>Consolidated Statement of Financial Position
as at 31 March 2023</t>
  </si>
  <si>
    <t>At 31 March 2023</t>
  </si>
  <si>
    <t>At 31 December 2022</t>
  </si>
  <si>
    <t>Consolidated Statement of Profit and Loss and Other Comprehensive Income for the Period Ended 
31 March 2023</t>
  </si>
  <si>
    <t>3 months 2022</t>
  </si>
  <si>
    <t>3 months 2023</t>
  </si>
  <si>
    <t>As at 31 December 2022</t>
  </si>
  <si>
    <t>As at 31 March 2023</t>
  </si>
  <si>
    <t>Profit from subsidiary disposal</t>
  </si>
  <si>
    <t xml:space="preserve">Consolidated Statement of Cash Flows
for the period ended 31 March 2023 (indirect method) </t>
  </si>
  <si>
    <t>Bonds repurchase</t>
  </si>
  <si>
    <t>Bonds sale</t>
  </si>
  <si>
    <t xml:space="preserve">Consolidated Statement of Changes in Equity for the period ended 31 March 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</si>
</sst>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/>
    <xf numFmtId="0" fontId="5" fillId="0" borderId="0" xfId="217" applyFont="1" applyAlignment="1">
      <alignment horizontal="center"/>
    </xf>
    <xf numFmtId="169" fontId="9" fillId="0" borderId="0" xfId="217" applyNumberFormat="1" applyFont="1"/>
    <xf numFmtId="169" fontId="5" fillId="0" borderId="0" xfId="217" applyNumberFormat="1" applyFont="1"/>
    <xf numFmtId="169" fontId="13" fillId="0" borderId="0" xfId="217" applyNumberFormat="1" applyFont="1" applyAlignment="1">
      <alignment horizontal="right"/>
    </xf>
    <xf numFmtId="169" fontId="5" fillId="0" borderId="0" xfId="217" applyNumberFormat="1" applyFont="1" applyAlignment="1">
      <alignment horizontal="right"/>
    </xf>
    <xf numFmtId="0" fontId="7" fillId="0" borderId="0" xfId="217" applyFont="1" applyAlignment="1">
      <alignment horizontal="center" vertical="center" wrapText="1"/>
    </xf>
    <xf numFmtId="169" fontId="7" fillId="0" borderId="0" xfId="217" applyNumberFormat="1" applyFont="1"/>
    <xf numFmtId="169" fontId="16" fillId="0" borderId="0" xfId="217" applyNumberFormat="1" applyFont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/>
    <xf numFmtId="0" fontId="61" fillId="0" borderId="0" xfId="217" applyFont="1" applyAlignment="1">
      <alignment horizontal="center"/>
    </xf>
    <xf numFmtId="0" fontId="62" fillId="0" borderId="0" xfId="217" applyFont="1" applyAlignment="1">
      <alignment horizontal="center"/>
    </xf>
    <xf numFmtId="167" fontId="61" fillId="0" borderId="0" xfId="217" applyNumberFormat="1" applyFont="1" applyAlignment="1">
      <alignment horizontal="right"/>
    </xf>
    <xf numFmtId="169" fontId="62" fillId="0" borderId="0" xfId="217" applyNumberFormat="1" applyFont="1" applyAlignment="1">
      <alignment horizontal="right"/>
    </xf>
    <xf numFmtId="169" fontId="62" fillId="0" borderId="0" xfId="217" applyNumberFormat="1" applyFont="1"/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Border="1"/>
    <xf numFmtId="0" fontId="5" fillId="0" borderId="18" xfId="217" applyFont="1" applyBorder="1" applyAlignment="1">
      <alignment wrapText="1"/>
    </xf>
    <xf numFmtId="0" fontId="9" fillId="0" borderId="0" xfId="217" applyFont="1" applyAlignment="1">
      <alignment wrapText="1"/>
    </xf>
    <xf numFmtId="167" fontId="62" fillId="0" borderId="0" xfId="217" applyNumberFormat="1" applyFont="1" applyAlignment="1">
      <alignment horizontal="right"/>
    </xf>
    <xf numFmtId="167" fontId="61" fillId="0" borderId="19" xfId="217" applyNumberFormat="1" applyFont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 applyAlignment="1">
      <alignment wrapText="1"/>
    </xf>
    <xf numFmtId="167" fontId="8" fillId="0" borderId="0" xfId="262" applyNumberFormat="1" applyFont="1"/>
    <xf numFmtId="167" fontId="14" fillId="0" borderId="0" xfId="262" applyNumberFormat="1" applyFont="1" applyAlignment="1">
      <alignment wrapText="1"/>
    </xf>
    <xf numFmtId="3" fontId="7" fillId="0" borderId="0" xfId="262" applyNumberFormat="1" applyFont="1" applyAlignment="1">
      <alignment horizontal="center" vertical="center"/>
    </xf>
    <xf numFmtId="167" fontId="55" fillId="0" borderId="0" xfId="262" applyNumberFormat="1" applyFont="1"/>
    <xf numFmtId="167" fontId="14" fillId="0" borderId="0" xfId="262" applyNumberFormat="1" applyFont="1" applyAlignment="1">
      <alignment horizontal="left" wrapText="1"/>
    </xf>
    <xf numFmtId="0" fontId="5" fillId="0" borderId="18" xfId="262" applyFont="1" applyBorder="1" applyAlignment="1">
      <alignment wrapText="1"/>
    </xf>
    <xf numFmtId="167" fontId="8" fillId="0" borderId="18" xfId="209" applyNumberFormat="1" applyFont="1" applyBorder="1"/>
    <xf numFmtId="167" fontId="54" fillId="0" borderId="0" xfId="262" applyNumberFormat="1" applyFont="1"/>
    <xf numFmtId="169" fontId="64" fillId="0" borderId="0" xfId="262" applyNumberFormat="1" applyFont="1" applyAlignment="1">
      <alignment horizontal="center" wrapText="1"/>
    </xf>
    <xf numFmtId="167" fontId="60" fillId="0" borderId="0" xfId="262" applyNumberFormat="1" applyFont="1" applyAlignment="1">
      <alignment wrapText="1"/>
    </xf>
    <xf numFmtId="167" fontId="60" fillId="0" borderId="20" xfId="262" applyNumberFormat="1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  <xf numFmtId="0" fontId="60" fillId="0" borderId="18" xfId="262" applyFont="1" applyBorder="1" applyAlignment="1">
      <alignment wrapText="1"/>
    </xf>
    <xf numFmtId="0" fontId="2" fillId="0" borderId="0" xfId="302"/>
    <xf numFmtId="0" fontId="12" fillId="0" borderId="0" xfId="302" applyFont="1"/>
    <xf numFmtId="0" fontId="18" fillId="0" borderId="0" xfId="302" applyFont="1" applyAlignment="1">
      <alignment wrapText="1"/>
    </xf>
    <xf numFmtId="0" fontId="62" fillId="0" borderId="0" xfId="217" applyFont="1" applyAlignment="1">
      <alignment horizontal="center" wrapText="1"/>
    </xf>
    <xf numFmtId="167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Alignment="1">
      <alignment horizontal="left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69" fillId="0" borderId="0" xfId="0" applyNumberFormat="1" applyFont="1" applyAlignment="1">
      <alignment horizontal="center" wrapText="1"/>
    </xf>
    <xf numFmtId="167" fontId="69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Alignment="1">
      <alignment horizontal="center" wrapText="1"/>
    </xf>
    <xf numFmtId="167" fontId="60" fillId="0" borderId="3" xfId="262" applyNumberFormat="1" applyFont="1" applyBorder="1" applyAlignment="1">
      <alignment wrapText="1"/>
    </xf>
    <xf numFmtId="0" fontId="60" fillId="0" borderId="0" xfId="262" applyFont="1" applyAlignment="1">
      <alignment wrapText="1"/>
    </xf>
    <xf numFmtId="0" fontId="60" fillId="0" borderId="0" xfId="262" applyFont="1"/>
    <xf numFmtId="169" fontId="7" fillId="0" borderId="0" xfId="262" applyNumberFormat="1" applyFont="1"/>
    <xf numFmtId="167" fontId="60" fillId="0" borderId="0" xfId="262" applyNumberFormat="1" applyFont="1" applyAlignment="1">
      <alignment vertical="top" wrapText="1"/>
    </xf>
    <xf numFmtId="167" fontId="64" fillId="0" borderId="0" xfId="262" applyNumberFormat="1" applyFont="1" applyAlignment="1">
      <alignment vertical="top" wrapText="1"/>
    </xf>
    <xf numFmtId="167" fontId="15" fillId="0" borderId="0" xfId="262" applyNumberFormat="1" applyFont="1" applyAlignment="1">
      <alignment vertical="top" wrapText="1"/>
    </xf>
    <xf numFmtId="173" fontId="14" fillId="0" borderId="0" xfId="40" applyNumberFormat="1" applyFont="1" applyAlignment="1">
      <alignment horizontal="center" vertical="center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7" fontId="15" fillId="0" borderId="19" xfId="262" applyNumberFormat="1" applyFont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7" fillId="0" borderId="0" xfId="1" applyFont="1" applyAlignment="1">
      <alignment horizontal="left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/>
    <xf numFmtId="174" fontId="60" fillId="0" borderId="0" xfId="1164" applyNumberFormat="1" applyFont="1" applyFill="1"/>
    <xf numFmtId="174" fontId="63" fillId="0" borderId="0" xfId="1" applyNumberFormat="1" applyFont="1"/>
    <xf numFmtId="174" fontId="12" fillId="0" borderId="0" xfId="1" applyNumberFormat="1" applyFont="1"/>
    <xf numFmtId="174" fontId="9" fillId="0" borderId="0" xfId="1164" applyNumberFormat="1" applyFont="1" applyFill="1" applyAlignment="1"/>
    <xf numFmtId="174" fontId="9" fillId="0" borderId="0" xfId="1" applyNumberFormat="1" applyFo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10" fillId="0" borderId="18" xfId="1" applyFont="1" applyBorder="1" applyAlignment="1">
      <alignment horizontal="center" wrapText="1"/>
    </xf>
    <xf numFmtId="0" fontId="70" fillId="0" borderId="0" xfId="0" applyFont="1" applyAlignment="1">
      <alignment horizontal="center" wrapText="1"/>
    </xf>
    <xf numFmtId="0" fontId="70" fillId="0" borderId="0" xfId="0" applyFont="1" applyAlignment="1">
      <alignment horizontal="center"/>
    </xf>
    <xf numFmtId="0" fontId="6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173" fontId="5" fillId="0" borderId="18" xfId="40" applyNumberFormat="1" applyFont="1" applyBorder="1" applyAlignment="1">
      <alignment horizontal="center" vertical="center"/>
    </xf>
    <xf numFmtId="169" fontId="62" fillId="0" borderId="16" xfId="217" applyNumberFormat="1" applyFont="1" applyBorder="1" applyAlignment="1">
      <alignment horizontal="right"/>
    </xf>
    <xf numFmtId="0" fontId="7" fillId="0" borderId="0" xfId="1" applyFont="1" applyAlignment="1">
      <alignment horizontal="center" vertical="center" wrapText="1"/>
    </xf>
    <xf numFmtId="164" fontId="9" fillId="0" borderId="0" xfId="1164" applyFont="1"/>
    <xf numFmtId="0" fontId="9" fillId="0" borderId="0" xfId="1" applyFont="1" applyAlignment="1">
      <alignment wrapText="1"/>
    </xf>
    <xf numFmtId="0" fontId="5" fillId="0" borderId="0" xfId="1" applyFont="1" applyAlignment="1">
      <alignment horizontal="center"/>
    </xf>
    <xf numFmtId="0" fontId="59" fillId="0" borderId="0" xfId="1" applyFont="1" applyAlignment="1">
      <alignment horizontal="left" vertical="center" wrapText="1"/>
    </xf>
    <xf numFmtId="0" fontId="59" fillId="0" borderId="0" xfId="1" applyFont="1" applyAlignment="1">
      <alignment horizontal="center" vertical="center" wrapText="1"/>
    </xf>
    <xf numFmtId="174" fontId="2" fillId="0" borderId="0" xfId="1164" applyNumberFormat="1" applyFont="1" applyFill="1"/>
    <xf numFmtId="0" fontId="2" fillId="0" borderId="0" xfId="1" applyAlignment="1">
      <alignment horizontal="center"/>
    </xf>
    <xf numFmtId="174" fontId="0" fillId="0" borderId="0" xfId="1164" applyNumberFormat="1" applyFont="1" applyFill="1"/>
    <xf numFmtId="0" fontId="9" fillId="0" borderId="0" xfId="217" applyFont="1"/>
    <xf numFmtId="0" fontId="5" fillId="0" borderId="18" xfId="217" applyFont="1" applyBorder="1"/>
    <xf numFmtId="0" fontId="16" fillId="0" borderId="18" xfId="302" applyFont="1" applyBorder="1" applyAlignment="1">
      <alignment horizontal="center"/>
    </xf>
    <xf numFmtId="167" fontId="15" fillId="0" borderId="19" xfId="262" applyNumberFormat="1" applyFont="1" applyBorder="1" applyAlignment="1">
      <alignment horizontal="left" vertical="center" wrapText="1"/>
    </xf>
    <xf numFmtId="0" fontId="65" fillId="0" borderId="0" xfId="0" applyFont="1" applyAlignment="1">
      <alignment vertical="center" wrapText="1"/>
    </xf>
    <xf numFmtId="169" fontId="9" fillId="0" borderId="0" xfId="262" applyNumberFormat="1" applyFont="1"/>
    <xf numFmtId="169" fontId="11" fillId="0" borderId="0" xfId="262" applyNumberFormat="1" applyFont="1"/>
    <xf numFmtId="0" fontId="9" fillId="0" borderId="0" xfId="262" applyFont="1"/>
    <xf numFmtId="0" fontId="7" fillId="0" borderId="0" xfId="262" applyFont="1" applyAlignment="1">
      <alignment wrapText="1"/>
    </xf>
    <xf numFmtId="0" fontId="5" fillId="0" borderId="0" xfId="262" applyFont="1"/>
    <xf numFmtId="0" fontId="5" fillId="0" borderId="0" xfId="262" applyFont="1" applyAlignment="1">
      <alignment horizontal="left" wrapText="1"/>
    </xf>
    <xf numFmtId="167" fontId="8" fillId="0" borderId="0" xfId="209" applyNumberFormat="1" applyFont="1"/>
    <xf numFmtId="167" fontId="60" fillId="0" borderId="0" xfId="262" applyNumberFormat="1" applyFont="1" applyAlignment="1">
      <alignment horizontal="left" vertical="top" wrapText="1"/>
    </xf>
    <xf numFmtId="0" fontId="60" fillId="0" borderId="0" xfId="1" applyFont="1" applyAlignment="1">
      <alignment horizontal="left" wrapText="1"/>
    </xf>
    <xf numFmtId="0" fontId="7" fillId="0" borderId="17" xfId="1" applyFont="1" applyBorder="1"/>
    <xf numFmtId="0" fontId="7" fillId="0" borderId="0" xfId="1" applyFont="1"/>
    <xf numFmtId="174" fontId="0" fillId="0" borderId="0" xfId="1164" applyNumberFormat="1" applyFont="1" applyBorder="1"/>
    <xf numFmtId="167" fontId="5" fillId="0" borderId="0" xfId="217" applyNumberFormat="1" applyFont="1" applyAlignment="1">
      <alignment horizontal="right"/>
    </xf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0" fontId="7" fillId="0" borderId="0" xfId="217" applyFont="1" applyAlignment="1">
      <alignment wrapText="1"/>
    </xf>
    <xf numFmtId="167" fontId="65" fillId="0" borderId="0" xfId="262" applyNumberFormat="1" applyFont="1"/>
    <xf numFmtId="167" fontId="65" fillId="0" borderId="3" xfId="262" applyNumberFormat="1" applyFont="1" applyBorder="1"/>
    <xf numFmtId="167" fontId="64" fillId="0" borderId="3" xfId="262" applyNumberFormat="1" applyFont="1" applyBorder="1" applyAlignment="1">
      <alignment wrapText="1"/>
    </xf>
    <xf numFmtId="167" fontId="15" fillId="0" borderId="0" xfId="262" applyNumberFormat="1" applyFont="1" applyAlignment="1">
      <alignment wrapText="1"/>
    </xf>
    <xf numFmtId="167" fontId="65" fillId="0" borderId="0" xfId="0" applyNumberFormat="1" applyFont="1" applyAlignment="1">
      <alignment horizontal="right"/>
    </xf>
    <xf numFmtId="174" fontId="60" fillId="0" borderId="0" xfId="1164" applyNumberFormat="1" applyFont="1" applyFill="1" applyBorder="1" applyAlignment="1">
      <alignment wrapText="1"/>
    </xf>
    <xf numFmtId="0" fontId="60" fillId="0" borderId="0" xfId="1" applyFont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0" fontId="10" fillId="0" borderId="18" xfId="1" applyFont="1" applyBorder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64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66" fillId="0" borderId="0" xfId="0" applyFont="1" applyAlignment="1">
      <alignment horizontal="left" wrapText="1"/>
    </xf>
    <xf numFmtId="0" fontId="67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Alignment="1">
      <alignment horizontal="left" vertical="center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0" fontId="61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10" fillId="0" borderId="18" xfId="217" applyFont="1" applyBorder="1" applyAlignment="1">
      <alignment horizontal="left" wrapText="1"/>
    </xf>
    <xf numFmtId="0" fontId="5" fillId="0" borderId="0" xfId="217" applyFont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62" fillId="0" borderId="0" xfId="217" applyFont="1" applyAlignment="1">
      <alignment horizontal="left"/>
    </xf>
    <xf numFmtId="167" fontId="60" fillId="0" borderId="0" xfId="262" applyNumberFormat="1" applyFont="1" applyAlignment="1">
      <alignment horizontal="left" wrapText="1"/>
    </xf>
    <xf numFmtId="167" fontId="60" fillId="0" borderId="0" xfId="262" applyNumberFormat="1" applyFont="1" applyAlignment="1">
      <alignment wrapText="1"/>
    </xf>
    <xf numFmtId="0" fontId="10" fillId="0" borderId="0" xfId="262" applyFont="1" applyAlignment="1">
      <alignment horizontal="left" wrapText="1"/>
    </xf>
    <xf numFmtId="167" fontId="14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wrapText="1"/>
    </xf>
    <xf numFmtId="167" fontId="64" fillId="0" borderId="21" xfId="262" applyNumberFormat="1" applyFont="1" applyBorder="1" applyAlignment="1">
      <alignment wrapText="1"/>
    </xf>
    <xf numFmtId="167" fontId="64" fillId="0" borderId="3" xfId="262" applyNumberFormat="1" applyFont="1" applyBorder="1" applyAlignment="1">
      <alignment wrapText="1"/>
    </xf>
    <xf numFmtId="167" fontId="64" fillId="0" borderId="0" xfId="262" applyNumberFormat="1" applyFont="1" applyAlignment="1">
      <alignment horizontal="left" vertical="top" wrapText="1"/>
    </xf>
    <xf numFmtId="0" fontId="71" fillId="0" borderId="3" xfId="262" applyFont="1" applyBorder="1"/>
    <xf numFmtId="0" fontId="72" fillId="0" borderId="0" xfId="262" applyFont="1"/>
    <xf numFmtId="167" fontId="6" fillId="0" borderId="0" xfId="262" applyNumberFormat="1" applyFont="1" applyAlignment="1">
      <alignment horizontal="right"/>
    </xf>
    <xf numFmtId="167" fontId="10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left" wrapText="1"/>
    </xf>
    <xf numFmtId="0" fontId="10" fillId="0" borderId="0" xfId="302" applyFont="1" applyAlignment="1">
      <alignment horizontal="left" wrapText="1"/>
    </xf>
    <xf numFmtId="0" fontId="18" fillId="0" borderId="0" xfId="302" applyFont="1" applyAlignment="1">
      <alignment horizontal="left" wrapText="1"/>
    </xf>
    <xf numFmtId="0" fontId="7" fillId="0" borderId="17" xfId="262" applyFont="1" applyBorder="1" applyAlignment="1">
      <alignment horizontal="left" wrapText="1"/>
    </xf>
    <xf numFmtId="174" fontId="60" fillId="0" borderId="0" xfId="1164" applyNumberFormat="1" applyFont="1"/>
    <xf numFmtId="174" fontId="5" fillId="0" borderId="0" xfId="74" applyNumberFormat="1" applyFont="1" applyFill="1"/>
    <xf numFmtId="174" fontId="57" fillId="0" borderId="0" xfId="1" applyNumberFormat="1" applyFont="1"/>
    <xf numFmtId="174" fontId="56" fillId="0" borderId="0" xfId="1" applyNumberFormat="1" applyFont="1"/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Normal="100" workbookViewId="0">
      <selection activeCell="A2" sqref="A2:D2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02" customWidth="1"/>
    <col min="6" max="6" width="14" style="94" customWidth="1"/>
    <col min="7" max="7" width="3.140625" style="95" customWidth="1"/>
    <col min="8" max="8" width="16.85546875" style="94" customWidth="1"/>
    <col min="12" max="12" width="12.140625" customWidth="1"/>
  </cols>
  <sheetData>
    <row r="1" spans="1:14" x14ac:dyDescent="0.25">
      <c r="A1" s="146" t="s">
        <v>7</v>
      </c>
      <c r="B1" s="146"/>
      <c r="C1" s="146"/>
      <c r="D1" s="146"/>
      <c r="E1" s="96"/>
      <c r="F1" s="145"/>
      <c r="G1" s="145"/>
      <c r="H1" s="145"/>
      <c r="I1" s="1"/>
    </row>
    <row r="2" spans="1:14" ht="33" customHeight="1" x14ac:dyDescent="0.25">
      <c r="A2" s="147" t="s">
        <v>129</v>
      </c>
      <c r="B2" s="147"/>
      <c r="C2" s="147"/>
      <c r="D2" s="147"/>
      <c r="E2" s="97"/>
      <c r="F2" s="148" t="s">
        <v>8</v>
      </c>
      <c r="G2" s="148"/>
      <c r="H2" s="148"/>
      <c r="I2" s="1"/>
    </row>
    <row r="3" spans="1:14" x14ac:dyDescent="0.25">
      <c r="A3" s="1"/>
      <c r="B3" s="2"/>
      <c r="C3" s="2"/>
      <c r="D3" s="2"/>
      <c r="E3" s="96"/>
      <c r="F3" s="83"/>
      <c r="G3" s="84"/>
      <c r="H3" s="83"/>
      <c r="I3" s="1"/>
    </row>
    <row r="4" spans="1:14" ht="25.5" x14ac:dyDescent="0.25">
      <c r="A4" s="4"/>
      <c r="B4" s="150"/>
      <c r="C4" s="150"/>
      <c r="D4" s="150"/>
      <c r="E4" s="98" t="s">
        <v>9</v>
      </c>
      <c r="F4" s="85" t="s">
        <v>130</v>
      </c>
      <c r="G4" s="86"/>
      <c r="H4" s="105" t="s">
        <v>131</v>
      </c>
      <c r="I4" s="4"/>
    </row>
    <row r="5" spans="1:14" x14ac:dyDescent="0.25">
      <c r="A5" s="3"/>
      <c r="B5" s="149" t="s">
        <v>10</v>
      </c>
      <c r="C5" s="149"/>
      <c r="D5" s="149"/>
      <c r="E5" s="99"/>
      <c r="F5" s="87"/>
      <c r="G5" s="88"/>
      <c r="H5" s="87"/>
      <c r="I5" s="3"/>
    </row>
    <row r="6" spans="1:14" ht="15" customHeight="1" x14ac:dyDescent="0.25">
      <c r="A6" s="3"/>
      <c r="B6" s="142" t="s">
        <v>11</v>
      </c>
      <c r="C6" s="142"/>
      <c r="D6" s="142"/>
      <c r="E6" s="81"/>
      <c r="F6" s="87"/>
      <c r="G6" s="88"/>
      <c r="H6" s="87"/>
      <c r="I6" s="3"/>
    </row>
    <row r="7" spans="1:14" ht="15" customHeight="1" x14ac:dyDescent="0.25">
      <c r="A7" s="3"/>
      <c r="B7" s="142" t="s">
        <v>12</v>
      </c>
      <c r="C7" s="142"/>
      <c r="D7" s="142"/>
      <c r="E7" s="81">
        <v>12</v>
      </c>
      <c r="F7" s="87">
        <v>32108972</v>
      </c>
      <c r="G7" s="87"/>
      <c r="H7" s="75">
        <v>32547072</v>
      </c>
      <c r="I7" s="88"/>
      <c r="L7" s="56"/>
      <c r="N7" s="56"/>
    </row>
    <row r="8" spans="1:14" ht="15" customHeight="1" x14ac:dyDescent="0.25">
      <c r="A8" s="3"/>
      <c r="B8" s="142" t="s">
        <v>13</v>
      </c>
      <c r="C8" s="142"/>
      <c r="D8" s="142"/>
      <c r="E8" s="81"/>
      <c r="F8" s="73">
        <v>53037</v>
      </c>
      <c r="G8" s="87"/>
      <c r="H8" s="75">
        <v>53037</v>
      </c>
      <c r="I8" s="88"/>
      <c r="L8" s="56"/>
      <c r="N8" s="56"/>
    </row>
    <row r="9" spans="1:14" ht="15" customHeight="1" x14ac:dyDescent="0.25">
      <c r="A9" s="3"/>
      <c r="B9" s="142" t="s">
        <v>14</v>
      </c>
      <c r="C9" s="142"/>
      <c r="D9" s="142"/>
      <c r="E9" s="81">
        <v>15</v>
      </c>
      <c r="F9" s="73">
        <v>1895455</v>
      </c>
      <c r="G9" s="87"/>
      <c r="H9" s="75">
        <v>1559374</v>
      </c>
      <c r="I9" s="88"/>
      <c r="L9" s="56"/>
      <c r="N9" s="56"/>
    </row>
    <row r="10" spans="1:14" ht="15" customHeight="1" x14ac:dyDescent="0.25">
      <c r="A10" s="3"/>
      <c r="B10" s="142" t="s">
        <v>22</v>
      </c>
      <c r="C10" s="142"/>
      <c r="D10" s="142"/>
      <c r="E10" s="81"/>
      <c r="F10" s="75">
        <v>556721</v>
      </c>
      <c r="G10" s="87"/>
      <c r="H10" s="75">
        <v>556721</v>
      </c>
      <c r="I10" s="88"/>
      <c r="L10" s="56"/>
      <c r="N10" s="56"/>
    </row>
    <row r="11" spans="1:14" ht="15" customHeight="1" x14ac:dyDescent="0.25">
      <c r="A11" s="3"/>
      <c r="B11" s="142" t="s">
        <v>15</v>
      </c>
      <c r="C11" s="142"/>
      <c r="D11" s="142"/>
      <c r="E11" s="81"/>
      <c r="F11" s="73">
        <v>238429</v>
      </c>
      <c r="G11" s="87"/>
      <c r="H11" s="75">
        <v>240793</v>
      </c>
      <c r="I11" s="88"/>
      <c r="L11" s="56"/>
      <c r="N11" s="56"/>
    </row>
    <row r="12" spans="1:14" x14ac:dyDescent="0.25">
      <c r="A12" s="3"/>
      <c r="B12" s="142" t="s">
        <v>16</v>
      </c>
      <c r="C12" s="142"/>
      <c r="D12" s="142"/>
      <c r="E12" s="81"/>
      <c r="F12" s="73">
        <v>68026</v>
      </c>
      <c r="G12" s="87"/>
      <c r="H12" s="73">
        <v>68026</v>
      </c>
      <c r="I12" s="88"/>
    </row>
    <row r="13" spans="1:14" ht="15" customHeight="1" x14ac:dyDescent="0.25">
      <c r="A13" s="3"/>
      <c r="B13" s="142" t="s">
        <v>17</v>
      </c>
      <c r="C13" s="142"/>
      <c r="D13" s="142"/>
      <c r="E13" s="81"/>
      <c r="F13" s="72">
        <f>SUM(F7:F12)</f>
        <v>34920640</v>
      </c>
      <c r="G13" s="181"/>
      <c r="H13" s="72">
        <f>SUM(H7:H12)</f>
        <v>35025023</v>
      </c>
      <c r="I13" s="88"/>
    </row>
    <row r="14" spans="1:14" x14ac:dyDescent="0.25">
      <c r="A14" s="3"/>
      <c r="B14" s="143"/>
      <c r="C14" s="143"/>
      <c r="D14" s="143"/>
      <c r="E14" s="80"/>
      <c r="F14" s="89"/>
      <c r="G14" s="181"/>
      <c r="H14" s="89"/>
      <c r="I14" s="182"/>
    </row>
    <row r="15" spans="1:14" ht="15" customHeight="1" x14ac:dyDescent="0.25">
      <c r="B15" s="142" t="s">
        <v>18</v>
      </c>
      <c r="C15" s="142"/>
      <c r="D15" s="142"/>
      <c r="E15" s="81"/>
      <c r="F15" s="89"/>
      <c r="G15" s="181"/>
      <c r="H15" s="89"/>
      <c r="I15" s="88"/>
    </row>
    <row r="16" spans="1:14" ht="15" customHeight="1" x14ac:dyDescent="0.25">
      <c r="B16" s="142" t="s">
        <v>19</v>
      </c>
      <c r="C16" s="142"/>
      <c r="D16" s="142"/>
      <c r="E16" s="81">
        <v>13</v>
      </c>
      <c r="F16" s="74">
        <v>36384024</v>
      </c>
      <c r="G16" s="87"/>
      <c r="H16" s="74">
        <v>32889172</v>
      </c>
      <c r="I16" s="183"/>
    </row>
    <row r="17" spans="2:9" ht="15" customHeight="1" x14ac:dyDescent="0.25">
      <c r="B17" s="142" t="s">
        <v>20</v>
      </c>
      <c r="C17" s="142"/>
      <c r="D17" s="142"/>
      <c r="E17" s="81">
        <v>14</v>
      </c>
      <c r="F17" s="74">
        <v>8446904</v>
      </c>
      <c r="G17" s="87"/>
      <c r="H17" s="74">
        <v>5838426</v>
      </c>
      <c r="I17" s="183"/>
    </row>
    <row r="18" spans="2:9" ht="15" customHeight="1" x14ac:dyDescent="0.25">
      <c r="B18" s="142" t="s">
        <v>14</v>
      </c>
      <c r="C18" s="142"/>
      <c r="D18" s="142"/>
      <c r="E18" s="81">
        <v>15</v>
      </c>
      <c r="F18" s="74">
        <v>7033103</v>
      </c>
      <c r="G18" s="87"/>
      <c r="H18" s="74">
        <v>4247463</v>
      </c>
      <c r="I18" s="183"/>
    </row>
    <row r="19" spans="2:9" ht="15" customHeight="1" x14ac:dyDescent="0.25">
      <c r="B19" s="142" t="s">
        <v>21</v>
      </c>
      <c r="C19" s="142"/>
      <c r="D19" s="142"/>
      <c r="E19" s="81"/>
      <c r="F19" s="74">
        <v>12800383</v>
      </c>
      <c r="G19" s="87"/>
      <c r="H19" s="74">
        <v>9588972</v>
      </c>
      <c r="I19" s="183"/>
    </row>
    <row r="20" spans="2:9" ht="15" customHeight="1" x14ac:dyDescent="0.25">
      <c r="B20" s="142" t="s">
        <v>23</v>
      </c>
      <c r="C20" s="142"/>
      <c r="D20" s="142"/>
      <c r="E20" s="81">
        <v>16</v>
      </c>
      <c r="F20" s="74">
        <v>5188833</v>
      </c>
      <c r="G20" s="87"/>
      <c r="H20" s="74">
        <v>2422898</v>
      </c>
      <c r="I20" s="183"/>
    </row>
    <row r="21" spans="2:9" ht="15" customHeight="1" x14ac:dyDescent="0.25">
      <c r="B21" s="142" t="s">
        <v>24</v>
      </c>
      <c r="C21" s="142"/>
      <c r="D21" s="142"/>
      <c r="E21" s="81"/>
      <c r="F21" s="74">
        <v>237458</v>
      </c>
      <c r="G21" s="87"/>
      <c r="H21" s="74">
        <v>904675</v>
      </c>
      <c r="I21" s="183"/>
    </row>
    <row r="22" spans="2:9" ht="15" customHeight="1" x14ac:dyDescent="0.25">
      <c r="B22" s="142" t="s">
        <v>25</v>
      </c>
      <c r="C22" s="142"/>
      <c r="D22" s="142"/>
      <c r="E22" s="81">
        <v>17</v>
      </c>
      <c r="F22" s="75">
        <v>15604644</v>
      </c>
      <c r="G22" s="87"/>
      <c r="H22" s="75">
        <v>29358569</v>
      </c>
      <c r="I22" s="183"/>
    </row>
    <row r="23" spans="2:9" ht="15" customHeight="1" x14ac:dyDescent="0.25">
      <c r="B23" s="142"/>
      <c r="C23" s="142"/>
      <c r="D23" s="142"/>
      <c r="E23" s="81"/>
      <c r="F23" s="76"/>
      <c r="G23" s="87"/>
      <c r="H23" s="75"/>
      <c r="I23" s="183"/>
    </row>
    <row r="24" spans="2:9" ht="15" customHeight="1" x14ac:dyDescent="0.25">
      <c r="B24" s="142" t="s">
        <v>26</v>
      </c>
      <c r="C24" s="142"/>
      <c r="D24" s="142"/>
      <c r="E24" s="81"/>
      <c r="F24" s="72">
        <f>SUM(F16:F23)</f>
        <v>85695349</v>
      </c>
      <c r="G24" s="181"/>
      <c r="H24" s="72">
        <f>SUM(H16:H23)</f>
        <v>85250175</v>
      </c>
      <c r="I24" s="88"/>
    </row>
    <row r="25" spans="2:9" x14ac:dyDescent="0.25">
      <c r="B25" s="144"/>
      <c r="C25" s="144"/>
      <c r="D25" s="144"/>
      <c r="E25" s="81"/>
      <c r="F25" s="89"/>
      <c r="G25" s="181"/>
      <c r="H25" s="89"/>
      <c r="I25" s="88"/>
    </row>
    <row r="26" spans="2:9" ht="15.75" customHeight="1" thickBot="1" x14ac:dyDescent="0.3">
      <c r="B26" s="142" t="s">
        <v>27</v>
      </c>
      <c r="C26" s="142"/>
      <c r="D26" s="142"/>
      <c r="E26" s="81"/>
      <c r="F26" s="77">
        <f>F13+F24</f>
        <v>120615989</v>
      </c>
      <c r="G26" s="181"/>
      <c r="H26" s="77">
        <f>H13+H24</f>
        <v>120275198</v>
      </c>
      <c r="I26" s="88"/>
    </row>
    <row r="27" spans="2:9" ht="15.75" thickTop="1" x14ac:dyDescent="0.25">
      <c r="B27" s="144"/>
      <c r="C27" s="144"/>
      <c r="D27" s="144"/>
      <c r="E27" s="81"/>
      <c r="F27" s="89"/>
      <c r="G27" s="181"/>
      <c r="H27" s="89"/>
      <c r="I27" s="182"/>
    </row>
    <row r="28" spans="2:9" ht="15" customHeight="1" x14ac:dyDescent="0.25">
      <c r="B28" s="149" t="s">
        <v>28</v>
      </c>
      <c r="C28" s="149"/>
      <c r="D28" s="149"/>
      <c r="E28" s="80"/>
      <c r="F28" s="89"/>
      <c r="G28" s="181"/>
      <c r="H28" s="89"/>
      <c r="I28" s="88"/>
    </row>
    <row r="29" spans="2:9" ht="15" customHeight="1" x14ac:dyDescent="0.25">
      <c r="B29" s="142" t="s">
        <v>29</v>
      </c>
      <c r="C29" s="142"/>
      <c r="D29" s="142"/>
      <c r="E29" s="81"/>
      <c r="F29" s="89"/>
      <c r="G29" s="181"/>
      <c r="H29" s="89"/>
      <c r="I29" s="88"/>
    </row>
    <row r="30" spans="2:9" ht="15" customHeight="1" x14ac:dyDescent="0.25">
      <c r="B30" s="142" t="s">
        <v>30</v>
      </c>
      <c r="C30" s="142"/>
      <c r="D30" s="142"/>
      <c r="E30" s="81"/>
      <c r="F30" s="74">
        <v>2787696</v>
      </c>
      <c r="G30" s="87"/>
      <c r="H30" s="74">
        <v>2787696</v>
      </c>
      <c r="I30" s="88"/>
    </row>
    <row r="31" spans="2:9" ht="15" customHeight="1" x14ac:dyDescent="0.25">
      <c r="B31" s="142" t="s">
        <v>31</v>
      </c>
      <c r="C31" s="142"/>
      <c r="D31" s="142"/>
      <c r="E31" s="81"/>
      <c r="F31" s="74">
        <v>-947400</v>
      </c>
      <c r="G31" s="87"/>
      <c r="H31" s="74">
        <v>-947400</v>
      </c>
      <c r="I31" s="88"/>
    </row>
    <row r="32" spans="2:9" x14ac:dyDescent="0.25">
      <c r="B32" s="142" t="s">
        <v>32</v>
      </c>
      <c r="C32" s="142"/>
      <c r="D32" s="142"/>
      <c r="E32" s="81"/>
      <c r="F32" s="74">
        <v>3329193</v>
      </c>
      <c r="G32" s="87"/>
      <c r="H32" s="74">
        <v>3504806</v>
      </c>
      <c r="I32" s="183"/>
    </row>
    <row r="33" spans="2:9" ht="15" customHeight="1" x14ac:dyDescent="0.25">
      <c r="B33" s="142" t="s">
        <v>33</v>
      </c>
      <c r="C33" s="142"/>
      <c r="D33" s="142"/>
      <c r="E33" s="81"/>
      <c r="F33" s="76">
        <v>6633457</v>
      </c>
      <c r="G33" s="87"/>
      <c r="H33" s="76">
        <v>2541386</v>
      </c>
      <c r="I33" s="184"/>
    </row>
    <row r="34" spans="2:9" x14ac:dyDescent="0.25">
      <c r="B34" s="144"/>
      <c r="C34" s="144"/>
      <c r="D34" s="144"/>
      <c r="E34" s="81"/>
      <c r="F34" s="89"/>
      <c r="G34" s="181"/>
      <c r="H34" s="89"/>
      <c r="I34" s="184"/>
    </row>
    <row r="35" spans="2:9" ht="15" customHeight="1" x14ac:dyDescent="0.25">
      <c r="B35" s="142" t="s">
        <v>34</v>
      </c>
      <c r="C35" s="142"/>
      <c r="D35" s="142"/>
      <c r="E35" s="81"/>
      <c r="F35" s="89">
        <f>SUM(F30:F34)</f>
        <v>11802946</v>
      </c>
      <c r="G35" s="181"/>
      <c r="H35" s="89">
        <f>SUM(H30:H34)</f>
        <v>7886488</v>
      </c>
      <c r="I35" s="88"/>
    </row>
    <row r="36" spans="2:9" ht="15" customHeight="1" x14ac:dyDescent="0.25">
      <c r="B36" s="142" t="s">
        <v>35</v>
      </c>
      <c r="C36" s="142"/>
      <c r="D36" s="142"/>
      <c r="E36" s="81"/>
      <c r="F36" s="72">
        <f>F35</f>
        <v>11802946</v>
      </c>
      <c r="G36" s="181"/>
      <c r="H36" s="72">
        <f>H35</f>
        <v>7886488</v>
      </c>
      <c r="I36" s="88"/>
    </row>
    <row r="37" spans="2:9" x14ac:dyDescent="0.25">
      <c r="B37" s="143"/>
      <c r="C37" s="143"/>
      <c r="D37" s="143"/>
      <c r="E37" s="80"/>
      <c r="F37" s="89"/>
      <c r="G37" s="181"/>
      <c r="H37" s="89"/>
      <c r="I37" s="183"/>
    </row>
    <row r="38" spans="2:9" ht="15" customHeight="1" x14ac:dyDescent="0.25">
      <c r="B38" s="142" t="s">
        <v>36</v>
      </c>
      <c r="C38" s="142"/>
      <c r="D38" s="142"/>
      <c r="E38" s="81"/>
      <c r="F38" s="89"/>
      <c r="G38" s="181"/>
      <c r="H38" s="89"/>
      <c r="I38" s="88"/>
    </row>
    <row r="39" spans="2:9" ht="15" customHeight="1" x14ac:dyDescent="0.25">
      <c r="B39" s="142" t="s">
        <v>37</v>
      </c>
      <c r="C39" s="142"/>
      <c r="D39" s="142"/>
      <c r="E39" s="81">
        <v>18</v>
      </c>
      <c r="F39" s="75">
        <v>30821311</v>
      </c>
      <c r="G39" s="87"/>
      <c r="H39" s="75">
        <v>30141230</v>
      </c>
      <c r="I39" s="88"/>
    </row>
    <row r="40" spans="2:9" ht="15" customHeight="1" x14ac:dyDescent="0.25">
      <c r="B40" s="142" t="s">
        <v>38</v>
      </c>
      <c r="C40" s="142"/>
      <c r="D40" s="142"/>
      <c r="E40" s="81"/>
      <c r="F40" s="75">
        <v>945838</v>
      </c>
      <c r="G40" s="87"/>
      <c r="H40" s="75">
        <v>0</v>
      </c>
      <c r="I40" s="88"/>
    </row>
    <row r="41" spans="2:9" ht="15" customHeight="1" x14ac:dyDescent="0.25">
      <c r="B41" s="142" t="s">
        <v>39</v>
      </c>
      <c r="C41" s="142"/>
      <c r="D41" s="142"/>
      <c r="E41" s="81"/>
      <c r="F41" s="75">
        <v>5150858</v>
      </c>
      <c r="G41" s="87"/>
      <c r="H41" s="75">
        <v>5086033</v>
      </c>
      <c r="I41" s="88"/>
    </row>
    <row r="42" spans="2:9" ht="15" customHeight="1" x14ac:dyDescent="0.25">
      <c r="B42" s="142" t="s">
        <v>44</v>
      </c>
      <c r="C42" s="142"/>
      <c r="D42" s="142"/>
      <c r="E42" s="81"/>
      <c r="F42" s="75">
        <v>365166</v>
      </c>
      <c r="G42" s="87"/>
      <c r="H42" s="75">
        <v>365166</v>
      </c>
      <c r="I42" s="88"/>
    </row>
    <row r="43" spans="2:9" ht="15" customHeight="1" x14ac:dyDescent="0.25">
      <c r="B43" s="127" t="s">
        <v>127</v>
      </c>
      <c r="C43" s="127"/>
      <c r="D43" s="127"/>
      <c r="E43" s="81"/>
      <c r="F43" s="75">
        <v>1620024</v>
      </c>
      <c r="G43" s="87"/>
      <c r="H43" s="75">
        <v>1620024</v>
      </c>
      <c r="I43" s="88"/>
    </row>
    <row r="44" spans="2:9" ht="15" customHeight="1" x14ac:dyDescent="0.25">
      <c r="B44" s="142" t="s">
        <v>40</v>
      </c>
      <c r="C44" s="142"/>
      <c r="D44" s="142"/>
      <c r="E44" s="81">
        <v>19</v>
      </c>
      <c r="F44" s="75">
        <v>971284</v>
      </c>
      <c r="G44" s="181"/>
      <c r="H44" s="89">
        <v>998970</v>
      </c>
      <c r="I44" s="88"/>
    </row>
    <row r="45" spans="2:9" ht="15" customHeight="1" x14ac:dyDescent="0.25">
      <c r="B45" s="142" t="s">
        <v>41</v>
      </c>
      <c r="C45" s="142"/>
      <c r="D45" s="142"/>
      <c r="E45" s="81"/>
      <c r="F45" s="72">
        <f>SUM(F39:F44)</f>
        <v>39874481</v>
      </c>
      <c r="G45" s="181"/>
      <c r="H45" s="72">
        <f>SUM(H39:H44)</f>
        <v>38211423</v>
      </c>
      <c r="I45" s="88"/>
    </row>
    <row r="46" spans="2:9" x14ac:dyDescent="0.25">
      <c r="B46" s="143"/>
      <c r="C46" s="143"/>
      <c r="D46" s="143"/>
      <c r="E46" s="80"/>
      <c r="F46" s="89"/>
      <c r="G46" s="181"/>
      <c r="H46" s="89"/>
      <c r="I46" s="88"/>
    </row>
    <row r="47" spans="2:9" ht="15" customHeight="1" x14ac:dyDescent="0.25">
      <c r="B47" s="142" t="s">
        <v>42</v>
      </c>
      <c r="C47" s="142"/>
      <c r="D47" s="142"/>
      <c r="E47" s="81"/>
      <c r="F47" s="89"/>
      <c r="G47" s="181"/>
      <c r="H47" s="89"/>
      <c r="I47" s="88"/>
    </row>
    <row r="48" spans="2:9" ht="15" customHeight="1" x14ac:dyDescent="0.25">
      <c r="B48" s="142" t="s">
        <v>40</v>
      </c>
      <c r="C48" s="142"/>
      <c r="D48" s="142"/>
      <c r="E48" s="81">
        <v>19</v>
      </c>
      <c r="F48" s="74">
        <v>25254020</v>
      </c>
      <c r="G48" s="87"/>
      <c r="H48" s="74">
        <v>25178065</v>
      </c>
      <c r="I48" s="88"/>
    </row>
    <row r="49" spans="2:9" ht="15" customHeight="1" x14ac:dyDescent="0.25">
      <c r="B49" s="142" t="s">
        <v>43</v>
      </c>
      <c r="C49" s="142"/>
      <c r="D49" s="142"/>
      <c r="E49" s="81">
        <v>18</v>
      </c>
      <c r="F49" s="74">
        <v>26258658</v>
      </c>
      <c r="G49" s="87"/>
      <c r="H49" s="74">
        <v>28257149</v>
      </c>
      <c r="I49" s="183"/>
    </row>
    <row r="50" spans="2:9" x14ac:dyDescent="0.25">
      <c r="B50" s="142" t="s">
        <v>44</v>
      </c>
      <c r="C50" s="142"/>
      <c r="D50" s="142"/>
      <c r="E50" s="81"/>
      <c r="F50" s="75">
        <v>163622</v>
      </c>
      <c r="G50" s="87"/>
      <c r="H50" s="75">
        <v>163622</v>
      </c>
      <c r="I50" s="183"/>
    </row>
    <row r="51" spans="2:9" x14ac:dyDescent="0.25">
      <c r="B51" s="127" t="s">
        <v>128</v>
      </c>
      <c r="C51" s="127"/>
      <c r="D51" s="127"/>
      <c r="E51" s="81"/>
      <c r="F51" s="75">
        <v>184678</v>
      </c>
      <c r="G51" s="87"/>
      <c r="H51" s="75">
        <v>1010527</v>
      </c>
      <c r="I51" s="183"/>
    </row>
    <row r="52" spans="2:9" x14ac:dyDescent="0.25">
      <c r="B52" s="142" t="s">
        <v>45</v>
      </c>
      <c r="C52" s="142"/>
      <c r="D52" s="142"/>
      <c r="E52" s="81">
        <v>20</v>
      </c>
      <c r="F52" s="74">
        <v>2210639</v>
      </c>
      <c r="G52" s="87"/>
      <c r="H52" s="74">
        <v>4730733</v>
      </c>
      <c r="I52" s="183"/>
    </row>
    <row r="53" spans="2:9" x14ac:dyDescent="0.25">
      <c r="B53" s="127" t="s">
        <v>127</v>
      </c>
      <c r="C53" s="127"/>
      <c r="D53" s="127"/>
      <c r="E53" s="81"/>
      <c r="F53" s="74">
        <v>3066731</v>
      </c>
      <c r="G53" s="87"/>
      <c r="H53" s="74">
        <v>3066731</v>
      </c>
      <c r="I53" s="183"/>
    </row>
    <row r="54" spans="2:9" ht="28.5" customHeight="1" x14ac:dyDescent="0.25">
      <c r="B54" s="142" t="s">
        <v>46</v>
      </c>
      <c r="C54" s="142"/>
      <c r="D54" s="142"/>
      <c r="E54" s="81">
        <v>21</v>
      </c>
      <c r="F54" s="76">
        <v>11800214</v>
      </c>
      <c r="G54" s="87"/>
      <c r="H54" s="76">
        <v>11770460</v>
      </c>
      <c r="I54" s="183"/>
    </row>
    <row r="55" spans="2:9" ht="15" customHeight="1" x14ac:dyDescent="0.25">
      <c r="B55" s="142" t="s">
        <v>47</v>
      </c>
      <c r="C55" s="142"/>
      <c r="D55" s="142"/>
      <c r="E55" s="81"/>
      <c r="F55" s="72">
        <f>SUM(F48:F54)</f>
        <v>68938562</v>
      </c>
      <c r="G55" s="181"/>
      <c r="H55" s="72">
        <f>SUM(H48:H54)</f>
        <v>74177287</v>
      </c>
      <c r="I55" s="183"/>
    </row>
    <row r="56" spans="2:9" x14ac:dyDescent="0.25">
      <c r="B56" s="142"/>
      <c r="C56" s="142"/>
      <c r="D56" s="142"/>
      <c r="E56" s="81"/>
      <c r="F56" s="89"/>
      <c r="G56" s="181"/>
      <c r="H56" s="89"/>
      <c r="I56" s="183"/>
    </row>
    <row r="57" spans="2:9" ht="15.75" customHeight="1" thickBot="1" x14ac:dyDescent="0.3">
      <c r="B57" s="142" t="s">
        <v>48</v>
      </c>
      <c r="C57" s="142"/>
      <c r="D57" s="142"/>
      <c r="E57" s="81"/>
      <c r="F57" s="77">
        <f>F36+F45+F55</f>
        <v>120615989</v>
      </c>
      <c r="G57" s="181"/>
      <c r="H57" s="77">
        <f>H36+H45+H55</f>
        <v>120275198</v>
      </c>
      <c r="I57" s="88"/>
    </row>
    <row r="58" spans="2:9" ht="15.75" customHeight="1" thickTop="1" x14ac:dyDescent="0.25">
      <c r="B58" s="154" t="s">
        <v>49</v>
      </c>
      <c r="C58" s="154"/>
      <c r="D58" s="154"/>
      <c r="E58" s="100"/>
      <c r="F58" s="89">
        <f>(F26-F11-F45-F55)/3452.73</f>
        <v>3349.3835312926294</v>
      </c>
      <c r="G58" s="90"/>
      <c r="H58" s="89">
        <v>2214</v>
      </c>
      <c r="I58" s="5"/>
    </row>
    <row r="59" spans="2:9" ht="15" customHeight="1" x14ac:dyDescent="0.25">
      <c r="B59" s="154" t="s">
        <v>50</v>
      </c>
      <c r="C59" s="154"/>
      <c r="D59" s="154"/>
      <c r="E59" s="100"/>
      <c r="F59" s="89">
        <v>1200</v>
      </c>
      <c r="G59" s="90"/>
      <c r="H59" s="89">
        <v>1200</v>
      </c>
      <c r="I59" s="5"/>
    </row>
    <row r="60" spans="2:9" x14ac:dyDescent="0.25">
      <c r="B60" s="6"/>
      <c r="C60" s="6"/>
      <c r="D60" s="6"/>
      <c r="E60" s="101"/>
      <c r="F60" s="74"/>
      <c r="G60" s="91"/>
      <c r="H60" s="74"/>
      <c r="I60" s="1"/>
    </row>
    <row r="61" spans="2:9" ht="15" customHeight="1" x14ac:dyDescent="0.25">
      <c r="B61" s="153" t="s">
        <v>51</v>
      </c>
      <c r="C61" s="153"/>
      <c r="D61" s="153"/>
      <c r="E61" s="82"/>
      <c r="F61" s="106">
        <f>F57-F26</f>
        <v>0</v>
      </c>
      <c r="G61" s="106"/>
      <c r="H61" s="106">
        <f>H57-H26</f>
        <v>0</v>
      </c>
      <c r="I61" s="1"/>
    </row>
    <row r="62" spans="2:9" x14ac:dyDescent="0.25">
      <c r="B62" s="7"/>
      <c r="C62" s="4"/>
      <c r="D62" s="7"/>
      <c r="E62" s="4"/>
      <c r="F62" s="3"/>
      <c r="G62" s="3"/>
      <c r="H62" s="3"/>
      <c r="I62" s="1"/>
    </row>
    <row r="63" spans="2:9" ht="26.25" customHeight="1" x14ac:dyDescent="0.25">
      <c r="B63" s="151" t="s">
        <v>125</v>
      </c>
      <c r="C63" s="151"/>
      <c r="D63" s="128" t="s">
        <v>52</v>
      </c>
      <c r="E63" s="82"/>
      <c r="F63" s="130"/>
      <c r="G63" s="129"/>
      <c r="H63" s="129"/>
      <c r="I63" s="4"/>
    </row>
    <row r="64" spans="2:9" ht="26.25" customHeight="1" x14ac:dyDescent="0.25">
      <c r="B64" s="152" t="s">
        <v>126</v>
      </c>
      <c r="C64" s="152"/>
      <c r="D64" s="3" t="s">
        <v>53</v>
      </c>
      <c r="E64" s="3"/>
      <c r="G64" s="3"/>
      <c r="H64" s="3"/>
      <c r="I64" s="4"/>
    </row>
    <row r="65" spans="2:9" x14ac:dyDescent="0.25">
      <c r="C65" s="107"/>
      <c r="D65" s="3"/>
      <c r="E65" s="108"/>
      <c r="F65" s="92"/>
      <c r="G65" s="93"/>
      <c r="H65" s="92"/>
      <c r="I65" s="1"/>
    </row>
    <row r="66" spans="2:9" x14ac:dyDescent="0.25">
      <c r="B66" s="109"/>
      <c r="C66" s="109" t="s">
        <v>0</v>
      </c>
      <c r="D66" s="110" t="s">
        <v>0</v>
      </c>
      <c r="E66" s="110"/>
      <c r="F66" s="111"/>
      <c r="G66" s="84"/>
      <c r="H66" s="83"/>
      <c r="I66" s="4"/>
    </row>
    <row r="67" spans="2:9" x14ac:dyDescent="0.25">
      <c r="B67" s="1"/>
      <c r="C67" s="1"/>
      <c r="D67" s="1"/>
      <c r="E67" s="112"/>
      <c r="F67" s="111"/>
      <c r="G67" s="84"/>
      <c r="H67" s="83"/>
      <c r="I67" s="1"/>
    </row>
    <row r="68" spans="2:9" x14ac:dyDescent="0.25">
      <c r="F68" s="113"/>
    </row>
  </sheetData>
  <mergeCells count="60">
    <mergeCell ref="B48:D48"/>
    <mergeCell ref="B52:D52"/>
    <mergeCell ref="B49:D49"/>
    <mergeCell ref="B10:D10"/>
    <mergeCell ref="B42:D42"/>
    <mergeCell ref="B18:D18"/>
    <mergeCell ref="B29:D29"/>
    <mergeCell ref="B25:D25"/>
    <mergeCell ref="B27:D27"/>
    <mergeCell ref="B26:D26"/>
    <mergeCell ref="B22:D22"/>
    <mergeCell ref="B24:D24"/>
    <mergeCell ref="B39:D39"/>
    <mergeCell ref="B36:D36"/>
    <mergeCell ref="B40:D40"/>
    <mergeCell ref="B57:D57"/>
    <mergeCell ref="B54:D54"/>
    <mergeCell ref="B56:D56"/>
    <mergeCell ref="B55:D55"/>
    <mergeCell ref="B50:D50"/>
    <mergeCell ref="B63:C63"/>
    <mergeCell ref="B64:C64"/>
    <mergeCell ref="B61:D61"/>
    <mergeCell ref="B59:D59"/>
    <mergeCell ref="B58:D58"/>
    <mergeCell ref="B8:D8"/>
    <mergeCell ref="B31:D31"/>
    <mergeCell ref="B19:D19"/>
    <mergeCell ref="B9:D9"/>
    <mergeCell ref="B20:D20"/>
    <mergeCell ref="B11:D11"/>
    <mergeCell ref="B12:D12"/>
    <mergeCell ref="B13:D13"/>
    <mergeCell ref="B14:D14"/>
    <mergeCell ref="B28:D28"/>
    <mergeCell ref="B23:D23"/>
    <mergeCell ref="B21:D21"/>
    <mergeCell ref="B15:D15"/>
    <mergeCell ref="B30:D30"/>
    <mergeCell ref="B16:D16"/>
    <mergeCell ref="B17:D17"/>
    <mergeCell ref="F1:H1"/>
    <mergeCell ref="B7:D7"/>
    <mergeCell ref="A1:D1"/>
    <mergeCell ref="A2:D2"/>
    <mergeCell ref="B6:D6"/>
    <mergeCell ref="F2:H2"/>
    <mergeCell ref="B5:D5"/>
    <mergeCell ref="B4:D4"/>
    <mergeCell ref="B47:D47"/>
    <mergeCell ref="B33:D33"/>
    <mergeCell ref="B37:D37"/>
    <mergeCell ref="B38:D38"/>
    <mergeCell ref="B34:D34"/>
    <mergeCell ref="B35:D35"/>
    <mergeCell ref="B32:D32"/>
    <mergeCell ref="B41:D41"/>
    <mergeCell ref="B46:D46"/>
    <mergeCell ref="B44:D44"/>
    <mergeCell ref="B45:D45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="85" zoomScaleNormal="85" workbookViewId="0">
      <selection activeCell="H26" sqref="H26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9.140625" customWidth="1"/>
    <col min="6" max="6" width="19" customWidth="1"/>
    <col min="7" max="7" width="2.7109375" customWidth="1"/>
    <col min="8" max="8" width="16.42578125" customWidth="1"/>
  </cols>
  <sheetData>
    <row r="1" spans="2:9" x14ac:dyDescent="0.25">
      <c r="B1" s="156" t="s">
        <v>7</v>
      </c>
      <c r="C1" s="156"/>
      <c r="D1" s="156"/>
      <c r="E1" s="156"/>
      <c r="F1" s="156"/>
      <c r="G1" s="8"/>
      <c r="H1" s="8"/>
      <c r="I1" s="8"/>
    </row>
    <row r="2" spans="2:9" ht="39.75" customHeight="1" x14ac:dyDescent="0.25">
      <c r="B2" s="160" t="s">
        <v>132</v>
      </c>
      <c r="C2" s="160"/>
      <c r="D2" s="160"/>
      <c r="E2" s="160"/>
      <c r="F2" s="159" t="s">
        <v>8</v>
      </c>
      <c r="G2" s="159"/>
      <c r="H2" s="159"/>
      <c r="I2" s="18"/>
    </row>
    <row r="3" spans="2:9" ht="15" customHeight="1" x14ac:dyDescent="0.25">
      <c r="B3" s="155"/>
      <c r="C3" s="155"/>
      <c r="D3" s="155"/>
      <c r="E3" s="155"/>
      <c r="F3" s="14"/>
      <c r="G3" s="14"/>
      <c r="H3" s="14"/>
      <c r="I3" s="14"/>
    </row>
    <row r="4" spans="2:9" ht="15.75" x14ac:dyDescent="0.25">
      <c r="B4" s="161"/>
      <c r="C4" s="161"/>
      <c r="D4" s="161"/>
      <c r="E4" s="53" t="s">
        <v>9</v>
      </c>
      <c r="F4" s="55" t="s">
        <v>134</v>
      </c>
      <c r="G4" s="55"/>
      <c r="H4" s="55" t="s">
        <v>133</v>
      </c>
      <c r="I4" s="16"/>
    </row>
    <row r="5" spans="2:9" ht="22.5" customHeight="1" x14ac:dyDescent="0.25">
      <c r="B5" s="162"/>
      <c r="C5" s="162"/>
      <c r="D5" s="162"/>
      <c r="E5" s="20"/>
      <c r="F5" s="21"/>
      <c r="G5" s="22"/>
      <c r="H5" s="21"/>
      <c r="I5" s="15"/>
    </row>
    <row r="6" spans="2:9" ht="20.100000000000001" customHeight="1" x14ac:dyDescent="0.25">
      <c r="B6" s="158" t="s">
        <v>54</v>
      </c>
      <c r="C6" s="158"/>
      <c r="D6" s="158"/>
      <c r="E6" s="23">
        <v>4</v>
      </c>
      <c r="F6" s="131">
        <v>37589569</v>
      </c>
      <c r="G6" s="13"/>
      <c r="H6" s="132">
        <v>25169768</v>
      </c>
      <c r="I6" s="13"/>
    </row>
    <row r="7" spans="2:9" ht="20.100000000000001" customHeight="1" x14ac:dyDescent="0.25">
      <c r="B7" s="158" t="s">
        <v>55</v>
      </c>
      <c r="C7" s="158"/>
      <c r="D7" s="158"/>
      <c r="E7" s="23">
        <v>5</v>
      </c>
      <c r="F7" s="133">
        <v>-23328009</v>
      </c>
      <c r="G7" s="134"/>
      <c r="H7" s="103">
        <v>-14401968</v>
      </c>
      <c r="I7" s="13"/>
    </row>
    <row r="8" spans="2:9" ht="20.100000000000001" customHeight="1" x14ac:dyDescent="0.25">
      <c r="B8" s="158" t="s">
        <v>56</v>
      </c>
      <c r="C8" s="158"/>
      <c r="D8" s="158"/>
      <c r="E8" s="24"/>
      <c r="F8" s="32">
        <f>SUM(F6:F7)</f>
        <v>14261560</v>
      </c>
      <c r="G8" s="27"/>
      <c r="H8" s="32">
        <f>SUM(H6:H7)</f>
        <v>10767800</v>
      </c>
      <c r="I8" s="13"/>
    </row>
    <row r="9" spans="2:9" ht="20.100000000000001" customHeight="1" x14ac:dyDescent="0.25">
      <c r="B9" s="158" t="s">
        <v>57</v>
      </c>
      <c r="C9" s="158"/>
      <c r="D9" s="158"/>
      <c r="E9" s="23">
        <v>6</v>
      </c>
      <c r="F9" s="131">
        <v>-8365676</v>
      </c>
      <c r="G9" s="13"/>
      <c r="H9" s="132">
        <v>-5675866</v>
      </c>
      <c r="I9" s="13"/>
    </row>
    <row r="10" spans="2:9" ht="20.100000000000001" customHeight="1" x14ac:dyDescent="0.25">
      <c r="B10" s="158" t="s">
        <v>58</v>
      </c>
      <c r="C10" s="158"/>
      <c r="D10" s="158"/>
      <c r="E10" s="23">
        <v>7</v>
      </c>
      <c r="F10" s="133">
        <v>-2466762</v>
      </c>
      <c r="G10" s="13"/>
      <c r="H10" s="103">
        <v>-1793563</v>
      </c>
      <c r="I10" s="13"/>
    </row>
    <row r="11" spans="2:9" ht="20.100000000000001" customHeight="1" x14ac:dyDescent="0.25">
      <c r="B11" s="163" t="s">
        <v>59</v>
      </c>
      <c r="C11" s="163"/>
      <c r="D11" s="163"/>
      <c r="E11" s="23"/>
      <c r="F11" s="26">
        <f>SUM(F8:F10)</f>
        <v>3429122</v>
      </c>
      <c r="G11" s="27"/>
      <c r="H11" s="26">
        <f>SUM(H8:H10)</f>
        <v>3298371</v>
      </c>
      <c r="I11" s="17"/>
    </row>
    <row r="12" spans="2:9" ht="20.100000000000001" customHeight="1" x14ac:dyDescent="0.25">
      <c r="B12" s="158" t="s">
        <v>60</v>
      </c>
      <c r="C12" s="158"/>
      <c r="D12" s="158"/>
      <c r="E12" s="23">
        <v>8</v>
      </c>
      <c r="F12" s="131">
        <v>-2162212</v>
      </c>
      <c r="G12" s="13"/>
      <c r="H12" s="132">
        <v>-1012858</v>
      </c>
      <c r="I12" s="13"/>
    </row>
    <row r="13" spans="2:9" ht="20.100000000000001" customHeight="1" x14ac:dyDescent="0.25">
      <c r="B13" s="158" t="s">
        <v>61</v>
      </c>
      <c r="C13" s="158"/>
      <c r="D13" s="158"/>
      <c r="E13" s="23"/>
      <c r="F13" s="131">
        <v>178282</v>
      </c>
      <c r="G13" s="13"/>
      <c r="H13" s="132">
        <v>803656</v>
      </c>
      <c r="I13" s="13"/>
    </row>
    <row r="14" spans="2:9" ht="20.100000000000001" customHeight="1" x14ac:dyDescent="0.25">
      <c r="B14" s="158" t="s">
        <v>62</v>
      </c>
      <c r="C14" s="158"/>
      <c r="D14" s="158"/>
      <c r="E14" s="23"/>
      <c r="F14" s="131">
        <v>173220</v>
      </c>
      <c r="G14" s="13"/>
      <c r="H14" s="132">
        <v>2086</v>
      </c>
      <c r="I14" s="13"/>
    </row>
    <row r="15" spans="2:9" ht="20.100000000000001" customHeight="1" x14ac:dyDescent="0.25">
      <c r="B15" s="158" t="s">
        <v>63</v>
      </c>
      <c r="C15" s="158"/>
      <c r="D15" s="158"/>
      <c r="E15" s="23">
        <v>9</v>
      </c>
      <c r="F15" s="133">
        <v>768669</v>
      </c>
      <c r="G15" s="13"/>
      <c r="H15" s="103">
        <v>193343</v>
      </c>
      <c r="I15" s="13"/>
    </row>
    <row r="16" spans="2:9" ht="32.25" customHeight="1" x14ac:dyDescent="0.25">
      <c r="B16" s="158" t="s">
        <v>64</v>
      </c>
      <c r="C16" s="158"/>
      <c r="D16" s="158"/>
      <c r="E16" s="23"/>
      <c r="F16" s="104">
        <f>SUM(F11:F15)</f>
        <v>2387081</v>
      </c>
      <c r="G16" s="27"/>
      <c r="H16" s="104">
        <f>SUM(H11:H15)</f>
        <v>3284598</v>
      </c>
      <c r="I16" s="13"/>
    </row>
    <row r="17" spans="2:9" ht="20.100000000000001" customHeight="1" x14ac:dyDescent="0.25">
      <c r="B17" s="158" t="s">
        <v>65</v>
      </c>
      <c r="C17" s="158"/>
      <c r="D17" s="158"/>
      <c r="E17" s="23">
        <v>10</v>
      </c>
      <c r="F17" s="131">
        <v>-612039</v>
      </c>
      <c r="G17" s="13"/>
      <c r="H17" s="132">
        <v>-639066</v>
      </c>
      <c r="I17" s="13"/>
    </row>
    <row r="18" spans="2:9" ht="20.100000000000001" customHeight="1" x14ac:dyDescent="0.25">
      <c r="B18" s="158" t="s">
        <v>70</v>
      </c>
      <c r="C18" s="158"/>
      <c r="D18" s="158"/>
      <c r="E18" s="23"/>
      <c r="F18" s="32">
        <f>F16+F17</f>
        <v>1775042</v>
      </c>
      <c r="G18" s="27"/>
      <c r="H18" s="32">
        <f>H16+H17</f>
        <v>2645532</v>
      </c>
      <c r="I18" s="13"/>
    </row>
    <row r="19" spans="2:9" ht="20.100000000000001" customHeight="1" x14ac:dyDescent="0.25">
      <c r="B19" s="158" t="s">
        <v>66</v>
      </c>
      <c r="C19" s="158"/>
      <c r="D19" s="158"/>
      <c r="E19" s="23"/>
      <c r="F19" s="25"/>
      <c r="G19" s="22"/>
      <c r="H19" s="71"/>
      <c r="I19" s="13"/>
    </row>
    <row r="20" spans="2:9" ht="20.100000000000001" customHeight="1" x14ac:dyDescent="0.25">
      <c r="B20" s="158" t="s">
        <v>67</v>
      </c>
      <c r="C20" s="158"/>
      <c r="D20" s="158"/>
      <c r="E20" s="23"/>
      <c r="F20" s="131">
        <v>-9505</v>
      </c>
      <c r="G20" s="13"/>
      <c r="H20" s="132">
        <v>-53485</v>
      </c>
      <c r="I20" s="13"/>
    </row>
    <row r="21" spans="2:9" ht="20.100000000000001" customHeight="1" thickBot="1" x14ac:dyDescent="0.3">
      <c r="B21" s="158" t="s">
        <v>68</v>
      </c>
      <c r="C21" s="158"/>
      <c r="D21" s="158"/>
      <c r="E21" s="23"/>
      <c r="F21" s="33">
        <f>SUM(F20)</f>
        <v>-9505</v>
      </c>
      <c r="G21" s="22"/>
      <c r="H21" s="33">
        <f>SUM(H20+H19)</f>
        <v>-53485</v>
      </c>
      <c r="I21" s="13"/>
    </row>
    <row r="22" spans="2:9" ht="20.100000000000001" customHeight="1" thickTop="1" x14ac:dyDescent="0.25">
      <c r="B22" s="158" t="s">
        <v>69</v>
      </c>
      <c r="C22" s="158"/>
      <c r="D22" s="158"/>
      <c r="E22" s="23"/>
      <c r="F22" s="25">
        <f>F18+F21</f>
        <v>1765537</v>
      </c>
      <c r="G22" s="22"/>
      <c r="H22" s="22">
        <f>H18+H21</f>
        <v>2592047</v>
      </c>
      <c r="I22" s="13"/>
    </row>
    <row r="23" spans="2:9" ht="20.100000000000001" customHeight="1" x14ac:dyDescent="0.25">
      <c r="B23" s="158"/>
      <c r="C23" s="158"/>
      <c r="D23" s="158"/>
      <c r="E23" s="23"/>
      <c r="F23" s="25"/>
      <c r="G23" s="22"/>
      <c r="H23" s="25"/>
      <c r="I23" s="13"/>
    </row>
    <row r="24" spans="2:9" ht="20.100000000000001" customHeight="1" x14ac:dyDescent="0.25">
      <c r="B24" s="157"/>
      <c r="C24" s="157"/>
      <c r="D24" s="157"/>
      <c r="E24" s="23"/>
      <c r="F24" s="28"/>
      <c r="G24" s="22"/>
      <c r="H24" s="29"/>
      <c r="I24" s="13"/>
    </row>
    <row r="25" spans="2:9" ht="20.100000000000001" customHeight="1" x14ac:dyDescent="0.25">
      <c r="B25" s="157" t="s">
        <v>71</v>
      </c>
      <c r="C25" s="157"/>
      <c r="D25" s="157"/>
      <c r="E25" s="23"/>
      <c r="F25" s="25">
        <v>514</v>
      </c>
      <c r="G25" s="22"/>
      <c r="H25" s="21">
        <v>1349</v>
      </c>
      <c r="I25" s="13"/>
    </row>
    <row r="26" spans="2:9" x14ac:dyDescent="0.25">
      <c r="B26" s="9"/>
      <c r="C26" s="9"/>
      <c r="D26" s="9"/>
      <c r="E26" s="11"/>
      <c r="F26" s="15"/>
      <c r="G26" s="13"/>
      <c r="H26" s="13"/>
      <c r="I26" s="13"/>
    </row>
    <row r="27" spans="2:9" ht="15.75" customHeight="1" x14ac:dyDescent="0.25">
      <c r="B27" s="153" t="s">
        <v>51</v>
      </c>
      <c r="C27" s="153"/>
      <c r="D27" s="153"/>
      <c r="E27" s="114"/>
      <c r="F27" s="12"/>
      <c r="G27" s="8"/>
      <c r="H27" s="8"/>
      <c r="I27" s="19"/>
    </row>
    <row r="28" spans="2:9" x14ac:dyDescent="0.25">
      <c r="B28" s="9"/>
      <c r="C28" s="9"/>
      <c r="D28" s="9"/>
      <c r="E28" s="114"/>
      <c r="F28" s="12"/>
      <c r="G28" s="8"/>
      <c r="H28" s="8"/>
      <c r="I28" s="8"/>
    </row>
    <row r="29" spans="2:9" ht="15.75" x14ac:dyDescent="0.25">
      <c r="B29" s="30"/>
      <c r="C29" s="9"/>
      <c r="D29" s="115"/>
      <c r="E29" s="9"/>
      <c r="G29" s="10"/>
      <c r="H29" s="10"/>
      <c r="I29" s="19"/>
    </row>
    <row r="30" spans="2:9" x14ac:dyDescent="0.25">
      <c r="B30" s="151" t="s">
        <v>125</v>
      </c>
      <c r="C30" s="151"/>
      <c r="D30" s="128" t="s">
        <v>52</v>
      </c>
      <c r="E30" s="135"/>
      <c r="G30" s="129"/>
      <c r="H30" s="129"/>
      <c r="I30" s="10"/>
    </row>
    <row r="31" spans="2:9" ht="15.75" x14ac:dyDescent="0.25">
      <c r="B31" s="152" t="s">
        <v>126</v>
      </c>
      <c r="C31" s="152"/>
      <c r="D31" s="3" t="s">
        <v>53</v>
      </c>
      <c r="E31" s="9"/>
      <c r="G31" s="3"/>
      <c r="H31" s="3"/>
      <c r="I31" s="19"/>
    </row>
    <row r="32" spans="2:9" x14ac:dyDescent="0.25">
      <c r="B32" s="31"/>
      <c r="C32" s="8"/>
      <c r="D32" s="10"/>
      <c r="E32" s="8"/>
      <c r="F32" s="12"/>
      <c r="G32" s="8"/>
      <c r="H32" s="8"/>
      <c r="I32" s="8"/>
    </row>
  </sheetData>
  <mergeCells count="29">
    <mergeCell ref="B10:D10"/>
    <mergeCell ref="B18:D18"/>
    <mergeCell ref="B11:D11"/>
    <mergeCell ref="B16:D16"/>
    <mergeCell ref="B12:D12"/>
    <mergeCell ref="B30:C30"/>
    <mergeCell ref="B27:D27"/>
    <mergeCell ref="B14:D14"/>
    <mergeCell ref="B17:D17"/>
    <mergeCell ref="B31:C31"/>
    <mergeCell ref="B19:D19"/>
    <mergeCell ref="B15:D15"/>
    <mergeCell ref="B21:D21"/>
    <mergeCell ref="B3:E3"/>
    <mergeCell ref="B1:F1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6"/>
  <sheetViews>
    <sheetView zoomScaleNormal="100" workbookViewId="0">
      <selection activeCell="A2" sqref="A2:C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customWidth="1"/>
    <col min="5" max="5" width="2.7109375" customWidth="1"/>
    <col min="6" max="6" width="16" customWidth="1"/>
    <col min="11" max="11" width="11" bestFit="1" customWidth="1"/>
  </cols>
  <sheetData>
    <row r="1" spans="1:6" x14ac:dyDescent="0.25">
      <c r="A1" s="166" t="str">
        <f>PL!B1</f>
        <v>RG BRANDS JSC &amp; SUBSIDIARIES</v>
      </c>
      <c r="B1" s="166"/>
      <c r="C1" s="166"/>
      <c r="D1" s="34"/>
      <c r="E1" s="34"/>
      <c r="F1" s="34"/>
    </row>
    <row r="2" spans="1:6" ht="38.25" customHeight="1" x14ac:dyDescent="0.25">
      <c r="A2" s="176" t="s">
        <v>138</v>
      </c>
      <c r="B2" s="176"/>
      <c r="C2" s="176"/>
      <c r="D2" s="175" t="s">
        <v>8</v>
      </c>
      <c r="E2" s="175"/>
      <c r="F2" s="175"/>
    </row>
    <row r="3" spans="1:6" ht="34.5" customHeight="1" x14ac:dyDescent="0.25">
      <c r="A3" s="168"/>
      <c r="B3" s="168"/>
      <c r="C3" s="168"/>
      <c r="D3" s="45" t="str">
        <f>PL!F4</f>
        <v>3 months 2023</v>
      </c>
      <c r="E3" s="67"/>
      <c r="F3" s="45" t="str">
        <f>PL!H4</f>
        <v>3 months 2022</v>
      </c>
    </row>
    <row r="4" spans="1:6" ht="15" customHeight="1" x14ac:dyDescent="0.25">
      <c r="A4" s="168" t="s">
        <v>72</v>
      </c>
      <c r="B4" s="168"/>
      <c r="C4" s="168"/>
      <c r="D4" s="45"/>
      <c r="E4" s="67"/>
      <c r="F4" s="45"/>
    </row>
    <row r="5" spans="1:6" ht="27.75" customHeight="1" x14ac:dyDescent="0.25">
      <c r="A5" s="44"/>
      <c r="B5" s="164" t="s">
        <v>73</v>
      </c>
      <c r="C5" s="164"/>
      <c r="D5" s="141">
        <f>PL!F16</f>
        <v>2387081</v>
      </c>
      <c r="E5" s="46"/>
      <c r="F5" s="141">
        <f>PL!H16</f>
        <v>3284598</v>
      </c>
    </row>
    <row r="6" spans="1:6" ht="15" customHeight="1" x14ac:dyDescent="0.25">
      <c r="A6" s="164" t="s">
        <v>74</v>
      </c>
      <c r="B6" s="164"/>
      <c r="C6" s="164"/>
      <c r="D6" s="141"/>
      <c r="E6" s="46"/>
      <c r="F6" s="46"/>
    </row>
    <row r="7" spans="1:6" ht="15" customHeight="1" x14ac:dyDescent="0.25">
      <c r="A7" s="44"/>
      <c r="B7" s="44"/>
      <c r="C7" s="57" t="s">
        <v>75</v>
      </c>
      <c r="D7" s="141">
        <v>824655</v>
      </c>
      <c r="E7" s="46"/>
      <c r="F7" s="140">
        <v>683210</v>
      </c>
    </row>
    <row r="8" spans="1:6" ht="15" customHeight="1" x14ac:dyDescent="0.25">
      <c r="A8" s="44"/>
      <c r="B8" s="44"/>
      <c r="C8" s="57" t="s">
        <v>76</v>
      </c>
      <c r="D8" s="141">
        <v>2162212</v>
      </c>
      <c r="E8" s="46"/>
      <c r="F8" s="140">
        <v>1012858</v>
      </c>
    </row>
    <row r="9" spans="1:6" ht="15" customHeight="1" x14ac:dyDescent="0.25">
      <c r="A9" s="44"/>
      <c r="B9" s="44"/>
      <c r="C9" s="57" t="s">
        <v>77</v>
      </c>
      <c r="D9" s="140">
        <v>-178282</v>
      </c>
      <c r="E9" s="46"/>
      <c r="F9" s="140">
        <v>-803656</v>
      </c>
    </row>
    <row r="10" spans="1:6" ht="15" customHeight="1" x14ac:dyDescent="0.25">
      <c r="A10" s="44"/>
      <c r="B10" s="44"/>
      <c r="C10" s="57" t="s">
        <v>78</v>
      </c>
      <c r="D10" s="140">
        <v>383</v>
      </c>
      <c r="E10" s="46"/>
      <c r="F10" s="46">
        <v>703</v>
      </c>
    </row>
    <row r="11" spans="1:6" ht="15" customHeight="1" x14ac:dyDescent="0.25">
      <c r="A11" s="44"/>
      <c r="B11" s="44"/>
      <c r="C11" s="57" t="s">
        <v>79</v>
      </c>
      <c r="D11" s="140">
        <v>-638946</v>
      </c>
      <c r="E11" s="46"/>
      <c r="F11" s="140">
        <v>-194046</v>
      </c>
    </row>
    <row r="12" spans="1:6" ht="15" hidden="1" customHeight="1" x14ac:dyDescent="0.25">
      <c r="A12" s="44"/>
      <c r="B12" s="44"/>
      <c r="C12" s="57" t="s">
        <v>5</v>
      </c>
      <c r="D12" s="140"/>
      <c r="E12" s="46"/>
      <c r="F12" s="46"/>
    </row>
    <row r="13" spans="1:6" ht="15" customHeight="1" x14ac:dyDescent="0.25">
      <c r="A13" s="44"/>
      <c r="B13" s="44"/>
      <c r="C13" s="57" t="s">
        <v>80</v>
      </c>
      <c r="D13" s="140">
        <v>-1081345</v>
      </c>
      <c r="E13" s="46"/>
      <c r="F13" s="140">
        <v>-109524</v>
      </c>
    </row>
    <row r="14" spans="1:6" ht="15.75" customHeight="1" thickBot="1" x14ac:dyDescent="0.3">
      <c r="A14" s="44"/>
      <c r="B14" s="44"/>
      <c r="C14" s="57" t="s">
        <v>81</v>
      </c>
      <c r="D14" s="140">
        <v>-173220</v>
      </c>
      <c r="E14" s="46"/>
      <c r="F14" s="140">
        <v>-2086</v>
      </c>
    </row>
    <row r="15" spans="1:6" ht="30.75" customHeight="1" thickBot="1" x14ac:dyDescent="0.3">
      <c r="A15" s="44"/>
      <c r="B15" s="164" t="s">
        <v>82</v>
      </c>
      <c r="C15" s="164"/>
      <c r="D15" s="78">
        <f>SUM(D5:D14)</f>
        <v>3302538</v>
      </c>
      <c r="E15" s="38"/>
      <c r="F15" s="47">
        <f>SUM(F5:F14)</f>
        <v>3872057</v>
      </c>
    </row>
    <row r="16" spans="1:6" x14ac:dyDescent="0.25">
      <c r="A16" s="44"/>
      <c r="B16" s="44"/>
      <c r="C16" s="63"/>
      <c r="D16" s="46"/>
      <c r="E16" s="38"/>
      <c r="F16" s="68"/>
    </row>
    <row r="17" spans="1:7" ht="15" customHeight="1" x14ac:dyDescent="0.25">
      <c r="A17" s="44"/>
      <c r="B17" s="44"/>
      <c r="C17" s="57" t="s">
        <v>84</v>
      </c>
      <c r="D17" s="46">
        <v>-4132764</v>
      </c>
      <c r="E17" s="46"/>
      <c r="F17" s="46">
        <v>-6791053</v>
      </c>
    </row>
    <row r="18" spans="1:7" ht="18" customHeight="1" x14ac:dyDescent="0.25">
      <c r="A18" s="44"/>
      <c r="B18" s="44"/>
      <c r="C18" s="57" t="s">
        <v>83</v>
      </c>
      <c r="D18" s="46">
        <v>-2044391</v>
      </c>
      <c r="E18" s="46"/>
      <c r="F18" s="46">
        <v>-596392</v>
      </c>
    </row>
    <row r="19" spans="1:7" ht="15" customHeight="1" x14ac:dyDescent="0.25">
      <c r="A19" s="44"/>
      <c r="B19" s="44"/>
      <c r="C19" s="57" t="s">
        <v>85</v>
      </c>
      <c r="D19" s="46">
        <v>-3332661</v>
      </c>
      <c r="E19" s="46"/>
      <c r="F19" s="46">
        <v>-4989874</v>
      </c>
    </row>
    <row r="20" spans="1:7" ht="15" customHeight="1" x14ac:dyDescent="0.25">
      <c r="A20" s="44"/>
      <c r="B20" s="44"/>
      <c r="C20" s="57" t="s">
        <v>86</v>
      </c>
      <c r="D20" s="46">
        <v>-2091305</v>
      </c>
      <c r="E20" s="46"/>
      <c r="F20" s="46">
        <v>61770</v>
      </c>
    </row>
    <row r="21" spans="1:7" ht="15" customHeight="1" x14ac:dyDescent="0.25">
      <c r="A21" s="44"/>
      <c r="B21" s="44"/>
      <c r="C21" s="57" t="s">
        <v>109</v>
      </c>
      <c r="D21" s="46">
        <v>5721426</v>
      </c>
      <c r="E21" s="46"/>
      <c r="F21" s="46">
        <v>2353239</v>
      </c>
    </row>
    <row r="22" spans="1:7" ht="15" customHeight="1" x14ac:dyDescent="0.25">
      <c r="A22" s="44"/>
      <c r="B22" s="44"/>
      <c r="C22" s="57" t="s">
        <v>110</v>
      </c>
      <c r="D22" s="46">
        <v>-2507703</v>
      </c>
      <c r="E22" s="46"/>
      <c r="F22" s="46">
        <v>-1012132</v>
      </c>
    </row>
    <row r="23" spans="1:7" ht="29.25" customHeight="1" x14ac:dyDescent="0.25">
      <c r="A23" s="44"/>
      <c r="B23" s="44"/>
      <c r="C23" s="57" t="s">
        <v>111</v>
      </c>
      <c r="D23" s="46">
        <v>-1255341</v>
      </c>
      <c r="E23" s="46"/>
      <c r="F23" s="46">
        <v>1102507</v>
      </c>
    </row>
    <row r="24" spans="1:7" ht="15.75" customHeight="1" thickBot="1" x14ac:dyDescent="0.3">
      <c r="A24" s="44"/>
      <c r="B24" s="164" t="s">
        <v>112</v>
      </c>
      <c r="C24" s="164"/>
      <c r="D24" s="138">
        <f>SUM(D15:D23)</f>
        <v>-6340201</v>
      </c>
      <c r="E24" s="139"/>
      <c r="F24" s="138">
        <f>SUM(F15:F23)</f>
        <v>-5999878</v>
      </c>
    </row>
    <row r="25" spans="1:7" ht="15" customHeight="1" x14ac:dyDescent="0.25">
      <c r="A25" s="44"/>
      <c r="B25" s="44"/>
      <c r="C25" s="57" t="s">
        <v>113</v>
      </c>
      <c r="D25" s="46">
        <v>-2305044</v>
      </c>
      <c r="E25" s="38"/>
      <c r="F25" s="136">
        <v>-1507175</v>
      </c>
    </row>
    <row r="26" spans="1:7" ht="15.75" customHeight="1" thickBot="1" x14ac:dyDescent="0.3">
      <c r="A26" s="44"/>
      <c r="B26" s="44"/>
      <c r="C26" s="57" t="s">
        <v>114</v>
      </c>
      <c r="D26" s="64">
        <v>-1378228</v>
      </c>
      <c r="E26" s="38"/>
      <c r="F26" s="137">
        <v>-495787</v>
      </c>
    </row>
    <row r="27" spans="1:7" ht="32.25" customHeight="1" thickBot="1" x14ac:dyDescent="0.3">
      <c r="A27" s="46"/>
      <c r="B27" s="165" t="s">
        <v>115</v>
      </c>
      <c r="C27" s="165"/>
      <c r="D27" s="138">
        <f>SUM(D24:D26)</f>
        <v>-10023473</v>
      </c>
      <c r="E27" s="139"/>
      <c r="F27" s="138">
        <f>SUM(F24:F26)</f>
        <v>-8002840</v>
      </c>
      <c r="G27" s="39"/>
    </row>
    <row r="28" spans="1:7" ht="15" customHeight="1" x14ac:dyDescent="0.25">
      <c r="A28" s="177" t="s">
        <v>116</v>
      </c>
      <c r="B28" s="177"/>
      <c r="C28" s="177"/>
      <c r="D28" s="69"/>
      <c r="E28" s="70"/>
      <c r="F28" s="34"/>
      <c r="G28" s="34"/>
    </row>
    <row r="29" spans="1:7" ht="15" customHeight="1" x14ac:dyDescent="0.25">
      <c r="A29" s="44"/>
      <c r="B29" s="44"/>
      <c r="C29" s="46" t="s">
        <v>117</v>
      </c>
      <c r="D29" s="46">
        <v>-56839913</v>
      </c>
      <c r="E29" s="38"/>
      <c r="F29" s="46">
        <v>-3685263</v>
      </c>
      <c r="G29" s="34"/>
    </row>
    <row r="30" spans="1:7" ht="30" customHeight="1" x14ac:dyDescent="0.25">
      <c r="A30" s="44"/>
      <c r="B30" s="44"/>
      <c r="C30" s="46" t="s">
        <v>118</v>
      </c>
      <c r="D30" s="46">
        <v>2603</v>
      </c>
      <c r="E30" s="38"/>
      <c r="F30" s="46">
        <v>0</v>
      </c>
      <c r="G30" s="34"/>
    </row>
    <row r="31" spans="1:7" ht="15" hidden="1" customHeight="1" x14ac:dyDescent="0.25">
      <c r="A31" s="44"/>
      <c r="B31" s="44"/>
      <c r="C31" s="46" t="s">
        <v>1</v>
      </c>
      <c r="D31" s="46"/>
      <c r="E31" s="38"/>
      <c r="F31" s="46"/>
      <c r="G31" s="34"/>
    </row>
    <row r="32" spans="1:7" ht="29.25" hidden="1" customHeight="1" x14ac:dyDescent="0.25">
      <c r="A32" s="44"/>
      <c r="B32" s="44"/>
      <c r="C32" s="65" t="s">
        <v>2</v>
      </c>
      <c r="D32" s="46"/>
      <c r="E32" s="38"/>
      <c r="F32" s="46"/>
      <c r="G32" s="34"/>
    </row>
    <row r="33" spans="1:8" ht="28.5" customHeight="1" x14ac:dyDescent="0.25">
      <c r="A33" s="44"/>
      <c r="B33" s="44"/>
      <c r="C33" s="65" t="s">
        <v>119</v>
      </c>
      <c r="D33" s="46">
        <v>54876929</v>
      </c>
      <c r="E33" s="38"/>
      <c r="F33" s="46">
        <v>10224822</v>
      </c>
      <c r="G33" s="34"/>
    </row>
    <row r="34" spans="1:8" hidden="1" x14ac:dyDescent="0.25">
      <c r="A34" s="44"/>
      <c r="B34" s="44"/>
      <c r="C34" s="66" t="s">
        <v>3</v>
      </c>
      <c r="D34" s="46"/>
      <c r="E34" s="38"/>
      <c r="F34" s="46"/>
      <c r="G34" s="37"/>
    </row>
    <row r="35" spans="1:8" hidden="1" x14ac:dyDescent="0.25">
      <c r="A35" s="44"/>
      <c r="B35" s="44"/>
      <c r="C35" s="66" t="s">
        <v>4</v>
      </c>
      <c r="D35" s="46"/>
      <c r="E35" s="38"/>
      <c r="F35" s="46"/>
      <c r="G35" s="37"/>
    </row>
    <row r="36" spans="1:8" ht="15" customHeight="1" x14ac:dyDescent="0.25">
      <c r="A36" s="44"/>
      <c r="B36" s="44"/>
      <c r="C36" s="46" t="s">
        <v>120</v>
      </c>
      <c r="D36" s="46">
        <v>-3711377</v>
      </c>
      <c r="E36" s="38"/>
      <c r="F36" s="46">
        <v>0</v>
      </c>
      <c r="G36" s="34"/>
    </row>
    <row r="37" spans="1:8" ht="15" customHeight="1" x14ac:dyDescent="0.25">
      <c r="A37" s="44"/>
      <c r="B37" s="44"/>
      <c r="C37" s="46" t="s">
        <v>121</v>
      </c>
      <c r="D37" s="46">
        <v>4372577</v>
      </c>
      <c r="E37" s="38"/>
      <c r="F37" s="46">
        <v>1213757</v>
      </c>
      <c r="G37" s="34"/>
    </row>
    <row r="38" spans="1:8" ht="15" customHeight="1" x14ac:dyDescent="0.25">
      <c r="A38" s="44"/>
      <c r="B38" s="44"/>
      <c r="C38" s="46" t="s">
        <v>122</v>
      </c>
      <c r="D38" s="46">
        <v>9262</v>
      </c>
      <c r="E38" s="38"/>
      <c r="F38" s="46">
        <v>39583</v>
      </c>
      <c r="G38" s="34"/>
    </row>
    <row r="39" spans="1:8" ht="28.5" customHeight="1" thickBot="1" x14ac:dyDescent="0.3">
      <c r="A39" s="44"/>
      <c r="B39" s="44"/>
      <c r="C39" s="46" t="s">
        <v>123</v>
      </c>
      <c r="D39" s="140">
        <v>-1334988</v>
      </c>
      <c r="E39" s="38"/>
      <c r="F39" s="136">
        <v>-1312448</v>
      </c>
      <c r="G39" s="34"/>
    </row>
    <row r="40" spans="1:8" x14ac:dyDescent="0.25">
      <c r="A40" s="44"/>
      <c r="B40" s="44"/>
      <c r="C40" s="57"/>
      <c r="D40" s="170">
        <f>SUM(D29:D39)</f>
        <v>-2624907</v>
      </c>
      <c r="E40" s="169"/>
      <c r="F40" s="170">
        <f>SUM(F29:F39)</f>
        <v>6480451</v>
      </c>
      <c r="G40" s="37"/>
    </row>
    <row r="41" spans="1:8" ht="15.75" thickBot="1" x14ac:dyDescent="0.3">
      <c r="A41" s="44"/>
      <c r="B41" s="164" t="s">
        <v>124</v>
      </c>
      <c r="C41" s="164"/>
      <c r="D41" s="171"/>
      <c r="E41" s="169"/>
      <c r="F41" s="171"/>
      <c r="G41" s="37"/>
      <c r="H41" s="54"/>
    </row>
    <row r="42" spans="1:8" x14ac:dyDescent="0.25">
      <c r="A42" s="172" t="s">
        <v>108</v>
      </c>
      <c r="B42" s="172"/>
      <c r="C42" s="172"/>
      <c r="D42" s="46"/>
      <c r="E42" s="38"/>
      <c r="F42" s="34"/>
      <c r="G42" s="37"/>
    </row>
    <row r="43" spans="1:8" ht="15.75" customHeight="1" x14ac:dyDescent="0.25">
      <c r="A43" s="44"/>
      <c r="B43" s="44"/>
      <c r="C43" s="57" t="s">
        <v>107</v>
      </c>
      <c r="D43" s="46">
        <v>-2811340</v>
      </c>
      <c r="E43" s="38"/>
      <c r="F43" s="46">
        <v>-2090964</v>
      </c>
      <c r="G43" s="37"/>
    </row>
    <row r="44" spans="1:8" ht="15" customHeight="1" x14ac:dyDescent="0.25">
      <c r="A44" s="44"/>
      <c r="B44" s="44"/>
      <c r="C44" s="57" t="s">
        <v>106</v>
      </c>
      <c r="D44" s="46">
        <v>0</v>
      </c>
      <c r="E44" s="38"/>
      <c r="F44" s="46">
        <v>-10251777</v>
      </c>
      <c r="G44" s="37"/>
    </row>
    <row r="45" spans="1:8" x14ac:dyDescent="0.25">
      <c r="A45" s="44"/>
      <c r="B45" s="44"/>
      <c r="C45" s="57" t="s">
        <v>105</v>
      </c>
      <c r="D45" s="46">
        <v>0</v>
      </c>
      <c r="E45" s="38"/>
      <c r="F45" s="46">
        <v>932733</v>
      </c>
      <c r="G45" s="37"/>
    </row>
    <row r="46" spans="1:8" x14ac:dyDescent="0.25">
      <c r="A46" s="44"/>
      <c r="B46" s="44"/>
      <c r="C46" s="57" t="s">
        <v>140</v>
      </c>
      <c r="D46" s="46">
        <v>273628</v>
      </c>
      <c r="E46" s="38"/>
      <c r="F46" s="46">
        <v>0</v>
      </c>
      <c r="G46" s="37"/>
    </row>
    <row r="47" spans="1:8" x14ac:dyDescent="0.25">
      <c r="A47" s="44"/>
      <c r="B47" s="44"/>
      <c r="C47" s="57" t="s">
        <v>139</v>
      </c>
      <c r="D47" s="46">
        <v>-492236</v>
      </c>
      <c r="E47" s="38"/>
      <c r="F47" s="46">
        <v>0</v>
      </c>
      <c r="G47" s="37"/>
    </row>
    <row r="48" spans="1:8" ht="15.75" customHeight="1" thickBot="1" x14ac:dyDescent="0.3">
      <c r="A48" s="44"/>
      <c r="B48" s="44"/>
      <c r="C48" s="57" t="s">
        <v>104</v>
      </c>
      <c r="D48" s="46">
        <v>2012389</v>
      </c>
      <c r="E48" s="38"/>
      <c r="F48" s="46">
        <v>8022737</v>
      </c>
      <c r="G48" s="37"/>
    </row>
    <row r="49" spans="1:11" x14ac:dyDescent="0.25">
      <c r="A49" s="44"/>
      <c r="B49" s="44"/>
      <c r="C49" s="57"/>
      <c r="D49" s="170">
        <f>SUM(D43:D48)</f>
        <v>-1017559</v>
      </c>
      <c r="E49" s="169"/>
      <c r="F49" s="170">
        <f>SUM(F43:F48)</f>
        <v>-3387271</v>
      </c>
      <c r="G49" s="37"/>
    </row>
    <row r="50" spans="1:11" ht="15.75" thickBot="1" x14ac:dyDescent="0.3">
      <c r="A50" s="44"/>
      <c r="B50" s="164" t="s">
        <v>103</v>
      </c>
      <c r="C50" s="164"/>
      <c r="D50" s="173"/>
      <c r="E50" s="174"/>
      <c r="F50" s="173"/>
      <c r="G50" s="37"/>
    </row>
    <row r="51" spans="1:11" ht="15.75" thickBot="1" x14ac:dyDescent="0.3">
      <c r="A51" s="44"/>
      <c r="B51" s="44"/>
      <c r="G51" s="37"/>
      <c r="K51" s="54"/>
    </row>
    <row r="52" spans="1:11" ht="15.75" thickBot="1" x14ac:dyDescent="0.3">
      <c r="A52" s="167" t="s">
        <v>102</v>
      </c>
      <c r="B52" s="167"/>
      <c r="C52" s="167"/>
      <c r="D52" s="47">
        <f>D49+D40+D27</f>
        <v>-13665939</v>
      </c>
      <c r="E52" s="38"/>
      <c r="F52" s="47">
        <f>F49+F40+F27</f>
        <v>-4909660</v>
      </c>
      <c r="G52" s="34"/>
      <c r="H52" s="34"/>
    </row>
    <row r="53" spans="1:11" ht="15.75" thickBot="1" x14ac:dyDescent="0.3">
      <c r="A53" s="167" t="s">
        <v>101</v>
      </c>
      <c r="B53" s="167"/>
      <c r="C53" s="167"/>
      <c r="D53" s="64">
        <v>29358569</v>
      </c>
      <c r="E53" s="38"/>
      <c r="F53" s="47">
        <v>6092477</v>
      </c>
      <c r="G53" s="34"/>
      <c r="H53" s="34"/>
    </row>
    <row r="54" spans="1:11" ht="33.75" customHeight="1" thickBot="1" x14ac:dyDescent="0.3">
      <c r="A54" s="41"/>
      <c r="B54" s="41"/>
      <c r="C54" s="126" t="s">
        <v>100</v>
      </c>
      <c r="D54" s="64">
        <v>-87986</v>
      </c>
      <c r="E54" s="38"/>
      <c r="F54" s="64">
        <v>36986</v>
      </c>
      <c r="G54" s="34"/>
      <c r="H54" s="34"/>
    </row>
    <row r="55" spans="1:11" ht="15.75" thickBot="1" x14ac:dyDescent="0.3">
      <c r="A55" s="167" t="s">
        <v>99</v>
      </c>
      <c r="B55" s="167"/>
      <c r="C55" s="167"/>
      <c r="D55" s="48">
        <f>D53+D52+D54</f>
        <v>15604644</v>
      </c>
      <c r="E55" s="38"/>
      <c r="F55" s="48">
        <f>F53+F52+F54</f>
        <v>1219803</v>
      </c>
      <c r="G55" s="34"/>
      <c r="H55" s="34"/>
    </row>
    <row r="56" spans="1:11" ht="15.75" thickTop="1" x14ac:dyDescent="0.25">
      <c r="A56" s="41"/>
      <c r="B56" s="41"/>
      <c r="C56" s="41"/>
      <c r="D56" s="46">
        <f>D55-SFP!F22</f>
        <v>0</v>
      </c>
      <c r="E56" s="38"/>
      <c r="F56" s="46"/>
      <c r="G56" s="34"/>
      <c r="H56" s="34"/>
    </row>
    <row r="57" spans="1:11" ht="15" customHeight="1" x14ac:dyDescent="0.25">
      <c r="A57" s="41"/>
      <c r="B57" s="153" t="s">
        <v>51</v>
      </c>
      <c r="C57" s="153"/>
      <c r="D57" s="153"/>
      <c r="E57" s="114"/>
      <c r="F57" s="12"/>
      <c r="G57" s="8"/>
      <c r="H57" s="8"/>
    </row>
    <row r="58" spans="1:11" x14ac:dyDescent="0.25">
      <c r="A58" s="40"/>
      <c r="B58" s="9"/>
      <c r="C58" s="9"/>
      <c r="D58" s="9"/>
      <c r="E58" s="114"/>
      <c r="F58" s="12"/>
      <c r="G58" s="8"/>
      <c r="H58" s="8"/>
    </row>
    <row r="59" spans="1:11" ht="15.75" x14ac:dyDescent="0.25">
      <c r="B59" s="30"/>
      <c r="C59" s="9"/>
      <c r="D59" s="115"/>
      <c r="E59" s="9"/>
      <c r="G59" s="10"/>
      <c r="H59" s="10"/>
      <c r="I59" s="19"/>
    </row>
    <row r="60" spans="1:11" ht="15" customHeight="1" x14ac:dyDescent="0.25">
      <c r="B60" s="151" t="s">
        <v>125</v>
      </c>
      <c r="C60" s="151"/>
      <c r="D60" s="128" t="s">
        <v>52</v>
      </c>
      <c r="E60" s="135"/>
      <c r="G60" s="129"/>
      <c r="H60" s="129"/>
      <c r="I60" s="10"/>
    </row>
    <row r="61" spans="1:11" ht="15.75" customHeight="1" x14ac:dyDescent="0.25">
      <c r="B61" s="152" t="s">
        <v>126</v>
      </c>
      <c r="C61" s="152"/>
      <c r="D61" s="3" t="s">
        <v>53</v>
      </c>
      <c r="E61" s="9"/>
      <c r="G61" s="3"/>
      <c r="H61" s="3"/>
      <c r="I61" s="19"/>
    </row>
    <row r="62" spans="1:11" x14ac:dyDescent="0.25">
      <c r="B62" s="31"/>
      <c r="C62" s="8"/>
      <c r="D62" s="12"/>
      <c r="E62" s="8"/>
      <c r="G62" s="8"/>
      <c r="H62" s="8"/>
      <c r="I62" s="8"/>
    </row>
    <row r="63" spans="1:11" x14ac:dyDescent="0.25">
      <c r="A63" s="34"/>
      <c r="B63" s="34"/>
      <c r="C63" s="34"/>
      <c r="D63" s="34"/>
      <c r="E63" s="34"/>
      <c r="F63" s="34"/>
      <c r="G63" s="34"/>
      <c r="H63" s="34"/>
    </row>
    <row r="64" spans="1:11" x14ac:dyDescent="0.25">
      <c r="A64" s="34"/>
      <c r="B64" s="34"/>
      <c r="C64" s="34"/>
      <c r="D64" s="34"/>
      <c r="E64" s="34"/>
      <c r="F64" s="34"/>
      <c r="G64" s="34"/>
      <c r="H64" s="34"/>
    </row>
    <row r="65" spans="1:8" x14ac:dyDescent="0.25">
      <c r="A65" s="34"/>
      <c r="B65" s="34"/>
      <c r="C65" s="34"/>
      <c r="D65" s="34"/>
      <c r="E65" s="34"/>
      <c r="F65" s="34"/>
      <c r="G65" s="34"/>
      <c r="H65" s="34"/>
    </row>
    <row r="66" spans="1:8" x14ac:dyDescent="0.25">
      <c r="A66" s="34"/>
      <c r="B66" s="34"/>
      <c r="C66" s="34"/>
      <c r="D66" s="34"/>
      <c r="E66" s="34"/>
      <c r="F66" s="34"/>
      <c r="G66" s="34"/>
      <c r="H66" s="34"/>
    </row>
  </sheetData>
  <mergeCells count="26">
    <mergeCell ref="B61:C61"/>
    <mergeCell ref="B57:D57"/>
    <mergeCell ref="B60:C60"/>
    <mergeCell ref="A55:C55"/>
    <mergeCell ref="A28:C28"/>
    <mergeCell ref="D2:F2"/>
    <mergeCell ref="A2:C2"/>
    <mergeCell ref="A3:C3"/>
    <mergeCell ref="B5:C5"/>
    <mergeCell ref="A6:C6"/>
    <mergeCell ref="E40:E41"/>
    <mergeCell ref="F40:F41"/>
    <mergeCell ref="A42:C42"/>
    <mergeCell ref="D40:D41"/>
    <mergeCell ref="D49:D50"/>
    <mergeCell ref="E49:E50"/>
    <mergeCell ref="F49:F50"/>
    <mergeCell ref="B24:C24"/>
    <mergeCell ref="B27:C27"/>
    <mergeCell ref="A1:C1"/>
    <mergeCell ref="A52:C52"/>
    <mergeCell ref="A53:C53"/>
    <mergeCell ref="B15:C15"/>
    <mergeCell ref="B41:C41"/>
    <mergeCell ref="B50:C50"/>
    <mergeCell ref="A4:C4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zoomScaleNormal="100" workbookViewId="0">
      <selection activeCell="A3" sqref="A3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2.140625" customWidth="1"/>
    <col min="5" max="5" width="1.5703125" customWidth="1"/>
    <col min="6" max="6" width="22.5703125" customWidth="1"/>
    <col min="7" max="7" width="1.5703125" customWidth="1"/>
    <col min="8" max="8" width="15.140625" customWidth="1"/>
    <col min="9" max="9" width="1.57031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4" ht="28.5" customHeight="1" x14ac:dyDescent="0.25">
      <c r="A1" s="178" t="str">
        <f>SFP!A1</f>
        <v>RG BRANDS JSC &amp; SUBSIDIARIES</v>
      </c>
      <c r="B1" s="178"/>
      <c r="C1" s="178"/>
      <c r="D1" s="178"/>
      <c r="E1" s="178"/>
      <c r="F1" s="178"/>
      <c r="G1" s="178"/>
      <c r="H1" s="178"/>
      <c r="I1" s="51"/>
      <c r="J1" s="50"/>
      <c r="K1" s="51"/>
      <c r="L1" s="51"/>
      <c r="M1" s="50"/>
    </row>
    <row r="2" spans="1:14" ht="28.5" customHeight="1" x14ac:dyDescent="0.25">
      <c r="A2" s="179" t="s">
        <v>141</v>
      </c>
      <c r="B2" s="179"/>
      <c r="C2" s="179"/>
      <c r="D2" s="179"/>
      <c r="E2" s="179"/>
      <c r="F2" s="179"/>
      <c r="G2" s="179"/>
      <c r="H2" s="179"/>
      <c r="I2" s="179"/>
      <c r="J2" s="179"/>
      <c r="K2" s="52"/>
      <c r="L2" s="116" t="s">
        <v>8</v>
      </c>
      <c r="M2" s="50"/>
    </row>
    <row r="3" spans="1:14" ht="48.75" customHeight="1" thickBot="1" x14ac:dyDescent="0.3">
      <c r="A3" s="58"/>
      <c r="B3" s="79" t="s">
        <v>30</v>
      </c>
      <c r="C3" s="79"/>
      <c r="D3" s="79" t="s">
        <v>87</v>
      </c>
      <c r="E3" s="79"/>
      <c r="F3" s="79" t="s">
        <v>88</v>
      </c>
      <c r="G3" s="79"/>
      <c r="H3" s="79" t="s">
        <v>89</v>
      </c>
      <c r="I3" s="79"/>
      <c r="J3" s="79" t="s">
        <v>90</v>
      </c>
      <c r="K3" s="79"/>
      <c r="L3" s="117" t="s">
        <v>91</v>
      </c>
      <c r="M3" s="117" t="s">
        <v>92</v>
      </c>
    </row>
    <row r="4" spans="1:14" ht="16.5" thickTop="1" thickBot="1" x14ac:dyDescent="0.3">
      <c r="A4" s="57" t="s">
        <v>135</v>
      </c>
      <c r="B4" s="48">
        <v>2787696</v>
      </c>
      <c r="C4" s="48"/>
      <c r="D4" s="48">
        <v>0</v>
      </c>
      <c r="E4" s="48"/>
      <c r="F4" s="48">
        <v>-947400</v>
      </c>
      <c r="G4" s="48"/>
      <c r="H4" s="48">
        <v>3515133</v>
      </c>
      <c r="I4" s="48"/>
      <c r="J4" s="48">
        <v>-10327</v>
      </c>
      <c r="K4" s="48"/>
      <c r="L4" s="48">
        <v>2541386</v>
      </c>
      <c r="M4" s="48">
        <f>SUM(B4:L4)</f>
        <v>7886488</v>
      </c>
      <c r="N4" s="54"/>
    </row>
    <row r="5" spans="1:14" ht="15.75" thickTop="1" x14ac:dyDescent="0.25">
      <c r="A5" s="57" t="s">
        <v>93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46">
        <f>PL!F18</f>
        <v>1775042</v>
      </c>
      <c r="M5" s="46">
        <f>SUM(B5:L5)</f>
        <v>1775042</v>
      </c>
      <c r="N5" s="54"/>
    </row>
    <row r="6" spans="1:14" x14ac:dyDescent="0.25">
      <c r="A6" s="57" t="s">
        <v>94</v>
      </c>
      <c r="B6" s="60" t="s">
        <v>6</v>
      </c>
      <c r="C6" s="59"/>
      <c r="D6" s="60" t="s">
        <v>6</v>
      </c>
      <c r="E6" s="59"/>
      <c r="F6" s="60" t="s">
        <v>6</v>
      </c>
      <c r="G6" s="59"/>
      <c r="H6" s="60" t="s">
        <v>6</v>
      </c>
      <c r="I6" s="59"/>
      <c r="J6" s="60" t="s">
        <v>6</v>
      </c>
      <c r="K6" s="59"/>
      <c r="L6" s="46"/>
      <c r="M6" s="46">
        <f>SUM(B6:L6)</f>
        <v>0</v>
      </c>
      <c r="N6" s="54"/>
    </row>
    <row r="7" spans="1:14" x14ac:dyDescent="0.25">
      <c r="A7" s="118" t="s">
        <v>95</v>
      </c>
      <c r="B7" s="60" t="s">
        <v>6</v>
      </c>
      <c r="C7" s="59"/>
      <c r="D7" s="60" t="s">
        <v>6</v>
      </c>
      <c r="E7" s="59"/>
      <c r="F7" s="60" t="s">
        <v>6</v>
      </c>
      <c r="G7" s="59"/>
      <c r="H7" s="60"/>
      <c r="I7" s="59"/>
      <c r="J7" s="60" t="s">
        <v>6</v>
      </c>
      <c r="K7" s="59"/>
      <c r="L7" s="60" t="s">
        <v>6</v>
      </c>
      <c r="M7" s="60">
        <f t="shared" ref="M7:M10" si="0">SUM(B7:L7)</f>
        <v>0</v>
      </c>
      <c r="N7" s="54"/>
    </row>
    <row r="8" spans="1:14" x14ac:dyDescent="0.25">
      <c r="A8" s="118" t="s">
        <v>96</v>
      </c>
      <c r="B8" s="60" t="s">
        <v>6</v>
      </c>
      <c r="C8" s="59"/>
      <c r="D8" s="60">
        <v>0</v>
      </c>
      <c r="E8" s="59"/>
      <c r="F8" s="60" t="s">
        <v>6</v>
      </c>
      <c r="G8" s="59"/>
      <c r="H8" s="60" t="s">
        <v>6</v>
      </c>
      <c r="I8" s="59"/>
      <c r="J8" s="60" t="s">
        <v>6</v>
      </c>
      <c r="K8" s="59"/>
      <c r="L8" s="60">
        <v>0</v>
      </c>
      <c r="M8" s="60">
        <f t="shared" si="0"/>
        <v>0</v>
      </c>
      <c r="N8" s="54"/>
    </row>
    <row r="9" spans="1:14" x14ac:dyDescent="0.25">
      <c r="A9" s="118" t="s">
        <v>137</v>
      </c>
      <c r="B9" s="60" t="s">
        <v>6</v>
      </c>
      <c r="C9" s="59"/>
      <c r="D9" s="60" t="s">
        <v>6</v>
      </c>
      <c r="E9" s="59"/>
      <c r="F9" s="60" t="s">
        <v>6</v>
      </c>
      <c r="G9" s="59"/>
      <c r="H9" s="60" t="s">
        <v>6</v>
      </c>
      <c r="I9" s="59"/>
      <c r="J9" s="60" t="s">
        <v>6</v>
      </c>
      <c r="K9" s="59"/>
      <c r="L9" s="60">
        <v>2150921</v>
      </c>
      <c r="M9" s="60">
        <f t="shared" si="0"/>
        <v>2150921</v>
      </c>
      <c r="N9" s="54"/>
    </row>
    <row r="10" spans="1:14" ht="30" x14ac:dyDescent="0.25">
      <c r="A10" s="118" t="s">
        <v>97</v>
      </c>
      <c r="B10" s="60" t="s">
        <v>6</v>
      </c>
      <c r="C10" s="59"/>
      <c r="D10" s="60" t="s">
        <v>6</v>
      </c>
      <c r="E10" s="59"/>
      <c r="F10" s="60" t="s">
        <v>6</v>
      </c>
      <c r="G10" s="59"/>
      <c r="H10" s="63" t="s">
        <v>6</v>
      </c>
      <c r="I10" s="46"/>
      <c r="J10" s="46">
        <v>-9505</v>
      </c>
      <c r="K10" s="46"/>
      <c r="L10" s="63" t="s">
        <v>6</v>
      </c>
      <c r="M10" s="46">
        <f t="shared" si="0"/>
        <v>-9505</v>
      </c>
      <c r="N10" s="54"/>
    </row>
    <row r="11" spans="1:14" ht="15.75" thickBot="1" x14ac:dyDescent="0.3">
      <c r="A11" s="118" t="s">
        <v>98</v>
      </c>
      <c r="B11" s="61" t="s">
        <v>6</v>
      </c>
      <c r="C11" s="62"/>
      <c r="D11" s="61" t="s">
        <v>6</v>
      </c>
      <c r="E11" s="62"/>
      <c r="F11" s="61" t="s">
        <v>6</v>
      </c>
      <c r="G11" s="62"/>
      <c r="H11" s="48">
        <v>-166108</v>
      </c>
      <c r="I11" s="48"/>
      <c r="J11" s="48"/>
      <c r="K11" s="48"/>
      <c r="L11" s="48">
        <f>-H11</f>
        <v>166108</v>
      </c>
      <c r="M11" s="48"/>
      <c r="N11" s="54"/>
    </row>
    <row r="12" spans="1:14" ht="16.5" thickTop="1" thickBot="1" x14ac:dyDescent="0.3">
      <c r="A12" s="57" t="s">
        <v>136</v>
      </c>
      <c r="B12" s="48">
        <f>SUM(B4:B11)</f>
        <v>2787696</v>
      </c>
      <c r="C12" s="48"/>
      <c r="D12" s="48">
        <f>SUM(D4:D11)</f>
        <v>0</v>
      </c>
      <c r="E12" s="48"/>
      <c r="F12" s="48">
        <f>SUM(F4:F11)</f>
        <v>-947400</v>
      </c>
      <c r="G12" s="48"/>
      <c r="H12" s="48">
        <f>SUM(H4:H11)</f>
        <v>3349025</v>
      </c>
      <c r="I12" s="48"/>
      <c r="J12" s="48">
        <f>SUM(J4:J11)</f>
        <v>-19832</v>
      </c>
      <c r="K12" s="48"/>
      <c r="L12" s="48">
        <f>SUM(L4:L11)</f>
        <v>6633457</v>
      </c>
      <c r="M12" s="48">
        <f>SUM(M4:M11)</f>
        <v>11802946</v>
      </c>
      <c r="N12" s="54"/>
    </row>
    <row r="13" spans="1:14" ht="15.75" thickTop="1" x14ac:dyDescent="0.25">
      <c r="M13" s="54">
        <f>M12-SFP!F36</f>
        <v>0</v>
      </c>
    </row>
    <row r="14" spans="1:14" ht="15" customHeight="1" x14ac:dyDescent="0.25">
      <c r="A14" s="41"/>
      <c r="B14" s="153" t="s">
        <v>51</v>
      </c>
      <c r="C14" s="153"/>
      <c r="D14" s="153"/>
      <c r="E14" s="153"/>
      <c r="F14" s="153"/>
      <c r="G14" s="153"/>
      <c r="H14" s="119"/>
      <c r="I14" s="120"/>
    </row>
    <row r="15" spans="1:14" x14ac:dyDescent="0.25">
      <c r="A15" s="40"/>
      <c r="B15" s="35"/>
      <c r="C15" s="35"/>
      <c r="D15" s="35"/>
      <c r="E15" s="121"/>
      <c r="F15" s="121"/>
      <c r="G15" s="120"/>
      <c r="H15" s="119"/>
      <c r="I15" s="120"/>
    </row>
    <row r="16" spans="1:14" x14ac:dyDescent="0.25">
      <c r="A16" s="34"/>
      <c r="B16" s="42"/>
      <c r="C16" s="42"/>
      <c r="D16" s="42"/>
      <c r="E16" s="35"/>
      <c r="F16" s="43"/>
      <c r="G16" s="49"/>
      <c r="H16" s="35"/>
      <c r="I16" s="66"/>
    </row>
    <row r="17" spans="1:9" ht="15" customHeight="1" x14ac:dyDescent="0.25">
      <c r="A17" s="34"/>
      <c r="B17" s="180" t="s">
        <v>125</v>
      </c>
      <c r="C17" s="180"/>
      <c r="D17" s="180"/>
      <c r="E17" s="122"/>
      <c r="F17" s="128" t="s">
        <v>52</v>
      </c>
      <c r="G17" s="129"/>
      <c r="H17" s="122"/>
    </row>
    <row r="18" spans="1:9" x14ac:dyDescent="0.25">
      <c r="A18" s="34"/>
      <c r="B18" s="123" t="s">
        <v>126</v>
      </c>
      <c r="C18" s="124"/>
      <c r="D18" s="125"/>
      <c r="E18" s="125"/>
      <c r="F18" s="3" t="s">
        <v>53</v>
      </c>
      <c r="H18" s="35"/>
    </row>
    <row r="19" spans="1:9" x14ac:dyDescent="0.25">
      <c r="A19" s="34"/>
      <c r="B19" s="36"/>
      <c r="C19" s="36"/>
      <c r="D19" s="125"/>
      <c r="E19" s="125"/>
      <c r="F19" s="123"/>
      <c r="G19" s="123"/>
      <c r="H19" s="121"/>
      <c r="I19" s="120"/>
    </row>
  </sheetData>
  <mergeCells count="5">
    <mergeCell ref="A1:H1"/>
    <mergeCell ref="A2:J2"/>
    <mergeCell ref="B17:D17"/>
    <mergeCell ref="B14:D14"/>
    <mergeCell ref="E14:G1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SFP</vt:lpstr>
      <vt:lpstr>PL</vt:lpstr>
      <vt:lpstr>CF</vt:lpstr>
      <vt:lpstr>СК</vt:lpstr>
      <vt:lpstr>CF!Область_печати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2017-07-31T06:31:21Z</cp:lastPrinted>
  <dcterms:created xsi:type="dcterms:W3CDTF">2016-08-04T11:33:48Z</dcterms:created>
  <dcterms:modified xsi:type="dcterms:W3CDTF">2023-06-22T11:55:44Z</dcterms:modified>
</cp:coreProperties>
</file>