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28800" windowHeight="12255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'4'!$A$1:$E$58</definedName>
  </definedNames>
  <calcPr calcId="145621"/>
</workbook>
</file>

<file path=xl/calcChain.xml><?xml version="1.0" encoding="utf-8"?>
<calcChain xmlns="http://schemas.openxmlformats.org/spreadsheetml/2006/main">
  <c r="H41" i="5" l="1"/>
  <c r="G41" i="5"/>
  <c r="H52" i="1" l="1"/>
  <c r="G52" i="1"/>
  <c r="G49" i="5" l="1"/>
  <c r="H49" i="5"/>
  <c r="H27" i="3"/>
  <c r="H36" i="2"/>
  <c r="G36" i="2"/>
  <c r="H32" i="1"/>
  <c r="G32" i="1"/>
  <c r="H41" i="1" l="1"/>
  <c r="G41" i="1"/>
  <c r="H54" i="5" l="1"/>
  <c r="G54" i="5"/>
  <c r="H50" i="5"/>
  <c r="G50" i="5"/>
  <c r="H35" i="5"/>
  <c r="G35" i="5"/>
  <c r="I31" i="3" l="1"/>
  <c r="H31" i="3"/>
  <c r="G31" i="3"/>
  <c r="C31" i="3"/>
  <c r="D31" i="3"/>
  <c r="E31" i="3"/>
  <c r="F31" i="3"/>
  <c r="L16" i="3"/>
  <c r="K16" i="3"/>
  <c r="H23" i="2" l="1"/>
  <c r="G23" i="2"/>
  <c r="I33" i="3" l="1"/>
  <c r="H33" i="3"/>
  <c r="G33" i="3"/>
  <c r="F33" i="3"/>
  <c r="E33" i="3"/>
  <c r="D33" i="3"/>
  <c r="C33" i="3"/>
  <c r="I30" i="3"/>
  <c r="H30" i="3"/>
  <c r="G30" i="3"/>
  <c r="F30" i="3"/>
  <c r="E30" i="3"/>
  <c r="D30" i="3"/>
  <c r="C30" i="3"/>
  <c r="L26" i="3" l="1"/>
  <c r="K26" i="3"/>
  <c r="L22" i="3"/>
  <c r="K22" i="3"/>
  <c r="L21" i="3"/>
  <c r="K21" i="3"/>
  <c r="L20" i="3"/>
  <c r="K20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2" i="2"/>
  <c r="G32" i="2"/>
  <c r="H20" i="2"/>
  <c r="G20" i="2"/>
  <c r="H15" i="2"/>
  <c r="G15" i="2"/>
  <c r="H9" i="2"/>
  <c r="G9" i="2"/>
  <c r="H54" i="1"/>
  <c r="G54" i="1"/>
  <c r="H53" i="1"/>
  <c r="G53" i="1"/>
  <c r="H30" i="1"/>
  <c r="G30" i="1"/>
  <c r="H23" i="1"/>
  <c r="G23" i="1"/>
  <c r="H22" i="1"/>
  <c r="G22" i="1"/>
  <c r="H13" i="1"/>
  <c r="G13" i="1"/>
  <c r="G27" i="3" l="1"/>
  <c r="E27" i="3"/>
  <c r="F27" i="3" l="1"/>
  <c r="I27" i="3"/>
  <c r="E55" i="1"/>
  <c r="D55" i="1"/>
  <c r="G38" i="2" l="1"/>
</calcChain>
</file>

<file path=xl/sharedStrings.xml><?xml version="1.0" encoding="utf-8"?>
<sst xmlns="http://schemas.openxmlformats.org/spreadsheetml/2006/main" count="173" uniqueCount="125">
  <si>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</si>
  <si>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</si>
  <si>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</si>
  <si>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</si>
  <si>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</si>
  <si>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</si>
  <si>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</si>
  <si>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</si>
  <si>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</si>
  <si>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</si>
  <si>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</si>
  <si>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</si>
  <si>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</si>
  <si>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</si>
  <si>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</si>
  <si>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</si>
  <si>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</si>
  <si>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</si>
  <si>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</si>
  <si>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</si>
  <si>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</si>
  <si>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</si>
  <si>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</si>
  <si>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</si>
  <si>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</si>
  <si>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</si>
  <si>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</si>
  <si>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</si>
  <si>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</si>
  <si>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</si>
  <si>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</si>
  <si>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</si>
  <si>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</si>
  <si>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</si>
  <si>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</si>
  <si>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</si>
  <si>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</si>
  <si>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</si>
  <si>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</si>
  <si>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</si>
  <si>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</si>
  <si>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</si>
  <si>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</si>
  <si>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</si>
  <si>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</si>
  <si>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</si>
  <si>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</si>
  <si>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</si>
  <si>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</si>
  <si>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</si>
  <si>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</si>
  <si>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</si>
  <si>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</si>
  <si>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</si>
  <si>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</si>
  <si>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</si>
  <si>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</si>
  <si>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</si>
  <si>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</si>
  <si>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</si>
  <si>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</si>
  <si>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</si>
  <si>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</si>
  <si>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</si>
  <si>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</si>
  <si>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</si>
  <si>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</si>
  <si>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</si>
  <si>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</si>
  <si>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</si>
  <si>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</si>
  <si>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</si>
  <si>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</si>
  <si>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</si>
  <si>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</si>
  <si>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</si>
  <si>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</si>
  <si>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</si>
  <si>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>Изменение в прочих краткосрочных обязательствах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</si>
  <si>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</si>
  <si>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</si>
  <si>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</si>
  <si>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</si>
  <si>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</si>
  <si>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</si>
  <si>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</si>
  <si>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</si>
  <si>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</si>
  <si>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</si>
  <si>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</si>
  <si>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</si>
  <si>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</si>
  <si>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</si>
  <si>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</si>
  <si>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</si>
  <si>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</si>
  <si>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</si>
  <si>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(Отрицательная) / положительная   курсовая разница, нетто</t>
  </si>
  <si>
    <t>Начисление резерва на устаревшие запасы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</si>
  <si>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</si>
  <si>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</si>
  <si>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</si>
  <si>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</si>
  <si>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</si>
  <si>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</si>
  <si>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</si>
  <si>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</si>
  <si>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</si>
  <si>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</si>
  <si>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</si>
  <si>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Обязательства по аренде</t>
  </si>
  <si>
    <t>Обязательства по аренде - текущая часть</t>
  </si>
  <si>
    <t>Актив на право пользования</t>
  </si>
  <si>
    <t>Займы – долгосрочная часть</t>
  </si>
  <si>
    <t>На 1 января 2019 года</t>
  </si>
  <si>
    <t>На 31 декабря 2019 года</t>
  </si>
  <si>
    <t>Начисление /(сторнирование) резерва на сомнительную дебиторскую задолженность</t>
  </si>
  <si>
    <t>Обязательство по корпоративному подоходному налогу</t>
  </si>
  <si>
    <t>Расход от выбытия основных средств</t>
  </si>
  <si>
    <t>Государственные субсидии</t>
  </si>
  <si>
    <t>(Сторнирование обесценения) / обесценение основных средств</t>
  </si>
  <si>
    <t>По состоянию на 30 сентября 2020 года</t>
  </si>
  <si>
    <t>За период, закончившийся 30 сентября 2020 года</t>
  </si>
  <si>
    <t>На 30 сентября 2020 года</t>
  </si>
  <si>
    <t>Денежные средства и их эквиваленты на 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</si>
</sst>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32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2" fillId="2" borderId="0" xfId="0" applyNumberFormat="1" applyFont="1" applyFill="1"/>
    <xf numFmtId="164" fontId="0" fillId="2" borderId="0" xfId="0" applyNumberFormat="1" applyFill="1"/>
    <xf numFmtId="164" fontId="0" fillId="2" borderId="0" xfId="1" applyNumberFormat="1" applyFont="1" applyFill="1"/>
    <xf numFmtId="165" fontId="2" fillId="2" borderId="0" xfId="1" applyNumberFormat="1" applyFont="1" applyFill="1"/>
    <xf numFmtId="43" fontId="2" fillId="2" borderId="0" xfId="1" applyFont="1" applyFill="1"/>
    <xf numFmtId="164" fontId="12" fillId="2" borderId="0" xfId="1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2" fillId="2" borderId="0" xfId="0" applyFont="1" applyFill="1" applyBorder="1"/>
    <xf numFmtId="164" fontId="12" fillId="2" borderId="0" xfId="0" applyNumberFormat="1" applyFont="1" applyFill="1" applyBorder="1"/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3" fillId="2" borderId="0" xfId="0" applyFont="1" applyFill="1"/>
    <xf numFmtId="164" fontId="2" fillId="2" borderId="0" xfId="0" applyNumberFormat="1" applyFont="1" applyFill="1" applyBorder="1"/>
    <xf numFmtId="164" fontId="2" fillId="0" borderId="0" xfId="1" applyNumberFormat="1" applyFont="1" applyFill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left" vertical="center"/>
    </xf>
    <xf numFmtId="164" fontId="7" fillId="0" borderId="1" xfId="1" applyNumberFormat="1" applyFont="1" applyFill="1" applyBorder="1" applyAlignment="1">
      <alignment horizontal="left" vertical="center"/>
    </xf>
    <xf numFmtId="164" fontId="7" fillId="0" borderId="3" xfId="1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/>
    <xf numFmtId="164" fontId="9" fillId="2" borderId="0" xfId="1" applyNumberFormat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left" vertical="center" wrapText="1"/>
    </xf>
    <xf numFmtId="164" fontId="9" fillId="2" borderId="7" xfId="1" applyNumberFormat="1" applyFont="1" applyFill="1" applyBorder="1" applyAlignment="1">
      <alignment horizontal="left" vertical="center" wrapText="1"/>
    </xf>
    <xf numFmtId="164" fontId="8" fillId="2" borderId="7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9" fillId="2" borderId="0" xfId="1" applyNumberFormat="1" applyFont="1" applyFill="1" applyBorder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left" vertical="center" wrapText="1"/>
    </xf>
    <xf numFmtId="43" fontId="0" fillId="2" borderId="0" xfId="1" applyFont="1" applyFill="1"/>
    <xf numFmtId="43" fontId="12" fillId="2" borderId="0" xfId="1" applyFont="1" applyFill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164" fontId="10" fillId="2" borderId="0" xfId="1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left" vertical="center" wrapText="1"/>
    </xf>
    <xf numFmtId="164" fontId="14" fillId="2" borderId="0" xfId="1" applyNumberFormat="1" applyFont="1" applyFill="1" applyBorder="1"/>
    <xf numFmtId="0" fontId="14" fillId="2" borderId="0" xfId="0" applyFont="1" applyFill="1"/>
  </cellXfs>
  <cellStyles count="5">
    <cellStyle name="Обычный" xfId="0" builtinId="0"/>
    <cellStyle name="Обычный 2" xfId="2"/>
    <cellStyle name="Финансовый" xfId="1" builtinId="3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="80" zoomScaleNormal="80" workbookViewId="0">
      <selection activeCell="M41" sqref="M41"/>
    </sheetView>
  </sheetViews>
  <sheetFormatPr defaultRowHeight="12.75" x14ac:dyDescent="0.2"/>
  <cols>
    <col min="1" max="1" width="14.7109375" style="3" customWidth="1"/>
    <col min="2" max="2" width="64" style="3" customWidth="1"/>
    <col min="3" max="3" width="9.140625" style="3"/>
    <col min="4" max="4" width="21.5703125" style="3" customWidth="1"/>
    <col min="5" max="5" width="25.5703125" style="3" customWidth="1"/>
    <col min="6" max="6" width="12.85546875" style="3" bestFit="1" customWidth="1"/>
    <col min="7" max="7" width="13.85546875" style="3" bestFit="1" customWidth="1"/>
    <col min="8" max="8" width="15.140625" style="3" customWidth="1"/>
    <col min="9" max="9" width="9.140625" style="3"/>
    <col min="10" max="10" width="16.7109375" style="3" bestFit="1" customWidth="1"/>
    <col min="11" max="11" width="12.85546875" style="3" bestFit="1" customWidth="1"/>
    <col min="12" max="16384" width="9.140625" style="3"/>
  </cols>
  <sheetData>
    <row r="1" spans="1:8" x14ac:dyDescent="0.2">
      <c r="A1" s="1" t="s">
        <v>0</v>
      </c>
      <c r="B1" s="2" t="s">
        <v>1</v>
      </c>
    </row>
    <row r="2" spans="1:8" ht="15.75" x14ac:dyDescent="0.25">
      <c r="A2" s="45" t="s">
        <v>2</v>
      </c>
      <c r="B2" s="46"/>
    </row>
    <row r="3" spans="1:8" ht="15" x14ac:dyDescent="0.25">
      <c r="A3" s="1" t="s">
        <v>121</v>
      </c>
      <c r="B3" s="46"/>
    </row>
    <row r="5" spans="1:8" ht="13.5" thickBot="1" x14ac:dyDescent="0.25">
      <c r="B5" s="47" t="s">
        <v>3</v>
      </c>
      <c r="C5" s="48" t="s">
        <v>4</v>
      </c>
      <c r="D5" s="49">
        <v>44104</v>
      </c>
      <c r="E5" s="50">
        <v>43830</v>
      </c>
    </row>
    <row r="6" spans="1:8" x14ac:dyDescent="0.2">
      <c r="B6" s="5" t="s">
        <v>5</v>
      </c>
      <c r="C6" s="6"/>
      <c r="D6" s="5"/>
      <c r="E6" s="7"/>
    </row>
    <row r="7" spans="1:8" x14ac:dyDescent="0.2">
      <c r="B7" s="5" t="s">
        <v>6</v>
      </c>
      <c r="C7" s="6"/>
      <c r="D7" s="5"/>
      <c r="E7" s="7"/>
    </row>
    <row r="8" spans="1:8" x14ac:dyDescent="0.2">
      <c r="B8" s="5" t="s">
        <v>99</v>
      </c>
      <c r="C8" s="6"/>
      <c r="D8" s="5"/>
      <c r="E8" s="7"/>
    </row>
    <row r="9" spans="1:8" x14ac:dyDescent="0.2">
      <c r="B9" s="7" t="s">
        <v>7</v>
      </c>
      <c r="C9" s="8">
        <v>6</v>
      </c>
      <c r="D9" s="9">
        <v>20468227</v>
      </c>
      <c r="E9" s="51">
        <v>16851207</v>
      </c>
    </row>
    <row r="10" spans="1:8" x14ac:dyDescent="0.2">
      <c r="B10" s="7" t="s">
        <v>8</v>
      </c>
      <c r="C10" s="8"/>
      <c r="D10" s="9">
        <v>279437</v>
      </c>
      <c r="E10" s="51">
        <v>278298</v>
      </c>
    </row>
    <row r="11" spans="1:8" x14ac:dyDescent="0.2">
      <c r="B11" s="31" t="s">
        <v>112</v>
      </c>
      <c r="C11" s="8"/>
      <c r="D11" s="9">
        <v>332142</v>
      </c>
      <c r="E11" s="51">
        <v>377501</v>
      </c>
    </row>
    <row r="12" spans="1:8" ht="13.5" thickBot="1" x14ac:dyDescent="0.25">
      <c r="B12" s="10" t="s">
        <v>9</v>
      </c>
      <c r="C12" s="11">
        <v>9</v>
      </c>
      <c r="D12" s="52">
        <v>139935</v>
      </c>
      <c r="E12" s="53">
        <v>801537</v>
      </c>
    </row>
    <row r="13" spans="1:8" ht="15.75" thickBot="1" x14ac:dyDescent="0.3">
      <c r="B13" s="10"/>
      <c r="C13" s="11"/>
      <c r="D13" s="52">
        <v>21219741</v>
      </c>
      <c r="E13" s="53">
        <v>18308543</v>
      </c>
      <c r="G13" s="28">
        <f>SUM(D9:D12)-D13</f>
        <v>0</v>
      </c>
      <c r="H13" s="28">
        <f>SUM(E9:E12)-E13</f>
        <v>0</v>
      </c>
    </row>
    <row r="14" spans="1:8" x14ac:dyDescent="0.2">
      <c r="B14" s="7" t="s">
        <v>5</v>
      </c>
      <c r="C14" s="8"/>
      <c r="D14" s="54"/>
      <c r="E14" s="55"/>
    </row>
    <row r="15" spans="1:8" x14ac:dyDescent="0.2">
      <c r="B15" s="32" t="s">
        <v>100</v>
      </c>
      <c r="C15" s="6"/>
      <c r="D15" s="54"/>
      <c r="E15" s="56"/>
    </row>
    <row r="16" spans="1:8" x14ac:dyDescent="0.2">
      <c r="B16" s="7" t="s">
        <v>10</v>
      </c>
      <c r="C16" s="8">
        <v>7</v>
      </c>
      <c r="D16" s="9">
        <v>16027825</v>
      </c>
      <c r="E16" s="51">
        <v>16496870</v>
      </c>
    </row>
    <row r="17" spans="2:11" x14ac:dyDescent="0.2">
      <c r="B17" s="7" t="s">
        <v>11</v>
      </c>
      <c r="C17" s="8">
        <v>8</v>
      </c>
      <c r="D17" s="9">
        <v>1740812</v>
      </c>
      <c r="E17" s="51">
        <v>1197048</v>
      </c>
    </row>
    <row r="18" spans="2:11" x14ac:dyDescent="0.2">
      <c r="B18" s="7" t="s">
        <v>12</v>
      </c>
      <c r="C18" s="8">
        <v>9</v>
      </c>
      <c r="D18" s="9">
        <v>2291072</v>
      </c>
      <c r="E18" s="51">
        <v>592639</v>
      </c>
    </row>
    <row r="19" spans="2:11" x14ac:dyDescent="0.2">
      <c r="B19" s="7" t="s">
        <v>13</v>
      </c>
      <c r="C19" s="8"/>
      <c r="D19" s="9">
        <v>104682</v>
      </c>
      <c r="E19" s="51">
        <v>184098</v>
      </c>
    </row>
    <row r="20" spans="2:11" x14ac:dyDescent="0.2">
      <c r="B20" s="31" t="s">
        <v>101</v>
      </c>
      <c r="C20" s="8">
        <v>10</v>
      </c>
      <c r="D20" s="9">
        <v>564267</v>
      </c>
      <c r="E20" s="51">
        <v>2009342</v>
      </c>
    </row>
    <row r="21" spans="2:11" ht="15.75" thickBot="1" x14ac:dyDescent="0.3">
      <c r="B21" s="10" t="s">
        <v>14</v>
      </c>
      <c r="C21" s="11">
        <v>11</v>
      </c>
      <c r="D21" s="52">
        <v>14583148</v>
      </c>
      <c r="E21" s="53">
        <v>15840041</v>
      </c>
      <c r="G21" s="28"/>
      <c r="H21" s="28"/>
    </row>
    <row r="22" spans="2:11" ht="15.75" thickBot="1" x14ac:dyDescent="0.3">
      <c r="B22" s="5"/>
      <c r="C22" s="8"/>
      <c r="D22" s="52">
        <v>35311806</v>
      </c>
      <c r="E22" s="51">
        <v>36320038</v>
      </c>
      <c r="G22" s="28">
        <f>SUM(D16:D21)-D22</f>
        <v>0</v>
      </c>
      <c r="H22" s="28">
        <f>SUM(E16:E21)-E22</f>
        <v>0</v>
      </c>
    </row>
    <row r="23" spans="2:11" ht="15.75" thickBot="1" x14ac:dyDescent="0.3">
      <c r="B23" s="57" t="s">
        <v>15</v>
      </c>
      <c r="C23" s="58"/>
      <c r="D23" s="59">
        <v>56531547</v>
      </c>
      <c r="E23" s="60">
        <v>54628581</v>
      </c>
      <c r="G23" s="28">
        <f>D13+D22-D23</f>
        <v>0</v>
      </c>
      <c r="H23" s="28">
        <f>E13+E22-E23</f>
        <v>0</v>
      </c>
      <c r="J23" s="25"/>
      <c r="K23" s="25"/>
    </row>
    <row r="24" spans="2:11" ht="15.75" thickTop="1" x14ac:dyDescent="0.25">
      <c r="B24" s="5" t="s">
        <v>5</v>
      </c>
      <c r="C24" s="6"/>
      <c r="D24" s="54"/>
      <c r="E24" s="55"/>
      <c r="G24" s="28"/>
      <c r="H24" s="28"/>
      <c r="J24" s="24"/>
      <c r="K24" s="24"/>
    </row>
    <row r="25" spans="2:11" ht="15" x14ac:dyDescent="0.25">
      <c r="B25" s="5" t="s">
        <v>16</v>
      </c>
      <c r="C25" s="6"/>
      <c r="D25" s="54"/>
      <c r="E25" s="56"/>
      <c r="G25" s="28"/>
      <c r="H25" s="28"/>
    </row>
    <row r="26" spans="2:11" ht="15" x14ac:dyDescent="0.25">
      <c r="B26" s="7" t="s">
        <v>17</v>
      </c>
      <c r="C26" s="8">
        <v>12</v>
      </c>
      <c r="D26" s="9">
        <v>900000</v>
      </c>
      <c r="E26" s="51">
        <v>900000</v>
      </c>
      <c r="G26" s="28"/>
      <c r="H26" s="28"/>
    </row>
    <row r="27" spans="2:11" ht="15" x14ac:dyDescent="0.25">
      <c r="B27" s="7" t="s">
        <v>18</v>
      </c>
      <c r="C27" s="8">
        <v>12</v>
      </c>
      <c r="D27" s="9">
        <v>180000</v>
      </c>
      <c r="E27" s="51">
        <v>180000</v>
      </c>
      <c r="G27" s="28"/>
      <c r="H27" s="28"/>
    </row>
    <row r="28" spans="2:11" ht="15" x14ac:dyDescent="0.25">
      <c r="B28" s="7" t="s">
        <v>19</v>
      </c>
      <c r="C28" s="8"/>
      <c r="D28" s="9">
        <v>364562</v>
      </c>
      <c r="E28" s="51">
        <v>376697</v>
      </c>
      <c r="G28" s="28"/>
      <c r="H28" s="28"/>
    </row>
    <row r="29" spans="2:11" ht="15.75" thickBot="1" x14ac:dyDescent="0.3">
      <c r="B29" s="10" t="s">
        <v>20</v>
      </c>
      <c r="C29" s="11"/>
      <c r="D29" s="52">
        <v>47275144</v>
      </c>
      <c r="E29" s="53">
        <v>44294676</v>
      </c>
      <c r="F29" s="21"/>
      <c r="G29" s="28"/>
      <c r="H29" s="28"/>
    </row>
    <row r="30" spans="2:11" ht="23.25" customHeight="1" x14ac:dyDescent="0.25">
      <c r="B30" s="5" t="s">
        <v>21</v>
      </c>
      <c r="C30" s="8"/>
      <c r="D30" s="9">
        <v>48719706</v>
      </c>
      <c r="E30" s="51">
        <v>45751373</v>
      </c>
      <c r="G30" s="28">
        <f>SUM(D26:D29)-D30</f>
        <v>0</v>
      </c>
      <c r="H30" s="28">
        <f>SUM(E26:E29)-E30</f>
        <v>0</v>
      </c>
    </row>
    <row r="31" spans="2:11" ht="26.25" customHeight="1" x14ac:dyDescent="0.25">
      <c r="B31" s="5" t="s">
        <v>5</v>
      </c>
      <c r="C31" s="8"/>
      <c r="D31" s="54"/>
      <c r="E31" s="56"/>
      <c r="G31" s="28"/>
      <c r="H31" s="28"/>
    </row>
    <row r="32" spans="2:11" ht="15.75" thickBot="1" x14ac:dyDescent="0.3">
      <c r="B32" s="12" t="s">
        <v>23</v>
      </c>
      <c r="C32" s="11"/>
      <c r="D32" s="52">
        <v>48719706</v>
      </c>
      <c r="E32" s="52">
        <v>45751373</v>
      </c>
      <c r="G32" s="28">
        <f>D30-D32</f>
        <v>0</v>
      </c>
      <c r="H32" s="28">
        <f>E30-E32</f>
        <v>0</v>
      </c>
    </row>
    <row r="34" spans="2:11" ht="15" x14ac:dyDescent="0.25">
      <c r="B34" s="5" t="s">
        <v>5</v>
      </c>
      <c r="C34" s="8"/>
      <c r="D34" s="54"/>
      <c r="E34" s="55"/>
      <c r="G34" s="28"/>
      <c r="H34" s="28"/>
    </row>
    <row r="35" spans="2:11" ht="15" x14ac:dyDescent="0.25">
      <c r="B35" s="5" t="s">
        <v>24</v>
      </c>
      <c r="C35" s="8"/>
      <c r="D35" s="54"/>
      <c r="E35" s="56"/>
      <c r="G35" s="28"/>
      <c r="H35" s="9"/>
    </row>
    <row r="36" spans="2:11" ht="15" x14ac:dyDescent="0.25">
      <c r="B36" s="61" t="s">
        <v>113</v>
      </c>
      <c r="C36" s="8">
        <v>13</v>
      </c>
      <c r="D36" s="9">
        <v>1805552</v>
      </c>
      <c r="E36" s="51">
        <v>1730996</v>
      </c>
      <c r="G36" s="28"/>
      <c r="H36" s="28"/>
    </row>
    <row r="37" spans="2:11" ht="15" x14ac:dyDescent="0.25">
      <c r="B37" s="61" t="s">
        <v>25</v>
      </c>
      <c r="C37" s="8"/>
      <c r="D37" s="9">
        <v>1139482</v>
      </c>
      <c r="E37" s="51">
        <v>1139491</v>
      </c>
      <c r="G37" s="28"/>
      <c r="H37" s="28"/>
    </row>
    <row r="38" spans="2:11" ht="15" x14ac:dyDescent="0.25">
      <c r="B38" s="61" t="s">
        <v>26</v>
      </c>
      <c r="C38" s="8">
        <v>17</v>
      </c>
      <c r="D38" s="9">
        <v>39546</v>
      </c>
      <c r="E38" s="51">
        <v>39547</v>
      </c>
      <c r="G38" s="28"/>
      <c r="H38" s="28"/>
      <c r="I38" s="9"/>
    </row>
    <row r="39" spans="2:11" ht="15" x14ac:dyDescent="0.25">
      <c r="B39" s="62" t="s">
        <v>102</v>
      </c>
      <c r="C39" s="63">
        <v>14</v>
      </c>
      <c r="D39" s="64">
        <v>719658</v>
      </c>
      <c r="E39" s="65">
        <v>685895</v>
      </c>
      <c r="G39" s="28"/>
      <c r="H39" s="28"/>
    </row>
    <row r="40" spans="2:11" ht="15.75" thickBot="1" x14ac:dyDescent="0.3">
      <c r="B40" s="33" t="s">
        <v>110</v>
      </c>
      <c r="C40" s="11"/>
      <c r="D40" s="52">
        <v>239259</v>
      </c>
      <c r="E40" s="53">
        <v>281204</v>
      </c>
      <c r="G40" s="28"/>
      <c r="H40" s="28"/>
    </row>
    <row r="41" spans="2:11" ht="15.75" thickBot="1" x14ac:dyDescent="0.3">
      <c r="B41" s="10"/>
      <c r="C41" s="11"/>
      <c r="D41" s="52">
        <v>3943497</v>
      </c>
      <c r="E41" s="53">
        <v>3877133</v>
      </c>
      <c r="G41" s="28">
        <f>SUM(D36:D40)-D41</f>
        <v>0</v>
      </c>
      <c r="H41" s="28">
        <f>SUM(E36:E40)-E41</f>
        <v>0</v>
      </c>
    </row>
    <row r="42" spans="2:11" ht="15" x14ac:dyDescent="0.25">
      <c r="B42" s="7" t="s">
        <v>5</v>
      </c>
      <c r="C42" s="6"/>
      <c r="D42" s="54"/>
      <c r="E42" s="56"/>
      <c r="G42" s="28"/>
      <c r="H42" s="28"/>
    </row>
    <row r="43" spans="2:11" ht="15" x14ac:dyDescent="0.25">
      <c r="B43" s="5" t="s">
        <v>27</v>
      </c>
      <c r="C43" s="6"/>
      <c r="D43" s="54"/>
      <c r="E43" s="56"/>
      <c r="G43" s="28"/>
      <c r="H43" s="28"/>
    </row>
    <row r="44" spans="2:11" ht="15" x14ac:dyDescent="0.25">
      <c r="B44" s="61" t="s">
        <v>28</v>
      </c>
      <c r="C44" s="8">
        <v>13</v>
      </c>
      <c r="D44" s="9">
        <v>151692</v>
      </c>
      <c r="E44" s="51">
        <v>760923</v>
      </c>
      <c r="G44" s="28"/>
      <c r="H44" s="28"/>
    </row>
    <row r="45" spans="2:11" ht="15" x14ac:dyDescent="0.25">
      <c r="B45" s="61" t="s">
        <v>29</v>
      </c>
      <c r="C45" s="8">
        <v>15</v>
      </c>
      <c r="D45" s="9">
        <v>1841428</v>
      </c>
      <c r="E45" s="51">
        <v>2126803</v>
      </c>
      <c r="G45" s="28"/>
      <c r="H45" s="28"/>
    </row>
    <row r="46" spans="2:11" ht="15" x14ac:dyDescent="0.25">
      <c r="B46" s="61" t="s">
        <v>30</v>
      </c>
      <c r="C46" s="8"/>
      <c r="D46" s="9">
        <v>91421</v>
      </c>
      <c r="E46" s="51">
        <v>328262</v>
      </c>
      <c r="G46" s="28"/>
      <c r="H46" s="28"/>
    </row>
    <row r="47" spans="2:11" ht="15" x14ac:dyDescent="0.25">
      <c r="B47" s="66" t="s">
        <v>102</v>
      </c>
      <c r="C47" s="63">
        <v>14</v>
      </c>
      <c r="D47" s="64">
        <v>74526</v>
      </c>
      <c r="E47" s="65">
        <v>65976</v>
      </c>
      <c r="F47" s="29"/>
      <c r="G47" s="30"/>
      <c r="H47" s="30"/>
    </row>
    <row r="48" spans="2:11" s="29" customFormat="1" ht="15" x14ac:dyDescent="0.25">
      <c r="B48" s="7" t="s">
        <v>26</v>
      </c>
      <c r="C48" s="8">
        <v>17</v>
      </c>
      <c r="D48" s="9">
        <v>7508</v>
      </c>
      <c r="E48" s="51">
        <v>7508</v>
      </c>
      <c r="F48" s="3"/>
      <c r="G48" s="28"/>
      <c r="H48" s="28"/>
      <c r="K48" s="36"/>
    </row>
    <row r="49" spans="2:8" ht="15" x14ac:dyDescent="0.25">
      <c r="B49" s="61" t="s">
        <v>31</v>
      </c>
      <c r="C49" s="8">
        <v>16</v>
      </c>
      <c r="D49" s="9">
        <v>1511041</v>
      </c>
      <c r="E49" s="51">
        <v>1595952</v>
      </c>
      <c r="G49" s="28"/>
      <c r="H49" s="28"/>
    </row>
    <row r="50" spans="2:8" ht="15" x14ac:dyDescent="0.25">
      <c r="B50" s="34" t="s">
        <v>111</v>
      </c>
      <c r="C50" s="8"/>
      <c r="D50" s="9">
        <v>123346</v>
      </c>
      <c r="E50" s="51">
        <v>114651</v>
      </c>
      <c r="G50" s="28"/>
      <c r="H50" s="28"/>
    </row>
    <row r="51" spans="2:8" ht="13.5" thickBot="1" x14ac:dyDescent="0.25">
      <c r="B51" s="3" t="s">
        <v>117</v>
      </c>
      <c r="D51" s="9">
        <v>67382</v>
      </c>
      <c r="E51" s="51">
        <v>0</v>
      </c>
    </row>
    <row r="52" spans="2:8" ht="15.75" thickBot="1" x14ac:dyDescent="0.3">
      <c r="B52" s="67"/>
      <c r="C52" s="68"/>
      <c r="D52" s="69">
        <v>3868344</v>
      </c>
      <c r="E52" s="70">
        <v>5000075</v>
      </c>
      <c r="G52" s="28">
        <f>SUM(D44:D51)-D52</f>
        <v>0</v>
      </c>
      <c r="H52" s="28">
        <f>SUM(E44:E51)-E52</f>
        <v>0</v>
      </c>
    </row>
    <row r="53" spans="2:8" ht="15.75" thickBot="1" x14ac:dyDescent="0.3">
      <c r="B53" s="12" t="s">
        <v>32</v>
      </c>
      <c r="C53" s="11"/>
      <c r="D53" s="52">
        <v>7811841</v>
      </c>
      <c r="E53" s="53">
        <v>8877208</v>
      </c>
      <c r="G53" s="28">
        <f>D41+D52-D53</f>
        <v>0</v>
      </c>
      <c r="H53" s="28">
        <f>E41+E52-E53</f>
        <v>0</v>
      </c>
    </row>
    <row r="54" spans="2:8" ht="15.75" thickBot="1" x14ac:dyDescent="0.3">
      <c r="B54" s="13" t="s">
        <v>33</v>
      </c>
      <c r="C54" s="14"/>
      <c r="D54" s="71">
        <v>56531547</v>
      </c>
      <c r="E54" s="72">
        <v>54628581</v>
      </c>
      <c r="G54" s="28">
        <f>D32+D53-D54</f>
        <v>0</v>
      </c>
      <c r="H54" s="28">
        <f>E32+E53-E54</f>
        <v>0</v>
      </c>
    </row>
    <row r="55" spans="2:8" ht="13.5" thickTop="1" x14ac:dyDescent="0.2">
      <c r="D55" s="21">
        <f>D23-D54</f>
        <v>0</v>
      </c>
      <c r="E55" s="21">
        <f>E23-E54</f>
        <v>0</v>
      </c>
    </row>
    <row r="56" spans="2:8" x14ac:dyDescent="0.2">
      <c r="B56" s="3" t="s">
        <v>90</v>
      </c>
      <c r="D56" s="37">
        <v>13456</v>
      </c>
      <c r="E56" s="73">
        <v>12631</v>
      </c>
    </row>
    <row r="57" spans="2:8" x14ac:dyDescent="0.2">
      <c r="D57" s="21"/>
      <c r="E57" s="21"/>
    </row>
    <row r="58" spans="2:8" x14ac:dyDescent="0.2">
      <c r="D58" s="21"/>
      <c r="E58" s="21"/>
    </row>
    <row r="59" spans="2:8" x14ac:dyDescent="0.2">
      <c r="D59" s="21"/>
      <c r="E59" s="21"/>
      <c r="F59" s="21"/>
    </row>
    <row r="60" spans="2:8" x14ac:dyDescent="0.2">
      <c r="D60" s="21"/>
      <c r="E60" s="24"/>
    </row>
    <row r="61" spans="2:8" x14ac:dyDescent="0.2">
      <c r="D61" s="24"/>
      <c r="E61" s="24"/>
    </row>
  </sheetData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0" zoomScale="80" zoomScaleNormal="80" workbookViewId="0">
      <selection activeCell="G19" sqref="G19"/>
    </sheetView>
  </sheetViews>
  <sheetFormatPr defaultRowHeight="15" x14ac:dyDescent="0.25"/>
  <cols>
    <col min="1" max="1" width="15.85546875" style="4" customWidth="1"/>
    <col min="2" max="2" width="65.140625" style="4" customWidth="1"/>
    <col min="3" max="3" width="9.28515625" style="4" customWidth="1"/>
    <col min="4" max="4" width="21.7109375" style="4" customWidth="1"/>
    <col min="5" max="5" width="17" style="4" customWidth="1"/>
    <col min="6" max="6" width="9.140625" style="4"/>
    <col min="7" max="8" width="15.85546875" style="4" bestFit="1" customWidth="1"/>
    <col min="9" max="16384" width="9.140625" style="4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5" t="s">
        <v>55</v>
      </c>
      <c r="B2" s="46"/>
    </row>
    <row r="3" spans="1:8" x14ac:dyDescent="0.25">
      <c r="A3" s="1" t="s">
        <v>122</v>
      </c>
      <c r="B3" s="46"/>
    </row>
    <row r="5" spans="1:8" ht="15.75" thickBot="1" x14ac:dyDescent="0.3">
      <c r="B5" s="47" t="s">
        <v>3</v>
      </c>
      <c r="C5" s="48" t="s">
        <v>4</v>
      </c>
      <c r="D5" s="49">
        <v>44104</v>
      </c>
      <c r="E5" s="43">
        <v>43738</v>
      </c>
    </row>
    <row r="6" spans="1:8" x14ac:dyDescent="0.25">
      <c r="B6" s="7" t="s">
        <v>5</v>
      </c>
      <c r="C6" s="6"/>
      <c r="D6" s="5"/>
      <c r="E6" s="7"/>
    </row>
    <row r="7" spans="1:8" x14ac:dyDescent="0.25">
      <c r="B7" s="7" t="s">
        <v>34</v>
      </c>
      <c r="C7" s="8">
        <v>18</v>
      </c>
      <c r="D7" s="74">
        <v>42860234</v>
      </c>
      <c r="E7" s="75">
        <v>44036812</v>
      </c>
    </row>
    <row r="8" spans="1:8" ht="15.75" thickBot="1" x14ac:dyDescent="0.3">
      <c r="B8" s="10" t="s">
        <v>35</v>
      </c>
      <c r="C8" s="11">
        <v>19</v>
      </c>
      <c r="D8" s="76">
        <v>-31371267</v>
      </c>
      <c r="E8" s="77">
        <v>-33969187</v>
      </c>
    </row>
    <row r="9" spans="1:8" x14ac:dyDescent="0.25">
      <c r="B9" s="5" t="s">
        <v>36</v>
      </c>
      <c r="C9" s="8"/>
      <c r="D9" s="78">
        <v>11488967</v>
      </c>
      <c r="E9" s="79">
        <v>10067625</v>
      </c>
      <c r="G9" s="28">
        <f>SUM(D7:D8)-D9</f>
        <v>0</v>
      </c>
      <c r="H9" s="28">
        <f>SUM(E7:E8)-E9</f>
        <v>0</v>
      </c>
    </row>
    <row r="10" spans="1:8" x14ac:dyDescent="0.25">
      <c r="B10" s="4" t="s">
        <v>5</v>
      </c>
      <c r="C10" s="6"/>
      <c r="D10" s="74"/>
      <c r="E10" s="23"/>
      <c r="G10" s="28"/>
      <c r="H10" s="28"/>
    </row>
    <row r="11" spans="1:8" x14ac:dyDescent="0.25">
      <c r="B11" s="7" t="s">
        <v>37</v>
      </c>
      <c r="C11" s="8">
        <v>20</v>
      </c>
      <c r="D11" s="76">
        <v>-2477242</v>
      </c>
      <c r="E11" s="77">
        <v>-2325544</v>
      </c>
      <c r="G11" s="28"/>
      <c r="H11" s="28"/>
    </row>
    <row r="12" spans="1:8" x14ac:dyDescent="0.25">
      <c r="B12" s="7" t="s">
        <v>38</v>
      </c>
      <c r="C12" s="8">
        <v>21</v>
      </c>
      <c r="D12" s="76">
        <v>-3007984</v>
      </c>
      <c r="E12" s="77">
        <v>-2639273</v>
      </c>
      <c r="G12" s="28"/>
      <c r="H12" s="28"/>
    </row>
    <row r="13" spans="1:8" x14ac:dyDescent="0.25">
      <c r="B13" s="7" t="s">
        <v>39</v>
      </c>
      <c r="C13" s="8">
        <v>23</v>
      </c>
      <c r="D13" s="76">
        <v>479367</v>
      </c>
      <c r="E13" s="77">
        <v>614117</v>
      </c>
      <c r="G13" s="28"/>
      <c r="H13" s="28"/>
    </row>
    <row r="14" spans="1:8" ht="15.75" thickBot="1" x14ac:dyDescent="0.3">
      <c r="B14" s="4" t="s">
        <v>89</v>
      </c>
      <c r="D14" s="76">
        <v>-278369</v>
      </c>
      <c r="E14" s="77">
        <v>-250299</v>
      </c>
      <c r="G14" s="28"/>
      <c r="H14" s="28"/>
    </row>
    <row r="15" spans="1:8" x14ac:dyDescent="0.25">
      <c r="B15" s="15" t="s">
        <v>40</v>
      </c>
      <c r="C15" s="16"/>
      <c r="D15" s="78">
        <v>6204739</v>
      </c>
      <c r="E15" s="79">
        <v>5466626</v>
      </c>
      <c r="G15" s="28">
        <f>SUM(D9:D14)-D15</f>
        <v>0</v>
      </c>
      <c r="H15" s="28">
        <f>SUM(E9:E14)-E15</f>
        <v>0</v>
      </c>
    </row>
    <row r="16" spans="1:8" x14ac:dyDescent="0.25">
      <c r="B16" s="7" t="s">
        <v>5</v>
      </c>
      <c r="C16" s="6"/>
      <c r="D16" s="76"/>
      <c r="E16" s="76"/>
      <c r="G16" s="28"/>
      <c r="H16" s="28"/>
    </row>
    <row r="17" spans="2:8" x14ac:dyDescent="0.25">
      <c r="B17" s="7" t="s">
        <v>41</v>
      </c>
      <c r="C17" s="8">
        <v>22</v>
      </c>
      <c r="D17" s="76">
        <v>-236415</v>
      </c>
      <c r="E17" s="77">
        <v>-134309</v>
      </c>
      <c r="G17" s="28"/>
      <c r="H17" s="28"/>
    </row>
    <row r="18" spans="2:8" x14ac:dyDescent="0.25">
      <c r="B18" s="7" t="s">
        <v>42</v>
      </c>
      <c r="C18" s="8">
        <v>22</v>
      </c>
      <c r="D18" s="76">
        <v>973578</v>
      </c>
      <c r="E18" s="77">
        <v>422788</v>
      </c>
      <c r="G18" s="28"/>
      <c r="H18" s="28"/>
    </row>
    <row r="19" spans="2:8" ht="15.75" thickBot="1" x14ac:dyDescent="0.3">
      <c r="B19" s="7" t="s">
        <v>97</v>
      </c>
      <c r="C19" s="8"/>
      <c r="D19" s="76">
        <v>-90969</v>
      </c>
      <c r="E19" s="77">
        <v>22010</v>
      </c>
      <c r="G19" s="28"/>
      <c r="H19" s="28"/>
    </row>
    <row r="20" spans="2:8" x14ac:dyDescent="0.25">
      <c r="B20" s="15" t="s">
        <v>43</v>
      </c>
      <c r="C20" s="16"/>
      <c r="D20" s="78">
        <v>6850933</v>
      </c>
      <c r="E20" s="79">
        <v>5777115</v>
      </c>
      <c r="G20" s="28">
        <f>SUM(D15:D19)-D20</f>
        <v>0</v>
      </c>
      <c r="H20" s="28">
        <f>SUM(E15:E19)-E20</f>
        <v>0</v>
      </c>
    </row>
    <row r="21" spans="2:8" x14ac:dyDescent="0.25">
      <c r="B21" s="7" t="s">
        <v>5</v>
      </c>
      <c r="C21" s="6"/>
      <c r="D21" s="76"/>
      <c r="E21" s="76"/>
      <c r="G21" s="28"/>
      <c r="H21" s="28"/>
    </row>
    <row r="22" spans="2:8" ht="15.75" thickBot="1" x14ac:dyDescent="0.3">
      <c r="B22" s="10" t="s">
        <v>44</v>
      </c>
      <c r="C22" s="11">
        <v>24</v>
      </c>
      <c r="D22" s="80">
        <v>-1501665</v>
      </c>
      <c r="E22" s="81">
        <v>-1220904</v>
      </c>
      <c r="G22" s="28"/>
      <c r="H22" s="28"/>
    </row>
    <row r="23" spans="2:8" ht="15.75" thickBot="1" x14ac:dyDescent="0.3">
      <c r="B23" s="12" t="s">
        <v>45</v>
      </c>
      <c r="C23" s="11"/>
      <c r="D23" s="82">
        <v>5349268</v>
      </c>
      <c r="E23" s="83">
        <v>4556211</v>
      </c>
      <c r="G23" s="28">
        <f>SUM(D20:D22)-D23</f>
        <v>0</v>
      </c>
      <c r="H23" s="28">
        <f>SUM(E20:E22)-E23</f>
        <v>0</v>
      </c>
    </row>
    <row r="24" spans="2:8" x14ac:dyDescent="0.25">
      <c r="B24" s="7" t="s">
        <v>5</v>
      </c>
      <c r="C24" s="6"/>
      <c r="D24" s="76"/>
      <c r="E24" s="76"/>
      <c r="G24" s="28"/>
      <c r="H24" s="28"/>
    </row>
    <row r="25" spans="2:8" x14ac:dyDescent="0.25">
      <c r="B25" s="5" t="s">
        <v>46</v>
      </c>
      <c r="C25" s="6"/>
      <c r="D25" s="76"/>
      <c r="E25" s="76"/>
      <c r="G25" s="28"/>
      <c r="H25" s="28"/>
    </row>
    <row r="26" spans="2:8" x14ac:dyDescent="0.25">
      <c r="B26" s="7" t="s">
        <v>47</v>
      </c>
      <c r="C26" s="6"/>
      <c r="D26" s="76">
        <v>5349268</v>
      </c>
      <c r="E26" s="77">
        <v>4556211</v>
      </c>
      <c r="G26" s="28"/>
      <c r="H26" s="28"/>
    </row>
    <row r="27" spans="2:8" x14ac:dyDescent="0.25">
      <c r="B27" s="5" t="s">
        <v>5</v>
      </c>
      <c r="C27" s="6"/>
      <c r="D27" s="74"/>
      <c r="E27" s="74"/>
      <c r="G27" s="28"/>
      <c r="H27" s="28"/>
    </row>
    <row r="29" spans="2:8" ht="38.25" x14ac:dyDescent="0.25">
      <c r="B29" s="5" t="s">
        <v>48</v>
      </c>
      <c r="C29" s="6"/>
      <c r="D29" s="74"/>
      <c r="E29" s="74"/>
      <c r="G29" s="28"/>
      <c r="H29" s="28"/>
    </row>
    <row r="30" spans="2:8" ht="26.25" thickBot="1" x14ac:dyDescent="0.3">
      <c r="B30" s="7" t="s">
        <v>49</v>
      </c>
      <c r="C30" s="6"/>
      <c r="D30" s="74">
        <v>-12135</v>
      </c>
      <c r="E30" s="75">
        <v>9971</v>
      </c>
      <c r="G30" s="28"/>
      <c r="H30" s="28"/>
    </row>
    <row r="31" spans="2:8" ht="26.25" thickBot="1" x14ac:dyDescent="0.3">
      <c r="B31" s="17" t="s">
        <v>50</v>
      </c>
      <c r="C31" s="18"/>
      <c r="D31" s="84">
        <v>-12135</v>
      </c>
      <c r="E31" s="85">
        <v>9971</v>
      </c>
      <c r="G31" s="28"/>
      <c r="H31" s="28"/>
    </row>
    <row r="32" spans="2:8" ht="15.75" thickBot="1" x14ac:dyDescent="0.3">
      <c r="B32" s="13" t="s">
        <v>51</v>
      </c>
      <c r="C32" s="19"/>
      <c r="D32" s="86">
        <v>5337133</v>
      </c>
      <c r="E32" s="87">
        <v>4566182</v>
      </c>
      <c r="G32" s="28">
        <f>D23+D31-D32</f>
        <v>0</v>
      </c>
      <c r="H32" s="28">
        <f>E23+E31-E32</f>
        <v>0</v>
      </c>
    </row>
    <row r="33" spans="2:8" ht="15.75" thickTop="1" x14ac:dyDescent="0.25">
      <c r="B33" s="7" t="s">
        <v>5</v>
      </c>
      <c r="C33" s="6"/>
      <c r="D33" s="74"/>
      <c r="E33" s="74"/>
      <c r="G33" s="28"/>
      <c r="H33" s="28"/>
    </row>
    <row r="34" spans="2:8" x14ac:dyDescent="0.25">
      <c r="B34" s="5" t="s">
        <v>52</v>
      </c>
      <c r="C34" s="6"/>
      <c r="D34" s="74"/>
      <c r="E34" s="74"/>
      <c r="G34" s="28"/>
      <c r="H34" s="28"/>
    </row>
    <row r="35" spans="2:8" x14ac:dyDescent="0.25">
      <c r="B35" s="38" t="s">
        <v>47</v>
      </c>
      <c r="C35" s="39"/>
      <c r="D35" s="88">
        <v>5337133</v>
      </c>
      <c r="E35" s="89">
        <v>4566182</v>
      </c>
      <c r="G35" s="28"/>
      <c r="H35" s="28"/>
    </row>
    <row r="36" spans="2:8" ht="15.75" thickBot="1" x14ac:dyDescent="0.3">
      <c r="B36" s="20"/>
      <c r="C36" s="19"/>
      <c r="D36" s="86">
        <v>5337133</v>
      </c>
      <c r="E36" s="87">
        <v>4566182</v>
      </c>
      <c r="G36" s="28">
        <f>D35-D36</f>
        <v>0</v>
      </c>
      <c r="H36" s="28">
        <f>E35-E36</f>
        <v>0</v>
      </c>
    </row>
    <row r="37" spans="2:8" ht="15.75" thickTop="1" x14ac:dyDescent="0.25"/>
    <row r="38" spans="2:8" x14ac:dyDescent="0.25">
      <c r="B38" s="7" t="s">
        <v>5</v>
      </c>
      <c r="C38" s="6"/>
      <c r="D38" s="74"/>
      <c r="E38" s="74"/>
      <c r="G38" s="28">
        <f>D32-D36</f>
        <v>0</v>
      </c>
      <c r="H38" s="28">
        <f>E32-E36</f>
        <v>0</v>
      </c>
    </row>
    <row r="39" spans="2:8" x14ac:dyDescent="0.25">
      <c r="B39" s="5" t="s">
        <v>53</v>
      </c>
      <c r="C39" s="6"/>
      <c r="D39" s="76"/>
      <c r="E39" s="76"/>
      <c r="G39" s="28"/>
      <c r="H39" s="28"/>
    </row>
    <row r="40" spans="2:8" ht="39" thickBot="1" x14ac:dyDescent="0.3">
      <c r="B40" s="20" t="s">
        <v>54</v>
      </c>
      <c r="C40" s="14">
        <v>12</v>
      </c>
      <c r="D40" s="90">
        <v>1486</v>
      </c>
      <c r="E40" s="91">
        <v>1266</v>
      </c>
      <c r="G40" s="28">
        <f>D26/3600-D40</f>
        <v>-9.2222222222289929E-2</v>
      </c>
      <c r="H40" s="28">
        <f>E26/3600-E40</f>
        <v>-0.38583333333326664</v>
      </c>
    </row>
    <row r="41" spans="2:8" ht="15.75" thickTop="1" x14ac:dyDescent="0.25"/>
  </sheetData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0" zoomScaleNormal="80" workbookViewId="0">
      <selection activeCell="L43" sqref="L43"/>
    </sheetView>
  </sheetViews>
  <sheetFormatPr defaultRowHeight="15" x14ac:dyDescent="0.25"/>
  <cols>
    <col min="1" max="1" width="13" style="4" customWidth="1"/>
    <col min="2" max="2" width="29.7109375" style="4" customWidth="1"/>
    <col min="3" max="3" width="15.85546875" style="4" customWidth="1"/>
    <col min="4" max="4" width="12.28515625" style="4" customWidth="1"/>
    <col min="5" max="5" width="14.5703125" style="4" customWidth="1"/>
    <col min="6" max="6" width="13.7109375" style="4" customWidth="1"/>
    <col min="7" max="7" width="15.140625" style="4" bestFit="1" customWidth="1"/>
    <col min="8" max="8" width="14.5703125" style="4" customWidth="1"/>
    <col min="9" max="9" width="15.140625" style="4" bestFit="1" customWidth="1"/>
    <col min="10" max="10" width="9.140625" style="4"/>
    <col min="11" max="11" width="13" style="4" bestFit="1" customWidth="1"/>
    <col min="12" max="12" width="14.28515625" style="4" bestFit="1" customWidth="1"/>
    <col min="13" max="16384" width="9.140625" style="4"/>
  </cols>
  <sheetData>
    <row r="1" spans="1:14" x14ac:dyDescent="0.25">
      <c r="A1" s="1" t="s">
        <v>0</v>
      </c>
      <c r="B1" s="2" t="s">
        <v>1</v>
      </c>
    </row>
    <row r="2" spans="1:14" ht="15.75" x14ac:dyDescent="0.25">
      <c r="A2" s="45" t="s">
        <v>56</v>
      </c>
      <c r="B2" s="46"/>
      <c r="J2" s="106"/>
      <c r="K2" s="106"/>
      <c r="L2" s="106"/>
      <c r="M2" s="106"/>
      <c r="N2" s="106"/>
    </row>
    <row r="3" spans="1:14" x14ac:dyDescent="0.25">
      <c r="A3" s="1" t="s">
        <v>122</v>
      </c>
      <c r="B3" s="46"/>
      <c r="J3" s="106"/>
      <c r="K3" s="106"/>
      <c r="L3" s="106"/>
      <c r="M3" s="106"/>
      <c r="N3" s="106"/>
    </row>
    <row r="4" spans="1:14" x14ac:dyDescent="0.25">
      <c r="J4" s="106"/>
      <c r="K4" s="106"/>
      <c r="L4" s="106"/>
      <c r="M4" s="106"/>
      <c r="N4" s="106"/>
    </row>
    <row r="5" spans="1:14" ht="15.75" customHeight="1" thickBot="1" x14ac:dyDescent="0.3">
      <c r="B5" s="92"/>
      <c r="C5" s="93" t="s">
        <v>57</v>
      </c>
      <c r="D5" s="93"/>
      <c r="E5" s="93"/>
      <c r="F5" s="93"/>
      <c r="G5" s="93"/>
      <c r="H5" s="94"/>
      <c r="I5" s="94"/>
      <c r="J5" s="106"/>
      <c r="K5" s="106"/>
      <c r="L5" s="106"/>
      <c r="M5" s="106"/>
      <c r="N5" s="106"/>
    </row>
    <row r="6" spans="1:14" ht="38.25" x14ac:dyDescent="0.25">
      <c r="B6" s="95" t="s">
        <v>3</v>
      </c>
      <c r="C6" s="96" t="s">
        <v>17</v>
      </c>
      <c r="D6" s="96" t="s">
        <v>18</v>
      </c>
      <c r="E6" s="97" t="s">
        <v>96</v>
      </c>
      <c r="F6" s="97" t="s">
        <v>95</v>
      </c>
      <c r="G6" s="96" t="s">
        <v>60</v>
      </c>
      <c r="H6" s="98" t="s">
        <v>22</v>
      </c>
      <c r="I6" s="54" t="s">
        <v>60</v>
      </c>
      <c r="J6" s="106"/>
      <c r="K6" s="106"/>
      <c r="L6" s="106"/>
      <c r="M6" s="106"/>
      <c r="N6" s="106"/>
    </row>
    <row r="7" spans="1:14" ht="15.75" thickBot="1" x14ac:dyDescent="0.3">
      <c r="B7" s="99"/>
      <c r="C7" s="100"/>
      <c r="D7" s="100"/>
      <c r="E7" s="101" t="s">
        <v>58</v>
      </c>
      <c r="F7" s="101" t="s">
        <v>59</v>
      </c>
      <c r="G7" s="100"/>
      <c r="H7" s="100"/>
      <c r="I7" s="101" t="s">
        <v>61</v>
      </c>
      <c r="J7" s="106"/>
      <c r="K7" s="106"/>
      <c r="L7" s="106"/>
      <c r="M7" s="106"/>
      <c r="N7" s="106"/>
    </row>
    <row r="8" spans="1:14" x14ac:dyDescent="0.25">
      <c r="B8" s="5" t="s">
        <v>5</v>
      </c>
      <c r="C8" s="7"/>
      <c r="D8" s="7"/>
      <c r="E8" s="7"/>
      <c r="F8" s="7"/>
      <c r="G8" s="7"/>
      <c r="H8" s="7"/>
      <c r="I8" s="7"/>
      <c r="J8" s="106"/>
      <c r="K8" s="106"/>
      <c r="L8" s="106"/>
      <c r="M8" s="106"/>
      <c r="N8" s="106"/>
    </row>
    <row r="9" spans="1:14" x14ac:dyDescent="0.25">
      <c r="B9" s="92"/>
      <c r="C9" s="92" t="s">
        <v>93</v>
      </c>
      <c r="D9" s="92" t="s">
        <v>93</v>
      </c>
      <c r="E9" s="92" t="s">
        <v>93</v>
      </c>
      <c r="F9" s="92"/>
      <c r="G9" s="7"/>
      <c r="H9" s="7"/>
      <c r="I9" s="7"/>
      <c r="J9" s="106"/>
      <c r="K9" s="106"/>
      <c r="L9" s="106"/>
      <c r="M9" s="106"/>
      <c r="N9" s="106"/>
    </row>
    <row r="10" spans="1:14" ht="15.75" thickBot="1" x14ac:dyDescent="0.3">
      <c r="B10" s="12" t="s">
        <v>114</v>
      </c>
      <c r="C10" s="83">
        <v>900000</v>
      </c>
      <c r="D10" s="83">
        <v>180000</v>
      </c>
      <c r="E10" s="83">
        <v>381572</v>
      </c>
      <c r="F10" s="83">
        <v>38583657</v>
      </c>
      <c r="G10" s="83">
        <v>40045229</v>
      </c>
      <c r="H10" s="83">
        <v>57</v>
      </c>
      <c r="I10" s="83">
        <v>40045286</v>
      </c>
      <c r="J10" s="106"/>
      <c r="K10" s="107">
        <f>SUM(C10:F10)-G10</f>
        <v>0</v>
      </c>
      <c r="L10" s="107">
        <f>G10+H10-I10</f>
        <v>0</v>
      </c>
      <c r="M10" s="106"/>
      <c r="N10" s="106"/>
    </row>
    <row r="11" spans="1:14" x14ac:dyDescent="0.25">
      <c r="B11" s="7" t="s">
        <v>5</v>
      </c>
      <c r="C11" s="77"/>
      <c r="D11" s="77"/>
      <c r="E11" s="77"/>
      <c r="F11" s="77"/>
      <c r="G11" s="77"/>
      <c r="H11" s="77"/>
      <c r="I11" s="77"/>
      <c r="J11" s="106"/>
      <c r="K11" s="107"/>
      <c r="L11" s="107"/>
      <c r="M11" s="106"/>
      <c r="N11" s="106"/>
    </row>
    <row r="12" spans="1:14" x14ac:dyDescent="0.25">
      <c r="B12" s="7" t="s">
        <v>62</v>
      </c>
      <c r="C12" s="75">
        <v>0</v>
      </c>
      <c r="D12" s="75">
        <v>0</v>
      </c>
      <c r="E12" s="75">
        <v>0</v>
      </c>
      <c r="F12" s="75">
        <v>7892619</v>
      </c>
      <c r="G12" s="75">
        <v>7892619</v>
      </c>
      <c r="H12" s="75">
        <v>-57</v>
      </c>
      <c r="I12" s="75">
        <v>7892562</v>
      </c>
      <c r="J12" s="106"/>
      <c r="K12" s="107">
        <f>SUM(C12:F12)-G12</f>
        <v>0</v>
      </c>
      <c r="L12" s="107">
        <f>G12+H12-I12</f>
        <v>0</v>
      </c>
      <c r="M12" s="106"/>
      <c r="N12" s="106"/>
    </row>
    <row r="13" spans="1:14" ht="15.75" thickBot="1" x14ac:dyDescent="0.3">
      <c r="B13" s="10" t="s">
        <v>63</v>
      </c>
      <c r="C13" s="81">
        <v>0</v>
      </c>
      <c r="D13" s="81">
        <v>0</v>
      </c>
      <c r="E13" s="81">
        <v>-4875</v>
      </c>
      <c r="F13" s="81">
        <v>0</v>
      </c>
      <c r="G13" s="81">
        <v>-4875</v>
      </c>
      <c r="H13" s="81">
        <v>0</v>
      </c>
      <c r="I13" s="81">
        <v>-4875</v>
      </c>
      <c r="J13" s="106"/>
      <c r="K13" s="107">
        <f>SUM(C13:F13)-G13</f>
        <v>0</v>
      </c>
      <c r="L13" s="107">
        <f>G13+H13-I13</f>
        <v>0</v>
      </c>
      <c r="M13" s="106"/>
      <c r="N13" s="106"/>
    </row>
    <row r="14" spans="1:14" x14ac:dyDescent="0.25">
      <c r="B14" s="5" t="s">
        <v>64</v>
      </c>
      <c r="C14" s="75">
        <v>0</v>
      </c>
      <c r="D14" s="75">
        <v>0</v>
      </c>
      <c r="E14" s="75">
        <v>-4875</v>
      </c>
      <c r="F14" s="75">
        <v>7892619</v>
      </c>
      <c r="G14" s="75">
        <v>7887744</v>
      </c>
      <c r="H14" s="75">
        <v>-57</v>
      </c>
      <c r="I14" s="75">
        <v>7887687</v>
      </c>
      <c r="J14" s="106"/>
      <c r="K14" s="107">
        <f>SUM(C14:F14)-G14</f>
        <v>0</v>
      </c>
      <c r="L14" s="107">
        <f>G14+H14-I14</f>
        <v>0</v>
      </c>
      <c r="M14" s="106"/>
      <c r="N14" s="106"/>
    </row>
    <row r="15" spans="1:14" x14ac:dyDescent="0.25">
      <c r="B15" s="5"/>
      <c r="C15" s="75"/>
      <c r="D15" s="75"/>
      <c r="E15" s="75"/>
      <c r="F15" s="75"/>
      <c r="G15" s="75"/>
      <c r="H15" s="75"/>
      <c r="I15" s="75"/>
      <c r="J15" s="106"/>
      <c r="K15" s="107"/>
      <c r="L15" s="107"/>
      <c r="M15" s="106"/>
      <c r="N15" s="106"/>
    </row>
    <row r="16" spans="1:14" x14ac:dyDescent="0.25">
      <c r="B16" s="7" t="s">
        <v>94</v>
      </c>
      <c r="C16" s="75">
        <v>0</v>
      </c>
      <c r="D16" s="75">
        <v>0</v>
      </c>
      <c r="E16" s="75">
        <v>0</v>
      </c>
      <c r="F16" s="75">
        <v>-2181600</v>
      </c>
      <c r="G16" s="75">
        <v>-2181600</v>
      </c>
      <c r="H16" s="75">
        <v>0</v>
      </c>
      <c r="I16" s="75">
        <v>-2181600</v>
      </c>
      <c r="J16" s="106"/>
      <c r="K16" s="107">
        <f>SUM(C16:F16)-G16</f>
        <v>0</v>
      </c>
      <c r="L16" s="107">
        <f>G16+H16-I16</f>
        <v>0</v>
      </c>
      <c r="M16" s="106"/>
      <c r="N16" s="106"/>
    </row>
    <row r="17" spans="1:14" ht="15.75" thickBot="1" x14ac:dyDescent="0.3">
      <c r="B17" s="5"/>
      <c r="C17" s="75"/>
      <c r="D17" s="75"/>
      <c r="E17" s="75"/>
      <c r="F17" s="75"/>
      <c r="G17" s="75"/>
      <c r="H17" s="75"/>
      <c r="I17" s="75"/>
      <c r="J17" s="106"/>
      <c r="K17" s="107"/>
      <c r="L17" s="107"/>
      <c r="M17" s="106"/>
      <c r="N17" s="106"/>
    </row>
    <row r="18" spans="1:14" ht="15.75" thickBot="1" x14ac:dyDescent="0.3">
      <c r="B18" s="17" t="s">
        <v>115</v>
      </c>
      <c r="C18" s="102">
        <v>900000</v>
      </c>
      <c r="D18" s="102">
        <v>180000</v>
      </c>
      <c r="E18" s="102">
        <v>376697</v>
      </c>
      <c r="F18" s="102">
        <v>44294676</v>
      </c>
      <c r="G18" s="102">
        <v>45751373</v>
      </c>
      <c r="H18" s="102">
        <v>0</v>
      </c>
      <c r="I18" s="102">
        <v>45751373</v>
      </c>
      <c r="J18" s="106"/>
      <c r="K18" s="107">
        <f>SUM(C18:F18)-G18</f>
        <v>0</v>
      </c>
      <c r="L18" s="107">
        <f>G18+H18-I18</f>
        <v>0</v>
      </c>
      <c r="M18" s="106"/>
      <c r="N18" s="106"/>
    </row>
    <row r="19" spans="1:14" x14ac:dyDescent="0.25">
      <c r="B19" s="5" t="s">
        <v>5</v>
      </c>
      <c r="C19" s="77"/>
      <c r="D19" s="77"/>
      <c r="E19" s="77"/>
      <c r="F19" s="77"/>
      <c r="G19" s="77"/>
      <c r="H19" s="77"/>
      <c r="I19" s="77"/>
      <c r="J19" s="106"/>
      <c r="K19" s="107"/>
      <c r="L19" s="107"/>
      <c r="M19" s="106"/>
      <c r="N19" s="106"/>
    </row>
    <row r="20" spans="1:14" x14ac:dyDescent="0.25">
      <c r="B20" s="7" t="s">
        <v>62</v>
      </c>
      <c r="C20" s="74">
        <v>0</v>
      </c>
      <c r="D20" s="74">
        <v>0</v>
      </c>
      <c r="E20" s="74">
        <v>0</v>
      </c>
      <c r="F20" s="74">
        <v>5349268</v>
      </c>
      <c r="G20" s="74">
        <v>5349268</v>
      </c>
      <c r="H20" s="74">
        <v>0</v>
      </c>
      <c r="I20" s="76">
        <v>5349268</v>
      </c>
      <c r="J20" s="106"/>
      <c r="K20" s="107">
        <f>SUM(C20:F20)-G20</f>
        <v>0</v>
      </c>
      <c r="L20" s="107">
        <f>G20+H20-I20</f>
        <v>0</v>
      </c>
      <c r="M20" s="106"/>
      <c r="N20" s="106"/>
    </row>
    <row r="21" spans="1:14" ht="15.75" thickBot="1" x14ac:dyDescent="0.3">
      <c r="B21" s="10" t="s">
        <v>63</v>
      </c>
      <c r="C21" s="80">
        <v>0</v>
      </c>
      <c r="D21" s="80">
        <v>0</v>
      </c>
      <c r="E21" s="80">
        <v>-12135</v>
      </c>
      <c r="F21" s="80">
        <v>0</v>
      </c>
      <c r="G21" s="80">
        <v>-12135</v>
      </c>
      <c r="H21" s="80">
        <v>0</v>
      </c>
      <c r="I21" s="80">
        <v>-12135</v>
      </c>
      <c r="J21" s="106"/>
      <c r="K21" s="107">
        <f>SUM(C21:F21)-G21</f>
        <v>0</v>
      </c>
      <c r="L21" s="107">
        <f>G21+H21-I21</f>
        <v>0</v>
      </c>
      <c r="M21" s="106"/>
      <c r="N21" s="106"/>
    </row>
    <row r="22" spans="1:14" ht="15.75" thickBot="1" x14ac:dyDescent="0.3">
      <c r="B22" s="12" t="s">
        <v>64</v>
      </c>
      <c r="C22" s="80">
        <v>0</v>
      </c>
      <c r="D22" s="80">
        <v>0</v>
      </c>
      <c r="E22" s="80">
        <v>-12135</v>
      </c>
      <c r="F22" s="80">
        <v>5349268</v>
      </c>
      <c r="G22" s="80">
        <v>5337133</v>
      </c>
      <c r="H22" s="80">
        <v>0</v>
      </c>
      <c r="I22" s="80">
        <v>5337133</v>
      </c>
      <c r="J22" s="106"/>
      <c r="K22" s="107">
        <f>SUM(C22:F22)-G22</f>
        <v>0</v>
      </c>
      <c r="L22" s="107">
        <f>G22+H22-I22</f>
        <v>0</v>
      </c>
      <c r="M22" s="106"/>
      <c r="N22" s="106"/>
    </row>
    <row r="23" spans="1:14" x14ac:dyDescent="0.25">
      <c r="B23" s="103"/>
      <c r="C23" s="104"/>
      <c r="D23" s="104"/>
      <c r="E23" s="104"/>
      <c r="F23" s="104"/>
      <c r="G23" s="104"/>
      <c r="H23" s="104"/>
      <c r="I23" s="104"/>
      <c r="J23" s="106"/>
      <c r="K23" s="107"/>
      <c r="L23" s="107"/>
      <c r="M23" s="106"/>
      <c r="N23" s="106"/>
    </row>
    <row r="24" spans="1:14" x14ac:dyDescent="0.25">
      <c r="B24" s="7" t="s">
        <v>94</v>
      </c>
      <c r="C24" s="74">
        <v>0</v>
      </c>
      <c r="D24" s="74">
        <v>0</v>
      </c>
      <c r="E24" s="74">
        <v>0</v>
      </c>
      <c r="F24" s="74">
        <v>-2368800</v>
      </c>
      <c r="G24" s="74">
        <v>-2368800</v>
      </c>
      <c r="H24" s="74">
        <v>0</v>
      </c>
      <c r="I24" s="74">
        <v>-2368800</v>
      </c>
      <c r="J24" s="106"/>
      <c r="K24" s="107"/>
      <c r="L24" s="107"/>
      <c r="M24" s="106"/>
      <c r="N24" s="106"/>
    </row>
    <row r="25" spans="1:14" ht="15.75" thickBot="1" x14ac:dyDescent="0.3">
      <c r="B25" s="5"/>
      <c r="C25" s="75"/>
      <c r="D25" s="75"/>
      <c r="E25" s="75"/>
      <c r="F25" s="75"/>
      <c r="G25" s="75"/>
      <c r="H25" s="75"/>
      <c r="I25" s="75"/>
      <c r="J25" s="106"/>
      <c r="K25" s="107"/>
      <c r="L25" s="107"/>
      <c r="M25" s="106"/>
      <c r="N25" s="106"/>
    </row>
    <row r="26" spans="1:14" ht="15.75" thickBot="1" x14ac:dyDescent="0.3">
      <c r="B26" s="17" t="s">
        <v>123</v>
      </c>
      <c r="C26" s="105">
        <v>900000</v>
      </c>
      <c r="D26" s="105">
        <v>180000</v>
      </c>
      <c r="E26" s="105">
        <v>364562</v>
      </c>
      <c r="F26" s="105">
        <v>47275144</v>
      </c>
      <c r="G26" s="105">
        <v>48719706</v>
      </c>
      <c r="H26" s="105">
        <v>0</v>
      </c>
      <c r="I26" s="105">
        <v>48719706</v>
      </c>
      <c r="J26" s="106"/>
      <c r="K26" s="107">
        <f>SUM(C26:F26)-G26</f>
        <v>0</v>
      </c>
      <c r="L26" s="107">
        <f>G26+H26-I26</f>
        <v>0</v>
      </c>
      <c r="M26" s="106"/>
      <c r="N26" s="106"/>
    </row>
    <row r="27" spans="1:14" x14ac:dyDescent="0.25">
      <c r="C27" s="27"/>
      <c r="D27" s="27"/>
      <c r="E27" s="26">
        <f>'1'!D28-E26</f>
        <v>0</v>
      </c>
      <c r="F27" s="26">
        <f>'1'!D29-F26</f>
        <v>0</v>
      </c>
      <c r="G27" s="28">
        <f>'1'!D30-G26</f>
        <v>0</v>
      </c>
      <c r="H27" s="28">
        <f>-H26</f>
        <v>0</v>
      </c>
      <c r="I27" s="28">
        <f>'1'!D32-I26</f>
        <v>0</v>
      </c>
      <c r="J27" s="106"/>
      <c r="K27" s="107"/>
      <c r="L27" s="107"/>
      <c r="M27" s="106"/>
      <c r="N27" s="106"/>
    </row>
    <row r="28" spans="1:14" x14ac:dyDescent="0.25">
      <c r="C28" s="27"/>
      <c r="D28" s="27"/>
      <c r="E28" s="27"/>
      <c r="F28" s="27"/>
      <c r="G28" s="27"/>
      <c r="H28" s="27"/>
      <c r="I28" s="27"/>
      <c r="J28" s="106"/>
      <c r="K28" s="106"/>
      <c r="L28" s="106"/>
      <c r="M28" s="106"/>
      <c r="N28" s="106"/>
    </row>
    <row r="29" spans="1:14" x14ac:dyDescent="0.25">
      <c r="C29" s="27"/>
      <c r="D29" s="27"/>
      <c r="E29" s="27"/>
      <c r="F29" s="27"/>
      <c r="G29" s="27"/>
      <c r="H29" s="27"/>
      <c r="I29" s="27"/>
      <c r="J29" s="106"/>
      <c r="K29" s="106"/>
      <c r="L29" s="106"/>
      <c r="M29" s="106"/>
      <c r="N29" s="106"/>
    </row>
    <row r="30" spans="1:14" x14ac:dyDescent="0.25">
      <c r="A30" s="1"/>
      <c r="B30" s="2"/>
      <c r="C30" s="107">
        <f t="shared" ref="C30:I30" si="0">SUM(C12:C13)-C14</f>
        <v>0</v>
      </c>
      <c r="D30" s="107">
        <f t="shared" si="0"/>
        <v>0</v>
      </c>
      <c r="E30" s="107">
        <f t="shared" si="0"/>
        <v>0</v>
      </c>
      <c r="F30" s="107">
        <f t="shared" si="0"/>
        <v>0</v>
      </c>
      <c r="G30" s="107">
        <f t="shared" si="0"/>
        <v>0</v>
      </c>
      <c r="H30" s="107">
        <f t="shared" si="0"/>
        <v>0</v>
      </c>
      <c r="I30" s="107">
        <f t="shared" si="0"/>
        <v>0</v>
      </c>
      <c r="J30" s="107"/>
      <c r="K30" s="106"/>
      <c r="L30" s="106"/>
      <c r="M30" s="106"/>
      <c r="N30" s="106"/>
    </row>
    <row r="31" spans="1:14" ht="15.75" x14ac:dyDescent="0.25">
      <c r="A31" s="45"/>
      <c r="B31" s="46"/>
      <c r="C31" s="107">
        <f t="shared" ref="C31:I31" si="1">C10+C14-C18+C16</f>
        <v>0</v>
      </c>
      <c r="D31" s="107">
        <f t="shared" si="1"/>
        <v>0</v>
      </c>
      <c r="E31" s="107">
        <f t="shared" si="1"/>
        <v>0</v>
      </c>
      <c r="F31" s="107">
        <f t="shared" si="1"/>
        <v>0</v>
      </c>
      <c r="G31" s="107">
        <f t="shared" si="1"/>
        <v>0</v>
      </c>
      <c r="H31" s="107">
        <f t="shared" si="1"/>
        <v>0</v>
      </c>
      <c r="I31" s="107">
        <f t="shared" si="1"/>
        <v>0</v>
      </c>
      <c r="J31" s="107"/>
      <c r="K31" s="106"/>
      <c r="L31" s="106"/>
      <c r="M31" s="106"/>
      <c r="N31" s="106"/>
    </row>
    <row r="32" spans="1:14" x14ac:dyDescent="0.25">
      <c r="A32" s="1"/>
      <c r="B32" s="46"/>
      <c r="C32" s="107"/>
      <c r="D32" s="107"/>
      <c r="E32" s="107"/>
      <c r="F32" s="107"/>
      <c r="G32" s="107"/>
      <c r="H32" s="107"/>
      <c r="I32" s="107"/>
      <c r="J32" s="107"/>
      <c r="K32" s="106"/>
      <c r="L32" s="106"/>
      <c r="M32" s="106"/>
      <c r="N32" s="106"/>
    </row>
    <row r="33" spans="3:14" x14ac:dyDescent="0.25">
      <c r="C33" s="107">
        <f t="shared" ref="C33:I33" si="2">SUM(C20:C21)-C22</f>
        <v>0</v>
      </c>
      <c r="D33" s="107">
        <f t="shared" si="2"/>
        <v>0</v>
      </c>
      <c r="E33" s="107">
        <f t="shared" si="2"/>
        <v>0</v>
      </c>
      <c r="F33" s="107">
        <f t="shared" si="2"/>
        <v>0</v>
      </c>
      <c r="G33" s="107">
        <f t="shared" si="2"/>
        <v>0</v>
      </c>
      <c r="H33" s="107">
        <f t="shared" si="2"/>
        <v>0</v>
      </c>
      <c r="I33" s="107">
        <f t="shared" si="2"/>
        <v>0</v>
      </c>
      <c r="J33" s="107"/>
      <c r="K33" s="106"/>
      <c r="L33" s="106"/>
      <c r="M33" s="106"/>
      <c r="N33" s="106"/>
    </row>
    <row r="34" spans="3:14" x14ac:dyDescent="0.25">
      <c r="C34" s="107"/>
      <c r="D34" s="107"/>
      <c r="E34" s="107"/>
      <c r="F34" s="107"/>
      <c r="G34" s="107"/>
      <c r="H34" s="107"/>
      <c r="I34" s="107"/>
      <c r="J34" s="107"/>
      <c r="K34" s="106"/>
      <c r="L34" s="106"/>
      <c r="M34" s="106"/>
      <c r="N34" s="106"/>
    </row>
    <row r="35" spans="3:14" x14ac:dyDescent="0.25">
      <c r="C35" s="107"/>
      <c r="D35" s="107"/>
      <c r="E35" s="107"/>
      <c r="F35" s="107"/>
      <c r="G35" s="107"/>
      <c r="H35" s="107"/>
      <c r="I35" s="107"/>
      <c r="J35" s="107"/>
      <c r="K35" s="106"/>
      <c r="L35" s="106"/>
      <c r="M35" s="106"/>
      <c r="N35" s="106"/>
    </row>
    <row r="36" spans="3:14" x14ac:dyDescent="0.25">
      <c r="C36" s="107"/>
      <c r="D36" s="107"/>
      <c r="E36" s="107"/>
      <c r="F36" s="107"/>
      <c r="G36" s="107"/>
      <c r="H36" s="107"/>
      <c r="I36" s="107"/>
      <c r="J36" s="107"/>
      <c r="K36" s="106"/>
      <c r="L36" s="106"/>
      <c r="M36" s="106"/>
      <c r="N36" s="106"/>
    </row>
    <row r="37" spans="3:14" x14ac:dyDescent="0.25">
      <c r="J37" s="106"/>
      <c r="K37" s="106"/>
      <c r="L37" s="106"/>
      <c r="M37" s="106"/>
      <c r="N37" s="106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80" zoomScaleNormal="80" workbookViewId="0">
      <selection activeCell="K26" sqref="K25:K26"/>
    </sheetView>
  </sheetViews>
  <sheetFormatPr defaultRowHeight="15" x14ac:dyDescent="0.25"/>
  <cols>
    <col min="1" max="1" width="15.7109375" style="4" customWidth="1"/>
    <col min="2" max="2" width="58.28515625" style="4" customWidth="1"/>
    <col min="3" max="3" width="9.28515625" style="4" bestFit="1" customWidth="1"/>
    <col min="4" max="4" width="15.42578125" style="35" customWidth="1"/>
    <col min="5" max="5" width="16.85546875" style="4" customWidth="1"/>
    <col min="6" max="6" width="9.140625" style="4"/>
    <col min="7" max="7" width="15.42578125" style="4" bestFit="1" customWidth="1"/>
    <col min="8" max="8" width="13" style="4" bestFit="1" customWidth="1"/>
    <col min="9" max="16384" width="9.140625" style="4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5" t="s">
        <v>65</v>
      </c>
      <c r="B2" s="46"/>
    </row>
    <row r="3" spans="1:8" x14ac:dyDescent="0.25">
      <c r="A3" s="1" t="s">
        <v>122</v>
      </c>
      <c r="B3" s="46"/>
    </row>
    <row r="5" spans="1:8" ht="15.75" thickBot="1" x14ac:dyDescent="0.3">
      <c r="B5" s="108" t="s">
        <v>3</v>
      </c>
      <c r="C5" s="109" t="s">
        <v>4</v>
      </c>
      <c r="D5" s="44">
        <v>44104</v>
      </c>
      <c r="E5" s="44">
        <v>43738</v>
      </c>
    </row>
    <row r="6" spans="1:8" x14ac:dyDescent="0.25">
      <c r="B6" s="110" t="s">
        <v>5</v>
      </c>
      <c r="C6" s="111"/>
      <c r="D6" s="112"/>
      <c r="E6" s="110"/>
    </row>
    <row r="7" spans="1:8" x14ac:dyDescent="0.25">
      <c r="B7" s="112" t="s">
        <v>66</v>
      </c>
      <c r="C7" s="111"/>
      <c r="D7" s="112"/>
      <c r="E7" s="110"/>
    </row>
    <row r="8" spans="1:8" x14ac:dyDescent="0.25">
      <c r="B8" s="110" t="s">
        <v>43</v>
      </c>
      <c r="C8" s="111"/>
      <c r="D8" s="113">
        <v>6850933</v>
      </c>
      <c r="E8" s="114">
        <v>5777115</v>
      </c>
      <c r="G8" s="23"/>
      <c r="H8" s="22"/>
    </row>
    <row r="9" spans="1:8" x14ac:dyDescent="0.25">
      <c r="B9" s="110" t="s">
        <v>5</v>
      </c>
      <c r="C9" s="111"/>
      <c r="D9" s="113"/>
      <c r="E9" s="113"/>
    </row>
    <row r="10" spans="1:8" ht="25.5" x14ac:dyDescent="0.25">
      <c r="B10" s="5" t="s">
        <v>67</v>
      </c>
      <c r="C10" s="111"/>
      <c r="D10" s="113"/>
      <c r="E10" s="113"/>
    </row>
    <row r="11" spans="1:8" x14ac:dyDescent="0.25">
      <c r="B11" s="110" t="s">
        <v>68</v>
      </c>
      <c r="C11" s="111"/>
      <c r="D11" s="113">
        <v>1204817</v>
      </c>
      <c r="E11" s="114">
        <v>1112534</v>
      </c>
    </row>
    <row r="12" spans="1:8" x14ac:dyDescent="0.25">
      <c r="B12" s="110" t="s">
        <v>41</v>
      </c>
      <c r="C12" s="111">
        <v>22</v>
      </c>
      <c r="D12" s="113">
        <v>236415</v>
      </c>
      <c r="E12" s="114">
        <v>134309</v>
      </c>
    </row>
    <row r="13" spans="1:8" x14ac:dyDescent="0.25">
      <c r="B13" s="110" t="s">
        <v>69</v>
      </c>
      <c r="C13" s="111">
        <v>22</v>
      </c>
      <c r="D13" s="113">
        <v>-973578</v>
      </c>
      <c r="E13" s="114">
        <v>-422788</v>
      </c>
    </row>
    <row r="14" spans="1:8" x14ac:dyDescent="0.25">
      <c r="B14" s="110" t="s">
        <v>70</v>
      </c>
      <c r="C14" s="111"/>
      <c r="D14" s="113">
        <v>78019</v>
      </c>
      <c r="E14" s="114">
        <v>30397</v>
      </c>
    </row>
    <row r="15" spans="1:8" x14ac:dyDescent="0.25">
      <c r="B15" s="115" t="s">
        <v>71</v>
      </c>
      <c r="C15" s="116"/>
      <c r="D15" s="113">
        <v>422080</v>
      </c>
      <c r="E15" s="114">
        <v>431283</v>
      </c>
    </row>
    <row r="16" spans="1:8" ht="25.5" x14ac:dyDescent="0.25">
      <c r="B16" s="62" t="s">
        <v>116</v>
      </c>
      <c r="C16" s="116"/>
      <c r="D16" s="113">
        <v>11415</v>
      </c>
      <c r="E16" s="114">
        <v>14823</v>
      </c>
    </row>
    <row r="17" spans="2:5" ht="31.5" customHeight="1" x14ac:dyDescent="0.25">
      <c r="B17" s="62" t="s">
        <v>120</v>
      </c>
      <c r="C17" s="116">
        <v>6</v>
      </c>
      <c r="D17" s="113">
        <v>-72053</v>
      </c>
      <c r="E17" s="114">
        <v>131998</v>
      </c>
    </row>
    <row r="18" spans="2:5" x14ac:dyDescent="0.25">
      <c r="B18" s="115" t="s">
        <v>98</v>
      </c>
      <c r="C18" s="116">
        <v>7</v>
      </c>
      <c r="D18" s="113">
        <v>24793</v>
      </c>
      <c r="E18" s="114">
        <v>19646</v>
      </c>
    </row>
    <row r="19" spans="2:5" x14ac:dyDescent="0.25">
      <c r="B19" s="115" t="s">
        <v>118</v>
      </c>
      <c r="D19" s="113">
        <v>18356</v>
      </c>
      <c r="E19" s="114">
        <v>13688</v>
      </c>
    </row>
    <row r="20" spans="2:5" x14ac:dyDescent="0.25">
      <c r="B20" s="115" t="s">
        <v>91</v>
      </c>
      <c r="C20" s="116">
        <v>23</v>
      </c>
      <c r="D20" s="113">
        <v>-50999</v>
      </c>
      <c r="E20" s="114">
        <v>-44482</v>
      </c>
    </row>
    <row r="22" spans="2:5" x14ac:dyDescent="0.25">
      <c r="B22" s="117" t="s">
        <v>103</v>
      </c>
      <c r="C22" s="116"/>
      <c r="D22" s="113"/>
      <c r="E22" s="114"/>
    </row>
    <row r="23" spans="2:5" x14ac:dyDescent="0.25">
      <c r="B23" s="115" t="s">
        <v>72</v>
      </c>
      <c r="C23" s="116"/>
      <c r="D23" s="113">
        <v>444252</v>
      </c>
      <c r="E23" s="114">
        <v>-197033</v>
      </c>
    </row>
    <row r="24" spans="2:5" x14ac:dyDescent="0.25">
      <c r="B24" s="110" t="s">
        <v>73</v>
      </c>
      <c r="C24" s="111"/>
      <c r="D24" s="113">
        <v>-594553</v>
      </c>
      <c r="E24" s="114">
        <v>-477378</v>
      </c>
    </row>
    <row r="25" spans="2:5" x14ac:dyDescent="0.25">
      <c r="B25" s="110" t="s">
        <v>74</v>
      </c>
      <c r="C25" s="111"/>
      <c r="D25" s="113">
        <v>-1698433</v>
      </c>
      <c r="E25" s="114">
        <v>-110017</v>
      </c>
    </row>
    <row r="26" spans="2:5" x14ac:dyDescent="0.25">
      <c r="B26" s="110" t="s">
        <v>104</v>
      </c>
      <c r="C26" s="111"/>
      <c r="D26" s="113">
        <v>1592658</v>
      </c>
      <c r="E26" s="114">
        <v>104661</v>
      </c>
    </row>
    <row r="27" spans="2:5" x14ac:dyDescent="0.25">
      <c r="B27" s="110" t="s">
        <v>75</v>
      </c>
      <c r="C27" s="111"/>
      <c r="D27" s="113">
        <v>-704543</v>
      </c>
      <c r="E27" s="114">
        <v>-146488</v>
      </c>
    </row>
    <row r="28" spans="2:5" x14ac:dyDescent="0.25">
      <c r="B28" s="110" t="s">
        <v>76</v>
      </c>
      <c r="C28" s="111"/>
      <c r="D28" s="113">
        <v>-236841</v>
      </c>
      <c r="E28" s="114">
        <v>47783</v>
      </c>
    </row>
    <row r="29" spans="2:5" x14ac:dyDescent="0.25">
      <c r="B29" s="110" t="s">
        <v>77</v>
      </c>
      <c r="C29" s="111"/>
      <c r="D29" s="113">
        <v>-1</v>
      </c>
      <c r="E29" s="114">
        <v>-207393</v>
      </c>
    </row>
    <row r="30" spans="2:5" x14ac:dyDescent="0.25">
      <c r="B30" s="110" t="s">
        <v>78</v>
      </c>
      <c r="C30" s="111"/>
      <c r="D30" s="113">
        <v>-707877</v>
      </c>
      <c r="E30" s="114">
        <v>-630860</v>
      </c>
    </row>
    <row r="31" spans="2:5" x14ac:dyDescent="0.25">
      <c r="B31" s="110" t="s">
        <v>79</v>
      </c>
      <c r="C31" s="111"/>
      <c r="D31" s="113">
        <v>-1354876</v>
      </c>
      <c r="E31" s="114">
        <v>-1380521</v>
      </c>
    </row>
    <row r="32" spans="2:5" x14ac:dyDescent="0.25">
      <c r="B32" s="110" t="s">
        <v>80</v>
      </c>
      <c r="C32" s="111"/>
      <c r="D32" s="113">
        <v>-104348</v>
      </c>
      <c r="E32" s="114">
        <v>-42541</v>
      </c>
    </row>
    <row r="33" spans="2:8" ht="15.75" thickBot="1" x14ac:dyDescent="0.3">
      <c r="B33" s="110" t="s">
        <v>81</v>
      </c>
      <c r="C33" s="118"/>
      <c r="D33" s="41">
        <v>825995</v>
      </c>
      <c r="E33" s="114">
        <v>356880</v>
      </c>
    </row>
    <row r="34" spans="2:8" ht="26.25" thickBot="1" x14ac:dyDescent="0.3">
      <c r="B34" s="17" t="s">
        <v>105</v>
      </c>
      <c r="C34" s="118"/>
      <c r="D34" s="41">
        <v>5211631</v>
      </c>
      <c r="E34" s="119">
        <v>4515616</v>
      </c>
    </row>
    <row r="35" spans="2:8" x14ac:dyDescent="0.25">
      <c r="B35" s="112" t="s">
        <v>5</v>
      </c>
      <c r="C35" s="111"/>
      <c r="D35" s="40"/>
      <c r="E35" s="113"/>
      <c r="G35" s="28">
        <f>SUM(D8:D33)-D34</f>
        <v>0</v>
      </c>
      <c r="H35" s="28">
        <f>SUM(E8:E33)-E34</f>
        <v>0</v>
      </c>
    </row>
    <row r="36" spans="2:8" x14ac:dyDescent="0.25">
      <c r="B36" s="112" t="s">
        <v>82</v>
      </c>
      <c r="C36" s="111"/>
      <c r="D36" s="113"/>
      <c r="E36" s="114"/>
    </row>
    <row r="37" spans="2:8" x14ac:dyDescent="0.25">
      <c r="B37" s="110" t="s">
        <v>83</v>
      </c>
      <c r="C37" s="111"/>
      <c r="D37" s="113">
        <v>-3701558</v>
      </c>
      <c r="E37" s="114">
        <v>-2254885</v>
      </c>
    </row>
    <row r="38" spans="2:8" x14ac:dyDescent="0.25">
      <c r="B38" s="110" t="s">
        <v>84</v>
      </c>
      <c r="C38" s="111"/>
      <c r="D38" s="113">
        <v>-30141</v>
      </c>
      <c r="E38" s="114">
        <v>-158165</v>
      </c>
    </row>
    <row r="39" spans="2:8" ht="15.75" thickBot="1" x14ac:dyDescent="0.3">
      <c r="B39" s="120" t="s">
        <v>119</v>
      </c>
      <c r="C39" s="118">
        <v>14</v>
      </c>
      <c r="D39" s="41">
        <v>93312</v>
      </c>
      <c r="E39" s="121">
        <v>33039</v>
      </c>
    </row>
    <row r="40" spans="2:8" ht="26.25" thickBot="1" x14ac:dyDescent="0.3">
      <c r="B40" s="12" t="s">
        <v>85</v>
      </c>
      <c r="C40" s="122"/>
      <c r="D40" s="41">
        <v>-3638387</v>
      </c>
      <c r="E40" s="121">
        <v>-2380011</v>
      </c>
    </row>
    <row r="41" spans="2:8" x14ac:dyDescent="0.25">
      <c r="D41" s="113"/>
      <c r="G41" s="28">
        <f>SUM(D37:D39)-D40</f>
        <v>0</v>
      </c>
      <c r="H41" s="28">
        <f>SUM(E37:E39)-E40</f>
        <v>0</v>
      </c>
    </row>
    <row r="42" spans="2:8" x14ac:dyDescent="0.25">
      <c r="B42" s="123"/>
      <c r="C42" s="123"/>
      <c r="D42" s="113"/>
      <c r="E42" s="124"/>
    </row>
    <row r="43" spans="2:8" x14ac:dyDescent="0.25">
      <c r="B43" s="5" t="s">
        <v>5</v>
      </c>
      <c r="C43" s="6"/>
      <c r="D43" s="113"/>
      <c r="E43" s="76"/>
      <c r="G43" s="27"/>
    </row>
    <row r="44" spans="2:8" x14ac:dyDescent="0.25">
      <c r="B44" s="5" t="s">
        <v>86</v>
      </c>
      <c r="C44" s="6"/>
      <c r="D44" s="113"/>
      <c r="E44" s="76"/>
      <c r="G44" s="27"/>
      <c r="H44" s="27"/>
    </row>
    <row r="45" spans="2:8" x14ac:dyDescent="0.25">
      <c r="B45" s="7" t="s">
        <v>109</v>
      </c>
      <c r="C45" s="6"/>
      <c r="D45" s="113">
        <v>0</v>
      </c>
      <c r="E45" s="77">
        <v>172818</v>
      </c>
      <c r="G45" s="27"/>
      <c r="H45" s="27"/>
    </row>
    <row r="46" spans="2:8" x14ac:dyDescent="0.25">
      <c r="B46" s="7" t="s">
        <v>106</v>
      </c>
      <c r="C46" s="6"/>
      <c r="D46" s="113">
        <v>-2264638</v>
      </c>
      <c r="E46" s="77">
        <v>-2096889</v>
      </c>
      <c r="G46" s="27"/>
      <c r="H46" s="27"/>
    </row>
    <row r="47" spans="2:8" ht="15.75" thickBot="1" x14ac:dyDescent="0.3">
      <c r="B47" s="7" t="s">
        <v>87</v>
      </c>
      <c r="C47" s="6"/>
      <c r="D47" s="113">
        <v>-636231</v>
      </c>
      <c r="E47" s="77">
        <v>0</v>
      </c>
      <c r="G47" s="27"/>
      <c r="H47" s="27"/>
    </row>
    <row r="48" spans="2:8" ht="26.25" thickBot="1" x14ac:dyDescent="0.3">
      <c r="B48" s="17" t="s">
        <v>107</v>
      </c>
      <c r="C48" s="18"/>
      <c r="D48" s="42">
        <v>-2900869</v>
      </c>
      <c r="E48" s="85">
        <v>-1924071</v>
      </c>
      <c r="G48" s="27"/>
      <c r="H48" s="27"/>
    </row>
    <row r="49" spans="1:8" x14ac:dyDescent="0.25">
      <c r="B49" s="112" t="s">
        <v>108</v>
      </c>
      <c r="C49" s="6"/>
      <c r="D49" s="113">
        <v>-1327625</v>
      </c>
      <c r="E49" s="77">
        <v>211534</v>
      </c>
      <c r="G49" s="28">
        <f>D47+D46-D48+D45</f>
        <v>0</v>
      </c>
      <c r="H49" s="28">
        <f>E47+E46-E48+E45</f>
        <v>0</v>
      </c>
    </row>
    <row r="50" spans="1:8" x14ac:dyDescent="0.25">
      <c r="B50" s="110" t="s">
        <v>5</v>
      </c>
      <c r="C50" s="6"/>
      <c r="D50" s="40"/>
      <c r="E50" s="74"/>
      <c r="G50" s="28">
        <f>D34+D40+D48-D49</f>
        <v>0</v>
      </c>
      <c r="H50" s="28">
        <f>E34+E40+E48-E49</f>
        <v>0</v>
      </c>
    </row>
    <row r="51" spans="1:8" x14ac:dyDescent="0.25">
      <c r="B51" s="110" t="s">
        <v>88</v>
      </c>
      <c r="C51" s="6"/>
      <c r="D51" s="113">
        <v>70732</v>
      </c>
      <c r="E51" s="77">
        <v>-11139</v>
      </c>
      <c r="G51" s="27"/>
    </row>
    <row r="52" spans="1:8" ht="15.75" thickBot="1" x14ac:dyDescent="0.3">
      <c r="B52" s="120" t="s">
        <v>92</v>
      </c>
      <c r="C52" s="125"/>
      <c r="D52" s="126">
        <v>15840041</v>
      </c>
      <c r="E52" s="83">
        <v>9898203</v>
      </c>
      <c r="G52" s="27"/>
      <c r="H52" s="27"/>
    </row>
    <row r="53" spans="1:8" ht="15.75" thickBot="1" x14ac:dyDescent="0.3">
      <c r="B53" s="127" t="s">
        <v>124</v>
      </c>
      <c r="C53" s="128">
        <v>11</v>
      </c>
      <c r="D53" s="126">
        <v>14583148</v>
      </c>
      <c r="E53" s="129">
        <v>10098598</v>
      </c>
      <c r="G53" s="27"/>
      <c r="H53" s="27"/>
    </row>
    <row r="54" spans="1:8" ht="15.75" thickTop="1" x14ac:dyDescent="0.25">
      <c r="D54" s="130"/>
      <c r="E54" s="28"/>
      <c r="G54" s="28">
        <f>SUM(D49:D52)-D53</f>
        <v>0</v>
      </c>
      <c r="H54" s="28">
        <f>SUM(E49:E52)-E53</f>
        <v>0</v>
      </c>
    </row>
    <row r="55" spans="1:8" x14ac:dyDescent="0.25">
      <c r="D55" s="131"/>
      <c r="E55" s="27"/>
    </row>
    <row r="56" spans="1:8" x14ac:dyDescent="0.25">
      <c r="A56" s="1"/>
      <c r="B56" s="2"/>
    </row>
    <row r="57" spans="1:8" ht="15.75" x14ac:dyDescent="0.25">
      <c r="A57" s="45"/>
      <c r="B57" s="46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2020-11-10T04:43:02Z</dcterms:modified>
</cp:coreProperties>
</file>