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activeTab="3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'4'!$A$1:$E$53</definedName>
  </definedNames>
  <calcPr calcId="152511"/>
</workbook>
</file>

<file path=xl/calcChain.xml><?xml version="1.0" encoding="utf-8"?>
<calcChain xmlns="http://schemas.openxmlformats.org/spreadsheetml/2006/main">
  <c r="H51" i="5" l="1"/>
  <c r="G51" i="5"/>
  <c r="H47" i="5"/>
  <c r="G47" i="5"/>
  <c r="H46" i="5"/>
  <c r="G46" i="5"/>
  <c r="H40" i="5"/>
  <c r="G40" i="5"/>
  <c r="H34" i="5"/>
  <c r="G34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7" i="2"/>
  <c r="H32" i="2"/>
  <c r="G32" i="2"/>
  <c r="H27" i="2"/>
  <c r="G27" i="2"/>
  <c r="H20" i="2"/>
  <c r="G20" i="2"/>
  <c r="H15" i="2"/>
  <c r="G15" i="2"/>
  <c r="H9" i="2"/>
  <c r="G9" i="2"/>
  <c r="H51" i="1"/>
  <c r="G51" i="1"/>
  <c r="H50" i="1"/>
  <c r="G50" i="1"/>
  <c r="H49" i="1"/>
  <c r="G49" i="1"/>
  <c r="H40" i="1"/>
  <c r="G40" i="1"/>
  <c r="H33" i="1"/>
  <c r="G33" i="1"/>
  <c r="H30" i="1"/>
  <c r="G30" i="1"/>
  <c r="H23" i="1"/>
  <c r="G23" i="1"/>
  <c r="H22" i="1"/>
  <c r="G22" i="1"/>
  <c r="H13" i="1"/>
  <c r="G13" i="1"/>
  <c r="H27" i="3" l="1"/>
  <c r="G27" i="3"/>
  <c r="E27" i="3"/>
  <c r="F27" i="3" l="1"/>
  <c r="I27" i="3"/>
  <c r="E52" i="1"/>
  <c r="D52" i="1"/>
  <c r="G38" i="2" l="1"/>
  <c r="G37" i="2"/>
</calcChain>
</file>

<file path=xl/sharedStrings.xml><?xml version="1.0" encoding="utf-8"?>
<sst xmlns="http://schemas.openxmlformats.org/spreadsheetml/2006/main" count="176" uniqueCount="125">
  <si>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</si>
  <si>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</si>
  <si>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</si>
  <si>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</si>
  <si>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</si>
  <si>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</si>
  <si>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</si>
  <si>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</si>
  <si>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</si>
  <si>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</si>
  <si>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</si>
  <si>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</si>
  <si>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</si>
  <si>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</si>
  <si>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</si>
  <si>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</si>
  <si>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</si>
  <si>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</si>
  <si>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</si>
  <si>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</si>
  <si>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</si>
  <si>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</si>
  <si>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</si>
  <si>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</si>
  <si>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</si>
  <si>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</si>
  <si>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</si>
  <si>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</si>
  <si>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</si>
  <si>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</si>
  <si>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</si>
  <si>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</si>
  <si>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</si>
  <si>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</si>
  <si>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</si>
  <si>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</si>
  <si>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</si>
  <si>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</si>
  <si>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</si>
  <si>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</si>
  <si>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</si>
  <si>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</si>
  <si>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</si>
  <si>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</si>
  <si>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</si>
  <si>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</si>
  <si>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</si>
  <si>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</si>
  <si>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</si>
  <si>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</si>
  <si>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</si>
  <si>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</si>
  <si>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</si>
  <si>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</si>
  <si>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</si>
  <si>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</si>
  <si>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</si>
  <si>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</si>
  <si>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</si>
  <si>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</si>
  <si>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</si>
  <si>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</si>
  <si>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</si>
  <si>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</si>
  <si>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</si>
  <si>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</si>
  <si>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</si>
  <si>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</si>
  <si>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</si>
  <si>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</si>
  <si>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</si>
  <si>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</si>
  <si>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</si>
  <si>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</si>
  <si>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</si>
  <si>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</si>
  <si>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</si>
  <si>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</si>
  <si>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</si>
  <si>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Резерв на авансы выданные</t>
  </si>
  <si>
    <t>Корректировки оборотного капитала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</si>
  <si>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</si>
  <si>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</si>
  <si>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</si>
  <si>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прочих оборотных активах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</si>
  <si>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</si>
  <si>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</si>
  <si>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</si>
  <si>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</si>
  <si>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</si>
  <si>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</si>
  <si>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</si>
  <si>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Чистые денежные потоки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</si>
  <si>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</si>
  <si>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</si>
  <si>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</si>
  <si>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</si>
  <si>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</si>
  <si>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</si>
  <si>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Чистые денежные потоки от финансовой деятельности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</si>
  <si>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</si>
  <si>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</si>
  <si>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</si>
  <si>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Долгосрочные доходы будущих периодов</t>
  </si>
  <si>
    <t>Краткосрочные доходы будущих периодов</t>
  </si>
  <si>
    <t>Доход от государственной субсидии</t>
  </si>
  <si>
    <t>Государственные субсидии</t>
  </si>
  <si>
    <t>Чистое (уменьшение)/увеличение денежных средств и их эквивалентов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</si>
  <si>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</si>
  <si>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</si>
  <si>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</si>
  <si>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</si>
  <si>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</si>
  <si>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Дивиденды, выплаченные акционерам</t>
  </si>
  <si>
    <t>(Отрицательная) / положительная   курсовая разница, нетто</t>
  </si>
  <si>
    <t>На 1 января 2017 года</t>
  </si>
  <si>
    <t>На 31 декабря 2017 года</t>
  </si>
  <si>
    <t>Начисление резерва на устаревшие запасы</t>
  </si>
  <si>
    <t>Расход от выбытия основных средств</t>
  </si>
  <si>
    <t>Обесценение / (сторнирование обесценения) основных средств</t>
  </si>
  <si>
    <t>За период, закончившийся 30 сентября 2018 года</t>
  </si>
  <si>
    <t>-</t>
  </si>
  <si>
    <t>По состоянию на 30 сентября 2018 года</t>
  </si>
  <si>
    <t>На 30 сентября 2018 года</t>
  </si>
  <si>
    <t>Денежные средства и их эквиваленты на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</si>
</sst>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8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/>
    </xf>
    <xf numFmtId="164" fontId="8" fillId="2" borderId="0" xfId="1" applyNumberFormat="1" applyFont="1" applyFill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7" fillId="2" borderId="6" xfId="1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64" fontId="12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zoomScale="80" zoomScaleNormal="80" workbookViewId="0">
      <selection activeCell="E5" sqref="E5"/>
    </sheetView>
  </sheetViews>
  <sheetFormatPr defaultRowHeight="12.75" x14ac:dyDescent="0.2"/>
  <cols>
    <col min="1" max="1" width="13.2851562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1.140625" style="3" customWidth="1"/>
    <col min="9" max="9" width="9.140625" style="3"/>
    <col min="10" max="10" width="16.7109375" style="3" bestFit="1" customWidth="1"/>
    <col min="11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122</v>
      </c>
      <c r="B3" s="5"/>
    </row>
    <row r="5" spans="1:8" ht="13.5" thickBot="1" x14ac:dyDescent="0.25">
      <c r="B5" s="7" t="s">
        <v>3</v>
      </c>
      <c r="C5" s="8" t="s">
        <v>4</v>
      </c>
      <c r="D5" s="9">
        <v>43373</v>
      </c>
      <c r="E5" s="10">
        <v>43100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7</v>
      </c>
      <c r="C8" s="12"/>
      <c r="D8" s="11"/>
      <c r="E8" s="13"/>
    </row>
    <row r="9" spans="1:8" x14ac:dyDescent="0.2">
      <c r="B9" s="13" t="s">
        <v>8</v>
      </c>
      <c r="C9" s="14">
        <v>6</v>
      </c>
      <c r="D9" s="15">
        <v>14881694</v>
      </c>
      <c r="E9" s="16">
        <v>12470037</v>
      </c>
    </row>
    <row r="10" spans="1:8" x14ac:dyDescent="0.2">
      <c r="B10" s="13" t="s">
        <v>9</v>
      </c>
      <c r="C10" s="14"/>
      <c r="D10" s="15">
        <v>187100</v>
      </c>
      <c r="E10" s="16">
        <v>151244</v>
      </c>
    </row>
    <row r="11" spans="1:8" x14ac:dyDescent="0.2">
      <c r="B11" s="13" t="s">
        <v>10</v>
      </c>
      <c r="C11" s="14">
        <v>9</v>
      </c>
      <c r="D11" s="15">
        <v>1053073</v>
      </c>
      <c r="E11" s="16">
        <v>1039479</v>
      </c>
    </row>
    <row r="12" spans="1:8" ht="13.5" thickBot="1" x14ac:dyDescent="0.25">
      <c r="B12" s="17" t="s">
        <v>11</v>
      </c>
      <c r="C12" s="18"/>
      <c r="D12" s="19">
        <v>529</v>
      </c>
      <c r="E12" s="20">
        <v>1139</v>
      </c>
    </row>
    <row r="13" spans="1:8" ht="15.75" thickBot="1" x14ac:dyDescent="0.3">
      <c r="B13" s="17"/>
      <c r="C13" s="18"/>
      <c r="D13" s="19">
        <v>16122396</v>
      </c>
      <c r="E13" s="20">
        <v>13661899</v>
      </c>
      <c r="G13" s="100">
        <f>SUM(D9:D12)-D13</f>
        <v>0</v>
      </c>
      <c r="H13" s="100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1" t="s">
        <v>12</v>
      </c>
      <c r="C15" s="12"/>
      <c r="D15" s="21"/>
      <c r="E15" s="23"/>
    </row>
    <row r="16" spans="1:8" x14ac:dyDescent="0.2">
      <c r="B16" s="13" t="s">
        <v>13</v>
      </c>
      <c r="C16" s="14">
        <v>7</v>
      </c>
      <c r="D16" s="15">
        <v>16018537</v>
      </c>
      <c r="E16" s="16">
        <v>14513203</v>
      </c>
    </row>
    <row r="17" spans="2:11" x14ac:dyDescent="0.2">
      <c r="B17" s="13" t="s">
        <v>14</v>
      </c>
      <c r="C17" s="14">
        <v>8</v>
      </c>
      <c r="D17" s="15">
        <v>1503435</v>
      </c>
      <c r="E17" s="16">
        <v>858516</v>
      </c>
    </row>
    <row r="18" spans="2:11" x14ac:dyDescent="0.2">
      <c r="B18" s="13" t="s">
        <v>15</v>
      </c>
      <c r="C18" s="14">
        <v>9</v>
      </c>
      <c r="D18" s="15">
        <v>354929</v>
      </c>
      <c r="E18" s="16">
        <v>252765</v>
      </c>
    </row>
    <row r="19" spans="2:11" x14ac:dyDescent="0.2">
      <c r="B19" s="13" t="s">
        <v>16</v>
      </c>
      <c r="C19" s="14"/>
      <c r="D19" s="15">
        <v>221132</v>
      </c>
      <c r="E19" s="16">
        <v>342754</v>
      </c>
    </row>
    <row r="20" spans="2:11" x14ac:dyDescent="0.2">
      <c r="B20" s="13" t="s">
        <v>17</v>
      </c>
      <c r="C20" s="14">
        <v>10</v>
      </c>
      <c r="D20" s="15">
        <v>613958</v>
      </c>
      <c r="E20" s="16">
        <v>442484</v>
      </c>
    </row>
    <row r="21" spans="2:11" ht="15.75" thickBot="1" x14ac:dyDescent="0.3">
      <c r="B21" s="17" t="s">
        <v>18</v>
      </c>
      <c r="C21" s="18">
        <v>11</v>
      </c>
      <c r="D21" s="19">
        <v>8225047</v>
      </c>
      <c r="E21" s="20">
        <v>9505962</v>
      </c>
      <c r="G21" s="100"/>
      <c r="H21" s="100"/>
    </row>
    <row r="22" spans="2:11" ht="15.75" thickBot="1" x14ac:dyDescent="0.3">
      <c r="B22" s="11"/>
      <c r="C22" s="14"/>
      <c r="D22" s="19">
        <v>26937038</v>
      </c>
      <c r="E22" s="16">
        <v>25915684</v>
      </c>
      <c r="G22" s="100">
        <f>SUM(D16:D21)-D22</f>
        <v>0</v>
      </c>
      <c r="H22" s="100">
        <f>SUM(E16:E21)-E22</f>
        <v>0</v>
      </c>
      <c r="J22" s="97"/>
      <c r="K22" s="97"/>
    </row>
    <row r="23" spans="2:11" ht="15.75" thickBot="1" x14ac:dyDescent="0.3">
      <c r="B23" s="24" t="s">
        <v>19</v>
      </c>
      <c r="C23" s="25"/>
      <c r="D23" s="26">
        <v>43059434</v>
      </c>
      <c r="E23" s="27">
        <v>39577583</v>
      </c>
      <c r="G23" s="100">
        <f>D13+D22-D23</f>
        <v>0</v>
      </c>
      <c r="H23" s="100">
        <f>E13+E22-E23</f>
        <v>0</v>
      </c>
      <c r="J23" s="93"/>
      <c r="K23" s="93"/>
    </row>
    <row r="24" spans="2:11" ht="15.75" thickTop="1" x14ac:dyDescent="0.25">
      <c r="B24" s="11" t="s">
        <v>5</v>
      </c>
      <c r="C24" s="12"/>
      <c r="D24" s="21"/>
      <c r="E24" s="22"/>
      <c r="G24" s="100"/>
      <c r="H24" s="100"/>
    </row>
    <row r="25" spans="2:11" ht="15" x14ac:dyDescent="0.25">
      <c r="B25" s="11" t="s">
        <v>20</v>
      </c>
      <c r="C25" s="12"/>
      <c r="D25" s="21"/>
      <c r="E25" s="23"/>
      <c r="G25" s="100"/>
      <c r="H25" s="100"/>
    </row>
    <row r="26" spans="2:11" ht="15" x14ac:dyDescent="0.25">
      <c r="B26" s="13" t="s">
        <v>21</v>
      </c>
      <c r="C26" s="14">
        <v>12</v>
      </c>
      <c r="D26" s="15">
        <v>900000</v>
      </c>
      <c r="E26" s="16">
        <v>900000</v>
      </c>
      <c r="G26" s="100"/>
      <c r="H26" s="100"/>
    </row>
    <row r="27" spans="2:11" ht="15" x14ac:dyDescent="0.25">
      <c r="B27" s="13" t="s">
        <v>22</v>
      </c>
      <c r="C27" s="14">
        <v>12</v>
      </c>
      <c r="D27" s="15">
        <v>180000</v>
      </c>
      <c r="E27" s="16">
        <v>180000</v>
      </c>
      <c r="G27" s="100"/>
      <c r="H27" s="100"/>
    </row>
    <row r="28" spans="2:11" ht="15" x14ac:dyDescent="0.25">
      <c r="B28" s="13" t="s">
        <v>23</v>
      </c>
      <c r="C28" s="14">
        <v>12</v>
      </c>
      <c r="D28" s="15">
        <v>338256</v>
      </c>
      <c r="E28" s="16">
        <v>256661</v>
      </c>
      <c r="G28" s="100"/>
      <c r="H28" s="100"/>
    </row>
    <row r="29" spans="2:11" ht="15.75" thickBot="1" x14ac:dyDescent="0.3">
      <c r="B29" s="17" t="s">
        <v>24</v>
      </c>
      <c r="C29" s="18"/>
      <c r="D29" s="19">
        <v>36002671</v>
      </c>
      <c r="E29" s="20">
        <v>32634961</v>
      </c>
      <c r="F29" s="90"/>
      <c r="G29" s="100"/>
      <c r="H29" s="100"/>
    </row>
    <row r="30" spans="2:11" ht="26.25" customHeight="1" x14ac:dyDescent="0.25">
      <c r="B30" s="11" t="s">
        <v>25</v>
      </c>
      <c r="C30" s="14"/>
      <c r="D30" s="15">
        <v>37420927</v>
      </c>
      <c r="E30" s="16">
        <v>33971622</v>
      </c>
      <c r="G30" s="100">
        <f>SUM(D26:D29)-D30</f>
        <v>0</v>
      </c>
      <c r="H30" s="100">
        <f>SUM(E26:E29)-E30</f>
        <v>0</v>
      </c>
    </row>
    <row r="31" spans="2:11" ht="15" x14ac:dyDescent="0.25">
      <c r="B31" s="11" t="s">
        <v>5</v>
      </c>
      <c r="C31" s="14"/>
      <c r="D31" s="21"/>
      <c r="E31" s="23"/>
      <c r="G31" s="100"/>
      <c r="H31" s="100"/>
    </row>
    <row r="32" spans="2:11" ht="15.75" thickBot="1" x14ac:dyDescent="0.3">
      <c r="B32" s="17" t="s">
        <v>26</v>
      </c>
      <c r="C32" s="18"/>
      <c r="D32" s="28">
        <v>57</v>
      </c>
      <c r="E32" s="29">
        <v>65</v>
      </c>
      <c r="G32" s="100"/>
      <c r="H32" s="100"/>
    </row>
    <row r="33" spans="2:9" ht="15.75" thickBot="1" x14ac:dyDescent="0.3">
      <c r="B33" s="30" t="s">
        <v>27</v>
      </c>
      <c r="C33" s="18"/>
      <c r="D33" s="19">
        <v>37420984</v>
      </c>
      <c r="E33" s="19">
        <v>33971687</v>
      </c>
      <c r="G33" s="100">
        <f>D30+D32-D33</f>
        <v>0</v>
      </c>
      <c r="H33" s="100">
        <f>E30+E32-E33</f>
        <v>0</v>
      </c>
    </row>
    <row r="34" spans="2:9" ht="15" x14ac:dyDescent="0.25">
      <c r="B34" s="11" t="s">
        <v>5</v>
      </c>
      <c r="C34" s="14"/>
      <c r="D34" s="21"/>
      <c r="E34" s="22"/>
      <c r="G34" s="100"/>
      <c r="H34" s="100"/>
    </row>
    <row r="35" spans="2:9" ht="15" x14ac:dyDescent="0.25">
      <c r="B35" s="11" t="s">
        <v>28</v>
      </c>
      <c r="C35" s="14"/>
      <c r="D35" s="21"/>
      <c r="E35" s="23"/>
      <c r="G35" s="100"/>
      <c r="H35" s="15"/>
    </row>
    <row r="36" spans="2:9" ht="15" x14ac:dyDescent="0.25">
      <c r="B36" s="31" t="s">
        <v>29</v>
      </c>
      <c r="C36" s="14">
        <v>13</v>
      </c>
      <c r="D36" s="15">
        <v>521805</v>
      </c>
      <c r="E36" s="16">
        <v>475906</v>
      </c>
      <c r="G36" s="100"/>
      <c r="H36" s="100"/>
    </row>
    <row r="37" spans="2:9" ht="15" x14ac:dyDescent="0.25">
      <c r="B37" s="31" t="s">
        <v>30</v>
      </c>
      <c r="C37" s="14"/>
      <c r="D37" s="15">
        <v>985877</v>
      </c>
      <c r="E37" s="16">
        <v>985655</v>
      </c>
      <c r="G37" s="100"/>
      <c r="H37" s="100"/>
      <c r="I37" s="15"/>
    </row>
    <row r="38" spans="2:9" ht="15" x14ac:dyDescent="0.25">
      <c r="B38" s="31" t="s">
        <v>31</v>
      </c>
      <c r="C38" s="14">
        <v>17</v>
      </c>
      <c r="D38" s="15">
        <v>131406</v>
      </c>
      <c r="E38" s="16">
        <v>165631</v>
      </c>
      <c r="G38" s="100"/>
      <c r="H38" s="100"/>
    </row>
    <row r="39" spans="2:9" ht="15.75" thickBot="1" x14ac:dyDescent="0.3">
      <c r="B39" s="17" t="s">
        <v>103</v>
      </c>
      <c r="C39" s="18">
        <v>14</v>
      </c>
      <c r="D39" s="19">
        <v>511311</v>
      </c>
      <c r="E39" s="20">
        <v>545525</v>
      </c>
      <c r="G39" s="100"/>
      <c r="H39" s="100"/>
    </row>
    <row r="40" spans="2:9" ht="15.75" thickBot="1" x14ac:dyDescent="0.3">
      <c r="B40" s="17"/>
      <c r="C40" s="18"/>
      <c r="D40" s="19">
        <v>2150399</v>
      </c>
      <c r="E40" s="20">
        <v>2172717</v>
      </c>
      <c r="G40" s="100">
        <f>SUM(D36:D39)-D40</f>
        <v>0</v>
      </c>
      <c r="H40" s="100">
        <f>SUM(E36:E39)-E40</f>
        <v>0</v>
      </c>
    </row>
    <row r="41" spans="2:9" ht="15" x14ac:dyDescent="0.25">
      <c r="B41" s="13" t="s">
        <v>5</v>
      </c>
      <c r="C41" s="12"/>
      <c r="D41" s="21"/>
      <c r="E41" s="23"/>
      <c r="G41" s="100"/>
      <c r="H41" s="100"/>
    </row>
    <row r="42" spans="2:9" ht="15" x14ac:dyDescent="0.25">
      <c r="B42" s="11" t="s">
        <v>32</v>
      </c>
      <c r="C42" s="12"/>
      <c r="D42" s="21"/>
      <c r="E42" s="23"/>
      <c r="G42" s="100"/>
      <c r="H42" s="100"/>
    </row>
    <row r="43" spans="2:9" ht="15" x14ac:dyDescent="0.25">
      <c r="B43" s="31" t="s">
        <v>33</v>
      </c>
      <c r="C43" s="14">
        <v>13</v>
      </c>
      <c r="D43" s="15" t="s">
        <v>121</v>
      </c>
      <c r="E43" s="16">
        <v>587034</v>
      </c>
      <c r="G43" s="100"/>
      <c r="H43" s="100"/>
    </row>
    <row r="44" spans="2:9" ht="15" x14ac:dyDescent="0.25">
      <c r="B44" s="31" t="s">
        <v>34</v>
      </c>
      <c r="C44" s="14">
        <v>15</v>
      </c>
      <c r="D44" s="15">
        <v>1876626</v>
      </c>
      <c r="E44" s="16">
        <v>1026283</v>
      </c>
      <c r="G44" s="100"/>
      <c r="H44" s="100"/>
    </row>
    <row r="45" spans="2:9" ht="15" x14ac:dyDescent="0.25">
      <c r="B45" s="31" t="s">
        <v>35</v>
      </c>
      <c r="C45" s="14"/>
      <c r="D45" s="15">
        <v>113124</v>
      </c>
      <c r="E45" s="16">
        <v>272303</v>
      </c>
      <c r="G45" s="100"/>
      <c r="H45" s="100"/>
    </row>
    <row r="46" spans="2:9" s="106" customFormat="1" ht="15" x14ac:dyDescent="0.25">
      <c r="B46" s="102" t="s">
        <v>104</v>
      </c>
      <c r="C46" s="103">
        <v>14</v>
      </c>
      <c r="D46" s="104">
        <v>45619</v>
      </c>
      <c r="E46" s="105">
        <v>45619</v>
      </c>
      <c r="G46" s="107"/>
      <c r="H46" s="107"/>
    </row>
    <row r="47" spans="2:9" ht="15" x14ac:dyDescent="0.25">
      <c r="B47" s="13" t="s">
        <v>31</v>
      </c>
      <c r="C47" s="14">
        <v>17</v>
      </c>
      <c r="D47" s="15">
        <v>5206</v>
      </c>
      <c r="E47" s="16">
        <v>26707</v>
      </c>
      <c r="G47" s="100"/>
      <c r="H47" s="100"/>
    </row>
    <row r="48" spans="2:9" ht="15.75" thickBot="1" x14ac:dyDescent="0.3">
      <c r="B48" s="31" t="s">
        <v>36</v>
      </c>
      <c r="C48" s="14">
        <v>16</v>
      </c>
      <c r="D48" s="15">
        <v>1447476</v>
      </c>
      <c r="E48" s="16">
        <v>1475233</v>
      </c>
      <c r="G48" s="100"/>
      <c r="H48" s="100"/>
    </row>
    <row r="49" spans="2:8" ht="15.75" thickBot="1" x14ac:dyDescent="0.3">
      <c r="B49" s="32"/>
      <c r="C49" s="33"/>
      <c r="D49" s="34">
        <v>3488051</v>
      </c>
      <c r="E49" s="35">
        <v>3433179</v>
      </c>
      <c r="G49" s="100">
        <f>SUM(D43:D48)-D49</f>
        <v>0</v>
      </c>
      <c r="H49" s="100">
        <f>SUM(E43:E48)-E49</f>
        <v>0</v>
      </c>
    </row>
    <row r="50" spans="2:8" ht="15.75" thickBot="1" x14ac:dyDescent="0.3">
      <c r="B50" s="30" t="s">
        <v>37</v>
      </c>
      <c r="C50" s="18"/>
      <c r="D50" s="19">
        <v>5638450</v>
      </c>
      <c r="E50" s="20">
        <v>5605896</v>
      </c>
      <c r="G50" s="100">
        <f>D40+D49-D50</f>
        <v>0</v>
      </c>
      <c r="H50" s="100">
        <f>E40+E49-E50</f>
        <v>0</v>
      </c>
    </row>
    <row r="51" spans="2:8" ht="15.75" thickBot="1" x14ac:dyDescent="0.3">
      <c r="B51" s="36" t="s">
        <v>38</v>
      </c>
      <c r="C51" s="37"/>
      <c r="D51" s="38">
        <v>43059434</v>
      </c>
      <c r="E51" s="39">
        <v>39577583</v>
      </c>
      <c r="G51" s="100">
        <f>D33+D50-D51</f>
        <v>0</v>
      </c>
      <c r="H51" s="100">
        <f>E33+E50-E51</f>
        <v>0</v>
      </c>
    </row>
    <row r="52" spans="2:8" ht="13.5" thickTop="1" x14ac:dyDescent="0.2">
      <c r="D52" s="90">
        <f>D23-D51</f>
        <v>0</v>
      </c>
      <c r="E52" s="90">
        <f>E23-E51</f>
        <v>0</v>
      </c>
    </row>
    <row r="53" spans="2:8" x14ac:dyDescent="0.2">
      <c r="B53" s="3" t="s">
        <v>102</v>
      </c>
      <c r="D53" s="101">
        <v>10343</v>
      </c>
      <c r="E53" s="101">
        <v>9395</v>
      </c>
    </row>
    <row r="55" spans="2:8" x14ac:dyDescent="0.2">
      <c r="D55" s="90"/>
      <c r="E55" s="90"/>
    </row>
    <row r="56" spans="2:8" x14ac:dyDescent="0.2">
      <c r="D56" s="90"/>
      <c r="E56" s="90"/>
      <c r="F56" s="90"/>
    </row>
    <row r="57" spans="2:8" x14ac:dyDescent="0.2">
      <c r="D57" s="90"/>
      <c r="E57" s="93"/>
    </row>
    <row r="58" spans="2:8" x14ac:dyDescent="0.2">
      <c r="D58" s="93"/>
      <c r="E58" s="93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>
      <selection activeCell="J15" sqref="J15"/>
    </sheetView>
  </sheetViews>
  <sheetFormatPr defaultRowHeight="15" x14ac:dyDescent="0.25"/>
  <cols>
    <col min="1" max="1" width="10.4257812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61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7" t="s">
        <v>3</v>
      </c>
      <c r="C5" s="8" t="s">
        <v>4</v>
      </c>
      <c r="D5" s="9">
        <v>43373</v>
      </c>
      <c r="E5" s="10">
        <v>43008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39</v>
      </c>
      <c r="C7" s="14">
        <v>18</v>
      </c>
      <c r="D7" s="47">
        <v>41236542</v>
      </c>
      <c r="E7" s="48">
        <v>39299502</v>
      </c>
    </row>
    <row r="8" spans="1:8" ht="15.75" thickBot="1" x14ac:dyDescent="0.3">
      <c r="B8" s="17" t="s">
        <v>40</v>
      </c>
      <c r="C8" s="18">
        <v>19</v>
      </c>
      <c r="D8" s="53">
        <v>-31177508</v>
      </c>
      <c r="E8" s="54">
        <v>-30055726</v>
      </c>
    </row>
    <row r="9" spans="1:8" x14ac:dyDescent="0.25">
      <c r="B9" s="11" t="s">
        <v>41</v>
      </c>
      <c r="C9" s="14"/>
      <c r="D9" s="51">
        <v>10059034</v>
      </c>
      <c r="E9" s="52">
        <v>9243776</v>
      </c>
      <c r="G9" s="100">
        <f>SUM(D7:D8)-D9</f>
        <v>0</v>
      </c>
      <c r="H9" s="100">
        <f>SUM(E7:E8)-E9</f>
        <v>0</v>
      </c>
    </row>
    <row r="10" spans="1:8" x14ac:dyDescent="0.25">
      <c r="B10" s="6" t="s">
        <v>5</v>
      </c>
      <c r="C10" s="12"/>
      <c r="D10" s="47"/>
      <c r="E10" s="92"/>
      <c r="G10" s="100"/>
      <c r="H10" s="100"/>
    </row>
    <row r="11" spans="1:8" x14ac:dyDescent="0.25">
      <c r="B11" s="13" t="s">
        <v>42</v>
      </c>
      <c r="C11" s="14">
        <v>20</v>
      </c>
      <c r="D11" s="53">
        <v>-2084026</v>
      </c>
      <c r="E11" s="54">
        <v>-1961889</v>
      </c>
      <c r="G11" s="100"/>
      <c r="H11" s="100"/>
    </row>
    <row r="12" spans="1:8" x14ac:dyDescent="0.25">
      <c r="B12" s="13" t="s">
        <v>43</v>
      </c>
      <c r="C12" s="14">
        <v>21</v>
      </c>
      <c r="D12" s="53">
        <v>-2388561</v>
      </c>
      <c r="E12" s="54">
        <v>-2053858</v>
      </c>
      <c r="G12" s="100"/>
      <c r="H12" s="100"/>
    </row>
    <row r="13" spans="1:8" x14ac:dyDescent="0.25">
      <c r="B13" s="13" t="s">
        <v>44</v>
      </c>
      <c r="C13" s="14">
        <v>23</v>
      </c>
      <c r="D13" s="53">
        <v>364140</v>
      </c>
      <c r="E13" s="54">
        <v>301937</v>
      </c>
      <c r="G13" s="100"/>
      <c r="H13" s="100"/>
    </row>
    <row r="14" spans="1:8" ht="15.75" thickBot="1" x14ac:dyDescent="0.3">
      <c r="B14" s="6" t="s">
        <v>101</v>
      </c>
      <c r="D14" s="53">
        <v>-265851</v>
      </c>
      <c r="E14" s="54">
        <v>-213945</v>
      </c>
      <c r="G14" s="100"/>
      <c r="H14" s="100"/>
    </row>
    <row r="15" spans="1:8" x14ac:dyDescent="0.25">
      <c r="B15" s="40" t="s">
        <v>45</v>
      </c>
      <c r="C15" s="41"/>
      <c r="D15" s="51">
        <v>5684736</v>
      </c>
      <c r="E15" s="52">
        <v>5316021</v>
      </c>
      <c r="G15" s="100">
        <f>SUM(D9:D14)-D15</f>
        <v>0</v>
      </c>
      <c r="H15" s="100">
        <f>SUM(E9:E14)-E15</f>
        <v>0</v>
      </c>
    </row>
    <row r="16" spans="1:8" x14ac:dyDescent="0.25">
      <c r="B16" s="13" t="s">
        <v>5</v>
      </c>
      <c r="C16" s="12"/>
      <c r="D16" s="53"/>
      <c r="E16" s="53"/>
      <c r="G16" s="100"/>
      <c r="H16" s="100"/>
    </row>
    <row r="17" spans="2:8" x14ac:dyDescent="0.25">
      <c r="B17" s="13" t="s">
        <v>46</v>
      </c>
      <c r="C17" s="14">
        <v>22</v>
      </c>
      <c r="D17" s="53">
        <v>-69825</v>
      </c>
      <c r="E17" s="54">
        <v>-121570</v>
      </c>
      <c r="G17" s="100"/>
      <c r="H17" s="100"/>
    </row>
    <row r="18" spans="2:8" x14ac:dyDescent="0.25">
      <c r="B18" s="13" t="s">
        <v>47</v>
      </c>
      <c r="C18" s="14">
        <v>22</v>
      </c>
      <c r="D18" s="53">
        <v>431271</v>
      </c>
      <c r="E18" s="54">
        <v>381834</v>
      </c>
      <c r="G18" s="100"/>
      <c r="H18" s="100"/>
    </row>
    <row r="19" spans="2:8" ht="15.75" thickBot="1" x14ac:dyDescent="0.3">
      <c r="B19" s="13" t="s">
        <v>114</v>
      </c>
      <c r="C19" s="14"/>
      <c r="D19" s="53">
        <v>-141950</v>
      </c>
      <c r="E19" s="54">
        <v>-53433</v>
      </c>
      <c r="G19" s="100"/>
      <c r="H19" s="100"/>
    </row>
    <row r="20" spans="2:8" x14ac:dyDescent="0.25">
      <c r="B20" s="40" t="s">
        <v>48</v>
      </c>
      <c r="C20" s="41"/>
      <c r="D20" s="51">
        <v>5904232</v>
      </c>
      <c r="E20" s="52">
        <v>5522852</v>
      </c>
      <c r="G20" s="100">
        <f>SUM(D15:D19)-D20</f>
        <v>0</v>
      </c>
      <c r="H20" s="100">
        <f>SUM(E15:E19)-E20</f>
        <v>0</v>
      </c>
    </row>
    <row r="21" spans="2:8" x14ac:dyDescent="0.25">
      <c r="B21" s="13" t="s">
        <v>5</v>
      </c>
      <c r="C21" s="12"/>
      <c r="D21" s="53"/>
      <c r="E21" s="53"/>
      <c r="G21" s="100"/>
      <c r="H21" s="100"/>
    </row>
    <row r="22" spans="2:8" ht="15.75" thickBot="1" x14ac:dyDescent="0.3">
      <c r="B22" s="17" t="s">
        <v>49</v>
      </c>
      <c r="C22" s="18">
        <v>24</v>
      </c>
      <c r="D22" s="49">
        <v>-1211730</v>
      </c>
      <c r="E22" s="50">
        <v>-1134698</v>
      </c>
      <c r="G22" s="100"/>
      <c r="H22" s="100"/>
    </row>
    <row r="23" spans="2:8" ht="15.75" thickBot="1" x14ac:dyDescent="0.3">
      <c r="B23" s="30" t="s">
        <v>50</v>
      </c>
      <c r="C23" s="18"/>
      <c r="D23" s="55">
        <v>4692502</v>
      </c>
      <c r="E23" s="56">
        <v>4388154</v>
      </c>
      <c r="G23" s="100">
        <f>SUM(D20:D22)-D23</f>
        <v>0</v>
      </c>
      <c r="H23" s="100">
        <f>SUM(E20:E22)-E23</f>
        <v>0</v>
      </c>
    </row>
    <row r="24" spans="2:8" x14ac:dyDescent="0.25">
      <c r="B24" s="13" t="s">
        <v>5</v>
      </c>
      <c r="C24" s="12"/>
      <c r="D24" s="53"/>
      <c r="E24" s="53"/>
      <c r="G24" s="100"/>
      <c r="H24" s="100"/>
    </row>
    <row r="25" spans="2:8" x14ac:dyDescent="0.25">
      <c r="B25" s="11" t="s">
        <v>51</v>
      </c>
      <c r="C25" s="12"/>
      <c r="D25" s="53"/>
      <c r="E25" s="53"/>
      <c r="G25" s="100"/>
      <c r="H25" s="100"/>
    </row>
    <row r="26" spans="2:8" x14ac:dyDescent="0.25">
      <c r="B26" s="13" t="s">
        <v>52</v>
      </c>
      <c r="C26" s="12"/>
      <c r="D26" s="53">
        <v>4692510</v>
      </c>
      <c r="E26" s="54">
        <v>4388144</v>
      </c>
      <c r="G26" s="100"/>
      <c r="H26" s="100"/>
    </row>
    <row r="27" spans="2:8" ht="15.75" thickBot="1" x14ac:dyDescent="0.3">
      <c r="B27" s="17" t="s">
        <v>53</v>
      </c>
      <c r="C27" s="42"/>
      <c r="D27" s="49">
        <v>-8</v>
      </c>
      <c r="E27" s="50">
        <v>10</v>
      </c>
      <c r="G27" s="100">
        <f>D26+D27-D23</f>
        <v>0</v>
      </c>
      <c r="H27" s="100">
        <f>E26+E27-E23</f>
        <v>0</v>
      </c>
    </row>
    <row r="28" spans="2:8" x14ac:dyDescent="0.25">
      <c r="B28" s="11" t="s">
        <v>5</v>
      </c>
      <c r="C28" s="12"/>
      <c r="D28" s="47"/>
      <c r="E28" s="47"/>
      <c r="G28" s="100"/>
      <c r="H28" s="100"/>
    </row>
    <row r="29" spans="2:8" ht="38.25" x14ac:dyDescent="0.25">
      <c r="B29" s="11" t="s">
        <v>54</v>
      </c>
      <c r="C29" s="12"/>
      <c r="D29" s="47"/>
      <c r="E29" s="47"/>
      <c r="G29" s="100"/>
      <c r="H29" s="100"/>
    </row>
    <row r="30" spans="2:8" ht="26.25" thickBot="1" x14ac:dyDescent="0.3">
      <c r="B30" s="13" t="s">
        <v>55</v>
      </c>
      <c r="C30" s="12"/>
      <c r="D30" s="47">
        <v>81595</v>
      </c>
      <c r="E30" s="48">
        <v>29736</v>
      </c>
      <c r="G30" s="100"/>
      <c r="H30" s="100"/>
    </row>
    <row r="31" spans="2:8" ht="26.25" thickBot="1" x14ac:dyDescent="0.3">
      <c r="B31" s="43" t="s">
        <v>56</v>
      </c>
      <c r="C31" s="44"/>
      <c r="D31" s="57">
        <v>81595</v>
      </c>
      <c r="E31" s="58">
        <v>29736</v>
      </c>
      <c r="G31" s="100"/>
      <c r="H31" s="100"/>
    </row>
    <row r="32" spans="2:8" ht="15.75" thickBot="1" x14ac:dyDescent="0.3">
      <c r="B32" s="36" t="s">
        <v>57</v>
      </c>
      <c r="C32" s="45"/>
      <c r="D32" s="59">
        <v>4774097</v>
      </c>
      <c r="E32" s="60">
        <v>4417890</v>
      </c>
      <c r="G32" s="100">
        <f>D23+D31-D32</f>
        <v>0</v>
      </c>
      <c r="H32" s="100">
        <f>E23+E31-E32</f>
        <v>0</v>
      </c>
    </row>
    <row r="33" spans="2:8" ht="15.75" thickTop="1" x14ac:dyDescent="0.25">
      <c r="B33" s="13" t="s">
        <v>5</v>
      </c>
      <c r="C33" s="12"/>
      <c r="D33" s="47"/>
      <c r="E33" s="47"/>
      <c r="G33" s="100"/>
      <c r="H33" s="100"/>
    </row>
    <row r="34" spans="2:8" x14ac:dyDescent="0.25">
      <c r="B34" s="11" t="s">
        <v>58</v>
      </c>
      <c r="C34" s="12"/>
      <c r="D34" s="47"/>
      <c r="E34" s="47"/>
      <c r="G34" s="100"/>
      <c r="H34" s="100"/>
    </row>
    <row r="35" spans="2:8" x14ac:dyDescent="0.25">
      <c r="B35" s="13" t="s">
        <v>52</v>
      </c>
      <c r="C35" s="12"/>
      <c r="D35" s="47">
        <v>4774105</v>
      </c>
      <c r="E35" s="48">
        <v>4417880</v>
      </c>
      <c r="G35" s="100"/>
      <c r="H35" s="100"/>
    </row>
    <row r="36" spans="2:8" ht="15.75" thickBot="1" x14ac:dyDescent="0.3">
      <c r="B36" s="17" t="s">
        <v>53</v>
      </c>
      <c r="C36" s="42"/>
      <c r="D36" s="49">
        <v>-8</v>
      </c>
      <c r="E36" s="50">
        <v>10</v>
      </c>
      <c r="G36" s="100"/>
      <c r="H36" s="100"/>
    </row>
    <row r="37" spans="2:8" ht="15.75" thickBot="1" x14ac:dyDescent="0.3">
      <c r="B37" s="46"/>
      <c r="C37" s="45"/>
      <c r="D37" s="59">
        <v>4774097</v>
      </c>
      <c r="E37" s="60">
        <v>4417890</v>
      </c>
      <c r="G37" s="100">
        <f>D35+D36-D37</f>
        <v>0</v>
      </c>
      <c r="H37" s="100">
        <f>E35+E36-E37</f>
        <v>0</v>
      </c>
    </row>
    <row r="38" spans="2:8" ht="15.75" thickTop="1" x14ac:dyDescent="0.25">
      <c r="B38" s="13" t="s">
        <v>5</v>
      </c>
      <c r="C38" s="12"/>
      <c r="D38" s="47"/>
      <c r="E38" s="47"/>
      <c r="G38" s="100">
        <f>D32-D37</f>
        <v>0</v>
      </c>
      <c r="H38" s="100">
        <f>E32-E37</f>
        <v>0</v>
      </c>
    </row>
    <row r="39" spans="2:8" x14ac:dyDescent="0.25">
      <c r="B39" s="11" t="s">
        <v>59</v>
      </c>
      <c r="C39" s="12"/>
      <c r="D39" s="53"/>
      <c r="E39" s="53"/>
      <c r="G39" s="100"/>
      <c r="H39" s="100"/>
    </row>
    <row r="40" spans="2:8" ht="15.75" thickBot="1" x14ac:dyDescent="0.3">
      <c r="B40" s="96" t="s">
        <v>60</v>
      </c>
      <c r="C40" s="37">
        <v>12</v>
      </c>
      <c r="D40" s="94">
        <v>1303</v>
      </c>
      <c r="E40" s="95">
        <v>1219</v>
      </c>
      <c r="G40" s="100">
        <f>D26/3600-D40</f>
        <v>0.47499999999990905</v>
      </c>
      <c r="H40" s="100">
        <f>E26/3600-E40</f>
        <v>-7.1111111111122227E-2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E36" sqref="E36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62</v>
      </c>
      <c r="B2" s="5"/>
    </row>
    <row r="3" spans="1:12" x14ac:dyDescent="0.25">
      <c r="A3" s="1" t="s">
        <v>120</v>
      </c>
      <c r="B3" s="5"/>
    </row>
    <row r="5" spans="1:12" ht="15.75" thickBot="1" x14ac:dyDescent="0.3">
      <c r="B5" s="61"/>
      <c r="C5" s="114" t="s">
        <v>63</v>
      </c>
      <c r="D5" s="114"/>
      <c r="E5" s="114"/>
      <c r="F5" s="114"/>
      <c r="G5" s="114"/>
      <c r="H5" s="62"/>
      <c r="I5" s="62"/>
    </row>
    <row r="6" spans="1:12" ht="38.25" x14ac:dyDescent="0.25">
      <c r="B6" s="115" t="s">
        <v>3</v>
      </c>
      <c r="C6" s="117" t="s">
        <v>21</v>
      </c>
      <c r="D6" s="117" t="s">
        <v>22</v>
      </c>
      <c r="E6" s="63" t="s">
        <v>112</v>
      </c>
      <c r="F6" s="63" t="s">
        <v>111</v>
      </c>
      <c r="G6" s="117" t="s">
        <v>66</v>
      </c>
      <c r="H6" s="112" t="s">
        <v>26</v>
      </c>
      <c r="I6" s="21" t="s">
        <v>66</v>
      </c>
    </row>
    <row r="7" spans="1:12" ht="15.75" thickBot="1" x14ac:dyDescent="0.3">
      <c r="B7" s="116"/>
      <c r="C7" s="113"/>
      <c r="D7" s="113"/>
      <c r="E7" s="28" t="s">
        <v>64</v>
      </c>
      <c r="F7" s="28" t="s">
        <v>65</v>
      </c>
      <c r="G7" s="113"/>
      <c r="H7" s="113"/>
      <c r="I7" s="28" t="s">
        <v>67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1"/>
      <c r="C9" s="61" t="s">
        <v>109</v>
      </c>
      <c r="D9" s="61" t="s">
        <v>109</v>
      </c>
      <c r="E9" s="61" t="s">
        <v>109</v>
      </c>
      <c r="F9" s="61"/>
      <c r="G9" s="13"/>
      <c r="H9" s="13"/>
      <c r="I9" s="13"/>
    </row>
    <row r="10" spans="1:12" ht="15.75" thickBot="1" x14ac:dyDescent="0.3">
      <c r="B10" s="30" t="s">
        <v>115</v>
      </c>
      <c r="C10" s="56">
        <v>900000</v>
      </c>
      <c r="D10" s="56">
        <v>180000</v>
      </c>
      <c r="E10" s="56">
        <v>252006</v>
      </c>
      <c r="F10" s="56">
        <v>26505162</v>
      </c>
      <c r="G10" s="56">
        <v>27837168</v>
      </c>
      <c r="H10" s="56">
        <v>55</v>
      </c>
      <c r="I10" s="56">
        <v>27837223</v>
      </c>
      <c r="K10" s="98">
        <f>SUM(C10:F10)-G10</f>
        <v>0</v>
      </c>
      <c r="L10" s="98">
        <f>G10+H10-I10</f>
        <v>0</v>
      </c>
    </row>
    <row r="11" spans="1:12" x14ac:dyDescent="0.25">
      <c r="B11" s="13" t="s">
        <v>5</v>
      </c>
      <c r="C11" s="54"/>
      <c r="D11" s="54"/>
      <c r="E11" s="54"/>
      <c r="F11" s="54"/>
      <c r="G11" s="54"/>
      <c r="H11" s="54"/>
      <c r="I11" s="54"/>
      <c r="K11" s="98"/>
      <c r="L11" s="98"/>
    </row>
    <row r="12" spans="1:12" x14ac:dyDescent="0.25">
      <c r="B12" s="13" t="s">
        <v>68</v>
      </c>
      <c r="C12" s="48">
        <v>0</v>
      </c>
      <c r="D12" s="48">
        <v>0</v>
      </c>
      <c r="E12" s="48">
        <v>0</v>
      </c>
      <c r="F12" s="48">
        <v>6622999</v>
      </c>
      <c r="G12" s="48">
        <v>6622999</v>
      </c>
      <c r="H12" s="48">
        <v>10</v>
      </c>
      <c r="I12" s="48">
        <v>6623009</v>
      </c>
      <c r="K12" s="98">
        <f>SUM(C12:F12)-G12</f>
        <v>0</v>
      </c>
      <c r="L12" s="98">
        <f>G12+H12-I12</f>
        <v>0</v>
      </c>
    </row>
    <row r="13" spans="1:12" ht="15.75" thickBot="1" x14ac:dyDescent="0.3">
      <c r="B13" s="17" t="s">
        <v>69</v>
      </c>
      <c r="C13" s="50">
        <v>0</v>
      </c>
      <c r="D13" s="50">
        <v>0</v>
      </c>
      <c r="E13" s="50">
        <v>4655</v>
      </c>
      <c r="F13" s="50">
        <v>0</v>
      </c>
      <c r="G13" s="50">
        <v>4655</v>
      </c>
      <c r="H13" s="50">
        <v>0</v>
      </c>
      <c r="I13" s="50">
        <v>4655</v>
      </c>
      <c r="K13" s="98">
        <f>SUM(C13:F13)-G13</f>
        <v>0</v>
      </c>
      <c r="L13" s="98">
        <f>G13+H13-I13</f>
        <v>0</v>
      </c>
    </row>
    <row r="14" spans="1:12" x14ac:dyDescent="0.25">
      <c r="B14" s="11" t="s">
        <v>70</v>
      </c>
      <c r="C14" s="48">
        <v>0</v>
      </c>
      <c r="D14" s="48">
        <v>0</v>
      </c>
      <c r="E14" s="48">
        <v>4655</v>
      </c>
      <c r="F14" s="48">
        <v>6622999</v>
      </c>
      <c r="G14" s="48">
        <v>6627654</v>
      </c>
      <c r="H14" s="48">
        <v>10</v>
      </c>
      <c r="I14" s="48">
        <v>6627664</v>
      </c>
      <c r="K14" s="98">
        <f>SUM(C14:F14)-G14</f>
        <v>0</v>
      </c>
      <c r="L14" s="98">
        <f>G14+H14-I14</f>
        <v>0</v>
      </c>
    </row>
    <row r="15" spans="1:12" x14ac:dyDescent="0.25">
      <c r="B15" s="11"/>
      <c r="C15" s="48"/>
      <c r="D15" s="48"/>
      <c r="E15" s="48"/>
      <c r="F15" s="48"/>
      <c r="G15" s="48"/>
      <c r="H15" s="48"/>
      <c r="I15" s="48"/>
      <c r="K15" s="98"/>
      <c r="L15" s="98"/>
    </row>
    <row r="16" spans="1:12" x14ac:dyDescent="0.25">
      <c r="B16" s="13" t="s">
        <v>110</v>
      </c>
      <c r="C16" s="48">
        <v>0</v>
      </c>
      <c r="D16" s="48">
        <v>0</v>
      </c>
      <c r="E16" s="48">
        <v>0</v>
      </c>
      <c r="F16" s="48">
        <v>-493200</v>
      </c>
      <c r="G16" s="48">
        <v>-493200</v>
      </c>
      <c r="H16" s="48">
        <v>0</v>
      </c>
      <c r="I16" s="48">
        <v>-493200</v>
      </c>
      <c r="K16" s="98">
        <f>SUM(C16:F16)-G16</f>
        <v>0</v>
      </c>
      <c r="L16" s="98">
        <f>G16+H16-I16</f>
        <v>0</v>
      </c>
    </row>
    <row r="17" spans="2:12" ht="15.75" thickBot="1" x14ac:dyDescent="0.3">
      <c r="B17" s="11"/>
      <c r="C17" s="48"/>
      <c r="D17" s="48"/>
      <c r="E17" s="48"/>
      <c r="F17" s="48"/>
      <c r="G17" s="48"/>
      <c r="H17" s="48"/>
      <c r="I17" s="48"/>
      <c r="K17" s="98"/>
      <c r="L17" s="98"/>
    </row>
    <row r="18" spans="2:12" ht="15.75" thickBot="1" x14ac:dyDescent="0.3">
      <c r="B18" s="43" t="s">
        <v>116</v>
      </c>
      <c r="C18" s="64">
        <v>900000</v>
      </c>
      <c r="D18" s="64">
        <v>180000</v>
      </c>
      <c r="E18" s="64">
        <v>256661</v>
      </c>
      <c r="F18" s="64">
        <v>32634961</v>
      </c>
      <c r="G18" s="64">
        <v>33971622</v>
      </c>
      <c r="H18" s="64">
        <v>65</v>
      </c>
      <c r="I18" s="64">
        <v>33971687</v>
      </c>
      <c r="K18" s="98">
        <f>SUM(C18:F18)-G18</f>
        <v>0</v>
      </c>
      <c r="L18" s="98">
        <f>G18+H18-I18</f>
        <v>0</v>
      </c>
    </row>
    <row r="19" spans="2:12" x14ac:dyDescent="0.25">
      <c r="B19" s="11" t="s">
        <v>5</v>
      </c>
      <c r="C19" s="54"/>
      <c r="D19" s="54"/>
      <c r="E19" s="54"/>
      <c r="F19" s="54"/>
      <c r="G19" s="54"/>
      <c r="H19" s="54"/>
      <c r="I19" s="54"/>
      <c r="K19" s="98"/>
      <c r="L19" s="98"/>
    </row>
    <row r="20" spans="2:12" x14ac:dyDescent="0.25">
      <c r="B20" s="13" t="s">
        <v>68</v>
      </c>
      <c r="C20" s="47">
        <v>0</v>
      </c>
      <c r="D20" s="47">
        <v>0</v>
      </c>
      <c r="E20" s="47">
        <v>0</v>
      </c>
      <c r="F20" s="47">
        <v>4692510</v>
      </c>
      <c r="G20" s="47">
        <v>4692510</v>
      </c>
      <c r="H20" s="47">
        <v>-8</v>
      </c>
      <c r="I20" s="53">
        <v>4692502</v>
      </c>
      <c r="K20" s="98">
        <f>SUM(C20:F20)-G20</f>
        <v>0</v>
      </c>
      <c r="L20" s="98">
        <f>G20+H20-I20</f>
        <v>0</v>
      </c>
    </row>
    <row r="21" spans="2:12" ht="15.75" thickBot="1" x14ac:dyDescent="0.3">
      <c r="B21" s="17" t="s">
        <v>71</v>
      </c>
      <c r="C21" s="49">
        <v>0</v>
      </c>
      <c r="D21" s="49">
        <v>0</v>
      </c>
      <c r="E21" s="49">
        <v>81595</v>
      </c>
      <c r="F21" s="49">
        <v>0</v>
      </c>
      <c r="G21" s="49">
        <v>81595</v>
      </c>
      <c r="H21" s="49">
        <v>0</v>
      </c>
      <c r="I21" s="49">
        <v>81595</v>
      </c>
      <c r="K21" s="98">
        <f>SUM(C21:F21)-G21</f>
        <v>0</v>
      </c>
      <c r="L21" s="98">
        <f>G21+H21-I21</f>
        <v>0</v>
      </c>
    </row>
    <row r="22" spans="2:12" ht="15.75" thickBot="1" x14ac:dyDescent="0.3">
      <c r="B22" s="30" t="s">
        <v>70</v>
      </c>
      <c r="C22" s="49">
        <v>0</v>
      </c>
      <c r="D22" s="49">
        <v>0</v>
      </c>
      <c r="E22" s="49">
        <v>81595</v>
      </c>
      <c r="F22" s="49">
        <v>4692510</v>
      </c>
      <c r="G22" s="49">
        <v>4774105</v>
      </c>
      <c r="H22" s="49">
        <v>-8</v>
      </c>
      <c r="I22" s="49">
        <v>4774097</v>
      </c>
      <c r="K22" s="98">
        <f>SUM(C22:F22)-G22</f>
        <v>0</v>
      </c>
      <c r="L22" s="98">
        <f>G22+H22-I22</f>
        <v>0</v>
      </c>
    </row>
    <row r="23" spans="2:12" x14ac:dyDescent="0.25">
      <c r="B23" s="108"/>
      <c r="C23" s="109"/>
      <c r="D23" s="109"/>
      <c r="E23" s="109"/>
      <c r="F23" s="109"/>
      <c r="G23" s="109"/>
      <c r="H23" s="109"/>
      <c r="I23" s="109"/>
      <c r="K23" s="98"/>
      <c r="L23" s="98"/>
    </row>
    <row r="24" spans="2:12" x14ac:dyDescent="0.25">
      <c r="B24" s="13" t="s">
        <v>110</v>
      </c>
      <c r="C24" s="48">
        <v>0</v>
      </c>
      <c r="D24" s="48">
        <v>0</v>
      </c>
      <c r="E24" s="48">
        <v>0</v>
      </c>
      <c r="F24" s="48">
        <v>-1324800</v>
      </c>
      <c r="G24" s="48">
        <v>-1324800</v>
      </c>
      <c r="H24" s="48">
        <v>0</v>
      </c>
      <c r="I24" s="48">
        <v>-1324800</v>
      </c>
      <c r="K24" s="98"/>
      <c r="L24" s="98"/>
    </row>
    <row r="25" spans="2:12" ht="15.75" thickBot="1" x14ac:dyDescent="0.3">
      <c r="B25" s="11"/>
      <c r="C25" s="48"/>
      <c r="D25" s="48"/>
      <c r="E25" s="48"/>
      <c r="F25" s="48"/>
      <c r="G25" s="48"/>
      <c r="H25" s="48"/>
      <c r="I25" s="48"/>
      <c r="K25" s="98"/>
      <c r="L25" s="98"/>
    </row>
    <row r="26" spans="2:12" ht="15.75" thickBot="1" x14ac:dyDescent="0.3">
      <c r="B26" s="43" t="s">
        <v>123</v>
      </c>
      <c r="C26" s="110">
        <v>900000</v>
      </c>
      <c r="D26" s="110">
        <v>180000</v>
      </c>
      <c r="E26" s="110">
        <v>338256</v>
      </c>
      <c r="F26" s="110">
        <v>36002671</v>
      </c>
      <c r="G26" s="110">
        <v>37420927</v>
      </c>
      <c r="H26" s="110">
        <v>57</v>
      </c>
      <c r="I26" s="110">
        <v>37420984</v>
      </c>
      <c r="K26" s="98">
        <f>SUM(C26:F26)-G26</f>
        <v>0</v>
      </c>
      <c r="L26" s="98">
        <f>G26+H26-I26</f>
        <v>0</v>
      </c>
    </row>
    <row r="27" spans="2:12" x14ac:dyDescent="0.25">
      <c r="C27" s="99"/>
      <c r="D27" s="99"/>
      <c r="E27" s="98">
        <f>'1'!D28-E26</f>
        <v>0</v>
      </c>
      <c r="F27" s="98">
        <f>'1'!D29-F26</f>
        <v>0</v>
      </c>
      <c r="G27" s="100">
        <f>'1'!D30-G26</f>
        <v>0</v>
      </c>
      <c r="H27" s="100">
        <f>'1'!D32-H26</f>
        <v>0</v>
      </c>
      <c r="I27" s="100">
        <f>'1'!D33-I26</f>
        <v>0</v>
      </c>
    </row>
    <row r="28" spans="2:12" x14ac:dyDescent="0.25">
      <c r="C28" s="99"/>
      <c r="D28" s="99"/>
      <c r="E28" s="99"/>
      <c r="F28" s="99"/>
      <c r="G28" s="99"/>
      <c r="H28" s="99"/>
      <c r="I28" s="99"/>
    </row>
    <row r="29" spans="2:12" x14ac:dyDescent="0.25">
      <c r="C29" s="99"/>
      <c r="D29" s="99"/>
      <c r="E29" s="99"/>
      <c r="F29" s="99"/>
      <c r="G29" s="99"/>
      <c r="H29" s="99"/>
      <c r="I29" s="99"/>
    </row>
    <row r="30" spans="2:12" x14ac:dyDescent="0.25">
      <c r="C30" s="100">
        <f t="shared" ref="C30:I30" si="0">SUM(C12:C13)-C14</f>
        <v>0</v>
      </c>
      <c r="D30" s="100">
        <f t="shared" si="0"/>
        <v>0</v>
      </c>
      <c r="E30" s="100">
        <f t="shared" si="0"/>
        <v>0</v>
      </c>
      <c r="F30" s="100">
        <f t="shared" si="0"/>
        <v>0</v>
      </c>
      <c r="G30" s="100">
        <f t="shared" si="0"/>
        <v>0</v>
      </c>
      <c r="H30" s="100">
        <f t="shared" si="0"/>
        <v>0</v>
      </c>
      <c r="I30" s="100">
        <f t="shared" si="0"/>
        <v>0</v>
      </c>
    </row>
    <row r="31" spans="2:12" x14ac:dyDescent="0.25">
      <c r="C31" s="100">
        <f t="shared" ref="C31:I31" si="1">C10+C14-C18+C16</f>
        <v>0</v>
      </c>
      <c r="D31" s="100">
        <f t="shared" si="1"/>
        <v>0</v>
      </c>
      <c r="E31" s="100">
        <f t="shared" si="1"/>
        <v>0</v>
      </c>
      <c r="F31" s="100">
        <f t="shared" si="1"/>
        <v>0</v>
      </c>
      <c r="G31" s="100">
        <f t="shared" si="1"/>
        <v>0</v>
      </c>
      <c r="H31" s="100">
        <f t="shared" si="1"/>
        <v>0</v>
      </c>
      <c r="I31" s="100">
        <f t="shared" si="1"/>
        <v>0</v>
      </c>
    </row>
    <row r="32" spans="2:12" x14ac:dyDescent="0.25">
      <c r="C32" s="99"/>
      <c r="D32" s="99"/>
      <c r="E32" s="99"/>
      <c r="F32" s="99"/>
      <c r="G32" s="99"/>
      <c r="H32" s="99"/>
      <c r="I32" s="99"/>
    </row>
    <row r="33" spans="3:9" x14ac:dyDescent="0.25">
      <c r="C33" s="100">
        <f t="shared" ref="C33:I33" si="2">SUM(C20:C21)-C22</f>
        <v>0</v>
      </c>
      <c r="D33" s="100">
        <f t="shared" si="2"/>
        <v>0</v>
      </c>
      <c r="E33" s="100">
        <f t="shared" si="2"/>
        <v>0</v>
      </c>
      <c r="F33" s="100">
        <f t="shared" si="2"/>
        <v>0</v>
      </c>
      <c r="G33" s="100">
        <f t="shared" si="2"/>
        <v>0</v>
      </c>
      <c r="H33" s="100">
        <f t="shared" si="2"/>
        <v>0</v>
      </c>
      <c r="I33" s="100">
        <f t="shared" si="2"/>
        <v>0</v>
      </c>
    </row>
    <row r="34" spans="3:9" x14ac:dyDescent="0.25">
      <c r="C34" s="100"/>
      <c r="D34" s="100"/>
      <c r="E34" s="100"/>
      <c r="F34" s="100"/>
      <c r="G34" s="100"/>
      <c r="H34" s="100"/>
      <c r="I34" s="100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80" zoomScaleNormal="80" workbookViewId="0">
      <selection activeCell="H33" sqref="H33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6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72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65" t="s">
        <v>3</v>
      </c>
      <c r="C5" s="66" t="s">
        <v>4</v>
      </c>
      <c r="D5" s="67">
        <v>43373</v>
      </c>
      <c r="E5" s="68">
        <v>43008</v>
      </c>
    </row>
    <row r="6" spans="1:8" x14ac:dyDescent="0.25">
      <c r="B6" s="69" t="s">
        <v>5</v>
      </c>
      <c r="C6" s="70"/>
      <c r="D6" s="71"/>
      <c r="E6" s="69"/>
    </row>
    <row r="7" spans="1:8" x14ac:dyDescent="0.25">
      <c r="B7" s="71" t="s">
        <v>73</v>
      </c>
      <c r="C7" s="70"/>
      <c r="D7" s="71"/>
      <c r="E7" s="69"/>
    </row>
    <row r="8" spans="1:8" x14ac:dyDescent="0.25">
      <c r="B8" s="69" t="s">
        <v>48</v>
      </c>
      <c r="C8" s="70"/>
      <c r="D8" s="80">
        <v>5904232</v>
      </c>
      <c r="E8" s="81">
        <v>5522852</v>
      </c>
      <c r="G8" s="92"/>
      <c r="H8" s="91"/>
    </row>
    <row r="9" spans="1:8" x14ac:dyDescent="0.25">
      <c r="B9" s="69" t="s">
        <v>5</v>
      </c>
      <c r="C9" s="70"/>
      <c r="D9" s="80"/>
      <c r="E9" s="80"/>
    </row>
    <row r="10" spans="1:8" x14ac:dyDescent="0.25">
      <c r="B10" s="71" t="s">
        <v>74</v>
      </c>
      <c r="C10" s="70"/>
      <c r="D10" s="80"/>
      <c r="E10" s="80"/>
    </row>
    <row r="11" spans="1:8" x14ac:dyDescent="0.25">
      <c r="B11" s="69" t="s">
        <v>75</v>
      </c>
      <c r="C11" s="70"/>
      <c r="D11" s="80">
        <v>802348</v>
      </c>
      <c r="E11" s="81">
        <v>695684</v>
      </c>
    </row>
    <row r="12" spans="1:8" x14ac:dyDescent="0.25">
      <c r="B12" s="69" t="s">
        <v>46</v>
      </c>
      <c r="C12" s="70">
        <v>22</v>
      </c>
      <c r="D12" s="80">
        <v>69825</v>
      </c>
      <c r="E12" s="81">
        <v>121570</v>
      </c>
    </row>
    <row r="13" spans="1:8" x14ac:dyDescent="0.25">
      <c r="B13" s="69" t="s">
        <v>76</v>
      </c>
      <c r="C13" s="70">
        <v>22</v>
      </c>
      <c r="D13" s="80">
        <v>-431271</v>
      </c>
      <c r="E13" s="81">
        <v>-381834</v>
      </c>
    </row>
    <row r="14" spans="1:8" x14ac:dyDescent="0.25">
      <c r="B14" s="69" t="s">
        <v>77</v>
      </c>
      <c r="C14" s="70"/>
      <c r="D14" s="80">
        <v>191047</v>
      </c>
      <c r="E14" s="81">
        <v>25734</v>
      </c>
    </row>
    <row r="15" spans="1:8" x14ac:dyDescent="0.25">
      <c r="B15" s="69" t="s">
        <v>78</v>
      </c>
      <c r="C15" s="70"/>
      <c r="D15" s="80">
        <v>401008</v>
      </c>
      <c r="E15" s="81">
        <v>368959</v>
      </c>
    </row>
    <row r="16" spans="1:8" x14ac:dyDescent="0.25">
      <c r="B16" s="69" t="s">
        <v>79</v>
      </c>
      <c r="C16" s="70"/>
      <c r="D16" s="80" t="s">
        <v>121</v>
      </c>
      <c r="E16" s="81">
        <v>1688</v>
      </c>
    </row>
    <row r="17" spans="2:5" x14ac:dyDescent="0.25">
      <c r="B17" s="69" t="s">
        <v>119</v>
      </c>
      <c r="C17" s="70">
        <v>6</v>
      </c>
      <c r="D17" s="80">
        <v>-1374</v>
      </c>
      <c r="E17" s="81">
        <v>380</v>
      </c>
    </row>
    <row r="18" spans="2:5" x14ac:dyDescent="0.25">
      <c r="B18" s="69" t="s">
        <v>117</v>
      </c>
      <c r="C18" s="70">
        <v>7</v>
      </c>
      <c r="D18" s="80">
        <v>20362</v>
      </c>
      <c r="E18" s="81">
        <v>26537</v>
      </c>
    </row>
    <row r="19" spans="2:5" x14ac:dyDescent="0.25">
      <c r="B19" s="69" t="s">
        <v>118</v>
      </c>
      <c r="C19" s="70">
        <v>6</v>
      </c>
      <c r="D19" s="80">
        <v>28201</v>
      </c>
      <c r="E19" s="81" t="s">
        <v>121</v>
      </c>
    </row>
    <row r="20" spans="2:5" x14ac:dyDescent="0.25">
      <c r="B20" s="69" t="s">
        <v>105</v>
      </c>
      <c r="C20" s="70">
        <v>23</v>
      </c>
      <c r="D20" s="82">
        <v>-34214</v>
      </c>
      <c r="E20" s="81">
        <v>-34214</v>
      </c>
    </row>
    <row r="21" spans="2:5" x14ac:dyDescent="0.25">
      <c r="B21" s="71"/>
      <c r="C21" s="70"/>
      <c r="D21" s="80"/>
      <c r="E21" s="82"/>
    </row>
    <row r="22" spans="2:5" x14ac:dyDescent="0.25">
      <c r="B22" s="71" t="s">
        <v>80</v>
      </c>
      <c r="C22" s="70"/>
      <c r="D22" s="80"/>
      <c r="E22" s="81"/>
    </row>
    <row r="23" spans="2:5" x14ac:dyDescent="0.25">
      <c r="B23" s="69" t="s">
        <v>81</v>
      </c>
      <c r="C23" s="70"/>
      <c r="D23" s="80">
        <v>-1516709</v>
      </c>
      <c r="E23" s="81">
        <v>-1530070</v>
      </c>
    </row>
    <row r="24" spans="2:5" x14ac:dyDescent="0.25">
      <c r="B24" s="69" t="s">
        <v>82</v>
      </c>
      <c r="C24" s="70"/>
      <c r="D24" s="80">
        <v>-641847</v>
      </c>
      <c r="E24" s="81">
        <v>-280702</v>
      </c>
    </row>
    <row r="25" spans="2:5" x14ac:dyDescent="0.25">
      <c r="B25" s="69" t="s">
        <v>83</v>
      </c>
      <c r="C25" s="70"/>
      <c r="D25" s="80">
        <v>-102164</v>
      </c>
      <c r="E25" s="81">
        <v>173064</v>
      </c>
    </row>
    <row r="26" spans="2:5" x14ac:dyDescent="0.25">
      <c r="B26" s="69" t="s">
        <v>84</v>
      </c>
      <c r="C26" s="70"/>
      <c r="D26" s="80">
        <v>-107896</v>
      </c>
      <c r="E26" s="81">
        <v>-161539</v>
      </c>
    </row>
    <row r="27" spans="2:5" x14ac:dyDescent="0.25">
      <c r="B27" s="69" t="s">
        <v>85</v>
      </c>
      <c r="C27" s="70"/>
      <c r="D27" s="80">
        <v>637449</v>
      </c>
      <c r="E27" s="81">
        <v>193162</v>
      </c>
    </row>
    <row r="28" spans="2:5" x14ac:dyDescent="0.25">
      <c r="B28" s="69" t="s">
        <v>86</v>
      </c>
      <c r="C28" s="70"/>
      <c r="D28" s="80">
        <v>-159179</v>
      </c>
      <c r="E28" s="81">
        <v>-148329</v>
      </c>
    </row>
    <row r="29" spans="2:5" x14ac:dyDescent="0.25">
      <c r="B29" s="69" t="s">
        <v>87</v>
      </c>
      <c r="C29" s="70"/>
      <c r="D29" s="80">
        <v>-55726</v>
      </c>
      <c r="E29" s="81">
        <v>-35730</v>
      </c>
    </row>
    <row r="30" spans="2:5" x14ac:dyDescent="0.25">
      <c r="B30" s="69" t="s">
        <v>88</v>
      </c>
      <c r="C30" s="70"/>
      <c r="D30" s="80">
        <v>-489806</v>
      </c>
      <c r="E30" s="81">
        <v>-602794</v>
      </c>
    </row>
    <row r="31" spans="2:5" x14ac:dyDescent="0.25">
      <c r="B31" s="69" t="s">
        <v>89</v>
      </c>
      <c r="C31" s="70"/>
      <c r="D31" s="80">
        <v>-1090737</v>
      </c>
      <c r="E31" s="81">
        <v>-880518</v>
      </c>
    </row>
    <row r="32" spans="2:5" x14ac:dyDescent="0.25">
      <c r="B32" s="69" t="s">
        <v>90</v>
      </c>
      <c r="C32" s="70"/>
      <c r="D32" s="80">
        <v>-36851</v>
      </c>
      <c r="E32" s="81">
        <v>-62596</v>
      </c>
    </row>
    <row r="33" spans="2:8" ht="15.75" thickBot="1" x14ac:dyDescent="0.3">
      <c r="B33" s="69" t="s">
        <v>91</v>
      </c>
      <c r="C33" s="70"/>
      <c r="D33" s="80">
        <v>372541</v>
      </c>
      <c r="E33" s="81">
        <v>336034</v>
      </c>
      <c r="G33" s="91"/>
      <c r="H33" s="91"/>
    </row>
    <row r="34" spans="2:8" ht="15.75" thickBot="1" x14ac:dyDescent="0.3">
      <c r="B34" s="72" t="s">
        <v>92</v>
      </c>
      <c r="C34" s="73"/>
      <c r="D34" s="84">
        <v>3759239</v>
      </c>
      <c r="E34" s="85">
        <v>3347338</v>
      </c>
      <c r="G34" s="100">
        <f>SUM(D8:D33)-D34</f>
        <v>0</v>
      </c>
      <c r="H34" s="100">
        <f>SUM(E8:E33)-E34</f>
        <v>0</v>
      </c>
    </row>
    <row r="35" spans="2:8" x14ac:dyDescent="0.25">
      <c r="B35" s="71" t="s">
        <v>5</v>
      </c>
      <c r="C35" s="70"/>
      <c r="D35" s="80"/>
      <c r="E35" s="80"/>
    </row>
    <row r="36" spans="2:8" x14ac:dyDescent="0.25">
      <c r="B36" s="71" t="s">
        <v>93</v>
      </c>
      <c r="C36" s="70"/>
      <c r="D36" s="80"/>
      <c r="E36" s="81"/>
    </row>
    <row r="37" spans="2:8" x14ac:dyDescent="0.25">
      <c r="B37" s="69" t="s">
        <v>94</v>
      </c>
      <c r="C37" s="70"/>
      <c r="D37" s="80">
        <v>-3084424</v>
      </c>
      <c r="E37" s="81">
        <v>-1735384</v>
      </c>
    </row>
    <row r="38" spans="2:8" x14ac:dyDescent="0.25">
      <c r="B38" s="69" t="s">
        <v>95</v>
      </c>
      <c r="C38" s="70"/>
      <c r="D38" s="82">
        <v>-61722</v>
      </c>
      <c r="E38" s="83">
        <v>-35604</v>
      </c>
    </row>
    <row r="39" spans="2:8" ht="15.75" thickBot="1" x14ac:dyDescent="0.3">
      <c r="B39" s="74" t="s">
        <v>106</v>
      </c>
      <c r="C39" s="75"/>
      <c r="D39" s="86" t="s">
        <v>121</v>
      </c>
      <c r="E39" s="87">
        <v>319332</v>
      </c>
      <c r="G39" s="99"/>
      <c r="H39" s="99"/>
    </row>
    <row r="40" spans="2:8" ht="15.75" thickBot="1" x14ac:dyDescent="0.3">
      <c r="B40" s="76" t="s">
        <v>96</v>
      </c>
      <c r="C40" s="75"/>
      <c r="D40" s="86">
        <v>-3146146</v>
      </c>
      <c r="E40" s="87">
        <v>-1451656</v>
      </c>
      <c r="G40" s="100">
        <f>SUM(D37:D39)-D40</f>
        <v>0</v>
      </c>
      <c r="H40" s="100">
        <f>SUM(E37:E39)-E40</f>
        <v>0</v>
      </c>
    </row>
    <row r="41" spans="2:8" x14ac:dyDescent="0.25">
      <c r="B41" s="77"/>
      <c r="C41" s="77"/>
      <c r="D41" s="88"/>
      <c r="E41" s="88"/>
      <c r="G41" s="99"/>
      <c r="H41" s="99"/>
    </row>
    <row r="42" spans="2:8" x14ac:dyDescent="0.25">
      <c r="B42" s="11" t="s">
        <v>5</v>
      </c>
      <c r="C42" s="12"/>
      <c r="D42" s="53"/>
      <c r="E42" s="53"/>
      <c r="G42" s="99"/>
      <c r="H42" s="99"/>
    </row>
    <row r="43" spans="2:8" x14ac:dyDescent="0.25">
      <c r="B43" s="11" t="s">
        <v>97</v>
      </c>
      <c r="C43" s="12"/>
      <c r="D43" s="53"/>
      <c r="E43" s="53"/>
      <c r="G43" s="99"/>
      <c r="H43" s="99"/>
    </row>
    <row r="44" spans="2:8" x14ac:dyDescent="0.25">
      <c r="B44" s="13" t="s">
        <v>113</v>
      </c>
      <c r="C44" s="12"/>
      <c r="D44" s="53">
        <v>-1263759</v>
      </c>
      <c r="E44" s="54">
        <v>-469695</v>
      </c>
      <c r="G44" s="99"/>
      <c r="H44" s="99"/>
    </row>
    <row r="45" spans="2:8" ht="15.75" thickBot="1" x14ac:dyDescent="0.3">
      <c r="B45" s="13" t="s">
        <v>98</v>
      </c>
      <c r="C45" s="12"/>
      <c r="D45" s="47">
        <v>-574067</v>
      </c>
      <c r="E45" s="54">
        <v>-578639</v>
      </c>
      <c r="G45" s="99"/>
      <c r="H45" s="99"/>
    </row>
    <row r="46" spans="2:8" ht="15.75" thickBot="1" x14ac:dyDescent="0.3">
      <c r="B46" s="72" t="s">
        <v>99</v>
      </c>
      <c r="C46" s="44"/>
      <c r="D46" s="57">
        <v>-1837826</v>
      </c>
      <c r="E46" s="58">
        <v>-1048334</v>
      </c>
      <c r="G46" s="100">
        <f>D45+D44-D46</f>
        <v>0</v>
      </c>
      <c r="H46" s="100">
        <f>E45+E44-E46</f>
        <v>0</v>
      </c>
    </row>
    <row r="47" spans="2:8" x14ac:dyDescent="0.25">
      <c r="B47" s="71" t="s">
        <v>107</v>
      </c>
      <c r="C47" s="12"/>
      <c r="D47" s="53">
        <v>-1224733</v>
      </c>
      <c r="E47" s="54">
        <v>847348</v>
      </c>
      <c r="G47" s="100">
        <f>D34+D40+D46-D47</f>
        <v>0</v>
      </c>
      <c r="H47" s="100">
        <f>E34+E40+E46-E47</f>
        <v>0</v>
      </c>
    </row>
    <row r="48" spans="2:8" x14ac:dyDescent="0.25">
      <c r="B48" s="69" t="s">
        <v>5</v>
      </c>
      <c r="C48" s="12"/>
      <c r="D48" s="47"/>
      <c r="E48" s="47"/>
      <c r="G48" s="99"/>
      <c r="H48" s="99"/>
    </row>
    <row r="49" spans="2:8" x14ac:dyDescent="0.25">
      <c r="B49" s="69" t="s">
        <v>100</v>
      </c>
      <c r="C49" s="12"/>
      <c r="D49" s="47">
        <v>-56182</v>
      </c>
      <c r="E49" s="54">
        <v>-8269</v>
      </c>
      <c r="G49" s="99"/>
      <c r="H49" s="99"/>
    </row>
    <row r="50" spans="2:8" ht="15.75" thickBot="1" x14ac:dyDescent="0.3">
      <c r="B50" s="74" t="s">
        <v>108</v>
      </c>
      <c r="C50" s="42"/>
      <c r="D50" s="55">
        <v>9505962</v>
      </c>
      <c r="E50" s="56">
        <v>5324809</v>
      </c>
      <c r="G50" s="99"/>
      <c r="H50" s="99"/>
    </row>
    <row r="51" spans="2:8" ht="15.75" thickBot="1" x14ac:dyDescent="0.3">
      <c r="B51" s="78" t="s">
        <v>124</v>
      </c>
      <c r="C51" s="79">
        <v>11</v>
      </c>
      <c r="D51" s="89">
        <v>8225047</v>
      </c>
      <c r="E51" s="111">
        <v>6163888</v>
      </c>
      <c r="G51" s="100">
        <f>SUM(D47:D50)-D51</f>
        <v>0</v>
      </c>
      <c r="H51" s="100">
        <f>SUM(E47:E50)-E51</f>
        <v>0</v>
      </c>
    </row>
    <row r="52" spans="2:8" ht="15.75" thickTop="1" x14ac:dyDescent="0.25">
      <c r="D52" s="98"/>
      <c r="E52" s="100"/>
      <c r="G52" s="99"/>
      <c r="H52" s="99"/>
    </row>
    <row r="53" spans="2:8" x14ac:dyDescent="0.25">
      <c r="D53" s="99"/>
      <c r="E53" s="99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2018-11-14T10:56:47Z</dcterms:modified>
</cp:coreProperties>
</file>