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1" sheetId="1" r:id="rId1"/>
    <sheet name="2" sheetId="2" r:id="rId2"/>
    <sheet name="3" sheetId="3" r:id="rId3"/>
    <sheet name="4" sheetId="4" r:id="rId4"/>
  </sheets>
  <definedNames>
    <definedName name="_xlnm.Print_Area" localSheetId="3">'4'!$A$1:$E$56</definedName>
  </definedNames>
  <calcPr calcId="145621"/>
</workbook>
</file>

<file path=xl/calcChain.xml><?xml version="1.0" encoding="utf-8"?>
<calcChain xmlns="http://schemas.openxmlformats.org/spreadsheetml/2006/main">
  <c r="E55" i="4" l="1"/>
  <c r="D54" i="4"/>
  <c r="H49" i="4"/>
  <c r="G49" i="4"/>
  <c r="H54" i="4" l="1"/>
  <c r="G54" i="4"/>
  <c r="H50" i="4"/>
  <c r="G50" i="4"/>
  <c r="H43" i="4"/>
  <c r="G43" i="4"/>
  <c r="G34" i="4"/>
  <c r="H34" i="4"/>
  <c r="E29" i="3"/>
  <c r="I29" i="3"/>
  <c r="H29" i="3"/>
  <c r="G29" i="3"/>
  <c r="F29" i="3"/>
  <c r="D29" i="3"/>
  <c r="C29" i="3"/>
  <c r="I28" i="3"/>
  <c r="H28" i="3"/>
  <c r="G28" i="3"/>
  <c r="F28" i="3"/>
  <c r="E28" i="3"/>
  <c r="D28" i="3"/>
  <c r="C28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L21" i="3" l="1"/>
  <c r="K21" i="3"/>
  <c r="L20" i="3"/>
  <c r="K20" i="3"/>
  <c r="L19" i="3"/>
  <c r="K19" i="3"/>
  <c r="L17" i="3"/>
  <c r="K17" i="3"/>
  <c r="L15" i="3"/>
  <c r="K15" i="3"/>
  <c r="L14" i="3"/>
  <c r="K14" i="3"/>
  <c r="L13" i="3"/>
  <c r="K13" i="3"/>
  <c r="L12" i="3"/>
  <c r="K12" i="3"/>
  <c r="L10" i="3"/>
  <c r="K10" i="3"/>
  <c r="H40" i="2"/>
  <c r="G40" i="2"/>
  <c r="H38" i="2"/>
  <c r="H37" i="2"/>
  <c r="H32" i="2"/>
  <c r="G32" i="2"/>
  <c r="H27" i="2"/>
  <c r="G27" i="2"/>
  <c r="H20" i="2"/>
  <c r="G20" i="2"/>
  <c r="H15" i="2"/>
  <c r="G15" i="2"/>
  <c r="H9" i="2"/>
  <c r="G9" i="2"/>
  <c r="H52" i="1"/>
  <c r="G52" i="1"/>
  <c r="H51" i="1"/>
  <c r="G51" i="1"/>
  <c r="H50" i="1"/>
  <c r="G50" i="1"/>
  <c r="H40" i="1"/>
  <c r="G40" i="1"/>
  <c r="H33" i="1"/>
  <c r="G33" i="1"/>
  <c r="H30" i="1"/>
  <c r="G30" i="1"/>
  <c r="H23" i="1"/>
  <c r="G23" i="1"/>
  <c r="H22" i="1"/>
  <c r="G22" i="1"/>
  <c r="H13" i="1"/>
  <c r="G13" i="1"/>
  <c r="H22" i="3" l="1"/>
  <c r="G22" i="3"/>
  <c r="E22" i="3"/>
  <c r="F22" i="3" l="1"/>
  <c r="I22" i="3"/>
  <c r="D55" i="4"/>
  <c r="E53" i="1"/>
  <c r="D53" i="1"/>
  <c r="G38" i="2" l="1"/>
  <c r="G37" i="2"/>
</calcChain>
</file>

<file path=xl/sharedStrings.xml><?xml version="1.0" encoding="utf-8"?>
<sst xmlns="http://schemas.openxmlformats.org/spreadsheetml/2006/main" count="175" uniqueCount="128">
  <si>
    <t>АО «Рахат»</t>
  </si>
  <si>
    <t>Неаудированная консолидированная финансовая отчётность</t>
  </si>
  <si>
    <t>КОНСОЛИДИРОВАННЫЙ ОТЧЁТ О ФИНАНСОВОМ ПОЛОЖЕНИИ</t>
  </si>
  <si>
    <t>В тысячах тенге</t>
  </si>
  <si>
    <t>Прим.</t>
  </si>
  <si>
    <t xml:space="preserve"> </t>
  </si>
  <si>
    <t>Активы</t>
  </si>
  <si>
    <t>Внеоборотные активы</t>
  </si>
  <si>
    <t>Основные средства</t>
  </si>
  <si>
    <t>Нематериальные активы</t>
  </si>
  <si>
    <t>Авансы, выданные за долгосрочные активы</t>
  </si>
  <si>
    <t>Беспроцентные займы сотрудникам</t>
  </si>
  <si>
    <t>Оборотные активы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</si>
  <si>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</si>
  <si>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</si>
  <si>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</si>
  <si>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корпоративному подоходному налогу</t>
  </si>
  <si>
    <t>Прочие оборотные активы</t>
  </si>
  <si>
    <t>Денежные средства и их эквиваленты</t>
  </si>
  <si>
    <t>Итого активы</t>
  </si>
  <si>
    <t xml:space="preserve">Капитал и обязательства </t>
  </si>
  <si>
    <t>Акционерный капитал</t>
  </si>
  <si>
    <t>Резервный капитал</t>
  </si>
  <si>
    <t>Резерв по пересчёту иностранной валюты</t>
  </si>
  <si>
    <t>Нераспределённая прибыль</t>
  </si>
  <si>
    <t>Капитал, приходящийся на акционеров материнской компании</t>
  </si>
  <si>
    <t>Неконтролирующая доля участия</t>
  </si>
  <si>
    <t>Итого капитал</t>
  </si>
  <si>
    <t>Долгосрочные обязательства</t>
  </si>
  <si>
    <t>Долгосрочные займы</t>
  </si>
  <si>
    <t>Обязательства по отсроченному налогу</t>
  </si>
  <si>
    <t>Обязательства по вознаграждениям сотрудникам</t>
  </si>
  <si>
    <t>Краткосрочные обязательства</t>
  </si>
  <si>
    <t>Займы – текущая часть</t>
  </si>
  <si>
    <t>Торговая кредиторская задолженность</t>
  </si>
  <si>
    <t>Авансы полученные</t>
  </si>
  <si>
    <t xml:space="preserve">Прочие краткосрочные обязательства </t>
  </si>
  <si>
    <t>Итого обязательства</t>
  </si>
  <si>
    <t>Итого капитал и обязательства</t>
  </si>
  <si>
    <t xml:space="preserve">Выручка </t>
  </si>
  <si>
    <t>Себестоимость реализованных товаров</t>
  </si>
  <si>
    <t>Валовая прибыль</t>
  </si>
  <si>
    <t>Общие и административные расходы</t>
  </si>
  <si>
    <t>Расходы по реализации</t>
  </si>
  <si>
    <t>Прочие операционные доходы</t>
  </si>
  <si>
    <t>Операционная прибыль</t>
  </si>
  <si>
    <t>Затраты по финансированию</t>
  </si>
  <si>
    <t>Финансовые доходы</t>
  </si>
  <si>
    <t>Положительная / (отрицательная) курсовая разница, нетто</t>
  </si>
  <si>
    <t xml:space="preserve">Прибыль до налогообложения </t>
  </si>
  <si>
    <t>Расход по корпоративному подоходному налогу</t>
  </si>
  <si>
    <t xml:space="preserve">Прибыль за период </t>
  </si>
  <si>
    <t>Прибыль, приходящаяся на:</t>
  </si>
  <si>
    <t>Акционеров материнской компании</t>
  </si>
  <si>
    <t>Неконтролирующую долю участия</t>
  </si>
  <si>
    <t>Прочий совокупный доход/(убыток), подлежащий переклассификации в состав прибыли или убытка в последующих периодах</t>
  </si>
  <si>
    <t>Курсовые разницы при пересчёте отчётности иностранных подразделений, за вычетом налогов</t>
  </si>
  <si>
    <t>Прочий совокупный доход/(убыток) за период, за вычетом налогов</t>
  </si>
  <si>
    <t>Итого совокупный доход за период, за вычетом налогов</t>
  </si>
  <si>
    <t xml:space="preserve">Приходящийся на: </t>
  </si>
  <si>
    <t>Прибыль на акцию</t>
  </si>
  <si>
    <t>Базовая и разводнённая, в отношении прибыли за период, приходящейся на держателей простых акций материнской компании, тенге</t>
  </si>
  <si>
    <t>КОНСОЛИДИРОВАННЫЙ ОТЧЁТ О СОВОКУПНОМ ДОХОДЕ</t>
  </si>
  <si>
    <t>КОНСОЛИДИРОВАННЫЙ ОТЧЁТ ОБ ИЗМЕНЕНИЯХ В КАПИТАЛЕ</t>
  </si>
  <si>
    <t>Приходится на акционеров материнской компании</t>
  </si>
  <si>
    <t>ной валюты</t>
  </si>
  <si>
    <t>прибыль</t>
  </si>
  <si>
    <t>Итого</t>
  </si>
  <si>
    <t>капитал</t>
  </si>
  <si>
    <t>Прибыль за год</t>
  </si>
  <si>
    <t>Прочий совокупный убыток</t>
  </si>
  <si>
    <t>Итого совокупный доход</t>
  </si>
  <si>
    <t>Прочий совокупный доход</t>
  </si>
  <si>
    <t>КОНСОЛИДИРОВАННЫЙ ОТЧЁТ О ДВИЖЕНИИ ДЕНЕЖНЫХ СРЕДСТВ</t>
  </si>
  <si>
    <t>Операционная деятельность</t>
  </si>
  <si>
    <t>Корректировки для сверки прибыли до налогообложения с чистыми денежными потоками</t>
  </si>
  <si>
    <t>Износ и амортизация</t>
  </si>
  <si>
    <t>Обесценение основных средств</t>
  </si>
  <si>
    <t xml:space="preserve">Финансовые доходы </t>
  </si>
  <si>
    <t>Доход от выбытия основных средств</t>
  </si>
  <si>
    <t>Курсовые разницы</t>
  </si>
  <si>
    <t>Начисление резерва по неиспользованным отпускам</t>
  </si>
  <si>
    <t>Резерв на авансы выданные</t>
  </si>
  <si>
    <t>Корректировки оборотного капитала</t>
  </si>
  <si>
    <t>Изменение в товарно-материальных запасах</t>
  </si>
  <si>
    <t>Изменение в торговой дебиторской задолженности</t>
  </si>
  <si>
    <t>Изменение в авансах выданных</t>
  </si>
  <si>
    <t>Изменение в прочих оборотных активах</t>
  </si>
  <si>
    <t>Изменение в торговой кредиторской задолженности</t>
  </si>
  <si>
    <t>Изменение в авансах полученных</t>
  </si>
  <si>
    <t>Изменение в обязательствах по вознаграждениям сотрудникам</t>
  </si>
  <si>
    <t>Изменение в прочих краткосрочных обязательствах</t>
  </si>
  <si>
    <t xml:space="preserve">Уплаченный корпоративный подоходный налог </t>
  </si>
  <si>
    <t xml:space="preserve">Уплаченные проценты </t>
  </si>
  <si>
    <t xml:space="preserve">Полученные проценты </t>
  </si>
  <si>
    <t>Чистые денежные потоки от операционной деятельности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</si>
  <si>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</si>
  <si>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</si>
  <si>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</si>
  <si>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Займы, погашенные сотрудниками</t>
  </si>
  <si>
    <t>Чистые денежные потоки, использованные в инвестиционной деятельности</t>
  </si>
  <si>
    <t>Финансовая деятельность</t>
  </si>
  <si>
    <t>Выплаты займов</t>
  </si>
  <si>
    <t>Чистые денежные потоки от финансовой деятельности</t>
  </si>
  <si>
    <t>Чистая курсовая разница</t>
  </si>
  <si>
    <t>Прочие операционные расходы</t>
  </si>
  <si>
    <t>Справочно: балансовая стоимость простой акции, тенге:</t>
  </si>
  <si>
    <t>Долгосрочные доходы будущих периодов</t>
  </si>
  <si>
    <t>Краткосрочные доходы будущих периодов</t>
  </si>
  <si>
    <t>На 1 января 2016 года</t>
  </si>
  <si>
    <t>На 31 декабря 2016 года</t>
  </si>
  <si>
    <t>(Сторнирование)/начисление резерва на устаревшие запасы</t>
  </si>
  <si>
    <t>Доход от государственной субсидии</t>
  </si>
  <si>
    <t>Государственные субсидии</t>
  </si>
  <si>
    <t>Чистое (уменьшение)/увеличение денежных средств и их эквивалентов</t>
  </si>
  <si>
    <t>Денежные средства и их эквиваленты на 1 января</t>
  </si>
  <si>
    <t>Прим.12</t>
  </si>
  <si>
    <t>За год, закончившийся 30 июня 2017 года</t>
  </si>
  <si>
    <t>По состоянию на 30 июня 2017 года</t>
  </si>
  <si>
    <t>Обязательство по корпоративному подоходному налогу</t>
  </si>
  <si>
    <t>На 30 июня 2017 года</t>
  </si>
  <si>
    <t>Дивиденды</t>
  </si>
  <si>
    <t>Нераспределённая</t>
  </si>
  <si>
    <t>Резерв по пересчёту иностран</t>
  </si>
  <si>
    <t>Дивиденды, выплаченные акционерам</t>
  </si>
  <si>
    <t>Денежные средства и их эквиваленты на 30 июня</t>
  </si>
  <si>
    <t>Поступление от продажи основных средств</t>
  </si>
  <si>
    <t>Займы, предоставленные сотрудниками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</si>
</sst>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D0D0D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1">
    <xf numFmtId="0" fontId="0" fillId="0" borderId="0" xfId="0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right" vertical="center" wrapText="1"/>
    </xf>
    <xf numFmtId="14" fontId="2" fillId="2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164" fontId="7" fillId="2" borderId="0" xfId="1" applyNumberFormat="1" applyFont="1" applyFill="1" applyAlignment="1">
      <alignment horizontal="right" vertical="center" wrapText="1"/>
    </xf>
    <xf numFmtId="164" fontId="2" fillId="2" borderId="0" xfId="1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right" vertical="center" wrapText="1"/>
    </xf>
    <xf numFmtId="164" fontId="2" fillId="2" borderId="2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2" fillId="2" borderId="4" xfId="1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9" fillId="2" borderId="0" xfId="1" applyNumberFormat="1" applyFont="1" applyFill="1" applyAlignment="1">
      <alignment horizontal="left" vertical="center" wrapText="1"/>
    </xf>
    <xf numFmtId="164" fontId="8" fillId="2" borderId="0" xfId="1" applyNumberFormat="1" applyFont="1" applyFill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left" vertical="center" wrapText="1"/>
    </xf>
    <xf numFmtId="164" fontId="7" fillId="2" borderId="5" xfId="1" applyNumberFormat="1" applyFont="1" applyFill="1" applyBorder="1" applyAlignment="1">
      <alignment horizontal="left" vertical="center" wrapText="1"/>
    </xf>
    <xf numFmtId="164" fontId="2" fillId="2" borderId="5" xfId="1" applyNumberFormat="1" applyFont="1" applyFill="1" applyBorder="1" applyAlignment="1">
      <alignment horizontal="left" vertical="center" wrapText="1"/>
    </xf>
    <xf numFmtId="164" fontId="7" fillId="2" borderId="0" xfId="1" applyNumberFormat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left" vertical="center" wrapText="1"/>
    </xf>
    <xf numFmtId="164" fontId="8" fillId="2" borderId="3" xfId="1" applyNumberFormat="1" applyFont="1" applyFill="1" applyBorder="1" applyAlignment="1">
      <alignment horizontal="left" vertical="center" wrapText="1"/>
    </xf>
    <xf numFmtId="164" fontId="9" fillId="2" borderId="4" xfId="1" applyNumberFormat="1" applyFont="1" applyFill="1" applyBorder="1" applyAlignment="1">
      <alignment horizontal="left" vertical="center" wrapText="1"/>
    </xf>
    <xf numFmtId="164" fontId="8" fillId="2" borderId="4" xfId="1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5" xfId="0" applyFont="1" applyFill="1" applyBorder="1" applyAlignment="1">
      <alignment horizontal="right" vertical="center" wrapText="1"/>
    </xf>
    <xf numFmtId="164" fontId="2" fillId="2" borderId="3" xfId="1" applyNumberFormat="1" applyFont="1" applyFill="1" applyBorder="1" applyAlignment="1">
      <alignment horizontal="left" vertical="center" wrapText="1"/>
    </xf>
    <xf numFmtId="164" fontId="7" fillId="2" borderId="4" xfId="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right" vertical="center"/>
    </xf>
    <xf numFmtId="14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0" fillId="2" borderId="0" xfId="0" applyFont="1" applyFill="1"/>
    <xf numFmtId="0" fontId="7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164" fontId="7" fillId="2" borderId="0" xfId="1" applyNumberFormat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164" fontId="9" fillId="2" borderId="0" xfId="1" applyNumberFormat="1" applyFont="1" applyFill="1" applyAlignment="1">
      <alignment horizontal="left" vertical="center"/>
    </xf>
    <xf numFmtId="164" fontId="8" fillId="2" borderId="0" xfId="1" applyNumberFormat="1" applyFont="1" applyFill="1" applyAlignment="1">
      <alignment horizontal="left" vertical="center"/>
    </xf>
    <xf numFmtId="164" fontId="7" fillId="2" borderId="3" xfId="1" applyNumberFormat="1" applyFont="1" applyFill="1" applyBorder="1" applyAlignment="1">
      <alignment horizontal="left" vertical="center"/>
    </xf>
    <xf numFmtId="164" fontId="2" fillId="2" borderId="3" xfId="1" applyNumberFormat="1" applyFont="1" applyFill="1" applyBorder="1" applyAlignment="1">
      <alignment horizontal="left" vertical="center"/>
    </xf>
    <xf numFmtId="164" fontId="7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164" fontId="10" fillId="2" borderId="0" xfId="1" applyNumberFormat="1" applyFont="1" applyFill="1"/>
    <xf numFmtId="164" fontId="7" fillId="2" borderId="6" xfId="1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/>
    <xf numFmtId="164" fontId="0" fillId="2" borderId="0" xfId="0" applyNumberFormat="1" applyFill="1"/>
    <xf numFmtId="9" fontId="0" fillId="2" borderId="0" xfId="2" applyFont="1" applyFill="1"/>
    <xf numFmtId="164" fontId="0" fillId="2" borderId="0" xfId="1" applyNumberFormat="1" applyFont="1" applyFill="1"/>
    <xf numFmtId="165" fontId="2" fillId="2" borderId="0" xfId="1" applyNumberFormat="1" applyFont="1" applyFill="1"/>
    <xf numFmtId="164" fontId="9" fillId="2" borderId="4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/>
    </xf>
    <xf numFmtId="43" fontId="2" fillId="2" borderId="0" xfId="1" applyFont="1" applyFill="1"/>
    <xf numFmtId="164" fontId="12" fillId="2" borderId="0" xfId="1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164" fontId="2" fillId="2" borderId="0" xfId="1" applyNumberFormat="1" applyFont="1" applyFill="1"/>
    <xf numFmtId="0" fontId="7" fillId="2" borderId="0" xfId="0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right" vertical="center" wrapText="1"/>
    </xf>
  </cellXfs>
  <cellStyles count="6">
    <cellStyle name="Обычный" xfId="0" builtinId="0"/>
    <cellStyle name="Обычный 2" xfId="3"/>
    <cellStyle name="Процентный" xfId="2" builtinId="5"/>
    <cellStyle name="Финансовый" xfId="1" builtinId="3"/>
    <cellStyle name="Финансовый 2" xfId="5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zoomScale="80" zoomScaleNormal="80" workbookViewId="0">
      <selection activeCell="M42" sqref="M42"/>
    </sheetView>
  </sheetViews>
  <sheetFormatPr defaultRowHeight="12.75" x14ac:dyDescent="0.2"/>
  <cols>
    <col min="1" max="1" width="13.28515625" style="3" customWidth="1"/>
    <col min="2" max="2" width="65.5703125" style="3" customWidth="1"/>
    <col min="3" max="3" width="9.140625" style="3"/>
    <col min="4" max="4" width="21.5703125" style="3" customWidth="1"/>
    <col min="5" max="5" width="25.5703125" style="3" customWidth="1"/>
    <col min="6" max="6" width="12.85546875" style="3" bestFit="1" customWidth="1"/>
    <col min="7" max="7" width="13.85546875" style="3" bestFit="1" customWidth="1"/>
    <col min="8" max="9" width="9.140625" style="3"/>
    <col min="10" max="10" width="16.7109375" style="3" bestFit="1" customWidth="1"/>
    <col min="11" max="16384" width="9.140625" style="3"/>
  </cols>
  <sheetData>
    <row r="1" spans="1:8" x14ac:dyDescent="0.2">
      <c r="A1" s="1" t="s">
        <v>0</v>
      </c>
      <c r="B1" s="2" t="s">
        <v>1</v>
      </c>
    </row>
    <row r="2" spans="1:8" ht="15.75" x14ac:dyDescent="0.25">
      <c r="A2" s="4" t="s">
        <v>2</v>
      </c>
      <c r="B2" s="5"/>
    </row>
    <row r="3" spans="1:8" ht="15" x14ac:dyDescent="0.25">
      <c r="A3" s="1" t="s">
        <v>118</v>
      </c>
      <c r="B3" s="5"/>
    </row>
    <row r="5" spans="1:8" ht="13.5" thickBot="1" x14ac:dyDescent="0.25">
      <c r="B5" s="7" t="s">
        <v>3</v>
      </c>
      <c r="C5" s="8" t="s">
        <v>4</v>
      </c>
      <c r="D5" s="9">
        <v>42916</v>
      </c>
      <c r="E5" s="10">
        <v>42735</v>
      </c>
    </row>
    <row r="6" spans="1:8" x14ac:dyDescent="0.2">
      <c r="B6" s="11" t="s">
        <v>5</v>
      </c>
      <c r="C6" s="12"/>
      <c r="D6" s="11"/>
      <c r="E6" s="13"/>
    </row>
    <row r="7" spans="1:8" x14ac:dyDescent="0.2">
      <c r="B7" s="11" t="s">
        <v>6</v>
      </c>
      <c r="C7" s="12"/>
      <c r="D7" s="11"/>
      <c r="E7" s="13"/>
    </row>
    <row r="8" spans="1:8" x14ac:dyDescent="0.2">
      <c r="B8" s="11" t="s">
        <v>7</v>
      </c>
      <c r="C8" s="12"/>
      <c r="D8" s="11"/>
      <c r="E8" s="13"/>
    </row>
    <row r="9" spans="1:8" x14ac:dyDescent="0.2">
      <c r="B9" s="13" t="s">
        <v>8</v>
      </c>
      <c r="C9" s="14">
        <v>6</v>
      </c>
      <c r="D9" s="15">
        <v>11828495</v>
      </c>
      <c r="E9" s="16">
        <v>11276298</v>
      </c>
    </row>
    <row r="10" spans="1:8" x14ac:dyDescent="0.2">
      <c r="B10" s="13" t="s">
        <v>9</v>
      </c>
      <c r="C10" s="14"/>
      <c r="D10" s="15">
        <v>99668</v>
      </c>
      <c r="E10" s="16">
        <v>86342</v>
      </c>
    </row>
    <row r="11" spans="1:8" x14ac:dyDescent="0.2">
      <c r="B11" s="13" t="s">
        <v>10</v>
      </c>
      <c r="C11" s="14">
        <v>9</v>
      </c>
      <c r="D11" s="15">
        <v>386877</v>
      </c>
      <c r="E11" s="16">
        <v>490087</v>
      </c>
    </row>
    <row r="12" spans="1:8" ht="13.5" thickBot="1" x14ac:dyDescent="0.25">
      <c r="B12" s="17" t="s">
        <v>11</v>
      </c>
      <c r="C12" s="18"/>
      <c r="D12" s="19">
        <v>3279</v>
      </c>
      <c r="E12" s="20">
        <v>6369</v>
      </c>
    </row>
    <row r="13" spans="1:8" ht="13.5" thickBot="1" x14ac:dyDescent="0.25">
      <c r="B13" s="17"/>
      <c r="C13" s="18"/>
      <c r="D13" s="19">
        <v>12318319</v>
      </c>
      <c r="E13" s="20">
        <v>11859096</v>
      </c>
      <c r="G13" s="92">
        <f>SUM(D9:D12)-D13</f>
        <v>0</v>
      </c>
      <c r="H13" s="92">
        <f>SUM(E9:E12)-E13</f>
        <v>0</v>
      </c>
    </row>
    <row r="14" spans="1:8" x14ac:dyDescent="0.2">
      <c r="B14" s="13" t="s">
        <v>5</v>
      </c>
      <c r="C14" s="14"/>
      <c r="D14" s="21"/>
      <c r="E14" s="22"/>
    </row>
    <row r="15" spans="1:8" x14ac:dyDescent="0.2">
      <c r="B15" s="11" t="s">
        <v>12</v>
      </c>
      <c r="C15" s="12"/>
      <c r="D15" s="21"/>
      <c r="E15" s="23"/>
    </row>
    <row r="16" spans="1:8" x14ac:dyDescent="0.2">
      <c r="B16" s="13" t="s">
        <v>13</v>
      </c>
      <c r="C16" s="14">
        <v>7</v>
      </c>
      <c r="D16" s="15">
        <v>15884921</v>
      </c>
      <c r="E16" s="16">
        <v>13875003</v>
      </c>
    </row>
    <row r="17" spans="2:11" x14ac:dyDescent="0.2">
      <c r="B17" s="13" t="s">
        <v>14</v>
      </c>
      <c r="C17" s="14">
        <v>8</v>
      </c>
      <c r="D17" s="15">
        <v>865920</v>
      </c>
      <c r="E17" s="16">
        <v>711583</v>
      </c>
    </row>
    <row r="18" spans="2:11" x14ac:dyDescent="0.2">
      <c r="B18" s="13" t="s">
        <v>15</v>
      </c>
      <c r="C18" s="14">
        <v>9</v>
      </c>
      <c r="D18" s="15">
        <v>952286</v>
      </c>
      <c r="E18" s="16">
        <v>635377</v>
      </c>
    </row>
    <row r="19" spans="2:11" x14ac:dyDescent="0.2">
      <c r="B19" s="13" t="s">
        <v>16</v>
      </c>
      <c r="C19" s="14"/>
      <c r="D19" s="15">
        <v>0</v>
      </c>
      <c r="E19" s="16">
        <v>194903</v>
      </c>
    </row>
    <row r="20" spans="2:11" x14ac:dyDescent="0.2">
      <c r="B20" s="13" t="s">
        <v>17</v>
      </c>
      <c r="C20" s="14">
        <v>10</v>
      </c>
      <c r="D20" s="15">
        <v>566670</v>
      </c>
      <c r="E20" s="16">
        <v>353030</v>
      </c>
    </row>
    <row r="21" spans="2:11" ht="13.5" thickBot="1" x14ac:dyDescent="0.25">
      <c r="B21" s="17" t="s">
        <v>18</v>
      </c>
      <c r="C21" s="18">
        <v>11</v>
      </c>
      <c r="D21" s="19">
        <v>5501145</v>
      </c>
      <c r="E21" s="20">
        <v>5324809</v>
      </c>
    </row>
    <row r="22" spans="2:11" ht="13.5" thickBot="1" x14ac:dyDescent="0.25">
      <c r="B22" s="11"/>
      <c r="C22" s="14"/>
      <c r="D22" s="19">
        <v>23770942</v>
      </c>
      <c r="E22" s="16">
        <v>21094705</v>
      </c>
      <c r="G22" s="92">
        <f>SUM(D16:D21)-D22</f>
        <v>0</v>
      </c>
      <c r="H22" s="92">
        <f>SUM(E16:E21)-E22</f>
        <v>0</v>
      </c>
      <c r="J22" s="100"/>
      <c r="K22" s="100"/>
    </row>
    <row r="23" spans="2:11" ht="13.5" thickBot="1" x14ac:dyDescent="0.25">
      <c r="B23" s="24" t="s">
        <v>19</v>
      </c>
      <c r="C23" s="25"/>
      <c r="D23" s="26">
        <v>36089261</v>
      </c>
      <c r="E23" s="27">
        <v>32953801</v>
      </c>
      <c r="G23" s="92">
        <f>D13+D22-D23</f>
        <v>0</v>
      </c>
      <c r="H23" s="92">
        <f>E13+E22-E23</f>
        <v>0</v>
      </c>
      <c r="J23" s="96"/>
      <c r="K23" s="96"/>
    </row>
    <row r="24" spans="2:11" ht="13.5" thickTop="1" x14ac:dyDescent="0.2">
      <c r="B24" s="11" t="s">
        <v>5</v>
      </c>
      <c r="C24" s="12"/>
      <c r="D24" s="21"/>
      <c r="E24" s="22"/>
    </row>
    <row r="25" spans="2:11" x14ac:dyDescent="0.2">
      <c r="B25" s="11" t="s">
        <v>20</v>
      </c>
      <c r="C25" s="12"/>
      <c r="D25" s="21"/>
      <c r="E25" s="23"/>
    </row>
    <row r="26" spans="2:11" x14ac:dyDescent="0.2">
      <c r="B26" s="13" t="s">
        <v>21</v>
      </c>
      <c r="C26" s="14">
        <v>12</v>
      </c>
      <c r="D26" s="15">
        <v>900000</v>
      </c>
      <c r="E26" s="16">
        <v>900000</v>
      </c>
    </row>
    <row r="27" spans="2:11" x14ac:dyDescent="0.2">
      <c r="B27" s="13" t="s">
        <v>22</v>
      </c>
      <c r="C27" s="14">
        <v>12</v>
      </c>
      <c r="D27" s="15">
        <v>180000</v>
      </c>
      <c r="E27" s="16">
        <v>180000</v>
      </c>
    </row>
    <row r="28" spans="2:11" x14ac:dyDescent="0.2">
      <c r="B28" s="13" t="s">
        <v>23</v>
      </c>
      <c r="C28" s="14">
        <v>12</v>
      </c>
      <c r="D28" s="15">
        <v>227840</v>
      </c>
      <c r="E28" s="16">
        <v>252006</v>
      </c>
      <c r="G28" s="92"/>
    </row>
    <row r="29" spans="2:11" ht="13.5" thickBot="1" x14ac:dyDescent="0.25">
      <c r="B29" s="17" t="s">
        <v>24</v>
      </c>
      <c r="C29" s="18"/>
      <c r="D29" s="19">
        <v>29119258</v>
      </c>
      <c r="E29" s="20">
        <v>26505162</v>
      </c>
      <c r="F29" s="92"/>
    </row>
    <row r="30" spans="2:11" x14ac:dyDescent="0.2">
      <c r="B30" s="11" t="s">
        <v>25</v>
      </c>
      <c r="C30" s="14"/>
      <c r="D30" s="15">
        <v>30427098</v>
      </c>
      <c r="E30" s="16">
        <v>27837168</v>
      </c>
      <c r="G30" s="92">
        <f>SUM(D26:D29)-D30</f>
        <v>0</v>
      </c>
      <c r="H30" s="92">
        <f>SUM(E26:E29)-E30</f>
        <v>0</v>
      </c>
    </row>
    <row r="31" spans="2:11" x14ac:dyDescent="0.2">
      <c r="B31" s="11" t="s">
        <v>5</v>
      </c>
      <c r="C31" s="14"/>
      <c r="D31" s="21"/>
      <c r="E31" s="23"/>
    </row>
    <row r="32" spans="2:11" ht="13.5" thickBot="1" x14ac:dyDescent="0.25">
      <c r="B32" s="17" t="s">
        <v>26</v>
      </c>
      <c r="C32" s="18"/>
      <c r="D32" s="28">
        <v>65</v>
      </c>
      <c r="E32" s="29">
        <v>55</v>
      </c>
    </row>
    <row r="33" spans="2:8" ht="13.5" thickBot="1" x14ac:dyDescent="0.25">
      <c r="B33" s="30" t="s">
        <v>27</v>
      </c>
      <c r="C33" s="18"/>
      <c r="D33" s="19">
        <v>30427163</v>
      </c>
      <c r="E33" s="20">
        <v>27837223</v>
      </c>
      <c r="G33" s="92">
        <f>D30+D32-D33</f>
        <v>0</v>
      </c>
      <c r="H33" s="92">
        <f>E30+E32-E33</f>
        <v>0</v>
      </c>
    </row>
    <row r="34" spans="2:8" x14ac:dyDescent="0.2">
      <c r="B34" s="11" t="s">
        <v>5</v>
      </c>
      <c r="C34" s="14"/>
      <c r="D34" s="21"/>
      <c r="E34" s="22"/>
    </row>
    <row r="35" spans="2:8" x14ac:dyDescent="0.2">
      <c r="B35" s="11" t="s">
        <v>28</v>
      </c>
      <c r="C35" s="14"/>
      <c r="D35" s="21"/>
      <c r="E35" s="23"/>
    </row>
    <row r="36" spans="2:8" x14ac:dyDescent="0.2">
      <c r="B36" s="31" t="s">
        <v>29</v>
      </c>
      <c r="C36" s="14">
        <v>13</v>
      </c>
      <c r="D36" s="15">
        <v>0</v>
      </c>
      <c r="E36" s="16">
        <v>512239</v>
      </c>
    </row>
    <row r="37" spans="2:8" x14ac:dyDescent="0.2">
      <c r="B37" s="31" t="s">
        <v>30</v>
      </c>
      <c r="C37" s="14"/>
      <c r="D37" s="15">
        <v>825809</v>
      </c>
      <c r="E37" s="16">
        <v>826134</v>
      </c>
    </row>
    <row r="38" spans="2:8" x14ac:dyDescent="0.2">
      <c r="B38" s="31" t="s">
        <v>31</v>
      </c>
      <c r="C38" s="14">
        <v>17</v>
      </c>
      <c r="D38" s="15">
        <v>220954</v>
      </c>
      <c r="E38" s="16">
        <v>220954</v>
      </c>
    </row>
    <row r="39" spans="2:8" ht="13.5" thickBot="1" x14ac:dyDescent="0.25">
      <c r="B39" s="17" t="s">
        <v>107</v>
      </c>
      <c r="C39" s="18">
        <v>14</v>
      </c>
      <c r="D39" s="19">
        <v>568335</v>
      </c>
      <c r="E39" s="20">
        <v>294622</v>
      </c>
    </row>
    <row r="40" spans="2:8" ht="13.5" thickBot="1" x14ac:dyDescent="0.25">
      <c r="B40" s="17"/>
      <c r="C40" s="18"/>
      <c r="D40" s="19">
        <v>1615098</v>
      </c>
      <c r="E40" s="20">
        <v>1853949</v>
      </c>
      <c r="G40" s="92">
        <f>SUM(D36:D39)-D40</f>
        <v>0</v>
      </c>
      <c r="H40" s="92">
        <f>SUM(E36:E39)-E40</f>
        <v>0</v>
      </c>
    </row>
    <row r="41" spans="2:8" x14ac:dyDescent="0.2">
      <c r="B41" s="13" t="s">
        <v>5</v>
      </c>
      <c r="C41" s="12"/>
      <c r="D41" s="21"/>
      <c r="E41" s="23"/>
    </row>
    <row r="42" spans="2:8" x14ac:dyDescent="0.2">
      <c r="B42" s="11" t="s">
        <v>32</v>
      </c>
      <c r="C42" s="12"/>
      <c r="D42" s="21"/>
      <c r="E42" s="23"/>
    </row>
    <row r="43" spans="2:8" x14ac:dyDescent="0.2">
      <c r="B43" s="31" t="s">
        <v>33</v>
      </c>
      <c r="C43" s="14">
        <v>13</v>
      </c>
      <c r="D43" s="15">
        <v>1203819</v>
      </c>
      <c r="E43" s="16">
        <v>900972</v>
      </c>
    </row>
    <row r="44" spans="2:8" x14ac:dyDescent="0.2">
      <c r="B44" s="31" t="s">
        <v>34</v>
      </c>
      <c r="C44" s="14">
        <v>15</v>
      </c>
      <c r="D44" s="15">
        <v>1469033</v>
      </c>
      <c r="E44" s="16">
        <v>882774</v>
      </c>
    </row>
    <row r="45" spans="2:8" x14ac:dyDescent="0.2">
      <c r="B45" s="31" t="s">
        <v>35</v>
      </c>
      <c r="C45" s="14"/>
      <c r="D45" s="15">
        <v>139640</v>
      </c>
      <c r="E45" s="16">
        <v>280494</v>
      </c>
    </row>
    <row r="46" spans="2:8" x14ac:dyDescent="0.2">
      <c r="B46" s="31" t="s">
        <v>108</v>
      </c>
      <c r="C46" s="14">
        <v>14</v>
      </c>
      <c r="D46" s="15">
        <v>45619</v>
      </c>
      <c r="E46" s="16">
        <v>22809</v>
      </c>
    </row>
    <row r="47" spans="2:8" x14ac:dyDescent="0.2">
      <c r="B47" s="31" t="s">
        <v>119</v>
      </c>
      <c r="C47" s="14"/>
      <c r="D47" s="15">
        <v>163021</v>
      </c>
      <c r="E47" s="16">
        <v>0</v>
      </c>
    </row>
    <row r="48" spans="2:8" x14ac:dyDescent="0.2">
      <c r="B48" s="13" t="s">
        <v>31</v>
      </c>
      <c r="C48" s="14">
        <v>17</v>
      </c>
      <c r="D48" s="15">
        <v>18009</v>
      </c>
      <c r="E48" s="16">
        <v>34062</v>
      </c>
    </row>
    <row r="49" spans="2:8" ht="13.5" thickBot="1" x14ac:dyDescent="0.25">
      <c r="B49" s="31" t="s">
        <v>36</v>
      </c>
      <c r="C49" s="14">
        <v>16</v>
      </c>
      <c r="D49" s="15">
        <v>1007859</v>
      </c>
      <c r="E49" s="16">
        <v>1141518</v>
      </c>
    </row>
    <row r="50" spans="2:8" ht="13.5" thickBot="1" x14ac:dyDescent="0.25">
      <c r="B50" s="32"/>
      <c r="C50" s="33"/>
      <c r="D50" s="34">
        <v>4047000</v>
      </c>
      <c r="E50" s="35">
        <v>3262629</v>
      </c>
      <c r="G50" s="92">
        <f>SUM(D43:D49)-D50</f>
        <v>0</v>
      </c>
      <c r="H50" s="92">
        <f>SUM(E43:E49)-E50</f>
        <v>0</v>
      </c>
    </row>
    <row r="51" spans="2:8" ht="13.5" thickBot="1" x14ac:dyDescent="0.25">
      <c r="B51" s="30" t="s">
        <v>37</v>
      </c>
      <c r="C51" s="18"/>
      <c r="D51" s="19">
        <v>5662098</v>
      </c>
      <c r="E51" s="20">
        <v>5116578</v>
      </c>
      <c r="G51" s="92">
        <f>D40+D50-D51</f>
        <v>0</v>
      </c>
      <c r="H51" s="92">
        <f>E40+E50-E51</f>
        <v>0</v>
      </c>
    </row>
    <row r="52" spans="2:8" ht="13.5" thickBot="1" x14ac:dyDescent="0.25">
      <c r="B52" s="36" t="s">
        <v>38</v>
      </c>
      <c r="C52" s="37"/>
      <c r="D52" s="38">
        <v>36089261</v>
      </c>
      <c r="E52" s="39">
        <v>32953801</v>
      </c>
      <c r="G52" s="92">
        <f>D33+D51-D52</f>
        <v>0</v>
      </c>
      <c r="H52" s="92">
        <f>E33+E51-E52</f>
        <v>0</v>
      </c>
    </row>
    <row r="53" spans="2:8" ht="13.5" thickTop="1" x14ac:dyDescent="0.2">
      <c r="D53" s="92">
        <f>D23-D52</f>
        <v>0</v>
      </c>
      <c r="E53" s="92">
        <f>E23-E52</f>
        <v>0</v>
      </c>
    </row>
    <row r="54" spans="2:8" x14ac:dyDescent="0.2">
      <c r="B54" s="3" t="s">
        <v>106</v>
      </c>
      <c r="D54" s="104">
        <v>8424</v>
      </c>
      <c r="E54" s="104">
        <v>7709</v>
      </c>
    </row>
    <row r="56" spans="2:8" x14ac:dyDescent="0.2">
      <c r="D56" s="92"/>
      <c r="E56" s="92"/>
    </row>
    <row r="57" spans="2:8" x14ac:dyDescent="0.2">
      <c r="D57" s="92"/>
      <c r="E57" s="92"/>
      <c r="F57" s="92"/>
    </row>
    <row r="58" spans="2:8" x14ac:dyDescent="0.2">
      <c r="D58" s="92"/>
      <c r="E58" s="96"/>
    </row>
    <row r="59" spans="2:8" x14ac:dyDescent="0.2">
      <c r="D59" s="96"/>
      <c r="E59" s="9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="80" zoomScaleNormal="80" workbookViewId="0">
      <selection activeCell="I23" sqref="I23"/>
    </sheetView>
  </sheetViews>
  <sheetFormatPr defaultRowHeight="15" x14ac:dyDescent="0.25"/>
  <cols>
    <col min="1" max="1" width="10.42578125" style="6" customWidth="1"/>
    <col min="2" max="2" width="65.140625" style="6" customWidth="1"/>
    <col min="3" max="3" width="9.28515625" style="6" customWidth="1"/>
    <col min="4" max="4" width="21.7109375" style="6" customWidth="1"/>
    <col min="5" max="5" width="17" style="6" customWidth="1"/>
    <col min="6" max="6" width="9.140625" style="6"/>
    <col min="7" max="8" width="15.85546875" style="6" bestFit="1" customWidth="1"/>
    <col min="9" max="16384" width="9.140625" style="6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" t="s">
        <v>62</v>
      </c>
      <c r="B2" s="5"/>
    </row>
    <row r="3" spans="1:8" x14ac:dyDescent="0.25">
      <c r="A3" s="1" t="s">
        <v>117</v>
      </c>
      <c r="B3" s="5"/>
    </row>
    <row r="5" spans="1:8" ht="15.75" thickBot="1" x14ac:dyDescent="0.3">
      <c r="B5" s="7" t="s">
        <v>3</v>
      </c>
      <c r="C5" s="8" t="s">
        <v>4</v>
      </c>
      <c r="D5" s="9">
        <v>42916</v>
      </c>
      <c r="E5" s="10">
        <v>42551</v>
      </c>
    </row>
    <row r="6" spans="1:8" x14ac:dyDescent="0.25">
      <c r="B6" s="13" t="s">
        <v>5</v>
      </c>
      <c r="C6" s="12"/>
      <c r="D6" s="11"/>
      <c r="E6" s="13"/>
    </row>
    <row r="7" spans="1:8" x14ac:dyDescent="0.25">
      <c r="B7" s="13" t="s">
        <v>39</v>
      </c>
      <c r="C7" s="14">
        <v>18</v>
      </c>
      <c r="D7" s="47">
        <v>26417214</v>
      </c>
      <c r="E7" s="48">
        <v>21165749</v>
      </c>
    </row>
    <row r="8" spans="1:8" ht="15.75" thickBot="1" x14ac:dyDescent="0.3">
      <c r="B8" s="17" t="s">
        <v>40</v>
      </c>
      <c r="C8" s="18">
        <v>19</v>
      </c>
      <c r="D8" s="53">
        <v>-20104368</v>
      </c>
      <c r="E8" s="54">
        <v>-16644135</v>
      </c>
    </row>
    <row r="9" spans="1:8" x14ac:dyDescent="0.25">
      <c r="B9" s="11" t="s">
        <v>41</v>
      </c>
      <c r="C9" s="14"/>
      <c r="D9" s="51">
        <v>6312846</v>
      </c>
      <c r="E9" s="52">
        <v>4521614</v>
      </c>
      <c r="G9" s="93">
        <f>SUM(D7:D8)-D9</f>
        <v>0</v>
      </c>
      <c r="H9" s="93">
        <f>SUM(E7:E8)-E9</f>
        <v>0</v>
      </c>
    </row>
    <row r="10" spans="1:8" x14ac:dyDescent="0.25">
      <c r="B10" s="6" t="s">
        <v>5</v>
      </c>
      <c r="C10" s="12"/>
      <c r="D10" s="47"/>
      <c r="E10" s="95"/>
    </row>
    <row r="11" spans="1:8" x14ac:dyDescent="0.25">
      <c r="B11" s="13" t="s">
        <v>42</v>
      </c>
      <c r="C11" s="14">
        <v>20</v>
      </c>
      <c r="D11" s="53">
        <v>-1271176</v>
      </c>
      <c r="E11" s="54">
        <v>-1137691</v>
      </c>
    </row>
    <row r="12" spans="1:8" x14ac:dyDescent="0.25">
      <c r="B12" s="13" t="s">
        <v>43</v>
      </c>
      <c r="C12" s="14">
        <v>21</v>
      </c>
      <c r="D12" s="53">
        <v>-1339307</v>
      </c>
      <c r="E12" s="54">
        <v>-1174018</v>
      </c>
    </row>
    <row r="13" spans="1:8" x14ac:dyDescent="0.25">
      <c r="B13" s="13" t="s">
        <v>44</v>
      </c>
      <c r="C13" s="14">
        <v>23</v>
      </c>
      <c r="D13" s="53">
        <v>213747</v>
      </c>
      <c r="E13" s="54">
        <v>132184</v>
      </c>
    </row>
    <row r="14" spans="1:8" ht="15.75" thickBot="1" x14ac:dyDescent="0.3">
      <c r="B14" s="6" t="s">
        <v>105</v>
      </c>
      <c r="D14" s="53">
        <v>-144498</v>
      </c>
      <c r="E14" s="54">
        <v>-95408</v>
      </c>
      <c r="G14" s="93"/>
      <c r="H14" s="94"/>
    </row>
    <row r="15" spans="1:8" x14ac:dyDescent="0.25">
      <c r="B15" s="40" t="s">
        <v>45</v>
      </c>
      <c r="C15" s="41"/>
      <c r="D15" s="51">
        <v>3771612</v>
      </c>
      <c r="E15" s="52">
        <v>2246681</v>
      </c>
      <c r="G15" s="95">
        <f>SUM(D9:D14)-D15</f>
        <v>0</v>
      </c>
      <c r="H15" s="95">
        <f>SUM(E9:E14)-E15</f>
        <v>0</v>
      </c>
    </row>
    <row r="16" spans="1:8" x14ac:dyDescent="0.25">
      <c r="B16" s="13" t="s">
        <v>5</v>
      </c>
      <c r="C16" s="12"/>
      <c r="D16" s="53"/>
      <c r="E16" s="53"/>
    </row>
    <row r="17" spans="2:8" x14ac:dyDescent="0.25">
      <c r="B17" s="13" t="s">
        <v>46</v>
      </c>
      <c r="C17" s="14">
        <v>22</v>
      </c>
      <c r="D17" s="53">
        <v>-85866</v>
      </c>
      <c r="E17" s="54">
        <v>-86794</v>
      </c>
    </row>
    <row r="18" spans="2:8" x14ac:dyDescent="0.25">
      <c r="B18" s="13" t="s">
        <v>47</v>
      </c>
      <c r="C18" s="14">
        <v>22</v>
      </c>
      <c r="D18" s="53">
        <v>263408</v>
      </c>
      <c r="E18" s="54">
        <v>455956</v>
      </c>
    </row>
    <row r="19" spans="2:8" ht="15.75" thickBot="1" x14ac:dyDescent="0.3">
      <c r="B19" s="13" t="s">
        <v>48</v>
      </c>
      <c r="C19" s="14"/>
      <c r="D19" s="53">
        <v>-35774</v>
      </c>
      <c r="E19" s="54">
        <v>188279</v>
      </c>
    </row>
    <row r="20" spans="2:8" x14ac:dyDescent="0.25">
      <c r="B20" s="40" t="s">
        <v>49</v>
      </c>
      <c r="C20" s="41"/>
      <c r="D20" s="51">
        <v>3913380</v>
      </c>
      <c r="E20" s="52">
        <v>2804122</v>
      </c>
      <c r="G20" s="93">
        <f>SUM(D15:D19)-D20</f>
        <v>0</v>
      </c>
      <c r="H20" s="93">
        <f>SUM(E15:E19)-E20</f>
        <v>0</v>
      </c>
    </row>
    <row r="21" spans="2:8" x14ac:dyDescent="0.25">
      <c r="B21" s="13" t="s">
        <v>5</v>
      </c>
      <c r="C21" s="12"/>
      <c r="D21" s="53"/>
      <c r="E21" s="53"/>
    </row>
    <row r="22" spans="2:8" ht="15.75" thickBot="1" x14ac:dyDescent="0.3">
      <c r="B22" s="17" t="s">
        <v>50</v>
      </c>
      <c r="C22" s="18">
        <v>24</v>
      </c>
      <c r="D22" s="49">
        <v>-806074</v>
      </c>
      <c r="E22" s="50">
        <v>-537334</v>
      </c>
    </row>
    <row r="23" spans="2:8" ht="15.75" thickBot="1" x14ac:dyDescent="0.3">
      <c r="B23" s="30" t="s">
        <v>51</v>
      </c>
      <c r="C23" s="18"/>
      <c r="D23" s="55">
        <v>3107306</v>
      </c>
      <c r="E23" s="56">
        <v>2266788</v>
      </c>
    </row>
    <row r="24" spans="2:8" x14ac:dyDescent="0.25">
      <c r="B24" s="13" t="s">
        <v>5</v>
      </c>
      <c r="C24" s="12"/>
      <c r="D24" s="53"/>
      <c r="E24" s="53"/>
    </row>
    <row r="25" spans="2:8" x14ac:dyDescent="0.25">
      <c r="B25" s="11" t="s">
        <v>52</v>
      </c>
      <c r="C25" s="12"/>
      <c r="D25" s="53"/>
      <c r="E25" s="53"/>
    </row>
    <row r="26" spans="2:8" x14ac:dyDescent="0.25">
      <c r="B26" s="13" t="s">
        <v>53</v>
      </c>
      <c r="C26" s="12"/>
      <c r="D26" s="53">
        <v>3107296</v>
      </c>
      <c r="E26" s="54">
        <v>2266783</v>
      </c>
    </row>
    <row r="27" spans="2:8" ht="15.75" thickBot="1" x14ac:dyDescent="0.3">
      <c r="B27" s="17" t="s">
        <v>54</v>
      </c>
      <c r="C27" s="42"/>
      <c r="D27" s="49">
        <v>10</v>
      </c>
      <c r="E27" s="50">
        <v>5</v>
      </c>
      <c r="G27" s="93">
        <f>D26+D27-D23</f>
        <v>0</v>
      </c>
      <c r="H27" s="93">
        <f>E26+E27-E23</f>
        <v>0</v>
      </c>
    </row>
    <row r="28" spans="2:8" x14ac:dyDescent="0.25">
      <c r="B28" s="11" t="s">
        <v>5</v>
      </c>
      <c r="C28" s="12"/>
      <c r="D28" s="47"/>
      <c r="E28" s="47"/>
    </row>
    <row r="29" spans="2:8" ht="38.25" x14ac:dyDescent="0.25">
      <c r="B29" s="11" t="s">
        <v>55</v>
      </c>
      <c r="C29" s="12"/>
      <c r="D29" s="47"/>
      <c r="E29" s="47"/>
    </row>
    <row r="30" spans="2:8" ht="26.25" thickBot="1" x14ac:dyDescent="0.3">
      <c r="B30" s="13" t="s">
        <v>56</v>
      </c>
      <c r="C30" s="12">
        <v>12</v>
      </c>
      <c r="D30" s="47">
        <v>-24166</v>
      </c>
      <c r="E30" s="48">
        <v>76398</v>
      </c>
    </row>
    <row r="31" spans="2:8" ht="26.25" thickBot="1" x14ac:dyDescent="0.3">
      <c r="B31" s="43" t="s">
        <v>57</v>
      </c>
      <c r="C31" s="44"/>
      <c r="D31" s="57">
        <v>-24166</v>
      </c>
      <c r="E31" s="58">
        <v>76398</v>
      </c>
    </row>
    <row r="32" spans="2:8" ht="15.75" thickBot="1" x14ac:dyDescent="0.3">
      <c r="B32" s="36" t="s">
        <v>58</v>
      </c>
      <c r="C32" s="45"/>
      <c r="D32" s="59">
        <v>3083140</v>
      </c>
      <c r="E32" s="60">
        <v>2343186</v>
      </c>
      <c r="G32" s="93">
        <f>D23+D31-D32</f>
        <v>0</v>
      </c>
      <c r="H32" s="93">
        <f>E23+E31-E32</f>
        <v>0</v>
      </c>
    </row>
    <row r="33" spans="2:8" ht="15.75" thickTop="1" x14ac:dyDescent="0.25">
      <c r="B33" s="13" t="s">
        <v>5</v>
      </c>
      <c r="C33" s="12"/>
      <c r="D33" s="47"/>
      <c r="E33" s="47"/>
    </row>
    <row r="34" spans="2:8" x14ac:dyDescent="0.25">
      <c r="B34" s="11" t="s">
        <v>59</v>
      </c>
      <c r="C34" s="12"/>
      <c r="D34" s="47"/>
      <c r="E34" s="47"/>
    </row>
    <row r="35" spans="2:8" x14ac:dyDescent="0.25">
      <c r="B35" s="13" t="s">
        <v>53</v>
      </c>
      <c r="C35" s="12"/>
      <c r="D35" s="47">
        <v>3083130</v>
      </c>
      <c r="E35" s="48">
        <v>2343181</v>
      </c>
    </row>
    <row r="36" spans="2:8" ht="15.75" thickBot="1" x14ac:dyDescent="0.3">
      <c r="B36" s="17" t="s">
        <v>54</v>
      </c>
      <c r="C36" s="42"/>
      <c r="D36" s="49">
        <v>10</v>
      </c>
      <c r="E36" s="50">
        <v>5</v>
      </c>
    </row>
    <row r="37" spans="2:8" ht="15.75" thickBot="1" x14ac:dyDescent="0.3">
      <c r="B37" s="46"/>
      <c r="C37" s="45"/>
      <c r="D37" s="59">
        <v>3083140</v>
      </c>
      <c r="E37" s="60">
        <v>2343186</v>
      </c>
      <c r="G37" s="93">
        <f>D35+D36-D37</f>
        <v>0</v>
      </c>
      <c r="H37" s="93">
        <f>E35+E36-E37</f>
        <v>0</v>
      </c>
    </row>
    <row r="38" spans="2:8" ht="15.75" thickTop="1" x14ac:dyDescent="0.25">
      <c r="B38" s="13" t="s">
        <v>5</v>
      </c>
      <c r="C38" s="12"/>
      <c r="D38" s="47"/>
      <c r="E38" s="47"/>
      <c r="G38" s="93">
        <f>D32-D37</f>
        <v>0</v>
      </c>
      <c r="H38" s="93">
        <f>E32-E37</f>
        <v>0</v>
      </c>
    </row>
    <row r="39" spans="2:8" x14ac:dyDescent="0.25">
      <c r="B39" s="11" t="s">
        <v>60</v>
      </c>
      <c r="C39" s="12"/>
      <c r="D39" s="53"/>
      <c r="E39" s="53"/>
    </row>
    <row r="40" spans="2:8" ht="15.75" thickBot="1" x14ac:dyDescent="0.3">
      <c r="B40" s="99" t="s">
        <v>61</v>
      </c>
      <c r="C40" s="37">
        <v>12</v>
      </c>
      <c r="D40" s="97">
        <v>863.13777777777773</v>
      </c>
      <c r="E40" s="98">
        <v>630</v>
      </c>
      <c r="G40" s="95">
        <f>D26/3600-D40</f>
        <v>0</v>
      </c>
      <c r="H40" s="95">
        <f>E26/3600-E40</f>
        <v>-0.33805555555557021</v>
      </c>
    </row>
    <row r="41" spans="2:8" ht="15.75" thickTop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0" zoomScaleNormal="80" workbookViewId="0">
      <selection activeCell="B18" sqref="B18"/>
    </sheetView>
  </sheetViews>
  <sheetFormatPr defaultRowHeight="15" x14ac:dyDescent="0.25"/>
  <cols>
    <col min="1" max="1" width="13" style="6" customWidth="1"/>
    <col min="2" max="2" width="29.7109375" style="6" customWidth="1"/>
    <col min="3" max="3" width="15.85546875" style="6" customWidth="1"/>
    <col min="4" max="4" width="12.28515625" style="6" customWidth="1"/>
    <col min="5" max="5" width="14.5703125" style="6" customWidth="1"/>
    <col min="6" max="6" width="13.7109375" style="6" customWidth="1"/>
    <col min="7" max="7" width="15.140625" style="6" bestFit="1" customWidth="1"/>
    <col min="8" max="8" width="14.5703125" style="6" customWidth="1"/>
    <col min="9" max="9" width="15.140625" style="6" bestFit="1" customWidth="1"/>
    <col min="10" max="10" width="9.140625" style="6"/>
    <col min="11" max="11" width="13" style="6" bestFit="1" customWidth="1"/>
    <col min="12" max="12" width="14.28515625" style="6" bestFit="1" customWidth="1"/>
    <col min="13" max="16384" width="9.140625" style="6"/>
  </cols>
  <sheetData>
    <row r="1" spans="1:12" x14ac:dyDescent="0.25">
      <c r="A1" s="1" t="s">
        <v>0</v>
      </c>
      <c r="B1" s="2" t="s">
        <v>1</v>
      </c>
    </row>
    <row r="2" spans="1:12" ht="15.75" x14ac:dyDescent="0.25">
      <c r="A2" s="4" t="s">
        <v>63</v>
      </c>
      <c r="B2" s="5"/>
    </row>
    <row r="3" spans="1:12" x14ac:dyDescent="0.25">
      <c r="A3" s="1" t="s">
        <v>117</v>
      </c>
      <c r="B3" s="5"/>
    </row>
    <row r="5" spans="1:12" ht="15.75" thickBot="1" x14ac:dyDescent="0.3">
      <c r="B5" s="61"/>
      <c r="C5" s="107" t="s">
        <v>64</v>
      </c>
      <c r="D5" s="107"/>
      <c r="E5" s="107"/>
      <c r="F5" s="107"/>
      <c r="G5" s="107"/>
      <c r="H5" s="62"/>
      <c r="I5" s="62"/>
    </row>
    <row r="6" spans="1:12" ht="38.25" x14ac:dyDescent="0.25">
      <c r="B6" s="108" t="s">
        <v>3</v>
      </c>
      <c r="C6" s="110" t="s">
        <v>21</v>
      </c>
      <c r="D6" s="110" t="s">
        <v>22</v>
      </c>
      <c r="E6" s="63" t="s">
        <v>123</v>
      </c>
      <c r="F6" s="63" t="s">
        <v>122</v>
      </c>
      <c r="G6" s="110" t="s">
        <v>67</v>
      </c>
      <c r="H6" s="105" t="s">
        <v>26</v>
      </c>
      <c r="I6" s="21" t="s">
        <v>67</v>
      </c>
    </row>
    <row r="7" spans="1:12" ht="15.75" thickBot="1" x14ac:dyDescent="0.3">
      <c r="B7" s="109"/>
      <c r="C7" s="106"/>
      <c r="D7" s="106"/>
      <c r="E7" s="28" t="s">
        <v>65</v>
      </c>
      <c r="F7" s="28" t="s">
        <v>66</v>
      </c>
      <c r="G7" s="106"/>
      <c r="H7" s="106"/>
      <c r="I7" s="28" t="s">
        <v>68</v>
      </c>
    </row>
    <row r="8" spans="1:12" x14ac:dyDescent="0.25">
      <c r="B8" s="11" t="s">
        <v>5</v>
      </c>
      <c r="C8" s="13"/>
      <c r="D8" s="13"/>
      <c r="E8" s="13"/>
      <c r="F8" s="13"/>
      <c r="G8" s="13"/>
      <c r="H8" s="13"/>
      <c r="I8" s="13"/>
    </row>
    <row r="9" spans="1:12" x14ac:dyDescent="0.25">
      <c r="B9" s="61"/>
      <c r="C9" s="61" t="s">
        <v>116</v>
      </c>
      <c r="D9" s="61" t="s">
        <v>116</v>
      </c>
      <c r="E9" s="61" t="s">
        <v>116</v>
      </c>
      <c r="F9" s="61"/>
      <c r="G9" s="13"/>
      <c r="H9" s="13"/>
      <c r="I9" s="13"/>
    </row>
    <row r="10" spans="1:12" ht="15.75" thickBot="1" x14ac:dyDescent="0.3">
      <c r="B10" s="30" t="s">
        <v>109</v>
      </c>
      <c r="C10" s="56">
        <v>900000</v>
      </c>
      <c r="D10" s="56">
        <v>180000</v>
      </c>
      <c r="E10" s="56">
        <v>193532</v>
      </c>
      <c r="F10" s="56">
        <v>21597284</v>
      </c>
      <c r="G10" s="56">
        <v>22870816</v>
      </c>
      <c r="H10" s="56">
        <v>50</v>
      </c>
      <c r="I10" s="56">
        <v>22870866</v>
      </c>
      <c r="K10" s="101">
        <f>SUM(C10:F10)-G10</f>
        <v>0</v>
      </c>
      <c r="L10" s="101">
        <f>G10+H10-I10</f>
        <v>0</v>
      </c>
    </row>
    <row r="11" spans="1:12" x14ac:dyDescent="0.25">
      <c r="B11" s="13" t="s">
        <v>5</v>
      </c>
      <c r="C11" s="54"/>
      <c r="D11" s="54"/>
      <c r="E11" s="54"/>
      <c r="F11" s="54"/>
      <c r="G11" s="54"/>
      <c r="H11" s="54"/>
      <c r="I11" s="54"/>
      <c r="K11" s="101"/>
      <c r="L11" s="101"/>
    </row>
    <row r="12" spans="1:12" x14ac:dyDescent="0.25">
      <c r="B12" s="13" t="s">
        <v>69</v>
      </c>
      <c r="C12" s="48">
        <v>0</v>
      </c>
      <c r="D12" s="48">
        <v>0</v>
      </c>
      <c r="E12" s="48">
        <v>0</v>
      </c>
      <c r="F12" s="48">
        <v>4907878</v>
      </c>
      <c r="G12" s="48">
        <v>4907878</v>
      </c>
      <c r="H12" s="48">
        <v>5</v>
      </c>
      <c r="I12" s="48">
        <v>4907883</v>
      </c>
      <c r="K12" s="101">
        <f>SUM(C12:F12)-G12</f>
        <v>0</v>
      </c>
      <c r="L12" s="101">
        <f>G12+H12-I12</f>
        <v>0</v>
      </c>
    </row>
    <row r="13" spans="1:12" ht="15.75" thickBot="1" x14ac:dyDescent="0.3">
      <c r="B13" s="17" t="s">
        <v>70</v>
      </c>
      <c r="C13" s="50">
        <v>0</v>
      </c>
      <c r="D13" s="50">
        <v>0</v>
      </c>
      <c r="E13" s="50">
        <v>58474</v>
      </c>
      <c r="F13" s="50">
        <v>0</v>
      </c>
      <c r="G13" s="50">
        <v>58474</v>
      </c>
      <c r="H13" s="50">
        <v>0</v>
      </c>
      <c r="I13" s="50">
        <v>58474</v>
      </c>
      <c r="K13" s="101">
        <f>SUM(C13:F13)-G13</f>
        <v>0</v>
      </c>
      <c r="L13" s="101">
        <f>G13+H13-I13</f>
        <v>0</v>
      </c>
    </row>
    <row r="14" spans="1:12" ht="15.75" thickBot="1" x14ac:dyDescent="0.3">
      <c r="B14" s="11" t="s">
        <v>71</v>
      </c>
      <c r="C14" s="48">
        <v>0</v>
      </c>
      <c r="D14" s="48">
        <v>0</v>
      </c>
      <c r="E14" s="48">
        <v>58474</v>
      </c>
      <c r="F14" s="48">
        <v>4907878</v>
      </c>
      <c r="G14" s="48">
        <v>4966352</v>
      </c>
      <c r="H14" s="48">
        <v>5</v>
      </c>
      <c r="I14" s="48">
        <v>4966357</v>
      </c>
      <c r="K14" s="101">
        <f>SUM(C14:F14)-G14</f>
        <v>0</v>
      </c>
      <c r="L14" s="101">
        <f>G14+H14-I14</f>
        <v>0</v>
      </c>
    </row>
    <row r="15" spans="1:12" ht="15.75" thickBot="1" x14ac:dyDescent="0.3">
      <c r="B15" s="43" t="s">
        <v>110</v>
      </c>
      <c r="C15" s="64">
        <v>900000</v>
      </c>
      <c r="D15" s="64">
        <v>180000</v>
      </c>
      <c r="E15" s="64">
        <v>252006</v>
      </c>
      <c r="F15" s="64">
        <v>26505162</v>
      </c>
      <c r="G15" s="64">
        <v>27837168</v>
      </c>
      <c r="H15" s="64">
        <v>55</v>
      </c>
      <c r="I15" s="64">
        <v>27837223</v>
      </c>
      <c r="K15" s="101">
        <f>SUM(C15:F15)-G15</f>
        <v>0</v>
      </c>
      <c r="L15" s="101">
        <f>G15+H15-I15</f>
        <v>0</v>
      </c>
    </row>
    <row r="16" spans="1:12" x14ac:dyDescent="0.25">
      <c r="B16" s="11" t="s">
        <v>5</v>
      </c>
      <c r="C16" s="54"/>
      <c r="D16" s="54"/>
      <c r="E16" s="54"/>
      <c r="F16" s="54"/>
      <c r="G16" s="54"/>
      <c r="H16" s="54"/>
      <c r="I16" s="54"/>
      <c r="K16" s="101"/>
      <c r="L16" s="101"/>
    </row>
    <row r="17" spans="2:12" x14ac:dyDescent="0.25">
      <c r="B17" s="13" t="s">
        <v>69</v>
      </c>
      <c r="C17" s="47">
        <v>0</v>
      </c>
      <c r="D17" s="47">
        <v>0</v>
      </c>
      <c r="E17" s="47">
        <v>0</v>
      </c>
      <c r="F17" s="47">
        <v>3107296</v>
      </c>
      <c r="G17" s="47">
        <v>3107296</v>
      </c>
      <c r="H17" s="47">
        <v>10</v>
      </c>
      <c r="I17" s="53">
        <v>3107306</v>
      </c>
      <c r="K17" s="101">
        <f>SUM(C17:F17)-G17</f>
        <v>0</v>
      </c>
      <c r="L17" s="101">
        <f>G17+H17-I17</f>
        <v>0</v>
      </c>
    </row>
    <row r="18" spans="2:12" x14ac:dyDescent="0.25">
      <c r="B18" s="13" t="s">
        <v>121</v>
      </c>
      <c r="C18" s="47">
        <v>0</v>
      </c>
      <c r="D18" s="47">
        <v>0</v>
      </c>
      <c r="E18" s="47">
        <v>0</v>
      </c>
      <c r="F18" s="47">
        <v>-493200</v>
      </c>
      <c r="G18" s="47">
        <v>-493200</v>
      </c>
      <c r="H18" s="47">
        <v>0</v>
      </c>
      <c r="I18" s="53">
        <v>-493200</v>
      </c>
      <c r="K18" s="101"/>
      <c r="L18" s="101"/>
    </row>
    <row r="19" spans="2:12" ht="15.75" thickBot="1" x14ac:dyDescent="0.3">
      <c r="B19" s="17" t="s">
        <v>72</v>
      </c>
      <c r="C19" s="49">
        <v>0</v>
      </c>
      <c r="D19" s="49">
        <v>0</v>
      </c>
      <c r="E19" s="49">
        <v>-24166</v>
      </c>
      <c r="F19" s="49">
        <v>0</v>
      </c>
      <c r="G19" s="49">
        <v>-24166</v>
      </c>
      <c r="H19" s="49">
        <v>0</v>
      </c>
      <c r="I19" s="49">
        <v>-24166</v>
      </c>
      <c r="K19" s="101">
        <f>SUM(C19:F19)-G19</f>
        <v>0</v>
      </c>
      <c r="L19" s="101">
        <f>G19+H19-I19</f>
        <v>0</v>
      </c>
    </row>
    <row r="20" spans="2:12" ht="15.75" thickBot="1" x14ac:dyDescent="0.3">
      <c r="B20" s="30" t="s">
        <v>71</v>
      </c>
      <c r="C20" s="49">
        <v>0</v>
      </c>
      <c r="D20" s="49">
        <v>0</v>
      </c>
      <c r="E20" s="49">
        <v>-24166</v>
      </c>
      <c r="F20" s="49">
        <v>2614096</v>
      </c>
      <c r="G20" s="49">
        <v>2589930</v>
      </c>
      <c r="H20" s="49">
        <v>10</v>
      </c>
      <c r="I20" s="49">
        <v>2589940</v>
      </c>
      <c r="K20" s="101">
        <f>SUM(C20:F20)-G20</f>
        <v>0</v>
      </c>
      <c r="L20" s="101">
        <f>G20+H20-I20</f>
        <v>0</v>
      </c>
    </row>
    <row r="21" spans="2:12" ht="15.75" thickBot="1" x14ac:dyDescent="0.3">
      <c r="B21" s="36" t="s">
        <v>120</v>
      </c>
      <c r="C21" s="65">
        <v>900000</v>
      </c>
      <c r="D21" s="65">
        <v>180000</v>
      </c>
      <c r="E21" s="65">
        <v>227840</v>
      </c>
      <c r="F21" s="65">
        <v>29119258</v>
      </c>
      <c r="G21" s="65">
        <v>30427098</v>
      </c>
      <c r="H21" s="65">
        <v>65</v>
      </c>
      <c r="I21" s="65">
        <v>30427163</v>
      </c>
      <c r="K21" s="101">
        <f>SUM(C21:F21)-G21</f>
        <v>0</v>
      </c>
      <c r="L21" s="101">
        <f>G21+H21-I21</f>
        <v>0</v>
      </c>
    </row>
    <row r="22" spans="2:12" ht="15.75" thickTop="1" x14ac:dyDescent="0.25">
      <c r="C22" s="102"/>
      <c r="D22" s="102"/>
      <c r="E22" s="101">
        <f>'1'!D28-E21</f>
        <v>0</v>
      </c>
      <c r="F22" s="101">
        <f>'1'!D29-F21</f>
        <v>0</v>
      </c>
      <c r="G22" s="103">
        <f>'1'!D30-G21</f>
        <v>0</v>
      </c>
      <c r="H22" s="103">
        <f>'1'!D32-H21</f>
        <v>0</v>
      </c>
      <c r="I22" s="103">
        <f>'1'!D33-I21</f>
        <v>0</v>
      </c>
    </row>
    <row r="23" spans="2:12" x14ac:dyDescent="0.25">
      <c r="C23" s="102"/>
      <c r="D23" s="102"/>
      <c r="E23" s="102"/>
      <c r="F23" s="102"/>
      <c r="G23" s="102"/>
      <c r="H23" s="102"/>
      <c r="I23" s="102"/>
    </row>
    <row r="24" spans="2:12" x14ac:dyDescent="0.25">
      <c r="C24" s="102"/>
      <c r="D24" s="102"/>
      <c r="E24" s="102"/>
      <c r="F24" s="102"/>
      <c r="G24" s="102"/>
      <c r="H24" s="102"/>
      <c r="I24" s="102"/>
    </row>
    <row r="25" spans="2:12" x14ac:dyDescent="0.25">
      <c r="C25" s="103">
        <f>SUM(C12:C13)-C14</f>
        <v>0</v>
      </c>
      <c r="D25" s="103">
        <f t="shared" ref="D25:I25" si="0">SUM(D12:D13)-D14</f>
        <v>0</v>
      </c>
      <c r="E25" s="103">
        <f t="shared" si="0"/>
        <v>0</v>
      </c>
      <c r="F25" s="103">
        <f t="shared" si="0"/>
        <v>0</v>
      </c>
      <c r="G25" s="103">
        <f t="shared" si="0"/>
        <v>0</v>
      </c>
      <c r="H25" s="103">
        <f t="shared" si="0"/>
        <v>0</v>
      </c>
      <c r="I25" s="103">
        <f t="shared" si="0"/>
        <v>0</v>
      </c>
    </row>
    <row r="26" spans="2:12" x14ac:dyDescent="0.25">
      <c r="C26" s="103">
        <f>C10+C14-C15</f>
        <v>0</v>
      </c>
      <c r="D26" s="103">
        <f t="shared" ref="D26:I26" si="1">D10+D14-D15</f>
        <v>0</v>
      </c>
      <c r="E26" s="103">
        <f t="shared" si="1"/>
        <v>0</v>
      </c>
      <c r="F26" s="103">
        <f t="shared" si="1"/>
        <v>0</v>
      </c>
      <c r="G26" s="103">
        <f t="shared" si="1"/>
        <v>0</v>
      </c>
      <c r="H26" s="103">
        <f t="shared" si="1"/>
        <v>0</v>
      </c>
      <c r="I26" s="103">
        <f t="shared" si="1"/>
        <v>0</v>
      </c>
    </row>
    <row r="27" spans="2:12" x14ac:dyDescent="0.25">
      <c r="C27" s="102"/>
      <c r="D27" s="102"/>
      <c r="E27" s="102"/>
      <c r="F27" s="102"/>
      <c r="G27" s="102"/>
      <c r="H27" s="102"/>
      <c r="I27" s="102"/>
    </row>
    <row r="28" spans="2:12" x14ac:dyDescent="0.25">
      <c r="C28" s="103">
        <f>SUM(C17:C19)-C20</f>
        <v>0</v>
      </c>
      <c r="D28" s="103">
        <f t="shared" ref="D28:I28" si="2">SUM(D17:D19)-D20</f>
        <v>0</v>
      </c>
      <c r="E28" s="103">
        <f t="shared" si="2"/>
        <v>0</v>
      </c>
      <c r="F28" s="103">
        <f t="shared" si="2"/>
        <v>0</v>
      </c>
      <c r="G28" s="103">
        <f t="shared" si="2"/>
        <v>0</v>
      </c>
      <c r="H28" s="103">
        <f t="shared" si="2"/>
        <v>0</v>
      </c>
      <c r="I28" s="103">
        <f t="shared" si="2"/>
        <v>0</v>
      </c>
    </row>
    <row r="29" spans="2:12" x14ac:dyDescent="0.25">
      <c r="C29" s="103">
        <f>C15+C20-C21</f>
        <v>0</v>
      </c>
      <c r="D29" s="103">
        <f t="shared" ref="D29:I29" si="3">D15+D20-D21</f>
        <v>0</v>
      </c>
      <c r="E29" s="103">
        <f>E15+E20-E21</f>
        <v>0</v>
      </c>
      <c r="F29" s="103">
        <f t="shared" si="3"/>
        <v>0</v>
      </c>
      <c r="G29" s="103">
        <f t="shared" si="3"/>
        <v>0</v>
      </c>
      <c r="H29" s="103">
        <f t="shared" si="3"/>
        <v>0</v>
      </c>
      <c r="I29" s="103">
        <f t="shared" si="3"/>
        <v>0</v>
      </c>
    </row>
  </sheetData>
  <mergeCells count="6">
    <mergeCell ref="H6:H7"/>
    <mergeCell ref="C5:G5"/>
    <mergeCell ref="B6:B7"/>
    <mergeCell ref="C6:C7"/>
    <mergeCell ref="D6:D7"/>
    <mergeCell ref="G6:G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="80" zoomScaleNormal="80" workbookViewId="0">
      <selection activeCell="B42" sqref="B42"/>
    </sheetView>
  </sheetViews>
  <sheetFormatPr defaultRowHeight="15" x14ac:dyDescent="0.25"/>
  <cols>
    <col min="1" max="1" width="15.7109375" style="6" customWidth="1"/>
    <col min="2" max="2" width="54" style="6" customWidth="1"/>
    <col min="3" max="3" width="9.28515625" style="6" bestFit="1" customWidth="1"/>
    <col min="4" max="4" width="15.42578125" style="6" customWidth="1"/>
    <col min="5" max="5" width="16.85546875" style="6" customWidth="1"/>
    <col min="6" max="6" width="9.140625" style="6"/>
    <col min="7" max="7" width="15.42578125" style="6" bestFit="1" customWidth="1"/>
    <col min="8" max="8" width="13" style="6" bestFit="1" customWidth="1"/>
    <col min="9" max="16384" width="9.140625" style="6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" t="s">
        <v>73</v>
      </c>
      <c r="B2" s="5"/>
    </row>
    <row r="3" spans="1:8" x14ac:dyDescent="0.25">
      <c r="A3" s="1" t="s">
        <v>117</v>
      </c>
      <c r="B3" s="5"/>
    </row>
    <row r="5" spans="1:8" ht="15.75" thickBot="1" x14ac:dyDescent="0.3">
      <c r="B5" s="66" t="s">
        <v>3</v>
      </c>
      <c r="C5" s="67" t="s">
        <v>4</v>
      </c>
      <c r="D5" s="68">
        <v>42916</v>
      </c>
      <c r="E5" s="69">
        <v>42551</v>
      </c>
    </row>
    <row r="6" spans="1:8" x14ac:dyDescent="0.25">
      <c r="B6" s="70" t="s">
        <v>5</v>
      </c>
      <c r="C6" s="71"/>
      <c r="D6" s="72"/>
      <c r="E6" s="70"/>
    </row>
    <row r="7" spans="1:8" x14ac:dyDescent="0.25">
      <c r="B7" s="72" t="s">
        <v>74</v>
      </c>
      <c r="C7" s="71"/>
      <c r="D7" s="72"/>
      <c r="E7" s="70"/>
    </row>
    <row r="8" spans="1:8" x14ac:dyDescent="0.25">
      <c r="B8" s="70" t="s">
        <v>49</v>
      </c>
      <c r="C8" s="71"/>
      <c r="D8" s="82">
        <v>3913380</v>
      </c>
      <c r="E8" s="83">
        <v>2804122</v>
      </c>
      <c r="G8" s="95"/>
      <c r="H8" s="93"/>
    </row>
    <row r="9" spans="1:8" x14ac:dyDescent="0.25">
      <c r="B9" s="70" t="s">
        <v>5</v>
      </c>
      <c r="C9" s="71"/>
      <c r="D9" s="82"/>
      <c r="E9" s="82"/>
    </row>
    <row r="10" spans="1:8" x14ac:dyDescent="0.25">
      <c r="B10" s="72" t="s">
        <v>75</v>
      </c>
      <c r="C10" s="71"/>
      <c r="D10" s="82"/>
      <c r="E10" s="82"/>
    </row>
    <row r="11" spans="1:8" x14ac:dyDescent="0.25">
      <c r="B11" s="70" t="s">
        <v>76</v>
      </c>
      <c r="C11" s="71"/>
      <c r="D11" s="82">
        <v>454711</v>
      </c>
      <c r="E11" s="83">
        <v>440076</v>
      </c>
    </row>
    <row r="12" spans="1:8" x14ac:dyDescent="0.25">
      <c r="B12" s="70" t="s">
        <v>77</v>
      </c>
      <c r="C12" s="71"/>
      <c r="D12" s="82">
        <v>0</v>
      </c>
      <c r="E12" s="83">
        <v>2066</v>
      </c>
    </row>
    <row r="13" spans="1:8" x14ac:dyDescent="0.25">
      <c r="B13" s="70" t="s">
        <v>111</v>
      </c>
      <c r="C13" s="71"/>
      <c r="D13" s="82">
        <v>0</v>
      </c>
      <c r="E13" s="83">
        <v>-35810</v>
      </c>
    </row>
    <row r="14" spans="1:8" x14ac:dyDescent="0.25">
      <c r="B14" s="70" t="s">
        <v>46</v>
      </c>
      <c r="C14" s="71">
        <v>22</v>
      </c>
      <c r="D14" s="82">
        <v>85866</v>
      </c>
      <c r="E14" s="83">
        <v>86794</v>
      </c>
    </row>
    <row r="15" spans="1:8" x14ac:dyDescent="0.25">
      <c r="B15" s="70" t="s">
        <v>78</v>
      </c>
      <c r="C15" s="71">
        <v>22</v>
      </c>
      <c r="D15" s="82">
        <v>-263408</v>
      </c>
      <c r="E15" s="83">
        <v>-455956</v>
      </c>
    </row>
    <row r="16" spans="1:8" x14ac:dyDescent="0.25">
      <c r="B16" s="70" t="s">
        <v>79</v>
      </c>
      <c r="C16" s="71"/>
      <c r="D16" s="82">
        <v>0</v>
      </c>
      <c r="E16" s="83">
        <v>-1142</v>
      </c>
    </row>
    <row r="17" spans="2:5" x14ac:dyDescent="0.25">
      <c r="B17" s="70" t="s">
        <v>80</v>
      </c>
      <c r="C17" s="71"/>
      <c r="D17" s="82">
        <v>9729</v>
      </c>
      <c r="E17" s="83">
        <v>-145393</v>
      </c>
    </row>
    <row r="18" spans="2:5" x14ac:dyDescent="0.25">
      <c r="B18" s="70" t="s">
        <v>81</v>
      </c>
      <c r="C18" s="71"/>
      <c r="D18" s="82">
        <v>274085</v>
      </c>
      <c r="E18" s="83">
        <v>279798</v>
      </c>
    </row>
    <row r="19" spans="2:5" x14ac:dyDescent="0.25">
      <c r="B19" s="70" t="s">
        <v>82</v>
      </c>
      <c r="C19" s="71"/>
      <c r="D19" s="82">
        <v>10258</v>
      </c>
      <c r="E19" s="83">
        <v>14876</v>
      </c>
    </row>
    <row r="20" spans="2:5" x14ac:dyDescent="0.25">
      <c r="B20" s="70" t="s">
        <v>112</v>
      </c>
      <c r="C20" s="71">
        <v>23</v>
      </c>
      <c r="D20" s="84">
        <v>-22809</v>
      </c>
      <c r="E20" s="84">
        <v>0</v>
      </c>
    </row>
    <row r="21" spans="2:5" x14ac:dyDescent="0.25">
      <c r="B21" s="72"/>
      <c r="C21" s="71"/>
      <c r="D21" s="82"/>
      <c r="E21" s="84"/>
    </row>
    <row r="22" spans="2:5" x14ac:dyDescent="0.25">
      <c r="B22" s="70" t="s">
        <v>83</v>
      </c>
      <c r="C22" s="71"/>
      <c r="D22" s="82"/>
      <c r="E22" s="83"/>
    </row>
    <row r="23" spans="2:5" x14ac:dyDescent="0.25">
      <c r="B23" s="70" t="s">
        <v>84</v>
      </c>
      <c r="C23" s="71"/>
      <c r="D23" s="82">
        <v>-2009918</v>
      </c>
      <c r="E23" s="83">
        <v>-3434841</v>
      </c>
    </row>
    <row r="24" spans="2:5" x14ac:dyDescent="0.25">
      <c r="B24" s="70" t="s">
        <v>85</v>
      </c>
      <c r="C24" s="71"/>
      <c r="D24" s="82">
        <v>-155353</v>
      </c>
      <c r="E24" s="83">
        <v>-13554</v>
      </c>
    </row>
    <row r="25" spans="2:5" x14ac:dyDescent="0.25">
      <c r="B25" s="70" t="s">
        <v>86</v>
      </c>
      <c r="C25" s="71"/>
      <c r="D25" s="82">
        <v>-327109</v>
      </c>
      <c r="E25" s="83">
        <v>-363969</v>
      </c>
    </row>
    <row r="26" spans="2:5" x14ac:dyDescent="0.25">
      <c r="B26" s="70" t="s">
        <v>87</v>
      </c>
      <c r="C26" s="71"/>
      <c r="D26" s="82">
        <v>-173411</v>
      </c>
      <c r="E26" s="83">
        <v>81702</v>
      </c>
    </row>
    <row r="27" spans="2:5" x14ac:dyDescent="0.25">
      <c r="B27" s="70" t="s">
        <v>88</v>
      </c>
      <c r="C27" s="71"/>
      <c r="D27" s="82">
        <v>702888</v>
      </c>
      <c r="E27" s="83">
        <v>206663</v>
      </c>
    </row>
    <row r="28" spans="2:5" x14ac:dyDescent="0.25">
      <c r="B28" s="70" t="s">
        <v>89</v>
      </c>
      <c r="C28" s="71"/>
      <c r="D28" s="82">
        <v>-140854</v>
      </c>
      <c r="E28" s="83">
        <v>205436</v>
      </c>
    </row>
    <row r="29" spans="2:5" x14ac:dyDescent="0.25">
      <c r="B29" s="70" t="s">
        <v>90</v>
      </c>
      <c r="C29" s="71"/>
      <c r="D29" s="82">
        <v>-16053</v>
      </c>
      <c r="E29" s="83">
        <v>-10279</v>
      </c>
    </row>
    <row r="30" spans="2:5" x14ac:dyDescent="0.25">
      <c r="B30" s="70" t="s">
        <v>91</v>
      </c>
      <c r="C30" s="71"/>
      <c r="D30" s="82">
        <v>-431231</v>
      </c>
      <c r="E30" s="83">
        <v>-802816</v>
      </c>
    </row>
    <row r="31" spans="2:5" x14ac:dyDescent="0.25">
      <c r="B31" s="70" t="s">
        <v>92</v>
      </c>
      <c r="C31" s="71"/>
      <c r="D31" s="82">
        <v>-448475</v>
      </c>
      <c r="E31" s="83">
        <v>-360875</v>
      </c>
    </row>
    <row r="32" spans="2:5" x14ac:dyDescent="0.25">
      <c r="B32" s="70" t="s">
        <v>93</v>
      </c>
      <c r="C32" s="71"/>
      <c r="D32" s="82">
        <v>-44203</v>
      </c>
      <c r="E32" s="83">
        <v>-45082</v>
      </c>
    </row>
    <row r="33" spans="2:8" ht="15.75" thickBot="1" x14ac:dyDescent="0.3">
      <c r="B33" s="70" t="s">
        <v>94</v>
      </c>
      <c r="C33" s="71"/>
      <c r="D33" s="82">
        <v>225715</v>
      </c>
      <c r="E33" s="83">
        <v>392590</v>
      </c>
      <c r="G33" s="93"/>
      <c r="H33" s="93"/>
    </row>
    <row r="34" spans="2:8" ht="15.75" thickBot="1" x14ac:dyDescent="0.3">
      <c r="B34" s="73" t="s">
        <v>95</v>
      </c>
      <c r="C34" s="74"/>
      <c r="D34" s="86">
        <v>1643808</v>
      </c>
      <c r="E34" s="87">
        <v>-1155594</v>
      </c>
      <c r="G34" s="103">
        <f>SUM(D8:D33)-D34</f>
        <v>0</v>
      </c>
      <c r="H34" s="103">
        <f>SUM(E8:E33)-E34</f>
        <v>0</v>
      </c>
    </row>
    <row r="35" spans="2:8" x14ac:dyDescent="0.25">
      <c r="B35" s="72" t="s">
        <v>5</v>
      </c>
      <c r="C35" s="71"/>
      <c r="D35" s="82"/>
      <c r="E35" s="82"/>
    </row>
    <row r="36" spans="2:8" x14ac:dyDescent="0.25">
      <c r="B36" s="70" t="s">
        <v>96</v>
      </c>
      <c r="C36" s="71"/>
      <c r="D36" s="82"/>
      <c r="E36" s="83"/>
    </row>
    <row r="37" spans="2:8" x14ac:dyDescent="0.25">
      <c r="B37" s="70" t="s">
        <v>97</v>
      </c>
      <c r="C37" s="71"/>
      <c r="D37" s="82">
        <v>-1024647</v>
      </c>
      <c r="E37" s="83">
        <v>-246728</v>
      </c>
    </row>
    <row r="38" spans="2:8" x14ac:dyDescent="0.25">
      <c r="B38" s="70" t="s">
        <v>98</v>
      </c>
      <c r="C38" s="71"/>
      <c r="D38" s="84">
        <v>-18647</v>
      </c>
      <c r="E38" s="85">
        <v>-26842</v>
      </c>
    </row>
    <row r="39" spans="2:8" x14ac:dyDescent="0.25">
      <c r="B39" s="70" t="s">
        <v>126</v>
      </c>
      <c r="C39" s="71"/>
      <c r="D39" s="84">
        <v>0</v>
      </c>
      <c r="E39" s="85">
        <v>1743</v>
      </c>
    </row>
    <row r="40" spans="2:8" x14ac:dyDescent="0.25">
      <c r="B40" s="70" t="s">
        <v>127</v>
      </c>
      <c r="C40" s="71"/>
      <c r="D40" s="84">
        <v>0</v>
      </c>
      <c r="E40" s="85">
        <v>-4000</v>
      </c>
    </row>
    <row r="41" spans="2:8" x14ac:dyDescent="0.25">
      <c r="B41" s="70" t="s">
        <v>99</v>
      </c>
      <c r="C41" s="75"/>
      <c r="D41" s="84">
        <v>0</v>
      </c>
      <c r="E41" s="85">
        <v>2256</v>
      </c>
      <c r="G41" s="102"/>
      <c r="H41" s="102"/>
    </row>
    <row r="42" spans="2:8" ht="15.75" thickBot="1" x14ac:dyDescent="0.3">
      <c r="B42" s="76" t="s">
        <v>113</v>
      </c>
      <c r="C42" s="77"/>
      <c r="D42" s="88">
        <v>319332</v>
      </c>
      <c r="E42" s="89">
        <v>0</v>
      </c>
      <c r="G42" s="102"/>
      <c r="H42" s="102"/>
    </row>
    <row r="43" spans="2:8" ht="15.75" thickBot="1" x14ac:dyDescent="0.3">
      <c r="B43" s="78" t="s">
        <v>100</v>
      </c>
      <c r="C43" s="77"/>
      <c r="D43" s="88">
        <v>-723962</v>
      </c>
      <c r="E43" s="89">
        <v>-273571</v>
      </c>
      <c r="G43" s="103">
        <f>SUM(D37:D42)-D43</f>
        <v>0</v>
      </c>
      <c r="H43" s="103">
        <f>SUM(E37:E42)-E43</f>
        <v>0</v>
      </c>
    </row>
    <row r="44" spans="2:8" x14ac:dyDescent="0.25">
      <c r="B44" s="79"/>
      <c r="C44" s="79"/>
      <c r="D44" s="90"/>
      <c r="E44" s="90"/>
      <c r="G44" s="102"/>
      <c r="H44" s="102"/>
    </row>
    <row r="45" spans="2:8" x14ac:dyDescent="0.25">
      <c r="B45" s="11" t="s">
        <v>5</v>
      </c>
      <c r="C45" s="12"/>
      <c r="D45" s="53"/>
      <c r="E45" s="53"/>
      <c r="G45" s="102"/>
      <c r="H45" s="102"/>
    </row>
    <row r="46" spans="2:8" x14ac:dyDescent="0.25">
      <c r="B46" s="11" t="s">
        <v>101</v>
      </c>
      <c r="C46" s="12"/>
      <c r="D46" s="53"/>
      <c r="E46" s="53"/>
      <c r="G46" s="102"/>
      <c r="H46" s="102"/>
    </row>
    <row r="47" spans="2:8" x14ac:dyDescent="0.25">
      <c r="B47" s="13" t="s">
        <v>124</v>
      </c>
      <c r="C47" s="12"/>
      <c r="D47" s="53">
        <v>-468142</v>
      </c>
      <c r="E47" s="53">
        <v>0</v>
      </c>
      <c r="G47" s="102"/>
      <c r="H47" s="102"/>
    </row>
    <row r="48" spans="2:8" ht="15.75" thickBot="1" x14ac:dyDescent="0.3">
      <c r="B48" s="13" t="s">
        <v>102</v>
      </c>
      <c r="C48" s="12">
        <v>14</v>
      </c>
      <c r="D48" s="47">
        <v>-250500</v>
      </c>
      <c r="E48" s="54">
        <v>-2571</v>
      </c>
      <c r="G48" s="102"/>
      <c r="H48" s="102"/>
    </row>
    <row r="49" spans="2:8" ht="15.75" thickBot="1" x14ac:dyDescent="0.3">
      <c r="B49" s="73" t="s">
        <v>103</v>
      </c>
      <c r="C49" s="44"/>
      <c r="D49" s="57">
        <v>-718642</v>
      </c>
      <c r="E49" s="58">
        <v>-2571</v>
      </c>
      <c r="G49" s="103">
        <f>D48+D47-D49</f>
        <v>0</v>
      </c>
      <c r="H49" s="103">
        <f>E48+E47-E49</f>
        <v>0</v>
      </c>
    </row>
    <row r="50" spans="2:8" x14ac:dyDescent="0.25">
      <c r="B50" s="72" t="s">
        <v>114</v>
      </c>
      <c r="C50" s="12"/>
      <c r="D50" s="53">
        <v>201204</v>
      </c>
      <c r="E50" s="54">
        <v>-1431736</v>
      </c>
      <c r="G50" s="103">
        <f>D34+D43+D49-D50</f>
        <v>0</v>
      </c>
      <c r="H50" s="103">
        <f>E34+E43+E49-E50</f>
        <v>0</v>
      </c>
    </row>
    <row r="51" spans="2:8" x14ac:dyDescent="0.25">
      <c r="B51" s="70" t="s">
        <v>5</v>
      </c>
      <c r="C51" s="12"/>
      <c r="D51" s="47"/>
      <c r="E51" s="47"/>
      <c r="G51" s="102"/>
      <c r="H51" s="102"/>
    </row>
    <row r="52" spans="2:8" x14ac:dyDescent="0.25">
      <c r="B52" s="70" t="s">
        <v>104</v>
      </c>
      <c r="C52" s="12"/>
      <c r="D52" s="47">
        <v>-24868</v>
      </c>
      <c r="E52" s="54">
        <v>183851</v>
      </c>
      <c r="G52" s="102"/>
      <c r="H52" s="102"/>
    </row>
    <row r="53" spans="2:8" ht="15.75" thickBot="1" x14ac:dyDescent="0.3">
      <c r="B53" s="76" t="s">
        <v>115</v>
      </c>
      <c r="C53" s="42"/>
      <c r="D53" s="55">
        <v>5324809</v>
      </c>
      <c r="E53" s="55">
        <v>6702250</v>
      </c>
      <c r="G53" s="102"/>
      <c r="H53" s="102"/>
    </row>
    <row r="54" spans="2:8" ht="15.75" thickBot="1" x14ac:dyDescent="0.3">
      <c r="B54" s="80" t="s">
        <v>125</v>
      </c>
      <c r="C54" s="81">
        <v>11</v>
      </c>
      <c r="D54" s="91">
        <f>'1'!D21</f>
        <v>5501145</v>
      </c>
      <c r="E54" s="91">
        <v>5454365</v>
      </c>
      <c r="G54" s="103">
        <f>SUM(D50:D53)-D54</f>
        <v>0</v>
      </c>
      <c r="H54" s="103">
        <f>SUM(E50:E53)-E54</f>
        <v>0</v>
      </c>
    </row>
    <row r="55" spans="2:8" ht="15.75" thickTop="1" x14ac:dyDescent="0.25">
      <c r="D55" s="101">
        <f>'1'!D21-D54</f>
        <v>0</v>
      </c>
      <c r="E55" s="103">
        <f>5454365-E54</f>
        <v>0</v>
      </c>
      <c r="G55" s="102"/>
      <c r="H55" s="102"/>
    </row>
    <row r="56" spans="2:8" x14ac:dyDescent="0.25">
      <c r="D56" s="102"/>
      <c r="E56" s="102"/>
    </row>
  </sheetData>
  <pageMargins left="0.7" right="0.7" top="0.75" bottom="0.75" header="0.3" footer="0.3"/>
  <pageSetup paperSize="9" scale="7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2017-08-14T10:45:06Z</dcterms:modified>
</cp:coreProperties>
</file>