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80" windowWidth="28800" windowHeight="12255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'4'!$A$1:$E$55</definedName>
  </definedNames>
  <calcPr calcId="145621"/>
</workbook>
</file>

<file path=xl/calcChain.xml><?xml version="1.0" encoding="utf-8"?>
<calcChain xmlns="http://schemas.openxmlformats.org/spreadsheetml/2006/main">
  <c r="G46" i="5" l="1"/>
  <c r="H47" i="5"/>
  <c r="G38" i="5"/>
  <c r="H39" i="5"/>
  <c r="H27" i="3"/>
  <c r="H36" i="2"/>
  <c r="G36" i="2"/>
  <c r="H32" i="1"/>
  <c r="G32" i="1"/>
  <c r="G51" i="1" l="1"/>
  <c r="H41" i="1"/>
  <c r="G41" i="1"/>
  <c r="H51" i="1"/>
  <c r="H52" i="5" l="1"/>
  <c r="G51" i="5"/>
  <c r="H48" i="5"/>
  <c r="G47" i="5"/>
  <c r="H34" i="5"/>
  <c r="G33" i="5"/>
  <c r="I31" i="3" l="1"/>
  <c r="H31" i="3"/>
  <c r="G31" i="3"/>
  <c r="C31" i="3"/>
  <c r="D31" i="3"/>
  <c r="E31" i="3"/>
  <c r="F31" i="3"/>
  <c r="L16" i="3"/>
  <c r="K16" i="3"/>
  <c r="H23" i="2" l="1"/>
  <c r="G23" i="2"/>
  <c r="I33" i="3" l="1"/>
  <c r="H33" i="3"/>
  <c r="G33" i="3"/>
  <c r="F33" i="3"/>
  <c r="E33" i="3"/>
  <c r="D33" i="3"/>
  <c r="C33" i="3"/>
  <c r="I30" i="3"/>
  <c r="H30" i="3"/>
  <c r="G30" i="3"/>
  <c r="F30" i="3"/>
  <c r="E30" i="3"/>
  <c r="D30" i="3"/>
  <c r="C30" i="3"/>
  <c r="L26" i="3" l="1"/>
  <c r="K26" i="3"/>
  <c r="L22" i="3"/>
  <c r="K22" i="3"/>
  <c r="L21" i="3"/>
  <c r="K21" i="3"/>
  <c r="L20" i="3"/>
  <c r="K20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3" i="1"/>
  <c r="G53" i="1"/>
  <c r="H52" i="1"/>
  <c r="G52" i="1"/>
  <c r="H30" i="1"/>
  <c r="G30" i="1"/>
  <c r="H23" i="1"/>
  <c r="G23" i="1"/>
  <c r="H22" i="1"/>
  <c r="G22" i="1"/>
  <c r="H13" i="1"/>
  <c r="G13" i="1"/>
  <c r="G27" i="3" l="1"/>
  <c r="E27" i="3"/>
  <c r="F27" i="3" l="1"/>
  <c r="I27" i="3"/>
  <c r="E54" i="1"/>
  <c r="D54" i="1"/>
  <c r="G38" i="2" l="1"/>
</calcChain>
</file>

<file path=xl/sharedStrings.xml><?xml version="1.0" encoding="utf-8"?>
<sst xmlns="http://schemas.openxmlformats.org/spreadsheetml/2006/main" count="169" uniqueCount="122">
  <si>
    <t>АО «Рахат»</t>
  </si>
  <si>
    <t>Неаудированная консолидированная финансовая отчётность</t>
  </si>
  <si>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</si>
  <si>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</si>
  <si>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</si>
  <si>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</si>
  <si>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</si>
  <si>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</si>
  <si>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</si>
  <si>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</si>
  <si>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</si>
  <si>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</si>
  <si>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</si>
  <si>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</si>
  <si>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</si>
  <si>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</si>
  <si>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</si>
  <si>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</si>
  <si>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</si>
  <si>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Резерв по пересчёту иностранной валюты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</si>
  <si>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</si>
  <si>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</si>
  <si>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</si>
  <si>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</si>
  <si>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</si>
  <si>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</si>
  <si>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</si>
  <si>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</si>
  <si>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</si>
  <si>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</si>
  <si>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</si>
  <si>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</si>
  <si>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</si>
  <si>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</si>
  <si>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</si>
  <si>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</si>
  <si>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</si>
  <si>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</si>
  <si>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</si>
  <si>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</si>
  <si>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</si>
  <si>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</si>
  <si>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</si>
  <si>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</si>
  <si>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</si>
  <si>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</si>
  <si>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</si>
  <si>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</si>
  <si>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</si>
  <si>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</si>
  <si>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</si>
  <si>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</si>
  <si>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</si>
  <si>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</si>
  <si>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</si>
  <si>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</si>
  <si>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</si>
  <si>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</si>
  <si>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</si>
  <si>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</si>
  <si>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</si>
  <si>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</si>
  <si>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</si>
  <si>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</si>
  <si>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</si>
  <si>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Прочий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</si>
  <si>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</si>
  <si>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</si>
  <si>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</si>
  <si>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</si>
  <si>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</si>
  <si>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</si>
  <si>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</si>
  <si>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</si>
  <si>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</si>
  <si>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</si>
  <si>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</si>
  <si>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</si>
  <si>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</si>
  <si>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>Изменение в прочих краткосрочных обязательствах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</si>
  <si>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</si>
  <si>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</si>
  <si>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</si>
  <si>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</si>
  <si>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</si>
  <si>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</si>
  <si>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</si>
  <si>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</si>
  <si>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</si>
  <si>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</si>
  <si>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</si>
  <si>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</si>
  <si>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</si>
  <si>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</si>
  <si>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</si>
  <si>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</si>
  <si>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</si>
  <si>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</si>
  <si>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(Отрицательная) / положительная   курсовая разница, нетто</t>
  </si>
  <si>
    <t>Начисление резерва на устаревшие запасы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</si>
  <si>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</si>
  <si>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</si>
  <si>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</si>
  <si>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</si>
  <si>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</si>
  <si>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</si>
  <si>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</si>
  <si>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</si>
  <si>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</si>
  <si>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</si>
  <si>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</si>
  <si>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По состоянию на 31 марта 2020 года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</si>
  <si>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</si>
  <si>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</si>
  <si>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</si>
  <si>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</si>
  <si>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За период, закончившийся 31 марта 2020 года</t>
  </si>
  <si>
    <t>На 1 января 2019 года</t>
  </si>
  <si>
    <t>На 31 декабря 2019 года</t>
  </si>
  <si>
    <t>На 31 марта 2020 года</t>
  </si>
  <si>
    <t>Начисление /(сторнирование) резерва на сомнительную дебиторскую задолженность</t>
  </si>
  <si>
    <t>Денежные средства и их эквиваленты на 31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</si>
</sst>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31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right" vertical="center" wrapText="1"/>
    </xf>
    <xf numFmtId="14" fontId="2" fillId="2" borderId="1" xfId="0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164" fontId="7" fillId="2" borderId="0" xfId="1" applyNumberFormat="1" applyFont="1" applyFill="1" applyAlignment="1">
      <alignment horizontal="right" vertical="center" wrapText="1"/>
    </xf>
    <xf numFmtId="164" fontId="2" fillId="2" borderId="0" xfId="1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right" vertical="center" wrapText="1"/>
    </xf>
    <xf numFmtId="164" fontId="2" fillId="2" borderId="2" xfId="1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2" fillId="2" borderId="4" xfId="1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9" fillId="2" borderId="0" xfId="1" applyNumberFormat="1" applyFont="1" applyFill="1" applyAlignment="1">
      <alignment horizontal="left" vertical="center" wrapText="1"/>
    </xf>
    <xf numFmtId="164" fontId="8" fillId="2" borderId="0" xfId="1" applyNumberFormat="1" applyFont="1" applyFill="1" applyAlignment="1">
      <alignment horizontal="left" vertical="center" wrapText="1"/>
    </xf>
    <xf numFmtId="164" fontId="9" fillId="2" borderId="1" xfId="1" applyNumberFormat="1" applyFont="1" applyFill="1" applyBorder="1" applyAlignment="1">
      <alignment horizontal="left" vertical="center" wrapText="1"/>
    </xf>
    <xf numFmtId="164" fontId="8" fillId="2" borderId="1" xfId="1" applyNumberFormat="1" applyFont="1" applyFill="1" applyBorder="1" applyAlignment="1">
      <alignment horizontal="left" vertical="center" wrapText="1"/>
    </xf>
    <xf numFmtId="164" fontId="7" fillId="2" borderId="5" xfId="1" applyNumberFormat="1" applyFont="1" applyFill="1" applyBorder="1" applyAlignment="1">
      <alignment horizontal="left" vertical="center" wrapText="1"/>
    </xf>
    <xf numFmtId="164" fontId="2" fillId="2" borderId="5" xfId="1" applyNumberFormat="1" applyFont="1" applyFill="1" applyBorder="1" applyAlignment="1">
      <alignment horizontal="left" vertical="center" wrapText="1"/>
    </xf>
    <xf numFmtId="164" fontId="7" fillId="2" borderId="0" xfId="1" applyNumberFormat="1" applyFont="1" applyFill="1" applyAlignment="1">
      <alignment horizontal="left" vertical="center" wrapText="1"/>
    </xf>
    <xf numFmtId="164" fontId="2" fillId="2" borderId="0" xfId="1" applyNumberFormat="1" applyFont="1" applyFill="1" applyAlignment="1">
      <alignment horizontal="left" vertical="center" wrapText="1"/>
    </xf>
    <xf numFmtId="164" fontId="7" fillId="2" borderId="1" xfId="1" applyNumberFormat="1" applyFont="1" applyFill="1" applyBorder="1" applyAlignment="1">
      <alignment horizontal="left" vertical="center" wrapText="1"/>
    </xf>
    <xf numFmtId="164" fontId="2" fillId="2" borderId="1" xfId="1" applyNumberFormat="1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left" vertical="center" wrapText="1"/>
    </xf>
    <xf numFmtId="164" fontId="8" fillId="2" borderId="3" xfId="1" applyNumberFormat="1" applyFont="1" applyFill="1" applyBorder="1" applyAlignment="1">
      <alignment horizontal="left" vertical="center" wrapText="1"/>
    </xf>
    <xf numFmtId="164" fontId="9" fillId="2" borderId="4" xfId="1" applyNumberFormat="1" applyFont="1" applyFill="1" applyBorder="1" applyAlignment="1">
      <alignment horizontal="left" vertical="center" wrapText="1"/>
    </xf>
    <xf numFmtId="164" fontId="8" fillId="2" borderId="4" xfId="1" applyNumberFormat="1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justify" vertical="center" wrapText="1"/>
    </xf>
    <xf numFmtId="0" fontId="7" fillId="2" borderId="5" xfId="0" applyFont="1" applyFill="1" applyBorder="1" applyAlignment="1">
      <alignment horizontal="right" vertical="center" wrapText="1"/>
    </xf>
    <xf numFmtId="164" fontId="2" fillId="2" borderId="3" xfId="1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4" fontId="7" fillId="2" borderId="0" xfId="1" applyNumberFormat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164" fontId="2" fillId="2" borderId="3" xfId="1" applyNumberFormat="1" applyFont="1" applyFill="1" applyBorder="1" applyAlignment="1">
      <alignment horizontal="left" vertical="center"/>
    </xf>
    <xf numFmtId="164" fontId="2" fillId="2" borderId="1" xfId="1" applyNumberFormat="1" applyFont="1" applyFill="1" applyBorder="1" applyAlignment="1">
      <alignment horizontal="left" vertical="center"/>
    </xf>
    <xf numFmtId="164" fontId="10" fillId="2" borderId="0" xfId="1" applyNumberFormat="1" applyFont="1" applyFill="1"/>
    <xf numFmtId="164" fontId="2" fillId="2" borderId="0" xfId="0" applyNumberFormat="1" applyFont="1" applyFill="1"/>
    <xf numFmtId="164" fontId="0" fillId="2" borderId="0" xfId="0" applyNumberFormat="1" applyFill="1"/>
    <xf numFmtId="164" fontId="0" fillId="2" borderId="0" xfId="1" applyNumberFormat="1" applyFont="1" applyFill="1"/>
    <xf numFmtId="165" fontId="2" fillId="2" borderId="0" xfId="1" applyNumberFormat="1" applyFont="1" applyFill="1"/>
    <xf numFmtId="164" fontId="9" fillId="2" borderId="4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43" fontId="2" fillId="2" borderId="0" xfId="1" applyFont="1" applyFill="1"/>
    <xf numFmtId="164" fontId="12" fillId="2" borderId="0" xfId="1" applyNumberFormat="1" applyFont="1" applyFill="1"/>
    <xf numFmtId="0" fontId="12" fillId="2" borderId="0" xfId="0" applyFont="1" applyFill="1"/>
    <xf numFmtId="164" fontId="12" fillId="2" borderId="0" xfId="0" applyNumberFormat="1" applyFont="1" applyFill="1"/>
    <xf numFmtId="164" fontId="2" fillId="2" borderId="0" xfId="1" applyNumberFormat="1" applyFont="1" applyFill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164" fontId="7" fillId="2" borderId="0" xfId="1" applyNumberFormat="1" applyFont="1" applyFill="1" applyBorder="1" applyAlignment="1">
      <alignment horizontal="right" vertical="center" wrapText="1"/>
    </xf>
    <xf numFmtId="164" fontId="2" fillId="2" borderId="0" xfId="1" applyNumberFormat="1" applyFont="1" applyFill="1" applyBorder="1" applyAlignment="1">
      <alignment horizontal="right" vertical="center" wrapText="1"/>
    </xf>
    <xf numFmtId="0" fontId="2" fillId="2" borderId="0" xfId="0" applyFont="1" applyFill="1" applyBorder="1"/>
    <xf numFmtId="164" fontId="12" fillId="2" borderId="0" xfId="0" applyNumberFormat="1" applyFont="1" applyFill="1" applyBorder="1"/>
    <xf numFmtId="0" fontId="7" fillId="2" borderId="0" xfId="0" applyFont="1" applyFill="1" applyBorder="1" applyAlignment="1">
      <alignment horizontal="left" vertical="center" wrapText="1"/>
    </xf>
    <xf numFmtId="164" fontId="9" fillId="2" borderId="0" xfId="1" applyNumberFormat="1" applyFont="1" applyFill="1" applyBorder="1" applyAlignment="1">
      <alignment horizontal="left" vertical="center" wrapText="1"/>
    </xf>
    <xf numFmtId="164" fontId="7" fillId="2" borderId="3" xfId="1" applyNumberFormat="1" applyFont="1" applyFill="1" applyBorder="1" applyAlignment="1">
      <alignment horizontal="left" vertical="center" wrapText="1"/>
    </xf>
    <xf numFmtId="164" fontId="2" fillId="2" borderId="6" xfId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13" fillId="2" borderId="0" xfId="0" applyFont="1" applyFill="1"/>
    <xf numFmtId="164" fontId="7" fillId="2" borderId="1" xfId="1" applyNumberFormat="1" applyFont="1" applyFill="1" applyBorder="1" applyAlignment="1">
      <alignment horizontal="left" vertical="center"/>
    </xf>
    <xf numFmtId="0" fontId="14" fillId="2" borderId="0" xfId="0" applyFont="1" applyFill="1"/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164" fontId="2" fillId="2" borderId="0" xfId="0" applyNumberFormat="1" applyFont="1" applyFill="1" applyBorder="1"/>
    <xf numFmtId="14" fontId="2" fillId="0" borderId="1" xfId="0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/>
    <xf numFmtId="14" fontId="7" fillId="0" borderId="1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164" fontId="9" fillId="2" borderId="7" xfId="1" applyNumberFormat="1" applyFont="1" applyFill="1" applyBorder="1" applyAlignment="1">
      <alignment horizontal="left" vertical="center" wrapText="1"/>
    </xf>
    <xf numFmtId="164" fontId="8" fillId="2" borderId="7" xfId="1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  <xf numFmtId="164" fontId="7" fillId="0" borderId="0" xfId="1" applyNumberFormat="1" applyFont="1" applyFill="1" applyAlignment="1">
      <alignment horizontal="left" vertical="center"/>
    </xf>
    <xf numFmtId="164" fontId="7" fillId="0" borderId="1" xfId="1" applyNumberFormat="1" applyFont="1" applyFill="1" applyBorder="1" applyAlignment="1">
      <alignment horizontal="left" vertical="center"/>
    </xf>
    <xf numFmtId="164" fontId="7" fillId="0" borderId="3" xfId="1" applyNumberFormat="1" applyFont="1" applyFill="1" applyBorder="1" applyAlignment="1">
      <alignment horizontal="left" vertical="center"/>
    </xf>
    <xf numFmtId="164" fontId="14" fillId="2" borderId="0" xfId="1" applyNumberFormat="1" applyFont="1" applyFill="1" applyBorder="1"/>
  </cellXfs>
  <cellStyles count="5">
    <cellStyle name="Обычный" xfId="0" builtinId="0"/>
    <cellStyle name="Обычный 2" xfId="2"/>
    <cellStyle name="Финансовый" xfId="1" builtinId="3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zoomScale="80" zoomScaleNormal="80" workbookViewId="0">
      <selection activeCell="J20" sqref="J20"/>
    </sheetView>
  </sheetViews>
  <sheetFormatPr defaultRowHeight="12.75" x14ac:dyDescent="0.2"/>
  <cols>
    <col min="1" max="1" width="14.7109375" style="3" customWidth="1"/>
    <col min="2" max="2" width="64" style="3" customWidth="1"/>
    <col min="3" max="3" width="9.140625" style="3"/>
    <col min="4" max="4" width="21.5703125" style="3" customWidth="1"/>
    <col min="5" max="5" width="25.5703125" style="3" customWidth="1"/>
    <col min="6" max="6" width="12.85546875" style="3" bestFit="1" customWidth="1"/>
    <col min="7" max="7" width="13.85546875" style="3" bestFit="1" customWidth="1"/>
    <col min="8" max="8" width="15.140625" style="3" customWidth="1"/>
    <col min="9" max="9" width="9.140625" style="3"/>
    <col min="10" max="10" width="16.7109375" style="3" bestFit="1" customWidth="1"/>
    <col min="11" max="11" width="12.85546875" style="3" bestFit="1" customWidth="1"/>
    <col min="12" max="16384" width="9.140625" style="3"/>
  </cols>
  <sheetData>
    <row r="1" spans="1:8" x14ac:dyDescent="0.2">
      <c r="A1" s="1" t="s">
        <v>0</v>
      </c>
      <c r="B1" s="2" t="s">
        <v>1</v>
      </c>
    </row>
    <row r="2" spans="1:8" ht="15.75" x14ac:dyDescent="0.25">
      <c r="A2" s="4" t="s">
        <v>2</v>
      </c>
      <c r="B2" s="5"/>
    </row>
    <row r="3" spans="1:8" ht="15" x14ac:dyDescent="0.25">
      <c r="A3" s="1" t="s">
        <v>111</v>
      </c>
      <c r="B3" s="5"/>
    </row>
    <row r="5" spans="1:8" ht="13.5" thickBot="1" x14ac:dyDescent="0.25">
      <c r="B5" s="7" t="s">
        <v>3</v>
      </c>
      <c r="C5" s="8" t="s">
        <v>4</v>
      </c>
      <c r="D5" s="9">
        <v>43921</v>
      </c>
      <c r="E5" s="10">
        <v>43830</v>
      </c>
    </row>
    <row r="6" spans="1:8" x14ac:dyDescent="0.2">
      <c r="B6" s="11" t="s">
        <v>5</v>
      </c>
      <c r="C6" s="12"/>
      <c r="D6" s="11"/>
      <c r="E6" s="13"/>
    </row>
    <row r="7" spans="1:8" x14ac:dyDescent="0.2">
      <c r="B7" s="11" t="s">
        <v>6</v>
      </c>
      <c r="C7" s="12"/>
      <c r="D7" s="11"/>
      <c r="E7" s="13"/>
    </row>
    <row r="8" spans="1:8" x14ac:dyDescent="0.2">
      <c r="B8" s="11" t="s">
        <v>100</v>
      </c>
      <c r="C8" s="12"/>
      <c r="D8" s="11"/>
      <c r="E8" s="13"/>
    </row>
    <row r="9" spans="1:8" x14ac:dyDescent="0.2">
      <c r="B9" s="13" t="s">
        <v>7</v>
      </c>
      <c r="C9" s="14">
        <v>6</v>
      </c>
      <c r="D9" s="15">
        <v>19243605</v>
      </c>
      <c r="E9" s="16">
        <v>16851207</v>
      </c>
    </row>
    <row r="10" spans="1:8" x14ac:dyDescent="0.2">
      <c r="B10" s="13" t="s">
        <v>8</v>
      </c>
      <c r="C10" s="14"/>
      <c r="D10" s="15">
        <v>268077</v>
      </c>
      <c r="E10" s="16">
        <v>278298</v>
      </c>
    </row>
    <row r="11" spans="1:8" x14ac:dyDescent="0.2">
      <c r="B11" s="101" t="s">
        <v>114</v>
      </c>
      <c r="C11" s="14"/>
      <c r="D11" s="15">
        <v>366115</v>
      </c>
      <c r="E11" s="16">
        <v>377501</v>
      </c>
    </row>
    <row r="12" spans="1:8" ht="13.5" thickBot="1" x14ac:dyDescent="0.25">
      <c r="B12" s="17" t="s">
        <v>9</v>
      </c>
      <c r="C12" s="18">
        <v>9</v>
      </c>
      <c r="D12" s="19">
        <v>690763</v>
      </c>
      <c r="E12" s="20">
        <v>801537</v>
      </c>
    </row>
    <row r="13" spans="1:8" ht="15.75" thickBot="1" x14ac:dyDescent="0.3">
      <c r="B13" s="17"/>
      <c r="C13" s="18"/>
      <c r="D13" s="19">
        <v>20568560</v>
      </c>
      <c r="E13" s="20">
        <v>18308543</v>
      </c>
      <c r="G13" s="89">
        <f>SUM(D9:D12)-D13</f>
        <v>0</v>
      </c>
      <c r="H13" s="89">
        <f>SUM(E9:E12)-E13</f>
        <v>0</v>
      </c>
    </row>
    <row r="14" spans="1:8" x14ac:dyDescent="0.2">
      <c r="B14" s="13" t="s">
        <v>5</v>
      </c>
      <c r="C14" s="14"/>
      <c r="D14" s="21"/>
      <c r="E14" s="22"/>
    </row>
    <row r="15" spans="1:8" x14ac:dyDescent="0.2">
      <c r="B15" s="102" t="s">
        <v>101</v>
      </c>
      <c r="C15" s="12"/>
      <c r="D15" s="21"/>
      <c r="E15" s="23"/>
    </row>
    <row r="16" spans="1:8" x14ac:dyDescent="0.2">
      <c r="B16" s="13" t="s">
        <v>10</v>
      </c>
      <c r="C16" s="14">
        <v>7</v>
      </c>
      <c r="D16" s="15">
        <v>14420841</v>
      </c>
      <c r="E16" s="16">
        <v>16496870</v>
      </c>
    </row>
    <row r="17" spans="2:11" x14ac:dyDescent="0.2">
      <c r="B17" s="13" t="s">
        <v>11</v>
      </c>
      <c r="C17" s="14">
        <v>8</v>
      </c>
      <c r="D17" s="15">
        <v>1367049</v>
      </c>
      <c r="E17" s="16">
        <v>1197048</v>
      </c>
    </row>
    <row r="18" spans="2:11" x14ac:dyDescent="0.2">
      <c r="B18" s="13" t="s">
        <v>12</v>
      </c>
      <c r="C18" s="14">
        <v>9</v>
      </c>
      <c r="D18" s="15">
        <v>1688540</v>
      </c>
      <c r="E18" s="16">
        <v>592639</v>
      </c>
    </row>
    <row r="19" spans="2:11" x14ac:dyDescent="0.2">
      <c r="B19" s="13" t="s">
        <v>13</v>
      </c>
      <c r="C19" s="14"/>
      <c r="D19" s="15">
        <v>186231</v>
      </c>
      <c r="E19" s="16">
        <v>184098</v>
      </c>
    </row>
    <row r="20" spans="2:11" x14ac:dyDescent="0.2">
      <c r="B20" s="101" t="s">
        <v>102</v>
      </c>
      <c r="C20" s="14">
        <v>10</v>
      </c>
      <c r="D20" s="15">
        <v>687999</v>
      </c>
      <c r="E20" s="16">
        <v>2009342</v>
      </c>
    </row>
    <row r="21" spans="2:11" ht="15.75" thickBot="1" x14ac:dyDescent="0.3">
      <c r="B21" s="17" t="s">
        <v>14</v>
      </c>
      <c r="C21" s="18">
        <v>11</v>
      </c>
      <c r="D21" s="19">
        <v>16925876</v>
      </c>
      <c r="E21" s="20">
        <v>15840041</v>
      </c>
      <c r="G21" s="89"/>
      <c r="H21" s="89"/>
    </row>
    <row r="22" spans="2:11" ht="15.75" thickBot="1" x14ac:dyDescent="0.3">
      <c r="B22" s="11"/>
      <c r="C22" s="14"/>
      <c r="D22" s="19">
        <v>35276536</v>
      </c>
      <c r="E22" s="16">
        <v>36320038</v>
      </c>
      <c r="G22" s="89">
        <f>SUM(D16:D21)-D22</f>
        <v>0</v>
      </c>
      <c r="H22" s="89">
        <f>SUM(E16:E21)-E22</f>
        <v>0</v>
      </c>
    </row>
    <row r="23" spans="2:11" ht="15.75" thickBot="1" x14ac:dyDescent="0.3">
      <c r="B23" s="24" t="s">
        <v>15</v>
      </c>
      <c r="C23" s="25"/>
      <c r="D23" s="26">
        <v>55845096</v>
      </c>
      <c r="E23" s="27">
        <v>54628581</v>
      </c>
      <c r="G23" s="89">
        <f>D13+D22-D23</f>
        <v>0</v>
      </c>
      <c r="H23" s="89">
        <f>E13+E22-E23</f>
        <v>0</v>
      </c>
      <c r="J23" s="86"/>
      <c r="K23" s="86"/>
    </row>
    <row r="24" spans="2:11" ht="15.75" thickTop="1" x14ac:dyDescent="0.25">
      <c r="B24" s="11" t="s">
        <v>5</v>
      </c>
      <c r="C24" s="12"/>
      <c r="D24" s="21"/>
      <c r="E24" s="22"/>
      <c r="G24" s="89"/>
      <c r="H24" s="89"/>
      <c r="J24" s="83"/>
      <c r="K24" s="83"/>
    </row>
    <row r="25" spans="2:11" ht="15" x14ac:dyDescent="0.25">
      <c r="B25" s="11" t="s">
        <v>16</v>
      </c>
      <c r="C25" s="12"/>
      <c r="D25" s="21"/>
      <c r="E25" s="23"/>
      <c r="G25" s="89"/>
      <c r="H25" s="89"/>
    </row>
    <row r="26" spans="2:11" ht="15" x14ac:dyDescent="0.25">
      <c r="B26" s="13" t="s">
        <v>17</v>
      </c>
      <c r="C26" s="14">
        <v>12</v>
      </c>
      <c r="D26" s="15">
        <v>900000</v>
      </c>
      <c r="E26" s="16">
        <v>900000</v>
      </c>
      <c r="G26" s="89"/>
      <c r="H26" s="89"/>
    </row>
    <row r="27" spans="2:11" ht="15" x14ac:dyDescent="0.25">
      <c r="B27" s="13" t="s">
        <v>18</v>
      </c>
      <c r="C27" s="14">
        <v>12</v>
      </c>
      <c r="D27" s="15">
        <v>180000</v>
      </c>
      <c r="E27" s="16">
        <v>180000</v>
      </c>
      <c r="G27" s="89"/>
      <c r="H27" s="89"/>
    </row>
    <row r="28" spans="2:11" ht="15" x14ac:dyDescent="0.25">
      <c r="B28" s="13" t="s">
        <v>19</v>
      </c>
      <c r="C28" s="14"/>
      <c r="D28" s="15">
        <v>397505</v>
      </c>
      <c r="E28" s="16">
        <v>376697</v>
      </c>
      <c r="G28" s="89"/>
      <c r="H28" s="89"/>
    </row>
    <row r="29" spans="2:11" ht="15.75" thickBot="1" x14ac:dyDescent="0.3">
      <c r="B29" s="17" t="s">
        <v>20</v>
      </c>
      <c r="C29" s="18"/>
      <c r="D29" s="19">
        <v>45954341</v>
      </c>
      <c r="E29" s="20">
        <v>44294676</v>
      </c>
      <c r="F29" s="80"/>
      <c r="G29" s="89"/>
      <c r="H29" s="89"/>
    </row>
    <row r="30" spans="2:11" ht="23.25" customHeight="1" x14ac:dyDescent="0.25">
      <c r="B30" s="11" t="s">
        <v>21</v>
      </c>
      <c r="C30" s="14"/>
      <c r="D30" s="15">
        <v>47431846</v>
      </c>
      <c r="E30" s="16">
        <v>45751373</v>
      </c>
      <c r="G30" s="89">
        <f>SUM(D26:D29)-D30</f>
        <v>0</v>
      </c>
      <c r="H30" s="89">
        <f>SUM(E26:E29)-E30</f>
        <v>0</v>
      </c>
    </row>
    <row r="31" spans="2:11" ht="26.25" customHeight="1" x14ac:dyDescent="0.25">
      <c r="B31" s="11" t="s">
        <v>5</v>
      </c>
      <c r="C31" s="14"/>
      <c r="D31" s="21"/>
      <c r="E31" s="23"/>
      <c r="G31" s="89"/>
      <c r="H31" s="89"/>
    </row>
    <row r="32" spans="2:11" ht="15.75" thickBot="1" x14ac:dyDescent="0.3">
      <c r="B32" s="29" t="s">
        <v>23</v>
      </c>
      <c r="C32" s="18"/>
      <c r="D32" s="19">
        <v>47431846</v>
      </c>
      <c r="E32" s="19">
        <v>45751373</v>
      </c>
      <c r="G32" s="89">
        <f>D30-D32</f>
        <v>0</v>
      </c>
      <c r="H32" s="89">
        <f>E30-E32</f>
        <v>0</v>
      </c>
    </row>
    <row r="34" spans="2:11" ht="15" x14ac:dyDescent="0.25">
      <c r="B34" s="11" t="s">
        <v>5</v>
      </c>
      <c r="C34" s="14"/>
      <c r="D34" s="21"/>
      <c r="E34" s="22"/>
      <c r="G34" s="89"/>
      <c r="H34" s="89"/>
    </row>
    <row r="35" spans="2:11" ht="15" x14ac:dyDescent="0.25">
      <c r="B35" s="11" t="s">
        <v>24</v>
      </c>
      <c r="C35" s="14"/>
      <c r="D35" s="21"/>
      <c r="E35" s="23"/>
      <c r="G35" s="89"/>
      <c r="H35" s="15"/>
    </row>
    <row r="36" spans="2:11" ht="15" x14ac:dyDescent="0.25">
      <c r="B36" s="30" t="s">
        <v>115</v>
      </c>
      <c r="C36" s="14">
        <v>13</v>
      </c>
      <c r="D36" s="15">
        <v>1742184</v>
      </c>
      <c r="E36" s="16">
        <v>1730996</v>
      </c>
      <c r="G36" s="89"/>
      <c r="H36" s="89"/>
    </row>
    <row r="37" spans="2:11" ht="15" x14ac:dyDescent="0.25">
      <c r="B37" s="30" t="s">
        <v>25</v>
      </c>
      <c r="C37" s="14"/>
      <c r="D37" s="15">
        <v>1139505</v>
      </c>
      <c r="E37" s="16">
        <v>1139491</v>
      </c>
      <c r="G37" s="89"/>
      <c r="H37" s="89"/>
    </row>
    <row r="38" spans="2:11" ht="15" x14ac:dyDescent="0.25">
      <c r="B38" s="30" t="s">
        <v>26</v>
      </c>
      <c r="C38" s="14">
        <v>17</v>
      </c>
      <c r="D38" s="15">
        <v>39550</v>
      </c>
      <c r="E38" s="16">
        <v>39547</v>
      </c>
      <c r="G38" s="89"/>
      <c r="H38" s="89"/>
      <c r="I38" s="15"/>
    </row>
    <row r="39" spans="2:11" ht="15" x14ac:dyDescent="0.25">
      <c r="B39" s="103" t="s">
        <v>103</v>
      </c>
      <c r="C39" s="92">
        <v>14</v>
      </c>
      <c r="D39" s="93">
        <v>669401</v>
      </c>
      <c r="E39" s="94">
        <v>685895</v>
      </c>
      <c r="G39" s="89"/>
      <c r="H39" s="89"/>
    </row>
    <row r="40" spans="2:11" ht="15.75" thickBot="1" x14ac:dyDescent="0.3">
      <c r="B40" s="105" t="s">
        <v>112</v>
      </c>
      <c r="C40" s="18"/>
      <c r="D40" s="19">
        <v>269947</v>
      </c>
      <c r="E40" s="20">
        <v>281204</v>
      </c>
      <c r="G40" s="89"/>
      <c r="H40" s="89"/>
    </row>
    <row r="41" spans="2:11" ht="15.75" thickBot="1" x14ac:dyDescent="0.3">
      <c r="B41" s="17"/>
      <c r="C41" s="18"/>
      <c r="D41" s="19">
        <v>3860587</v>
      </c>
      <c r="E41" s="20">
        <v>3877133</v>
      </c>
      <c r="G41" s="89">
        <f>SUM(D36:D40)-D41</f>
        <v>0</v>
      </c>
      <c r="H41" s="89">
        <f>SUM(E36:E40)-E41</f>
        <v>0</v>
      </c>
    </row>
    <row r="42" spans="2:11" ht="15" x14ac:dyDescent="0.25">
      <c r="B42" s="13" t="s">
        <v>5</v>
      </c>
      <c r="C42" s="12"/>
      <c r="D42" s="21"/>
      <c r="E42" s="23"/>
      <c r="G42" s="89"/>
      <c r="H42" s="89"/>
    </row>
    <row r="43" spans="2:11" ht="15" x14ac:dyDescent="0.25">
      <c r="B43" s="11" t="s">
        <v>27</v>
      </c>
      <c r="C43" s="12"/>
      <c r="D43" s="21"/>
      <c r="E43" s="23"/>
      <c r="G43" s="89"/>
      <c r="H43" s="89"/>
    </row>
    <row r="44" spans="2:11" ht="15" x14ac:dyDescent="0.25">
      <c r="B44" s="30" t="s">
        <v>28</v>
      </c>
      <c r="C44" s="14">
        <v>13</v>
      </c>
      <c r="D44" s="15">
        <v>575846</v>
      </c>
      <c r="E44" s="16">
        <v>760923</v>
      </c>
      <c r="G44" s="89"/>
      <c r="H44" s="89"/>
    </row>
    <row r="45" spans="2:11" ht="15" x14ac:dyDescent="0.25">
      <c r="B45" s="30" t="s">
        <v>29</v>
      </c>
      <c r="C45" s="14">
        <v>15</v>
      </c>
      <c r="D45" s="15">
        <v>2054722</v>
      </c>
      <c r="E45" s="16">
        <v>2126803</v>
      </c>
      <c r="G45" s="89"/>
      <c r="H45" s="89"/>
    </row>
    <row r="46" spans="2:11" ht="15" x14ac:dyDescent="0.25">
      <c r="B46" s="30" t="s">
        <v>30</v>
      </c>
      <c r="C46" s="14"/>
      <c r="D46" s="15">
        <v>178249</v>
      </c>
      <c r="E46" s="16">
        <v>328262</v>
      </c>
      <c r="G46" s="89"/>
      <c r="H46" s="89"/>
    </row>
    <row r="47" spans="2:11" ht="15" x14ac:dyDescent="0.25">
      <c r="B47" s="91" t="s">
        <v>103</v>
      </c>
      <c r="C47" s="92">
        <v>14</v>
      </c>
      <c r="D47" s="93">
        <v>65976</v>
      </c>
      <c r="E47" s="94">
        <v>65976</v>
      </c>
      <c r="F47" s="95"/>
      <c r="G47" s="96"/>
      <c r="H47" s="96"/>
    </row>
    <row r="48" spans="2:11" s="95" customFormat="1" ht="15" x14ac:dyDescent="0.25">
      <c r="B48" s="13" t="s">
        <v>26</v>
      </c>
      <c r="C48" s="14">
        <v>17</v>
      </c>
      <c r="D48" s="15">
        <v>7508</v>
      </c>
      <c r="E48" s="16">
        <v>7508</v>
      </c>
      <c r="F48" s="3"/>
      <c r="G48" s="89"/>
      <c r="H48" s="89"/>
      <c r="K48" s="113"/>
    </row>
    <row r="49" spans="2:8" ht="15" x14ac:dyDescent="0.25">
      <c r="B49" s="30" t="s">
        <v>31</v>
      </c>
      <c r="C49" s="14">
        <v>16</v>
      </c>
      <c r="D49" s="15">
        <v>1551817</v>
      </c>
      <c r="E49" s="16">
        <v>1595952</v>
      </c>
      <c r="G49" s="89"/>
      <c r="H49" s="89"/>
    </row>
    <row r="50" spans="2:8" ht="15.75" thickBot="1" x14ac:dyDescent="0.3">
      <c r="B50" s="106" t="s">
        <v>113</v>
      </c>
      <c r="C50" s="14"/>
      <c r="D50" s="15">
        <v>118545</v>
      </c>
      <c r="E50" s="16">
        <v>114651</v>
      </c>
      <c r="G50" s="89"/>
      <c r="H50" s="89"/>
    </row>
    <row r="51" spans="2:8" ht="15.75" thickBot="1" x14ac:dyDescent="0.3">
      <c r="B51" s="31"/>
      <c r="C51" s="32"/>
      <c r="D51" s="33">
        <v>4552663</v>
      </c>
      <c r="E51" s="34">
        <v>5000075</v>
      </c>
      <c r="G51" s="89">
        <f>SUM(D44:D50)-D51</f>
        <v>0</v>
      </c>
      <c r="H51" s="89">
        <f>SUM(E44:E50)-E51</f>
        <v>0</v>
      </c>
    </row>
    <row r="52" spans="2:8" ht="15.75" thickBot="1" x14ac:dyDescent="0.3">
      <c r="B52" s="29" t="s">
        <v>32</v>
      </c>
      <c r="C52" s="18"/>
      <c r="D52" s="19">
        <v>8413250</v>
      </c>
      <c r="E52" s="20">
        <v>8877208</v>
      </c>
      <c r="G52" s="89">
        <f>D41+D51-D52</f>
        <v>0</v>
      </c>
      <c r="H52" s="89">
        <f>E41+E51-E52</f>
        <v>0</v>
      </c>
    </row>
    <row r="53" spans="2:8" ht="15.75" thickBot="1" x14ac:dyDescent="0.3">
      <c r="B53" s="35" t="s">
        <v>33</v>
      </c>
      <c r="C53" s="36"/>
      <c r="D53" s="37">
        <v>55845096</v>
      </c>
      <c r="E53" s="38">
        <v>54628581</v>
      </c>
      <c r="G53" s="89">
        <f>D32+D52-D53</f>
        <v>0</v>
      </c>
      <c r="H53" s="89">
        <f>E32+E52-E53</f>
        <v>0</v>
      </c>
    </row>
    <row r="54" spans="2:8" ht="13.5" thickTop="1" x14ac:dyDescent="0.2">
      <c r="D54" s="80">
        <f>D23-D53</f>
        <v>0</v>
      </c>
      <c r="E54" s="80">
        <f>E23-E53</f>
        <v>0</v>
      </c>
    </row>
    <row r="55" spans="2:8" x14ac:dyDescent="0.2">
      <c r="B55" s="3" t="s">
        <v>91</v>
      </c>
      <c r="D55" s="115">
        <v>13101</v>
      </c>
      <c r="E55" s="90">
        <v>12631</v>
      </c>
    </row>
    <row r="56" spans="2:8" x14ac:dyDescent="0.2">
      <c r="D56" s="80"/>
      <c r="E56" s="80"/>
    </row>
    <row r="57" spans="2:8" x14ac:dyDescent="0.2">
      <c r="D57" s="80"/>
      <c r="E57" s="80"/>
    </row>
    <row r="58" spans="2:8" x14ac:dyDescent="0.2">
      <c r="D58" s="80"/>
      <c r="E58" s="80"/>
      <c r="F58" s="80"/>
    </row>
    <row r="59" spans="2:8" x14ac:dyDescent="0.2">
      <c r="D59" s="80"/>
      <c r="E59" s="83"/>
    </row>
    <row r="60" spans="2:8" x14ac:dyDescent="0.2">
      <c r="D60" s="83"/>
      <c r="E60" s="83"/>
    </row>
  </sheetData>
  <pageMargins left="0.25" right="0.25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zoomScale="80" zoomScaleNormal="80" workbookViewId="0">
      <selection activeCell="H40" sqref="H40"/>
    </sheetView>
  </sheetViews>
  <sheetFormatPr defaultRowHeight="15" x14ac:dyDescent="0.25"/>
  <cols>
    <col min="1" max="1" width="15.85546875" style="6" customWidth="1"/>
    <col min="2" max="2" width="65.140625" style="6" customWidth="1"/>
    <col min="3" max="3" width="9.28515625" style="6" customWidth="1"/>
    <col min="4" max="4" width="21.7109375" style="6" customWidth="1"/>
    <col min="5" max="5" width="17" style="6" customWidth="1"/>
    <col min="6" max="6" width="9.140625" style="6"/>
    <col min="7" max="8" width="15.85546875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55</v>
      </c>
      <c r="B2" s="5"/>
    </row>
    <row r="3" spans="1:8" x14ac:dyDescent="0.25">
      <c r="A3" s="1" t="s">
        <v>116</v>
      </c>
      <c r="B3" s="5"/>
    </row>
    <row r="5" spans="1:8" ht="15.75" thickBot="1" x14ac:dyDescent="0.3">
      <c r="B5" s="7" t="s">
        <v>3</v>
      </c>
      <c r="C5" s="8" t="s">
        <v>4</v>
      </c>
      <c r="D5" s="9">
        <v>43921</v>
      </c>
      <c r="E5" s="114">
        <v>43555</v>
      </c>
    </row>
    <row r="6" spans="1:8" x14ac:dyDescent="0.25">
      <c r="B6" s="13" t="s">
        <v>5</v>
      </c>
      <c r="C6" s="12"/>
      <c r="D6" s="11"/>
      <c r="E6" s="13"/>
    </row>
    <row r="7" spans="1:8" x14ac:dyDescent="0.25">
      <c r="B7" s="13" t="s">
        <v>34</v>
      </c>
      <c r="C7" s="14">
        <v>18</v>
      </c>
      <c r="D7" s="46">
        <v>14700519</v>
      </c>
      <c r="E7" s="47">
        <v>14475647</v>
      </c>
    </row>
    <row r="8" spans="1:8" ht="15.75" thickBot="1" x14ac:dyDescent="0.3">
      <c r="B8" s="17" t="s">
        <v>35</v>
      </c>
      <c r="C8" s="18">
        <v>19</v>
      </c>
      <c r="D8" s="52">
        <v>-10951252</v>
      </c>
      <c r="E8" s="53">
        <v>-11085548</v>
      </c>
    </row>
    <row r="9" spans="1:8" x14ac:dyDescent="0.25">
      <c r="B9" s="11" t="s">
        <v>36</v>
      </c>
      <c r="C9" s="14"/>
      <c r="D9" s="50">
        <v>3749267</v>
      </c>
      <c r="E9" s="51">
        <v>3390099</v>
      </c>
      <c r="G9" s="89">
        <f>SUM(D7:D8)-D9</f>
        <v>0</v>
      </c>
      <c r="H9" s="89">
        <f>SUM(E7:E8)-E9</f>
        <v>0</v>
      </c>
    </row>
    <row r="10" spans="1:8" x14ac:dyDescent="0.25">
      <c r="B10" s="6" t="s">
        <v>5</v>
      </c>
      <c r="C10" s="12"/>
      <c r="D10" s="46"/>
      <c r="E10" s="82"/>
      <c r="G10" s="89"/>
      <c r="H10" s="89"/>
    </row>
    <row r="11" spans="1:8" x14ac:dyDescent="0.25">
      <c r="B11" s="13" t="s">
        <v>37</v>
      </c>
      <c r="C11" s="14">
        <v>20</v>
      </c>
      <c r="D11" s="52">
        <v>-794721</v>
      </c>
      <c r="E11" s="53">
        <v>-752438</v>
      </c>
      <c r="G11" s="89"/>
      <c r="H11" s="89"/>
    </row>
    <row r="12" spans="1:8" x14ac:dyDescent="0.25">
      <c r="B12" s="13" t="s">
        <v>38</v>
      </c>
      <c r="C12" s="14">
        <v>21</v>
      </c>
      <c r="D12" s="52">
        <v>-1006430</v>
      </c>
      <c r="E12" s="53">
        <v>-822040</v>
      </c>
      <c r="G12" s="89"/>
      <c r="H12" s="89"/>
    </row>
    <row r="13" spans="1:8" x14ac:dyDescent="0.25">
      <c r="B13" s="13" t="s">
        <v>39</v>
      </c>
      <c r="C13" s="14">
        <v>23</v>
      </c>
      <c r="D13" s="52">
        <v>114392</v>
      </c>
      <c r="E13" s="53">
        <v>102355</v>
      </c>
      <c r="G13" s="89"/>
      <c r="H13" s="89"/>
    </row>
    <row r="14" spans="1:8" ht="15.75" thickBot="1" x14ac:dyDescent="0.3">
      <c r="B14" s="6" t="s">
        <v>90</v>
      </c>
      <c r="D14" s="52">
        <v>-95655</v>
      </c>
      <c r="E14" s="53">
        <v>-63599</v>
      </c>
      <c r="G14" s="89"/>
      <c r="H14" s="89"/>
    </row>
    <row r="15" spans="1:8" x14ac:dyDescent="0.25">
      <c r="B15" s="39" t="s">
        <v>40</v>
      </c>
      <c r="C15" s="40"/>
      <c r="D15" s="50">
        <v>1966853</v>
      </c>
      <c r="E15" s="51">
        <v>1854377</v>
      </c>
      <c r="G15" s="89">
        <f>SUM(D9:D14)-D15</f>
        <v>0</v>
      </c>
      <c r="H15" s="89">
        <f>SUM(E9:E14)-E15</f>
        <v>0</v>
      </c>
    </row>
    <row r="16" spans="1:8" x14ac:dyDescent="0.25">
      <c r="B16" s="13" t="s">
        <v>5</v>
      </c>
      <c r="C16" s="12"/>
      <c r="D16" s="52"/>
      <c r="E16" s="52"/>
      <c r="G16" s="89"/>
      <c r="H16" s="89"/>
    </row>
    <row r="17" spans="2:8" x14ac:dyDescent="0.25">
      <c r="B17" s="13" t="s">
        <v>41</v>
      </c>
      <c r="C17" s="14">
        <v>22</v>
      </c>
      <c r="D17" s="52">
        <v>-87043</v>
      </c>
      <c r="E17" s="53">
        <v>-38126</v>
      </c>
      <c r="G17" s="89"/>
      <c r="H17" s="89"/>
    </row>
    <row r="18" spans="2:8" x14ac:dyDescent="0.25">
      <c r="B18" s="13" t="s">
        <v>42</v>
      </c>
      <c r="C18" s="14">
        <v>22</v>
      </c>
      <c r="D18" s="52">
        <v>287145</v>
      </c>
      <c r="E18" s="53">
        <v>161890</v>
      </c>
      <c r="G18" s="89"/>
      <c r="H18" s="89"/>
    </row>
    <row r="19" spans="2:8" ht="15.75" thickBot="1" x14ac:dyDescent="0.3">
      <c r="B19" s="13" t="s">
        <v>98</v>
      </c>
      <c r="C19" s="14"/>
      <c r="D19" s="52">
        <v>-37442</v>
      </c>
      <c r="E19" s="53">
        <v>24225</v>
      </c>
      <c r="G19" s="89"/>
      <c r="H19" s="89"/>
    </row>
    <row r="20" spans="2:8" x14ac:dyDescent="0.25">
      <c r="B20" s="39" t="s">
        <v>43</v>
      </c>
      <c r="C20" s="40"/>
      <c r="D20" s="50">
        <v>2129513</v>
      </c>
      <c r="E20" s="51">
        <v>2002366</v>
      </c>
      <c r="G20" s="89">
        <f>SUM(D15:D19)-D20</f>
        <v>0</v>
      </c>
      <c r="H20" s="89">
        <f>SUM(E15:E19)-E20</f>
        <v>0</v>
      </c>
    </row>
    <row r="21" spans="2:8" x14ac:dyDescent="0.25">
      <c r="B21" s="13" t="s">
        <v>5</v>
      </c>
      <c r="C21" s="12"/>
      <c r="D21" s="52"/>
      <c r="E21" s="52"/>
      <c r="G21" s="89"/>
      <c r="H21" s="89"/>
    </row>
    <row r="22" spans="2:8" ht="15.75" thickBot="1" x14ac:dyDescent="0.3">
      <c r="B22" s="17" t="s">
        <v>44</v>
      </c>
      <c r="C22" s="18">
        <v>24</v>
      </c>
      <c r="D22" s="48">
        <v>-469848</v>
      </c>
      <c r="E22" s="49">
        <v>-425210</v>
      </c>
      <c r="G22" s="89"/>
      <c r="H22" s="89"/>
    </row>
    <row r="23" spans="2:8" ht="15.75" thickBot="1" x14ac:dyDescent="0.3">
      <c r="B23" s="29" t="s">
        <v>45</v>
      </c>
      <c r="C23" s="18"/>
      <c r="D23" s="54">
        <v>1659665</v>
      </c>
      <c r="E23" s="55">
        <v>1577156</v>
      </c>
      <c r="G23" s="89">
        <f>SUM(D20:D22)-D23</f>
        <v>0</v>
      </c>
      <c r="H23" s="89">
        <f>SUM(E20:E22)-E23</f>
        <v>0</v>
      </c>
    </row>
    <row r="24" spans="2:8" x14ac:dyDescent="0.25">
      <c r="B24" s="13" t="s">
        <v>5</v>
      </c>
      <c r="C24" s="12"/>
      <c r="D24" s="52"/>
      <c r="E24" s="52"/>
      <c r="G24" s="89"/>
      <c r="H24" s="89"/>
    </row>
    <row r="25" spans="2:8" x14ac:dyDescent="0.25">
      <c r="B25" s="11" t="s">
        <v>46</v>
      </c>
      <c r="C25" s="12"/>
      <c r="D25" s="52"/>
      <c r="E25" s="52"/>
      <c r="G25" s="89"/>
      <c r="H25" s="89"/>
    </row>
    <row r="26" spans="2:8" x14ac:dyDescent="0.25">
      <c r="B26" s="13" t="s">
        <v>47</v>
      </c>
      <c r="C26" s="12"/>
      <c r="D26" s="52">
        <v>1659665</v>
      </c>
      <c r="E26" s="53">
        <v>1577156</v>
      </c>
      <c r="G26" s="89"/>
      <c r="H26" s="89"/>
    </row>
    <row r="27" spans="2:8" x14ac:dyDescent="0.25">
      <c r="B27" s="11" t="s">
        <v>5</v>
      </c>
      <c r="C27" s="12"/>
      <c r="D27" s="46"/>
      <c r="E27" s="46"/>
      <c r="G27" s="89"/>
      <c r="H27" s="89"/>
    </row>
    <row r="29" spans="2:8" ht="38.25" x14ac:dyDescent="0.25">
      <c r="B29" s="11" t="s">
        <v>48</v>
      </c>
      <c r="C29" s="12"/>
      <c r="D29" s="46"/>
      <c r="E29" s="46"/>
      <c r="G29" s="89"/>
      <c r="H29" s="89"/>
    </row>
    <row r="30" spans="2:8" ht="26.25" thickBot="1" x14ac:dyDescent="0.3">
      <c r="B30" s="13" t="s">
        <v>49</v>
      </c>
      <c r="C30" s="12"/>
      <c r="D30" s="46">
        <v>20808</v>
      </c>
      <c r="E30" s="47">
        <v>-9057</v>
      </c>
      <c r="G30" s="89"/>
      <c r="H30" s="89"/>
    </row>
    <row r="31" spans="2:8" ht="26.25" thickBot="1" x14ac:dyDescent="0.3">
      <c r="B31" s="42" t="s">
        <v>50</v>
      </c>
      <c r="C31" s="43"/>
      <c r="D31" s="56">
        <v>20808</v>
      </c>
      <c r="E31" s="57">
        <v>-9057</v>
      </c>
      <c r="G31" s="89"/>
      <c r="H31" s="89"/>
    </row>
    <row r="32" spans="2:8" ht="15.75" thickBot="1" x14ac:dyDescent="0.3">
      <c r="B32" s="35" t="s">
        <v>51</v>
      </c>
      <c r="C32" s="44"/>
      <c r="D32" s="58">
        <v>1680473</v>
      </c>
      <c r="E32" s="59">
        <v>1568099</v>
      </c>
      <c r="G32" s="89">
        <f>D23+D31-D32</f>
        <v>0</v>
      </c>
      <c r="H32" s="89">
        <f>E23+E31-E32</f>
        <v>0</v>
      </c>
    </row>
    <row r="33" spans="2:8" ht="15.75" thickTop="1" x14ac:dyDescent="0.25">
      <c r="B33" s="13" t="s">
        <v>5</v>
      </c>
      <c r="C33" s="12"/>
      <c r="D33" s="46"/>
      <c r="E33" s="46"/>
      <c r="G33" s="89"/>
      <c r="H33" s="89"/>
    </row>
    <row r="34" spans="2:8" x14ac:dyDescent="0.25">
      <c r="B34" s="11" t="s">
        <v>52</v>
      </c>
      <c r="C34" s="12"/>
      <c r="D34" s="46"/>
      <c r="E34" s="46"/>
      <c r="G34" s="89"/>
      <c r="H34" s="89"/>
    </row>
    <row r="35" spans="2:8" x14ac:dyDescent="0.25">
      <c r="B35" s="117" t="s">
        <v>47</v>
      </c>
      <c r="C35" s="118"/>
      <c r="D35" s="119">
        <v>1680473</v>
      </c>
      <c r="E35" s="120">
        <v>1568099</v>
      </c>
      <c r="G35" s="89"/>
      <c r="H35" s="89"/>
    </row>
    <row r="36" spans="2:8" ht="15.75" thickBot="1" x14ac:dyDescent="0.3">
      <c r="B36" s="45"/>
      <c r="C36" s="44"/>
      <c r="D36" s="58">
        <v>1680473</v>
      </c>
      <c r="E36" s="59">
        <v>1568099</v>
      </c>
      <c r="G36" s="89">
        <f>D35-D36</f>
        <v>0</v>
      </c>
      <c r="H36" s="89">
        <f>E35-E36</f>
        <v>0</v>
      </c>
    </row>
    <row r="37" spans="2:8" ht="15.75" thickTop="1" x14ac:dyDescent="0.25"/>
    <row r="38" spans="2:8" x14ac:dyDescent="0.25">
      <c r="B38" s="13" t="s">
        <v>5</v>
      </c>
      <c r="C38" s="12"/>
      <c r="D38" s="46"/>
      <c r="E38" s="46"/>
      <c r="G38" s="89">
        <f>D32-D36</f>
        <v>0</v>
      </c>
      <c r="H38" s="89">
        <f>E32-E36</f>
        <v>0</v>
      </c>
    </row>
    <row r="39" spans="2:8" x14ac:dyDescent="0.25">
      <c r="B39" s="11" t="s">
        <v>53</v>
      </c>
      <c r="C39" s="12"/>
      <c r="D39" s="52"/>
      <c r="E39" s="52"/>
      <c r="G39" s="89"/>
      <c r="H39" s="89"/>
    </row>
    <row r="40" spans="2:8" ht="39" thickBot="1" x14ac:dyDescent="0.3">
      <c r="B40" s="45" t="s">
        <v>54</v>
      </c>
      <c r="C40" s="36">
        <v>12</v>
      </c>
      <c r="D40" s="84">
        <v>461</v>
      </c>
      <c r="E40" s="85">
        <v>438</v>
      </c>
      <c r="G40" s="89">
        <f>D26/3600-D40</f>
        <v>1.805555555557703E-2</v>
      </c>
      <c r="H40" s="89">
        <f>E26/3600-E40</f>
        <v>9.8888888888893689E-2</v>
      </c>
    </row>
    <row r="41" spans="2:8" ht="15.75" thickTop="1" x14ac:dyDescent="0.25"/>
  </sheetData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zoomScale="80" zoomScaleNormal="80" workbookViewId="0">
      <selection activeCell="I27" sqref="I27"/>
    </sheetView>
  </sheetViews>
  <sheetFormatPr defaultRowHeight="15" x14ac:dyDescent="0.25"/>
  <cols>
    <col min="1" max="1" width="13" style="6" customWidth="1"/>
    <col min="2" max="2" width="29.7109375" style="6" customWidth="1"/>
    <col min="3" max="3" width="15.85546875" style="6" customWidth="1"/>
    <col min="4" max="4" width="12.28515625" style="6" customWidth="1"/>
    <col min="5" max="5" width="14.5703125" style="6" customWidth="1"/>
    <col min="6" max="6" width="13.7109375" style="6" customWidth="1"/>
    <col min="7" max="7" width="15.140625" style="6" bestFit="1" customWidth="1"/>
    <col min="8" max="8" width="14.5703125" style="6" customWidth="1"/>
    <col min="9" max="9" width="15.140625" style="6" bestFit="1" customWidth="1"/>
    <col min="10" max="10" width="9.140625" style="6"/>
    <col min="11" max="11" width="13" style="6" bestFit="1" customWidth="1"/>
    <col min="12" max="12" width="14.28515625" style="6" bestFit="1" customWidth="1"/>
    <col min="13" max="16384" width="9.140625" style="6"/>
  </cols>
  <sheetData>
    <row r="1" spans="1:12" x14ac:dyDescent="0.25">
      <c r="A1" s="1" t="s">
        <v>0</v>
      </c>
      <c r="B1" s="2" t="s">
        <v>1</v>
      </c>
    </row>
    <row r="2" spans="1:12" ht="15.75" x14ac:dyDescent="0.25">
      <c r="A2" s="4" t="s">
        <v>56</v>
      </c>
      <c r="B2" s="5"/>
    </row>
    <row r="3" spans="1:12" x14ac:dyDescent="0.25">
      <c r="A3" s="1" t="s">
        <v>116</v>
      </c>
      <c r="B3" s="5"/>
    </row>
    <row r="5" spans="1:12" ht="15.75" thickBot="1" x14ac:dyDescent="0.3">
      <c r="B5" s="60"/>
      <c r="C5" s="123" t="s">
        <v>57</v>
      </c>
      <c r="D5" s="123"/>
      <c r="E5" s="123"/>
      <c r="F5" s="123"/>
      <c r="G5" s="123"/>
      <c r="H5" s="61"/>
      <c r="I5" s="61"/>
    </row>
    <row r="6" spans="1:12" ht="38.25" x14ac:dyDescent="0.25">
      <c r="B6" s="124" t="s">
        <v>3</v>
      </c>
      <c r="C6" s="126" t="s">
        <v>17</v>
      </c>
      <c r="D6" s="126" t="s">
        <v>18</v>
      </c>
      <c r="E6" s="62" t="s">
        <v>97</v>
      </c>
      <c r="F6" s="62" t="s">
        <v>96</v>
      </c>
      <c r="G6" s="126" t="s">
        <v>60</v>
      </c>
      <c r="H6" s="121" t="s">
        <v>22</v>
      </c>
      <c r="I6" s="21" t="s">
        <v>60</v>
      </c>
    </row>
    <row r="7" spans="1:12" ht="15.75" thickBot="1" x14ac:dyDescent="0.3">
      <c r="B7" s="125"/>
      <c r="C7" s="122"/>
      <c r="D7" s="122"/>
      <c r="E7" s="28" t="s">
        <v>58</v>
      </c>
      <c r="F7" s="28" t="s">
        <v>59</v>
      </c>
      <c r="G7" s="122"/>
      <c r="H7" s="122"/>
      <c r="I7" s="28" t="s">
        <v>61</v>
      </c>
    </row>
    <row r="8" spans="1:12" x14ac:dyDescent="0.25">
      <c r="B8" s="11" t="s">
        <v>5</v>
      </c>
      <c r="C8" s="13"/>
      <c r="D8" s="13"/>
      <c r="E8" s="13"/>
      <c r="F8" s="13"/>
      <c r="G8" s="13"/>
      <c r="H8" s="13"/>
      <c r="I8" s="13"/>
    </row>
    <row r="9" spans="1:12" x14ac:dyDescent="0.25">
      <c r="B9" s="60"/>
      <c r="C9" s="60" t="s">
        <v>94</v>
      </c>
      <c r="D9" s="60" t="s">
        <v>94</v>
      </c>
      <c r="E9" s="60" t="s">
        <v>94</v>
      </c>
      <c r="F9" s="60"/>
      <c r="G9" s="13"/>
      <c r="H9" s="13"/>
      <c r="I9" s="13"/>
    </row>
    <row r="10" spans="1:12" ht="15.75" thickBot="1" x14ac:dyDescent="0.3">
      <c r="B10" s="29" t="s">
        <v>117</v>
      </c>
      <c r="C10" s="55">
        <v>900000</v>
      </c>
      <c r="D10" s="55">
        <v>180000</v>
      </c>
      <c r="E10" s="55">
        <v>381572</v>
      </c>
      <c r="F10" s="55">
        <v>38583657</v>
      </c>
      <c r="G10" s="55">
        <v>40045229</v>
      </c>
      <c r="H10" s="55">
        <v>57</v>
      </c>
      <c r="I10" s="55">
        <v>40045286</v>
      </c>
      <c r="K10" s="87">
        <f>SUM(C10:F10)-G10</f>
        <v>0</v>
      </c>
      <c r="L10" s="87">
        <f>G10+H10-I10</f>
        <v>0</v>
      </c>
    </row>
    <row r="11" spans="1:12" x14ac:dyDescent="0.25">
      <c r="B11" s="13" t="s">
        <v>5</v>
      </c>
      <c r="C11" s="53"/>
      <c r="D11" s="53"/>
      <c r="E11" s="53"/>
      <c r="F11" s="53"/>
      <c r="G11" s="53"/>
      <c r="H11" s="53"/>
      <c r="I11" s="53"/>
      <c r="K11" s="87"/>
      <c r="L11" s="87"/>
    </row>
    <row r="12" spans="1:12" x14ac:dyDescent="0.25">
      <c r="B12" s="13" t="s">
        <v>62</v>
      </c>
      <c r="C12" s="47">
        <v>0</v>
      </c>
      <c r="D12" s="47">
        <v>0</v>
      </c>
      <c r="E12" s="47">
        <v>0</v>
      </c>
      <c r="F12" s="47">
        <v>7892619</v>
      </c>
      <c r="G12" s="47">
        <v>7892619</v>
      </c>
      <c r="H12" s="47">
        <v>-57</v>
      </c>
      <c r="I12" s="47">
        <v>7892562</v>
      </c>
      <c r="K12" s="87">
        <f>SUM(C12:F12)-G12</f>
        <v>0</v>
      </c>
      <c r="L12" s="87">
        <f>G12+H12-I12</f>
        <v>0</v>
      </c>
    </row>
    <row r="13" spans="1:12" ht="15.75" thickBot="1" x14ac:dyDescent="0.3">
      <c r="B13" s="17" t="s">
        <v>63</v>
      </c>
      <c r="C13" s="49">
        <v>0</v>
      </c>
      <c r="D13" s="49">
        <v>0</v>
      </c>
      <c r="E13" s="49">
        <v>-4875</v>
      </c>
      <c r="F13" s="49">
        <v>0</v>
      </c>
      <c r="G13" s="49">
        <v>-4875</v>
      </c>
      <c r="H13" s="49">
        <v>0</v>
      </c>
      <c r="I13" s="49">
        <v>-4875</v>
      </c>
      <c r="K13" s="87">
        <f>SUM(C13:F13)-G13</f>
        <v>0</v>
      </c>
      <c r="L13" s="87">
        <f>G13+H13-I13</f>
        <v>0</v>
      </c>
    </row>
    <row r="14" spans="1:12" x14ac:dyDescent="0.25">
      <c r="B14" s="11" t="s">
        <v>64</v>
      </c>
      <c r="C14" s="47">
        <v>0</v>
      </c>
      <c r="D14" s="47">
        <v>0</v>
      </c>
      <c r="E14" s="47">
        <v>-4875</v>
      </c>
      <c r="F14" s="47">
        <v>7892619</v>
      </c>
      <c r="G14" s="47">
        <v>7887744</v>
      </c>
      <c r="H14" s="47">
        <v>-57</v>
      </c>
      <c r="I14" s="47">
        <v>7887687</v>
      </c>
      <c r="K14" s="87">
        <f>SUM(C14:F14)-G14</f>
        <v>0</v>
      </c>
      <c r="L14" s="87">
        <f>G14+H14-I14</f>
        <v>0</v>
      </c>
    </row>
    <row r="15" spans="1:12" x14ac:dyDescent="0.25">
      <c r="B15" s="11"/>
      <c r="C15" s="47"/>
      <c r="D15" s="47"/>
      <c r="E15" s="47"/>
      <c r="F15" s="47"/>
      <c r="G15" s="47"/>
      <c r="H15" s="47"/>
      <c r="I15" s="47"/>
      <c r="K15" s="87"/>
      <c r="L15" s="87"/>
    </row>
    <row r="16" spans="1:12" x14ac:dyDescent="0.25">
      <c r="B16" s="13" t="s">
        <v>95</v>
      </c>
      <c r="C16" s="47">
        <v>0</v>
      </c>
      <c r="D16" s="47">
        <v>0</v>
      </c>
      <c r="E16" s="47">
        <v>0</v>
      </c>
      <c r="F16" s="47">
        <v>-2181600</v>
      </c>
      <c r="G16" s="47">
        <v>-2181600</v>
      </c>
      <c r="H16" s="47">
        <v>0</v>
      </c>
      <c r="I16" s="47">
        <v>-2181600</v>
      </c>
      <c r="K16" s="87">
        <f>SUM(C16:F16)-G16</f>
        <v>0</v>
      </c>
      <c r="L16" s="87">
        <f>G16+H16-I16</f>
        <v>0</v>
      </c>
    </row>
    <row r="17" spans="2:12" ht="15.75" thickBot="1" x14ac:dyDescent="0.3">
      <c r="B17" s="11"/>
      <c r="C17" s="47"/>
      <c r="D17" s="47"/>
      <c r="E17" s="47"/>
      <c r="F17" s="47"/>
      <c r="G17" s="47"/>
      <c r="H17" s="47"/>
      <c r="I17" s="47"/>
      <c r="K17" s="87"/>
      <c r="L17" s="87"/>
    </row>
    <row r="18" spans="2:12" ht="15.75" thickBot="1" x14ac:dyDescent="0.3">
      <c r="B18" s="42" t="s">
        <v>118</v>
      </c>
      <c r="C18" s="63">
        <v>900000</v>
      </c>
      <c r="D18" s="63">
        <v>180000</v>
      </c>
      <c r="E18" s="63">
        <v>376697</v>
      </c>
      <c r="F18" s="63">
        <v>44294676</v>
      </c>
      <c r="G18" s="63">
        <v>45751373</v>
      </c>
      <c r="H18" s="63">
        <v>0</v>
      </c>
      <c r="I18" s="63">
        <v>45751373</v>
      </c>
      <c r="K18" s="87">
        <f>SUM(C18:F18)-G18</f>
        <v>0</v>
      </c>
      <c r="L18" s="87">
        <f>G18+H18-I18</f>
        <v>0</v>
      </c>
    </row>
    <row r="19" spans="2:12" x14ac:dyDescent="0.25">
      <c r="B19" s="11" t="s">
        <v>5</v>
      </c>
      <c r="C19" s="53"/>
      <c r="D19" s="53"/>
      <c r="E19" s="53"/>
      <c r="F19" s="53"/>
      <c r="G19" s="53"/>
      <c r="H19" s="53"/>
      <c r="I19" s="53"/>
      <c r="K19" s="87"/>
      <c r="L19" s="87"/>
    </row>
    <row r="20" spans="2:12" x14ac:dyDescent="0.25">
      <c r="B20" s="13" t="s">
        <v>62</v>
      </c>
      <c r="C20" s="46">
        <v>0</v>
      </c>
      <c r="D20" s="46">
        <v>0</v>
      </c>
      <c r="E20" s="46">
        <v>0</v>
      </c>
      <c r="F20" s="46">
        <v>1659665</v>
      </c>
      <c r="G20" s="46">
        <v>1659665</v>
      </c>
      <c r="H20" s="46">
        <v>0</v>
      </c>
      <c r="I20" s="52">
        <v>1659665</v>
      </c>
      <c r="K20" s="87">
        <f>SUM(C20:F20)-G20</f>
        <v>0</v>
      </c>
      <c r="L20" s="87">
        <f>G20+H20-I20</f>
        <v>0</v>
      </c>
    </row>
    <row r="21" spans="2:12" ht="15.75" thickBot="1" x14ac:dyDescent="0.3">
      <c r="B21" s="17" t="s">
        <v>65</v>
      </c>
      <c r="C21" s="48">
        <v>0</v>
      </c>
      <c r="D21" s="48">
        <v>0</v>
      </c>
      <c r="E21" s="48">
        <v>20808</v>
      </c>
      <c r="F21" s="48">
        <v>0</v>
      </c>
      <c r="G21" s="48">
        <v>20808</v>
      </c>
      <c r="H21" s="48">
        <v>0</v>
      </c>
      <c r="I21" s="48">
        <v>20808</v>
      </c>
      <c r="K21" s="87">
        <f>SUM(C21:F21)-G21</f>
        <v>0</v>
      </c>
      <c r="L21" s="87">
        <f>G21+H21-I21</f>
        <v>0</v>
      </c>
    </row>
    <row r="22" spans="2:12" ht="15.75" thickBot="1" x14ac:dyDescent="0.3">
      <c r="B22" s="29" t="s">
        <v>64</v>
      </c>
      <c r="C22" s="48">
        <v>0</v>
      </c>
      <c r="D22" s="48">
        <v>0</v>
      </c>
      <c r="E22" s="48">
        <v>20808</v>
      </c>
      <c r="F22" s="48">
        <v>1659665</v>
      </c>
      <c r="G22" s="48">
        <v>1680473</v>
      </c>
      <c r="H22" s="48">
        <v>0</v>
      </c>
      <c r="I22" s="48">
        <v>1680473</v>
      </c>
      <c r="K22" s="87">
        <f>SUM(C22:F22)-G22</f>
        <v>0</v>
      </c>
      <c r="L22" s="87">
        <f>G22+H22-I22</f>
        <v>0</v>
      </c>
    </row>
    <row r="23" spans="2:12" x14ac:dyDescent="0.25">
      <c r="B23" s="97"/>
      <c r="C23" s="98"/>
      <c r="D23" s="98"/>
      <c r="E23" s="98"/>
      <c r="F23" s="98"/>
      <c r="G23" s="98"/>
      <c r="H23" s="98"/>
      <c r="I23" s="98"/>
      <c r="K23" s="87"/>
      <c r="L23" s="87"/>
    </row>
    <row r="24" spans="2:12" x14ac:dyDescent="0.25">
      <c r="B24" s="13" t="s">
        <v>95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K24" s="87"/>
      <c r="L24" s="87"/>
    </row>
    <row r="25" spans="2:12" ht="15.75" thickBot="1" x14ac:dyDescent="0.3">
      <c r="B25" s="11"/>
      <c r="C25" s="47"/>
      <c r="D25" s="47"/>
      <c r="E25" s="47"/>
      <c r="F25" s="47"/>
      <c r="G25" s="47"/>
      <c r="H25" s="47"/>
      <c r="I25" s="47"/>
      <c r="K25" s="87"/>
      <c r="L25" s="87"/>
    </row>
    <row r="26" spans="2:12" ht="15.75" thickBot="1" x14ac:dyDescent="0.3">
      <c r="B26" s="42" t="s">
        <v>119</v>
      </c>
      <c r="C26" s="99">
        <v>900000</v>
      </c>
      <c r="D26" s="99">
        <v>180000</v>
      </c>
      <c r="E26" s="99">
        <v>397505</v>
      </c>
      <c r="F26" s="99">
        <v>45954341</v>
      </c>
      <c r="G26" s="99">
        <v>47431846</v>
      </c>
      <c r="H26" s="99">
        <v>0</v>
      </c>
      <c r="I26" s="99">
        <v>47431846</v>
      </c>
      <c r="K26" s="87">
        <f>SUM(C26:F26)-G26</f>
        <v>0</v>
      </c>
      <c r="L26" s="87">
        <f>G26+H26-I26</f>
        <v>0</v>
      </c>
    </row>
    <row r="27" spans="2:12" x14ac:dyDescent="0.25">
      <c r="C27" s="88"/>
      <c r="D27" s="88"/>
      <c r="E27" s="87">
        <f>'1'!D28-E26</f>
        <v>0</v>
      </c>
      <c r="F27" s="87">
        <f>'1'!D29-F26</f>
        <v>0</v>
      </c>
      <c r="G27" s="89">
        <f>'1'!D30-G26</f>
        <v>0</v>
      </c>
      <c r="H27" s="89">
        <f>-H26</f>
        <v>0</v>
      </c>
      <c r="I27" s="89">
        <f>'1'!D32-I26</f>
        <v>0</v>
      </c>
    </row>
    <row r="28" spans="2:12" x14ac:dyDescent="0.25">
      <c r="C28" s="88"/>
      <c r="D28" s="88"/>
      <c r="E28" s="88"/>
      <c r="F28" s="88"/>
      <c r="G28" s="88"/>
      <c r="H28" s="88"/>
      <c r="I28" s="88"/>
    </row>
    <row r="29" spans="2:12" x14ac:dyDescent="0.25">
      <c r="C29" s="88"/>
      <c r="D29" s="88"/>
      <c r="E29" s="88"/>
      <c r="F29" s="88"/>
      <c r="G29" s="88"/>
      <c r="H29" s="88"/>
      <c r="I29" s="88"/>
    </row>
    <row r="30" spans="2:12" x14ac:dyDescent="0.25">
      <c r="C30" s="89">
        <f t="shared" ref="C30:I30" si="0">SUM(C12:C13)-C14</f>
        <v>0</v>
      </c>
      <c r="D30" s="89">
        <f t="shared" si="0"/>
        <v>0</v>
      </c>
      <c r="E30" s="89">
        <f t="shared" si="0"/>
        <v>0</v>
      </c>
      <c r="F30" s="89">
        <f t="shared" si="0"/>
        <v>0</v>
      </c>
      <c r="G30" s="89">
        <f t="shared" si="0"/>
        <v>0</v>
      </c>
      <c r="H30" s="89">
        <f t="shared" si="0"/>
        <v>0</v>
      </c>
      <c r="I30" s="89">
        <f t="shared" si="0"/>
        <v>0</v>
      </c>
    </row>
    <row r="31" spans="2:12" x14ac:dyDescent="0.25">
      <c r="C31" s="89">
        <f t="shared" ref="C31:I31" si="1">C10+C14-C18+C16</f>
        <v>0</v>
      </c>
      <c r="D31" s="89">
        <f t="shared" si="1"/>
        <v>0</v>
      </c>
      <c r="E31" s="89">
        <f t="shared" si="1"/>
        <v>0</v>
      </c>
      <c r="F31" s="89">
        <f t="shared" si="1"/>
        <v>0</v>
      </c>
      <c r="G31" s="89">
        <f t="shared" si="1"/>
        <v>0</v>
      </c>
      <c r="H31" s="89">
        <f t="shared" si="1"/>
        <v>0</v>
      </c>
      <c r="I31" s="89">
        <f t="shared" si="1"/>
        <v>0</v>
      </c>
    </row>
    <row r="32" spans="2:12" x14ac:dyDescent="0.25">
      <c r="C32" s="88"/>
      <c r="D32" s="88"/>
      <c r="E32" s="88"/>
      <c r="F32" s="88"/>
      <c r="G32" s="88"/>
      <c r="H32" s="88"/>
      <c r="I32" s="88"/>
    </row>
    <row r="33" spans="3:9" x14ac:dyDescent="0.25">
      <c r="C33" s="89">
        <f t="shared" ref="C33:I33" si="2">SUM(C20:C21)-C22</f>
        <v>0</v>
      </c>
      <c r="D33" s="89">
        <f t="shared" si="2"/>
        <v>0</v>
      </c>
      <c r="E33" s="89">
        <f t="shared" si="2"/>
        <v>0</v>
      </c>
      <c r="F33" s="89">
        <f t="shared" si="2"/>
        <v>0</v>
      </c>
      <c r="G33" s="89">
        <f t="shared" si="2"/>
        <v>0</v>
      </c>
      <c r="H33" s="89">
        <f t="shared" si="2"/>
        <v>0</v>
      </c>
      <c r="I33" s="89">
        <f t="shared" si="2"/>
        <v>0</v>
      </c>
    </row>
    <row r="34" spans="3:9" x14ac:dyDescent="0.25">
      <c r="C34" s="89"/>
      <c r="D34" s="89"/>
      <c r="E34" s="89"/>
      <c r="F34" s="89"/>
      <c r="G34" s="89"/>
      <c r="H34" s="89"/>
      <c r="I34" s="89"/>
    </row>
  </sheetData>
  <mergeCells count="6"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zoomScale="80" zoomScaleNormal="80" workbookViewId="0">
      <selection activeCell="D52" sqref="D52"/>
    </sheetView>
  </sheetViews>
  <sheetFormatPr defaultRowHeight="15" x14ac:dyDescent="0.25"/>
  <cols>
    <col min="1" max="1" width="15.7109375" style="6" customWidth="1"/>
    <col min="2" max="2" width="54" style="6" customWidth="1"/>
    <col min="3" max="3" width="9.28515625" style="6" bestFit="1" customWidth="1"/>
    <col min="4" max="4" width="15.42578125" style="107" customWidth="1"/>
    <col min="5" max="5" width="16.85546875" style="6" customWidth="1"/>
    <col min="6" max="6" width="9.140625" style="6"/>
    <col min="7" max="7" width="15.42578125" style="6" bestFit="1" customWidth="1"/>
    <col min="8" max="8" width="13" style="6" bestFit="1" customWidth="1"/>
    <col min="9" max="16384" width="9.140625" style="6"/>
  </cols>
  <sheetData>
    <row r="1" spans="1:8" x14ac:dyDescent="0.25">
      <c r="A1" s="1" t="s">
        <v>0</v>
      </c>
      <c r="B1" s="2" t="s">
        <v>1</v>
      </c>
    </row>
    <row r="2" spans="1:8" ht="15.75" x14ac:dyDescent="0.25">
      <c r="A2" s="4" t="s">
        <v>66</v>
      </c>
      <c r="B2" s="5"/>
    </row>
    <row r="3" spans="1:8" x14ac:dyDescent="0.25">
      <c r="A3" s="1" t="s">
        <v>116</v>
      </c>
      <c r="B3" s="5"/>
    </row>
    <row r="5" spans="1:8" ht="15.75" thickBot="1" x14ac:dyDescent="0.3">
      <c r="B5" s="64" t="s">
        <v>3</v>
      </c>
      <c r="C5" s="65" t="s">
        <v>4</v>
      </c>
      <c r="D5" s="116">
        <v>43921</v>
      </c>
      <c r="E5" s="66">
        <v>43555</v>
      </c>
    </row>
    <row r="6" spans="1:8" x14ac:dyDescent="0.25">
      <c r="B6" s="67" t="s">
        <v>5</v>
      </c>
      <c r="C6" s="68"/>
      <c r="D6" s="69"/>
      <c r="E6" s="67"/>
    </row>
    <row r="7" spans="1:8" x14ac:dyDescent="0.25">
      <c r="B7" s="69" t="s">
        <v>67</v>
      </c>
      <c r="C7" s="68"/>
      <c r="D7" s="69"/>
      <c r="E7" s="67"/>
    </row>
    <row r="8" spans="1:8" x14ac:dyDescent="0.25">
      <c r="B8" s="67" t="s">
        <v>43</v>
      </c>
      <c r="C8" s="68"/>
      <c r="D8" s="75">
        <v>2129513</v>
      </c>
      <c r="E8" s="76">
        <v>2002366</v>
      </c>
      <c r="G8" s="82"/>
      <c r="H8" s="81"/>
    </row>
    <row r="9" spans="1:8" x14ac:dyDescent="0.25">
      <c r="B9" s="67" t="s">
        <v>5</v>
      </c>
      <c r="C9" s="68"/>
      <c r="D9" s="75"/>
      <c r="E9" s="75"/>
    </row>
    <row r="10" spans="1:8" ht="25.5" x14ac:dyDescent="0.25">
      <c r="B10" s="11" t="s">
        <v>68</v>
      </c>
      <c r="C10" s="68"/>
      <c r="D10" s="75"/>
      <c r="E10" s="75"/>
    </row>
    <row r="11" spans="1:8" x14ac:dyDescent="0.25">
      <c r="B11" s="67" t="s">
        <v>69</v>
      </c>
      <c r="C11" s="68"/>
      <c r="D11" s="75">
        <v>397241</v>
      </c>
      <c r="E11" s="76">
        <v>343751</v>
      </c>
    </row>
    <row r="12" spans="1:8" x14ac:dyDescent="0.25">
      <c r="B12" s="67" t="s">
        <v>41</v>
      </c>
      <c r="C12" s="68">
        <v>22</v>
      </c>
      <c r="D12" s="75">
        <v>87043</v>
      </c>
      <c r="E12" s="76">
        <v>38126</v>
      </c>
    </row>
    <row r="13" spans="1:8" x14ac:dyDescent="0.25">
      <c r="B13" s="67" t="s">
        <v>70</v>
      </c>
      <c r="C13" s="68">
        <v>22</v>
      </c>
      <c r="D13" s="75">
        <v>-287145</v>
      </c>
      <c r="E13" s="76">
        <v>-161890</v>
      </c>
    </row>
    <row r="14" spans="1:8" x14ac:dyDescent="0.25">
      <c r="B14" s="67" t="s">
        <v>71</v>
      </c>
      <c r="C14" s="68"/>
      <c r="D14" s="75">
        <v>49424</v>
      </c>
      <c r="E14" s="76">
        <v>-34023</v>
      </c>
    </row>
    <row r="15" spans="1:8" x14ac:dyDescent="0.25">
      <c r="B15" s="110" t="s">
        <v>72</v>
      </c>
      <c r="C15" s="111"/>
      <c r="D15" s="75">
        <v>169642</v>
      </c>
      <c r="E15" s="76">
        <v>173254</v>
      </c>
    </row>
    <row r="16" spans="1:8" ht="25.5" x14ac:dyDescent="0.25">
      <c r="B16" s="103" t="s">
        <v>120</v>
      </c>
      <c r="C16" s="111"/>
      <c r="D16" s="75">
        <v>53683</v>
      </c>
      <c r="E16" s="76">
        <v>21585</v>
      </c>
    </row>
    <row r="17" spans="2:5" x14ac:dyDescent="0.25">
      <c r="B17" s="110" t="s">
        <v>99</v>
      </c>
      <c r="C17" s="111">
        <v>7</v>
      </c>
      <c r="D17" s="75">
        <v>4282</v>
      </c>
      <c r="E17" s="76">
        <v>12523</v>
      </c>
    </row>
    <row r="18" spans="2:5" x14ac:dyDescent="0.25">
      <c r="B18" s="110" t="s">
        <v>92</v>
      </c>
      <c r="C18" s="111">
        <v>23</v>
      </c>
      <c r="D18" s="75">
        <v>-16494</v>
      </c>
      <c r="E18" s="76">
        <v>-14619</v>
      </c>
    </row>
    <row r="20" spans="2:5" x14ac:dyDescent="0.25">
      <c r="B20" s="112" t="s">
        <v>104</v>
      </c>
      <c r="C20" s="111"/>
      <c r="D20" s="75"/>
      <c r="E20" s="76"/>
    </row>
    <row r="21" spans="2:5" x14ac:dyDescent="0.25">
      <c r="B21" s="110" t="s">
        <v>73</v>
      </c>
      <c r="C21" s="111"/>
      <c r="D21" s="75">
        <v>2072236</v>
      </c>
      <c r="E21" s="76">
        <v>-1653749</v>
      </c>
    </row>
    <row r="22" spans="2:5" x14ac:dyDescent="0.25">
      <c r="B22" s="67" t="s">
        <v>74</v>
      </c>
      <c r="C22" s="68"/>
      <c r="D22" s="75">
        <v>-231371</v>
      </c>
      <c r="E22" s="76">
        <v>-230770</v>
      </c>
    </row>
    <row r="23" spans="2:5" x14ac:dyDescent="0.25">
      <c r="B23" s="67" t="s">
        <v>75</v>
      </c>
      <c r="C23" s="68"/>
      <c r="D23" s="75">
        <v>-1095901</v>
      </c>
      <c r="E23" s="76">
        <v>1150698</v>
      </c>
    </row>
    <row r="24" spans="2:5" x14ac:dyDescent="0.25">
      <c r="B24" s="67" t="s">
        <v>105</v>
      </c>
      <c r="C24" s="68"/>
      <c r="D24" s="75">
        <v>1370677</v>
      </c>
      <c r="E24" s="76">
        <v>-54084</v>
      </c>
    </row>
    <row r="25" spans="2:5" x14ac:dyDescent="0.25">
      <c r="B25" s="67" t="s">
        <v>76</v>
      </c>
      <c r="C25" s="68"/>
      <c r="D25" s="75">
        <v>-659961</v>
      </c>
      <c r="E25" s="76">
        <v>849331</v>
      </c>
    </row>
    <row r="26" spans="2:5" x14ac:dyDescent="0.25">
      <c r="B26" s="67" t="s">
        <v>77</v>
      </c>
      <c r="C26" s="68"/>
      <c r="D26" s="75">
        <v>-150013</v>
      </c>
      <c r="E26" s="76">
        <v>-33976</v>
      </c>
    </row>
    <row r="27" spans="2:5" x14ac:dyDescent="0.25">
      <c r="B27" s="67" t="s">
        <v>78</v>
      </c>
      <c r="C27" s="68"/>
      <c r="D27" s="75">
        <v>3</v>
      </c>
      <c r="E27" s="76">
        <v>-2537</v>
      </c>
    </row>
    <row r="28" spans="2:5" x14ac:dyDescent="0.25">
      <c r="B28" s="67" t="s">
        <v>79</v>
      </c>
      <c r="C28" s="68"/>
      <c r="D28" s="75">
        <v>-247963</v>
      </c>
      <c r="E28" s="76">
        <v>-355513</v>
      </c>
    </row>
    <row r="29" spans="2:5" x14ac:dyDescent="0.25">
      <c r="B29" s="67" t="s">
        <v>80</v>
      </c>
      <c r="C29" s="68"/>
      <c r="D29" s="75">
        <v>-471967</v>
      </c>
      <c r="E29" s="76">
        <v>-465842</v>
      </c>
    </row>
    <row r="30" spans="2:5" x14ac:dyDescent="0.25">
      <c r="B30" s="67" t="s">
        <v>81</v>
      </c>
      <c r="C30" s="68"/>
      <c r="D30" s="75">
        <v>-38314</v>
      </c>
      <c r="E30" s="76">
        <v>-12295</v>
      </c>
    </row>
    <row r="31" spans="2:5" ht="15.75" thickBot="1" x14ac:dyDescent="0.3">
      <c r="B31" s="67" t="s">
        <v>82</v>
      </c>
      <c r="C31" s="104"/>
      <c r="D31" s="128">
        <v>237811</v>
      </c>
      <c r="E31" s="76">
        <v>120031</v>
      </c>
    </row>
    <row r="32" spans="2:5" ht="26.25" thickBot="1" x14ac:dyDescent="0.3">
      <c r="B32" s="42" t="s">
        <v>106</v>
      </c>
      <c r="C32" s="104"/>
      <c r="D32" s="128">
        <v>3372426</v>
      </c>
      <c r="E32" s="77">
        <v>1692367</v>
      </c>
    </row>
    <row r="33" spans="2:8" x14ac:dyDescent="0.25">
      <c r="B33" s="69" t="s">
        <v>5</v>
      </c>
      <c r="C33" s="68"/>
      <c r="D33" s="127"/>
      <c r="E33" s="75"/>
      <c r="G33" s="89">
        <f>SUM(D8:D31)-D32</f>
        <v>0</v>
      </c>
    </row>
    <row r="34" spans="2:8" x14ac:dyDescent="0.25">
      <c r="B34" s="69" t="s">
        <v>83</v>
      </c>
      <c r="C34" s="68"/>
      <c r="D34" s="75"/>
      <c r="E34" s="76"/>
      <c r="H34" s="89">
        <f>SUM(E8:E31)-E32</f>
        <v>0</v>
      </c>
    </row>
    <row r="35" spans="2:8" x14ac:dyDescent="0.25">
      <c r="B35" s="67" t="s">
        <v>84</v>
      </c>
      <c r="C35" s="68"/>
      <c r="D35" s="75">
        <v>-2166730</v>
      </c>
      <c r="E35" s="76">
        <v>-1474136</v>
      </c>
    </row>
    <row r="36" spans="2:8" ht="15.75" thickBot="1" x14ac:dyDescent="0.3">
      <c r="B36" s="70" t="s">
        <v>85</v>
      </c>
      <c r="C36" s="104"/>
      <c r="D36" s="128">
        <v>-1911</v>
      </c>
      <c r="E36" s="78">
        <v>-10955</v>
      </c>
    </row>
    <row r="37" spans="2:8" ht="26.25" thickBot="1" x14ac:dyDescent="0.3">
      <c r="B37" s="29" t="s">
        <v>86</v>
      </c>
      <c r="C37" s="71"/>
      <c r="D37" s="128">
        <v>-2168641</v>
      </c>
      <c r="E37" s="78">
        <v>-1485091</v>
      </c>
    </row>
    <row r="38" spans="2:8" x14ac:dyDescent="0.25">
      <c r="D38" s="75"/>
      <c r="G38" s="89">
        <f>SUM(D35:D36)-D37</f>
        <v>0</v>
      </c>
    </row>
    <row r="39" spans="2:8" x14ac:dyDescent="0.25">
      <c r="B39" s="72"/>
      <c r="C39" s="72"/>
      <c r="D39" s="75"/>
      <c r="E39" s="79"/>
      <c r="H39" s="89">
        <f>SUM(E35:E36)-E37</f>
        <v>0</v>
      </c>
    </row>
    <row r="40" spans="2:8" x14ac:dyDescent="0.25">
      <c r="B40" s="11" t="s">
        <v>5</v>
      </c>
      <c r="C40" s="12"/>
      <c r="D40" s="75"/>
      <c r="E40" s="52"/>
      <c r="G40" s="88"/>
    </row>
    <row r="41" spans="2:8" x14ac:dyDescent="0.25">
      <c r="B41" s="11" t="s">
        <v>87</v>
      </c>
      <c r="C41" s="12"/>
      <c r="D41" s="75"/>
      <c r="E41" s="52"/>
      <c r="G41" s="88"/>
      <c r="H41" s="88"/>
    </row>
    <row r="42" spans="2:8" x14ac:dyDescent="0.25">
      <c r="B42" s="13" t="s">
        <v>110</v>
      </c>
      <c r="C42" s="12"/>
      <c r="D42" s="75">
        <v>0</v>
      </c>
      <c r="E42" s="53">
        <v>172818</v>
      </c>
      <c r="G42" s="88"/>
      <c r="H42" s="88"/>
    </row>
    <row r="43" spans="2:8" x14ac:dyDescent="0.25">
      <c r="B43" s="13" t="s">
        <v>107</v>
      </c>
      <c r="C43" s="12"/>
      <c r="D43" s="75">
        <v>0</v>
      </c>
      <c r="E43" s="53">
        <v>-4371</v>
      </c>
      <c r="G43" s="88"/>
      <c r="H43" s="88"/>
    </row>
    <row r="44" spans="2:8" ht="15.75" thickBot="1" x14ac:dyDescent="0.3">
      <c r="B44" s="13" t="s">
        <v>88</v>
      </c>
      <c r="C44" s="12"/>
      <c r="D44" s="75">
        <v>-212077</v>
      </c>
      <c r="E44" s="53">
        <v>0</v>
      </c>
      <c r="G44" s="88"/>
      <c r="H44" s="88"/>
    </row>
    <row r="45" spans="2:8" ht="26.25" thickBot="1" x14ac:dyDescent="0.3">
      <c r="B45" s="42" t="s">
        <v>108</v>
      </c>
      <c r="C45" s="43"/>
      <c r="D45" s="129">
        <v>-212077</v>
      </c>
      <c r="E45" s="57">
        <v>168447</v>
      </c>
      <c r="G45" s="88"/>
      <c r="H45" s="88"/>
    </row>
    <row r="46" spans="2:8" x14ac:dyDescent="0.25">
      <c r="B46" s="69" t="s">
        <v>109</v>
      </c>
      <c r="C46" s="12"/>
      <c r="D46" s="75">
        <v>991708</v>
      </c>
      <c r="E46" s="53">
        <v>375723</v>
      </c>
      <c r="G46" s="89">
        <f>D44+D43-D45+D42</f>
        <v>0</v>
      </c>
      <c r="H46" s="88"/>
    </row>
    <row r="47" spans="2:8" x14ac:dyDescent="0.25">
      <c r="B47" s="67" t="s">
        <v>5</v>
      </c>
      <c r="C47" s="12"/>
      <c r="D47" s="127"/>
      <c r="E47" s="46"/>
      <c r="G47" s="89">
        <f>D32+D37+D45-D46</f>
        <v>0</v>
      </c>
      <c r="H47" s="89">
        <f>E44+E43-E45+E42</f>
        <v>0</v>
      </c>
    </row>
    <row r="48" spans="2:8" x14ac:dyDescent="0.25">
      <c r="B48" s="67" t="s">
        <v>89</v>
      </c>
      <c r="C48" s="12"/>
      <c r="D48" s="75">
        <v>94127</v>
      </c>
      <c r="E48" s="53">
        <v>-7522</v>
      </c>
      <c r="G48" s="88"/>
      <c r="H48" s="89">
        <f>E32+E37+E45-E46</f>
        <v>0</v>
      </c>
    </row>
    <row r="49" spans="2:8" ht="15.75" thickBot="1" x14ac:dyDescent="0.3">
      <c r="B49" s="70" t="s">
        <v>93</v>
      </c>
      <c r="C49" s="41"/>
      <c r="D49" s="108">
        <v>15840041</v>
      </c>
      <c r="E49" s="55">
        <v>9898203</v>
      </c>
      <c r="G49" s="88"/>
      <c r="H49" s="88"/>
    </row>
    <row r="50" spans="2:8" ht="15.75" thickBot="1" x14ac:dyDescent="0.3">
      <c r="B50" s="73" t="s">
        <v>121</v>
      </c>
      <c r="C50" s="74">
        <v>11</v>
      </c>
      <c r="D50" s="108">
        <v>16925876</v>
      </c>
      <c r="E50" s="100">
        <v>10266404</v>
      </c>
      <c r="G50" s="88"/>
      <c r="H50" s="88"/>
    </row>
    <row r="51" spans="2:8" ht="15.75" thickTop="1" x14ac:dyDescent="0.25">
      <c r="D51" s="130"/>
      <c r="E51" s="89"/>
      <c r="G51" s="89">
        <f>SUM(D46:D49)-D50</f>
        <v>0</v>
      </c>
      <c r="H51" s="88"/>
    </row>
    <row r="52" spans="2:8" x14ac:dyDescent="0.25">
      <c r="D52" s="109"/>
      <c r="E52" s="88"/>
      <c r="H52" s="89">
        <f>SUM(E46:E49)-E50</f>
        <v>0</v>
      </c>
    </row>
    <row r="53" spans="2:8" x14ac:dyDescent="0.25">
      <c r="G53" s="88"/>
    </row>
    <row r="54" spans="2:8" x14ac:dyDescent="0.25">
      <c r="H54" s="88"/>
    </row>
  </sheetData>
  <pageMargins left="0.7" right="0.7" top="0.75" bottom="0.75" header="0.3" footer="0.3"/>
  <pageSetup paperSize="9" scale="78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2020-05-14T04:54:22Z</dcterms:modified>
</cp:coreProperties>
</file>