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Есентай\1_Фин отч FG\011020\консолидированная\"/>
    </mc:Choice>
  </mc:AlternateContent>
  <xr:revisionPtr revIDLastSave="0" documentId="13_ncr:1_{C1EF9C99-AE36-4FFE-8C08-C7FF5B378A8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Баланс" sheetId="2" r:id="rId1"/>
    <sheet name="ОПиУ" sheetId="3" r:id="rId2"/>
    <sheet name="ОДДС" sheetId="4" r:id="rId3"/>
    <sheet name="капитал" sheetId="5" r:id="rId4"/>
  </sheets>
  <definedNames>
    <definedName name="_xlnm.Print_Area" localSheetId="3">капитал!$A$2:$J$5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D49" i="4" l="1"/>
  <c r="D40" i="4"/>
  <c r="C40" i="4"/>
  <c r="C30" i="4"/>
  <c r="D30" i="4"/>
  <c r="D15" i="4"/>
  <c r="D28" i="4" s="1"/>
  <c r="C47" i="4"/>
  <c r="C49" i="4"/>
  <c r="J15" i="5"/>
  <c r="J9" i="5"/>
  <c r="J7" i="5"/>
  <c r="I15" i="5"/>
  <c r="I9" i="5"/>
  <c r="H15" i="5"/>
  <c r="H9" i="5"/>
  <c r="H7" i="5"/>
  <c r="G9" i="5"/>
  <c r="G15" i="5" s="1"/>
  <c r="C15" i="4"/>
  <c r="C28" i="4" s="1"/>
  <c r="D43" i="3"/>
  <c r="D42" i="3"/>
  <c r="C43" i="3"/>
  <c r="C42" i="3"/>
  <c r="D22" i="3"/>
  <c r="C22" i="3"/>
  <c r="D26" i="3"/>
  <c r="C26" i="3"/>
  <c r="D18" i="3"/>
  <c r="C18" i="3"/>
  <c r="D39" i="2"/>
  <c r="C39" i="2"/>
  <c r="D38" i="2"/>
  <c r="C38" i="2"/>
  <c r="D27" i="2"/>
  <c r="D17" i="2"/>
  <c r="C27" i="2"/>
  <c r="C17" i="2"/>
</calcChain>
</file>

<file path=xl/sharedStrings.xml><?xml version="1.0" encoding="utf-8"?>
<sst xmlns="http://schemas.openxmlformats.org/spreadsheetml/2006/main" count="252" uniqueCount="146">
  <si>
    <t>2019 года</t>
  </si>
  <si>
    <t>Активы</t>
  </si>
  <si>
    <t>Денежные средства и их эквиваленты</t>
  </si>
  <si>
    <t>Инвестиционные ценные бумаги, учитываемые по амортизированной стоимости</t>
  </si>
  <si>
    <t>Займы клиентам</t>
  </si>
  <si>
    <t>Основные средства</t>
  </si>
  <si>
    <t>Прочие активы</t>
  </si>
  <si>
    <t>Обязательства</t>
  </si>
  <si>
    <t>Средства Правительства и Национальных Банков</t>
  </si>
  <si>
    <t>Средства клиентов</t>
  </si>
  <si>
    <t>Выпущенные долговые ценные бумаги</t>
  </si>
  <si>
    <t>Резервы</t>
  </si>
  <si>
    <t>Прочие обязательства</t>
  </si>
  <si>
    <t>Капитал</t>
  </si>
  <si>
    <t>Резерв переоценки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</si>
  <si>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</si>
  <si>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</si>
  <si>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</si>
  <si>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2020 года</t>
  </si>
  <si>
    <t>Инвестиционные ценные бумаги, оцениваемые  по справедливой стоимости через прочий совокупный доход</t>
  </si>
  <si>
    <t>Предоплата за долевые инструменты</t>
  </si>
  <si>
    <t>Активы по отложенному подоходному налогу</t>
  </si>
  <si>
    <t>Недвижимость</t>
  </si>
  <si>
    <t>Торговая и прочая дебиторская задолженность</t>
  </si>
  <si>
    <t>Итого активы</t>
  </si>
  <si>
    <t>Займы привлеченные</t>
  </si>
  <si>
    <t>Торговая и прочая кредиторская задолженность</t>
  </si>
  <si>
    <t>Обязательства по отложенному подоходному налогу</t>
  </si>
  <si>
    <t>Итого обязательства</t>
  </si>
  <si>
    <t>Уставный капитал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</si>
  <si>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</si>
  <si>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</si>
  <si>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</si>
  <si>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Акционеров Материнской компании</t>
  </si>
  <si>
    <t>Неконтролирующую долю</t>
  </si>
  <si>
    <t>Итого капитал</t>
  </si>
  <si>
    <t>ИТОГО ОБЯЗАТЕЛЬСТВА И КАПИТАЛ</t>
  </si>
  <si>
    <t>Продолжающаяся деятельность</t>
  </si>
  <si>
    <t>Процентный доход</t>
  </si>
  <si>
    <t>Выручка от реализации земельных участков</t>
  </si>
  <si>
    <t>Себестоимость реализованных земельных участков</t>
  </si>
  <si>
    <t>Процентный расход</t>
  </si>
  <si>
    <t>Чистый доход по операциям с иностранной валютой</t>
  </si>
  <si>
    <t>Общие и административные расходы</t>
  </si>
  <si>
    <t>Прочие доходы</t>
  </si>
  <si>
    <t>Прочие расходы</t>
  </si>
  <si>
    <t>Формирование резервов по ожидаемым кредитным убыткам</t>
  </si>
  <si>
    <t>Убыток от выбытия дочерних организаций</t>
  </si>
  <si>
    <t>Убыток до налогообложения</t>
  </si>
  <si>
    <t>Экономия по корпоративному подоходному налогу</t>
  </si>
  <si>
    <t>Чистый убыток от продолжающейся деятельности</t>
  </si>
  <si>
    <t>Убыток от прекращенной деятельности</t>
  </si>
  <si>
    <t>Чистый убыток за год</t>
  </si>
  <si>
    <t>Относящийся к:</t>
  </si>
  <si>
    <t>- Акционерам Материнской компании</t>
  </si>
  <si>
    <t>- Неконтролирующей доле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</si>
  <si>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</si>
  <si>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Убыток от переоценки справедливой стоимости инвестиционных ценных бумаг, оцениваемых по справедливой стоимости через прочий совокупный доход</t>
  </si>
  <si>
    <t>Реклассифицировано в состав прибылей и убытков в результате выбытия инвестиционных ценных бумаг, оцениваемых по справедливой стоимости через прочий совокупный доход</t>
  </si>
  <si>
    <t>Прибыль от переоценки основных средств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</si>
  <si>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</si>
  <si>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Прочий совокупный доход за вычетом налога</t>
  </si>
  <si>
    <t>Итого совокупный убыток за год</t>
  </si>
  <si>
    <t>-</t>
  </si>
  <si>
    <t>Движение денежных средств от операционной деятельности:</t>
  </si>
  <si>
    <t>Проценты полученные</t>
  </si>
  <si>
    <t>Проценты уплаченные</t>
  </si>
  <si>
    <t xml:space="preserve">Доходы, полученные в результате сделок в иностранной валюте </t>
  </si>
  <si>
    <t>Доходы, полученные от предоставления услуг</t>
  </si>
  <si>
    <t>Доходы, полученные в результате сделок с ценными бумагами</t>
  </si>
  <si>
    <t>Комиссионные и сборы полученные</t>
  </si>
  <si>
    <t>Комиссионные и сборы уплаченные</t>
  </si>
  <si>
    <t>Средства, выплаченные работникам</t>
  </si>
  <si>
    <t xml:space="preserve">Операционные расходы уплаченные </t>
  </si>
  <si>
    <t>Чистое (расходование)/ поступление денежных средств от операционной деятельности до изменений в операционных активах и обязательствах</t>
  </si>
  <si>
    <t>Чистое увеличение /уменьшение в денежных средствах от операционных активов и обязательств:</t>
  </si>
  <si>
    <t>Чистое (увеличение)/ уменьшение в обязательных резервах</t>
  </si>
  <si>
    <t>Чистое изменение  в средствах в кредитных учреждениях</t>
  </si>
  <si>
    <t>Чистое изменение в займах клиентам</t>
  </si>
  <si>
    <t xml:space="preserve">Чистое изменение в прочих активах, в том числе в предоплате по налогам </t>
  </si>
  <si>
    <t>Изменение в предоплате</t>
  </si>
  <si>
    <t>Чистое изменение дебиторской задолженности</t>
  </si>
  <si>
    <t>Чистое изменение в средствах клиентов</t>
  </si>
  <si>
    <t>Изменения в кредиторской задолженности</t>
  </si>
  <si>
    <t>Чистое изменение  в прочих обязательствах</t>
  </si>
  <si>
    <t xml:space="preserve">Чистое расходование денежных средств в операционной деятельности до подоходного налога </t>
  </si>
  <si>
    <t>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</si>
  <si>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</si>
  <si>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инвестиционной деятельности:</t>
  </si>
  <si>
    <t>Приобретение инвестиционных ценных бумаг, оцениваемых по СС ПСД</t>
  </si>
  <si>
    <t>Выбытие инвестиционных ценных бумаг, имеющихся в наличие для продажи</t>
  </si>
  <si>
    <t>Приобретение инвестиционных ценных бумаг, оцениваемых по амортизированной стоимости</t>
  </si>
  <si>
    <t xml:space="preserve">Поступления от выбытия  инвестиционой недвижимости </t>
  </si>
  <si>
    <t>Приобретение основных средств</t>
  </si>
  <si>
    <t>Поступления от выбытия основных средств</t>
  </si>
  <si>
    <t>Поступление денежных средств от объединения бизнеса</t>
  </si>
  <si>
    <t>Чистое расходование денежных средств в инвестиционной деятельности</t>
  </si>
  <si>
    <t>Движение денежных средств от финансовой деятельности:</t>
  </si>
  <si>
    <t>Погашение задолженности перед кредитными учреждениями</t>
  </si>
  <si>
    <t>Погашение выпущенных долговых ценных бумаг</t>
  </si>
  <si>
    <t>Взнос в уставный капитал</t>
  </si>
  <si>
    <t>Чистое расходование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</si>
  <si>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</si>
  <si>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уменьшение в денежных средствах и их эквивалентах</t>
  </si>
  <si>
    <t>Денежные средства и их эквиваленты на начало периода</t>
  </si>
  <si>
    <t>Денежные средства и их эквиваленты на конец периода</t>
  </si>
  <si>
    <t>Итого</t>
  </si>
  <si>
    <t>Выбытие дочерней организации</t>
  </si>
  <si>
    <t xml:space="preserve"> </t>
  </si>
  <si>
    <t>Дополнительно оплаченный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</si>
  <si>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</si>
  <si>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</si>
  <si>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 xml:space="preserve">Неконт-рольная </t>
  </si>
  <si>
    <t>Резерв переоценки ОС</t>
  </si>
  <si>
    <t>доля</t>
  </si>
  <si>
    <t>1 января 2019 года</t>
  </si>
  <si>
    <t xml:space="preserve">Чистый убыток за период </t>
  </si>
  <si>
    <t>Прочий совокупный (убыток)/ доход за период</t>
  </si>
  <si>
    <t>Итого совокупный убыток за период</t>
  </si>
  <si>
    <t>Приобретение дочерней организации АО «БТА Банк»</t>
  </si>
  <si>
    <t>Доли неконтролирующих акционеров в дочерних компаниях АО "БТА Банк"</t>
  </si>
  <si>
    <t>Результат от операции с дочерней организацией АО "БТА Банк"</t>
  </si>
  <si>
    <t>1 января 2020 года</t>
  </si>
  <si>
    <t>Примeчания</t>
  </si>
  <si>
    <t>Примечания</t>
  </si>
  <si>
    <t>Неконтрольная доля</t>
  </si>
  <si>
    <t>Примечание</t>
  </si>
  <si>
    <t xml:space="preserve">
Товарищество с ограниченной ответственностью "Fincraft Group"</t>
  </si>
  <si>
    <t>31декабря 2019 года</t>
  </si>
  <si>
    <t>Консолидированный промежуточный сокращенный отчет о финансовом положении 
за 3 квартал по состоянию на 30 сентября 2020 года
(в млн казахстанских тенге)</t>
  </si>
  <si>
    <t>Консолидированный промежуточный сокращенный отчет о прибылях и убытках и прочем совокупном доходе за 3 квартал, закончившийся 30 сентября 2020 года
(в млн казахстанских тенге)</t>
  </si>
  <si>
    <t>30 сентября</t>
  </si>
  <si>
    <t xml:space="preserve">Курсовые разницы при переводе иностранных операций </t>
  </si>
  <si>
    <t>Убыток от переоценки долевых финансовых активов, оцениваемых по справедливой стоимости через прочий совокупный доход</t>
  </si>
  <si>
    <t>Доход от востановления дисконта</t>
  </si>
  <si>
    <t>Консолидированный промежуточный сокращенный отчет о движении денежных средств
за 3 квартал 2020 год, закончившийся 30 сентября 2020 года
(в миллионах казахстанских тенге )</t>
  </si>
  <si>
    <t>30 сентября 2020 года</t>
  </si>
  <si>
    <t>30 сентября 2019 года</t>
  </si>
  <si>
    <t>Консолидированный промежуточный сокращенный отчет об изменениях в капитале
за 3 квартал 2020 год, закончившийся 30  сентября 2020 года
(в миллионах казахстанских тенге )</t>
  </si>
  <si>
    <t xml:space="preserve">30 сентября 2020 года </t>
  </si>
  <si>
    <t xml:space="preserve">30 сентября 2019 года </t>
  </si>
  <si>
    <t>30 сентября
2020 года</t>
  </si>
  <si>
    <t>Чистое изменение в торговых ценных бумагах</t>
  </si>
  <si>
    <t>Чистое изменение в производных финансовых инструментах</t>
  </si>
  <si>
    <t>Привлечение средств кредитных учреждений</t>
  </si>
  <si>
    <t>Поступление от выпущенных долговых ценных бумаг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</si>
</sst>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i/>
      <sz val="8"/>
      <color theme="1"/>
      <name val="Verdana"/>
      <family val="2"/>
      <charset val="204"/>
    </font>
    <font>
      <sz val="8"/>
      <color theme="1"/>
      <name val="Garamond"/>
      <family val="1"/>
      <charset val="204"/>
    </font>
    <font>
      <sz val="8"/>
      <color rgb="FF000000"/>
      <name val="Verdana"/>
      <family val="2"/>
      <charset val="204"/>
    </font>
    <font>
      <b/>
      <sz val="9"/>
      <color theme="1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39">
    <xf numFmtId="0" fontId="0" fillId="0" borderId="0" xfId="0"/>
    <xf numFmtId="165" fontId="2" fillId="0" borderId="0" xfId="1" applyNumberFormat="1" applyFont="1"/>
    <xf numFmtId="49" fontId="2" fillId="0" borderId="0" xfId="0" applyNumberFormat="1" applyFont="1"/>
    <xf numFmtId="0" fontId="0" fillId="2" borderId="0" xfId="0" applyFill="1"/>
    <xf numFmtId="49" fontId="4" fillId="2" borderId="0" xfId="0" applyNumberFormat="1" applyFont="1" applyFill="1"/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165" fontId="4" fillId="2" borderId="0" xfId="2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5" fillId="2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6" fontId="4" fillId="2" borderId="0" xfId="2" applyNumberFormat="1" applyFont="1" applyFill="1" applyBorder="1" applyAlignment="1">
      <alignment horizontal="left"/>
    </xf>
    <xf numFmtId="166" fontId="3" fillId="2" borderId="5" xfId="2" applyNumberFormat="1" applyFont="1" applyFill="1" applyBorder="1" applyAlignment="1">
      <alignment horizontal="left"/>
    </xf>
    <xf numFmtId="166" fontId="3" fillId="2" borderId="0" xfId="2" applyNumberFormat="1" applyFont="1" applyFill="1" applyBorder="1" applyAlignment="1">
      <alignment horizontal="left"/>
    </xf>
    <xf numFmtId="166" fontId="6" fillId="2" borderId="5" xfId="0" applyNumberFormat="1" applyFont="1" applyFill="1" applyBorder="1"/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>
      <alignment wrapText="1"/>
    </xf>
    <xf numFmtId="49" fontId="2" fillId="2" borderId="0" xfId="0" applyNumberFormat="1" applyFont="1" applyFill="1"/>
    <xf numFmtId="0" fontId="10" fillId="2" borderId="0" xfId="0" applyFont="1" applyFill="1" applyAlignment="1">
      <alignment horizontal="justify"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11" fillId="3" borderId="0" xfId="1" applyNumberFormat="1" applyFont="1" applyFill="1" applyAlignment="1">
      <alignment horizontal="right" vertical="center" wrapText="1"/>
    </xf>
    <xf numFmtId="165" fontId="11" fillId="3" borderId="3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5" fillId="0" borderId="3" xfId="0" applyNumberFormat="1" applyFont="1" applyBorder="1" applyAlignment="1">
      <alignment horizontal="right" vertical="center"/>
    </xf>
    <xf numFmtId="165" fontId="11" fillId="3" borderId="0" xfId="1" applyNumberFormat="1" applyFont="1" applyFill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5" fillId="0" borderId="3" xfId="1" applyNumberFormat="1" applyFont="1" applyBorder="1" applyAlignment="1">
      <alignment horizontal="right" vertical="center"/>
    </xf>
    <xf numFmtId="166" fontId="11" fillId="3" borderId="0" xfId="1" applyNumberFormat="1" applyFont="1" applyFill="1" applyAlignment="1">
      <alignment horizontal="right" vertical="center"/>
    </xf>
    <xf numFmtId="166" fontId="11" fillId="3" borderId="0" xfId="1" applyNumberFormat="1" applyFont="1" applyFill="1" applyBorder="1" applyAlignment="1">
      <alignment horizontal="right" vertical="center"/>
    </xf>
    <xf numFmtId="166" fontId="11" fillId="3" borderId="3" xfId="1" applyNumberFormat="1" applyFont="1" applyFill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6" fontId="5" fillId="0" borderId="3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vertical="center"/>
    </xf>
    <xf numFmtId="166" fontId="7" fillId="0" borderId="3" xfId="0" applyNumberFormat="1" applyFont="1" applyBorder="1" applyAlignment="1">
      <alignment vertical="center"/>
    </xf>
    <xf numFmtId="166" fontId="6" fillId="0" borderId="3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vertical="center" wrapText="1"/>
    </xf>
    <xf numFmtId="166" fontId="11" fillId="3" borderId="3" xfId="1" applyNumberFormat="1" applyFont="1" applyFill="1" applyBorder="1" applyAlignment="1">
      <alignment horizontal="right" vertical="center" wrapText="1"/>
    </xf>
    <xf numFmtId="166" fontId="11" fillId="3" borderId="0" xfId="1" applyNumberFormat="1" applyFont="1" applyFill="1" applyBorder="1" applyAlignment="1">
      <alignment horizontal="right" vertical="center" wrapText="1"/>
    </xf>
    <xf numFmtId="166" fontId="11" fillId="3" borderId="0" xfId="0" applyNumberFormat="1" applyFont="1" applyFill="1" applyAlignment="1">
      <alignment horizontal="right" vertical="center"/>
    </xf>
    <xf numFmtId="166" fontId="11" fillId="3" borderId="0" xfId="1" applyNumberFormat="1" applyFont="1" applyFill="1" applyAlignment="1">
      <alignment horizontal="right" vertical="center" wrapText="1"/>
    </xf>
    <xf numFmtId="168" fontId="11" fillId="3" borderId="0" xfId="1" applyNumberFormat="1" applyFont="1" applyFill="1" applyAlignment="1">
      <alignment horizontal="center" vertical="center"/>
    </xf>
    <xf numFmtId="166" fontId="4" fillId="2" borderId="5" xfId="2" applyNumberFormat="1" applyFont="1" applyFill="1" applyBorder="1" applyAlignment="1">
      <alignment horizontal="left"/>
    </xf>
    <xf numFmtId="168" fontId="5" fillId="2" borderId="3" xfId="0" applyNumberFormat="1" applyFont="1" applyFill="1" applyBorder="1" applyAlignment="1">
      <alignment horizontal="left" vertical="center"/>
    </xf>
    <xf numFmtId="168" fontId="5" fillId="2" borderId="3" xfId="0" applyNumberFormat="1" applyFont="1" applyFill="1" applyBorder="1" applyAlignment="1">
      <alignment vertical="center"/>
    </xf>
    <xf numFmtId="168" fontId="5" fillId="2" borderId="3" xfId="0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left" vertical="center"/>
    </xf>
    <xf numFmtId="168" fontId="5" fillId="2" borderId="0" xfId="0" applyNumberFormat="1" applyFont="1" applyFill="1" applyAlignment="1">
      <alignment vertical="center"/>
    </xf>
    <xf numFmtId="168" fontId="5" fillId="2" borderId="0" xfId="0" applyNumberFormat="1" applyFont="1" applyFill="1" applyAlignment="1">
      <alignment horizontal="right" vertical="center"/>
    </xf>
    <xf numFmtId="168" fontId="5" fillId="0" borderId="3" xfId="0" applyNumberFormat="1" applyFont="1" applyFill="1" applyBorder="1" applyAlignment="1">
      <alignment horizontal="left" vertical="center"/>
    </xf>
    <xf numFmtId="168" fontId="5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horizontal="right" vertical="center"/>
    </xf>
    <xf numFmtId="168" fontId="5" fillId="0" borderId="2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Alignment="1">
      <alignment horizontal="left" vertical="center"/>
    </xf>
    <xf numFmtId="168" fontId="5" fillId="0" borderId="0" xfId="0" applyNumberFormat="1" applyFont="1" applyFill="1" applyAlignment="1">
      <alignment vertical="center"/>
    </xf>
    <xf numFmtId="168" fontId="5" fillId="0" borderId="0" xfId="1" applyNumberFormat="1" applyFont="1" applyFill="1" applyAlignment="1">
      <alignment horizontal="right" vertical="center"/>
    </xf>
    <xf numFmtId="168" fontId="5" fillId="0" borderId="0" xfId="1" applyNumberFormat="1" applyFont="1" applyFill="1" applyAlignment="1">
      <alignment vertical="center"/>
    </xf>
    <xf numFmtId="168" fontId="5" fillId="0" borderId="0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center" vertical="center"/>
    </xf>
    <xf numFmtId="168" fontId="5" fillId="0" borderId="0" xfId="1" applyNumberFormat="1" applyFont="1" applyFill="1" applyAlignment="1">
      <alignment horizontal="left" vertical="center"/>
    </xf>
    <xf numFmtId="168" fontId="5" fillId="0" borderId="3" xfId="1" applyNumberFormat="1" applyFont="1" applyFill="1" applyBorder="1" applyAlignment="1">
      <alignment horizontal="right" vertical="center"/>
    </xf>
    <xf numFmtId="168" fontId="5" fillId="0" borderId="3" xfId="1" applyNumberFormat="1" applyFont="1" applyFill="1" applyBorder="1" applyAlignment="1">
      <alignment vertical="center"/>
    </xf>
    <xf numFmtId="168" fontId="5" fillId="0" borderId="3" xfId="1" applyNumberFormat="1" applyFont="1" applyFill="1" applyBorder="1" applyAlignment="1">
      <alignment horizontal="center" vertical="center"/>
    </xf>
    <xf numFmtId="168" fontId="5" fillId="0" borderId="3" xfId="1" applyNumberFormat="1" applyFont="1" applyFill="1" applyBorder="1" applyAlignment="1">
      <alignment horizontal="left" vertical="center"/>
    </xf>
    <xf numFmtId="168" fontId="5" fillId="0" borderId="1" xfId="0" applyNumberFormat="1" applyFont="1" applyFill="1" applyBorder="1" applyAlignment="1">
      <alignment horizontal="left" vertical="center"/>
    </xf>
    <xf numFmtId="168" fontId="5" fillId="0" borderId="1" xfId="0" applyNumberFormat="1" applyFont="1" applyFill="1" applyBorder="1" applyAlignment="1">
      <alignment vertical="center"/>
    </xf>
    <xf numFmtId="168" fontId="5" fillId="0" borderId="1" xfId="1" applyNumberFormat="1" applyFont="1" applyFill="1" applyBorder="1" applyAlignment="1">
      <alignment horizontal="right" vertical="center"/>
    </xf>
    <xf numFmtId="168" fontId="5" fillId="0" borderId="1" xfId="1" applyNumberFormat="1" applyFont="1" applyFill="1" applyBorder="1" applyAlignment="1">
      <alignment vertical="center"/>
    </xf>
    <xf numFmtId="168" fontId="5" fillId="0" borderId="1" xfId="1" applyNumberFormat="1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/>
    <xf numFmtId="165" fontId="6" fillId="0" borderId="3" xfId="1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Border="1" applyAlignment="1">
      <alignment horizontal="right" vertical="center" wrapText="1"/>
    </xf>
    <xf numFmtId="168" fontId="4" fillId="0" borderId="3" xfId="0" applyNumberFormat="1" applyFont="1" applyBorder="1" applyAlignment="1">
      <alignment horizontal="right" vertical="center" wrapText="1"/>
    </xf>
    <xf numFmtId="168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justify" vertical="justify" wrapText="1"/>
    </xf>
    <xf numFmtId="0" fontId="9" fillId="2" borderId="3" xfId="0" applyFont="1" applyFill="1" applyBorder="1" applyAlignment="1">
      <alignment horizontal="justify" vertical="justify" wrapText="1"/>
    </xf>
  </cellXfs>
  <cellStyles count="3">
    <cellStyle name="Обычный" xfId="0" builtinId="0"/>
    <cellStyle name="Финансовый" xfId="1" builtinId="3"/>
    <cellStyle name="Финансов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workbookViewId="0">
      <selection activeCell="F15" sqref="F15"/>
    </sheetView>
  </sheetViews>
  <sheetFormatPr defaultRowHeight="15" x14ac:dyDescent="0.25"/>
  <cols>
    <col min="1" max="1" width="45.85546875" customWidth="1"/>
    <col min="2" max="2" width="12.5703125" customWidth="1"/>
    <col min="3" max="3" width="11.7109375" customWidth="1"/>
    <col min="4" max="4" width="13.7109375" customWidth="1"/>
    <col min="5" max="5" width="12.5703125" customWidth="1"/>
  </cols>
  <sheetData>
    <row r="1" spans="1:4" ht="24.75" customHeight="1" x14ac:dyDescent="0.25">
      <c r="A1" s="119" t="s">
        <v>127</v>
      </c>
      <c r="B1" s="119"/>
      <c r="C1" s="119"/>
      <c r="D1" s="119"/>
    </row>
    <row r="2" spans="1:4" ht="60" customHeight="1" x14ac:dyDescent="0.25">
      <c r="A2" s="119" t="s">
        <v>129</v>
      </c>
      <c r="B2" s="119"/>
      <c r="C2" s="119"/>
      <c r="D2" s="119"/>
    </row>
    <row r="4" spans="1:4" ht="15.75" customHeight="1" x14ac:dyDescent="0.25">
      <c r="A4" s="120"/>
      <c r="B4" s="122" t="s">
        <v>123</v>
      </c>
      <c r="C4" s="124" t="s">
        <v>141</v>
      </c>
      <c r="D4" s="124" t="s">
        <v>128</v>
      </c>
    </row>
    <row r="5" spans="1:4" ht="15.75" thickBot="1" x14ac:dyDescent="0.3">
      <c r="A5" s="121"/>
      <c r="B5" s="123"/>
      <c r="C5" s="126"/>
      <c r="D5" s="125"/>
    </row>
    <row r="6" spans="1:4" x14ac:dyDescent="0.25">
      <c r="A6" s="30" t="s">
        <v>1</v>
      </c>
      <c r="B6" s="11"/>
      <c r="C6" s="11"/>
      <c r="D6" s="11"/>
    </row>
    <row r="7" spans="1:4" ht="14.45" customHeight="1" x14ac:dyDescent="0.25">
      <c r="A7" s="31" t="s">
        <v>2</v>
      </c>
      <c r="B7" s="32">
        <v>5</v>
      </c>
      <c r="C7" s="107">
        <v>11039</v>
      </c>
      <c r="D7" s="107">
        <v>21627</v>
      </c>
    </row>
    <row r="8" spans="1:4" ht="31.5" x14ac:dyDescent="0.25">
      <c r="A8" s="31" t="s">
        <v>19</v>
      </c>
      <c r="B8" s="32">
        <v>6</v>
      </c>
      <c r="C8" s="107">
        <v>15508</v>
      </c>
      <c r="D8" s="107">
        <v>12125</v>
      </c>
    </row>
    <row r="9" spans="1:4" ht="21" x14ac:dyDescent="0.25">
      <c r="A9" s="31" t="s">
        <v>3</v>
      </c>
      <c r="B9" s="32">
        <v>6</v>
      </c>
      <c r="C9" s="107">
        <v>1033</v>
      </c>
      <c r="D9" s="107">
        <v>857</v>
      </c>
    </row>
    <row r="10" spans="1:4" x14ac:dyDescent="0.25">
      <c r="A10" s="31" t="s">
        <v>4</v>
      </c>
      <c r="B10" s="32">
        <v>7</v>
      </c>
      <c r="C10" s="107">
        <v>118920</v>
      </c>
      <c r="D10" s="107">
        <v>103973</v>
      </c>
    </row>
    <row r="11" spans="1:4" x14ac:dyDescent="0.25">
      <c r="A11" s="31" t="s">
        <v>20</v>
      </c>
      <c r="B11" s="32">
        <v>8</v>
      </c>
      <c r="C11" s="107">
        <v>73121</v>
      </c>
      <c r="D11" s="107">
        <v>74207</v>
      </c>
    </row>
    <row r="12" spans="1:4" x14ac:dyDescent="0.25">
      <c r="A12" s="31" t="s">
        <v>5</v>
      </c>
      <c r="B12" s="11"/>
      <c r="C12" s="107">
        <v>28363</v>
      </c>
      <c r="D12" s="107">
        <v>22033</v>
      </c>
    </row>
    <row r="13" spans="1:4" x14ac:dyDescent="0.25">
      <c r="A13" s="31" t="s">
        <v>21</v>
      </c>
      <c r="B13" s="11"/>
      <c r="C13" s="107">
        <v>6501</v>
      </c>
      <c r="D13" s="107">
        <v>8362</v>
      </c>
    </row>
    <row r="14" spans="1:4" x14ac:dyDescent="0.25">
      <c r="A14" s="31" t="s">
        <v>22</v>
      </c>
      <c r="B14" s="32">
        <v>9</v>
      </c>
      <c r="C14" s="107">
        <v>276275</v>
      </c>
      <c r="D14" s="107">
        <v>189772</v>
      </c>
    </row>
    <row r="15" spans="1:4" x14ac:dyDescent="0.25">
      <c r="A15" s="31" t="s">
        <v>23</v>
      </c>
      <c r="B15" s="32">
        <v>10</v>
      </c>
      <c r="C15" s="107">
        <v>40816</v>
      </c>
      <c r="D15" s="107">
        <v>40313</v>
      </c>
    </row>
    <row r="16" spans="1:4" ht="15.75" thickBot="1" x14ac:dyDescent="0.3">
      <c r="A16" s="33" t="s">
        <v>6</v>
      </c>
      <c r="B16" s="34">
        <v>14</v>
      </c>
      <c r="C16" s="108">
        <v>11813</v>
      </c>
      <c r="D16" s="108">
        <v>25296</v>
      </c>
    </row>
    <row r="17" spans="1:11" ht="15.75" thickBot="1" x14ac:dyDescent="0.3">
      <c r="A17" s="36" t="s">
        <v>24</v>
      </c>
      <c r="B17" s="37"/>
      <c r="C17" s="109">
        <f>SUM(C7:C16)</f>
        <v>583389</v>
      </c>
      <c r="D17" s="109">
        <f>SUM(D7:D16)</f>
        <v>498565</v>
      </c>
    </row>
    <row r="18" spans="1:11" ht="15.75" thickTop="1" x14ac:dyDescent="0.25">
      <c r="A18" s="30" t="s">
        <v>7</v>
      </c>
      <c r="B18" s="11"/>
      <c r="C18" s="11"/>
      <c r="D18" s="11"/>
    </row>
    <row r="19" spans="1:11" x14ac:dyDescent="0.25">
      <c r="A19" s="31" t="s">
        <v>25</v>
      </c>
      <c r="B19" s="32">
        <v>11</v>
      </c>
      <c r="C19" s="107">
        <v>17820</v>
      </c>
      <c r="D19" s="107">
        <v>14312</v>
      </c>
    </row>
    <row r="20" spans="1:11" x14ac:dyDescent="0.25">
      <c r="A20" s="31" t="s">
        <v>8</v>
      </c>
      <c r="B20" s="11"/>
      <c r="C20" s="107">
        <v>28</v>
      </c>
      <c r="D20" s="107">
        <v>28</v>
      </c>
    </row>
    <row r="21" spans="1:11" x14ac:dyDescent="0.25">
      <c r="A21" s="31" t="s">
        <v>26</v>
      </c>
      <c r="B21" s="11"/>
      <c r="C21" s="107">
        <v>12653</v>
      </c>
      <c r="D21" s="107">
        <v>4589</v>
      </c>
    </row>
    <row r="22" spans="1:11" x14ac:dyDescent="0.25">
      <c r="A22" s="31" t="s">
        <v>9</v>
      </c>
      <c r="B22" s="32">
        <v>12</v>
      </c>
      <c r="C22" s="107">
        <v>51179</v>
      </c>
      <c r="D22" s="107">
        <v>44464</v>
      </c>
    </row>
    <row r="23" spans="1:11" x14ac:dyDescent="0.25">
      <c r="A23" s="31" t="s">
        <v>10</v>
      </c>
      <c r="B23" s="32">
        <v>13</v>
      </c>
      <c r="C23" s="107">
        <v>68439</v>
      </c>
      <c r="D23" s="107">
        <v>73163</v>
      </c>
    </row>
    <row r="24" spans="1:11" x14ac:dyDescent="0.25">
      <c r="A24" s="31" t="s">
        <v>11</v>
      </c>
      <c r="B24" s="11"/>
      <c r="C24" s="107">
        <v>425</v>
      </c>
      <c r="D24" s="107">
        <v>298</v>
      </c>
    </row>
    <row r="25" spans="1:11" ht="21" x14ac:dyDescent="0.25">
      <c r="A25" s="31" t="s">
        <v>27</v>
      </c>
      <c r="B25" s="11"/>
      <c r="C25" s="107">
        <v>1</v>
      </c>
      <c r="D25" s="107">
        <v>8</v>
      </c>
    </row>
    <row r="26" spans="1:11" ht="15.75" thickBot="1" x14ac:dyDescent="0.3">
      <c r="A26" s="33" t="s">
        <v>12</v>
      </c>
      <c r="B26" s="34">
        <v>14</v>
      </c>
      <c r="C26" s="108">
        <v>7508</v>
      </c>
      <c r="D26" s="108">
        <v>10588</v>
      </c>
    </row>
    <row r="27" spans="1:11" ht="15.75" thickBot="1" x14ac:dyDescent="0.3">
      <c r="A27" s="36" t="s">
        <v>28</v>
      </c>
      <c r="B27" s="37"/>
      <c r="C27" s="109">
        <f>SUM(C19:C26)</f>
        <v>158053</v>
      </c>
      <c r="D27" s="109">
        <f>SUM(D19:D26)</f>
        <v>147450</v>
      </c>
    </row>
    <row r="28" spans="1:11" ht="15.75" thickTop="1" x14ac:dyDescent="0.25">
      <c r="A28" s="30" t="s">
        <v>13</v>
      </c>
      <c r="B28" s="11"/>
      <c r="C28" s="11"/>
      <c r="D28" s="11"/>
    </row>
    <row r="29" spans="1:11" x14ac:dyDescent="0.25">
      <c r="A29" s="31" t="s">
        <v>29</v>
      </c>
      <c r="B29" s="11"/>
      <c r="C29" s="107">
        <v>107714</v>
      </c>
      <c r="D29" s="107">
        <v>107714</v>
      </c>
    </row>
    <row r="30" spans="1:11" x14ac:dyDescent="0.25">
      <c r="A30" s="31" t="s">
        <v>30</v>
      </c>
      <c r="B30" s="11"/>
      <c r="C30" s="107">
        <v>-3576</v>
      </c>
      <c r="D30" s="107">
        <v>-3576</v>
      </c>
    </row>
    <row r="31" spans="1:11" ht="31.5" x14ac:dyDescent="0.25">
      <c r="A31" s="31" t="s">
        <v>31</v>
      </c>
      <c r="B31" s="11"/>
      <c r="C31" s="107">
        <v>-35</v>
      </c>
      <c r="D31" s="107">
        <v>-14</v>
      </c>
    </row>
    <row r="32" spans="1:11" x14ac:dyDescent="0.25">
      <c r="A32" s="31" t="s">
        <v>32</v>
      </c>
      <c r="B32" s="11"/>
      <c r="C32" s="107">
        <v>11890</v>
      </c>
      <c r="D32" s="107">
        <v>4992</v>
      </c>
      <c r="K32" s="110"/>
    </row>
    <row r="33" spans="1:11" x14ac:dyDescent="0.25">
      <c r="A33" s="31" t="s">
        <v>15</v>
      </c>
      <c r="B33" s="11"/>
      <c r="C33" s="107">
        <v>35</v>
      </c>
      <c r="D33" s="107">
        <v>38</v>
      </c>
      <c r="K33" s="111"/>
    </row>
    <row r="34" spans="1:11" ht="15.75" thickBot="1" x14ac:dyDescent="0.3">
      <c r="A34" s="33" t="s">
        <v>16</v>
      </c>
      <c r="B34" s="34"/>
      <c r="C34" s="60">
        <v>18497.140339755872</v>
      </c>
      <c r="D34" s="108">
        <v>-7.79</v>
      </c>
    </row>
    <row r="35" spans="1:11" x14ac:dyDescent="0.25">
      <c r="A35" s="30" t="s">
        <v>17</v>
      </c>
      <c r="B35" s="11"/>
      <c r="C35" s="29"/>
      <c r="D35" s="11"/>
    </row>
    <row r="36" spans="1:11" x14ac:dyDescent="0.25">
      <c r="A36" s="31" t="s">
        <v>33</v>
      </c>
      <c r="B36" s="11"/>
      <c r="C36" s="107">
        <v>134525.14033975586</v>
      </c>
      <c r="D36" s="107">
        <v>101364</v>
      </c>
    </row>
    <row r="37" spans="1:11" ht="15.75" thickBot="1" x14ac:dyDescent="0.3">
      <c r="A37" s="33" t="s">
        <v>34</v>
      </c>
      <c r="B37" s="34"/>
      <c r="C37" s="108">
        <v>290810.85966024414</v>
      </c>
      <c r="D37" s="108">
        <v>249751</v>
      </c>
    </row>
    <row r="38" spans="1:11" ht="15.75" thickBot="1" x14ac:dyDescent="0.3">
      <c r="A38" s="40" t="s">
        <v>35</v>
      </c>
      <c r="B38" s="34"/>
      <c r="C38" s="112">
        <f>SUM(C36:C37)</f>
        <v>425336</v>
      </c>
      <c r="D38" s="112">
        <f>SUM(D36:D37)</f>
        <v>351115</v>
      </c>
    </row>
    <row r="39" spans="1:11" ht="15.75" thickBot="1" x14ac:dyDescent="0.3">
      <c r="A39" s="36" t="s">
        <v>36</v>
      </c>
      <c r="B39" s="37"/>
      <c r="C39" s="113">
        <f>C27+C38</f>
        <v>583389</v>
      </c>
      <c r="D39" s="113">
        <f>D27+D38</f>
        <v>498565</v>
      </c>
    </row>
    <row r="40" spans="1:11" ht="15.75" thickTop="1" x14ac:dyDescent="0.25"/>
  </sheetData>
  <mergeCells count="6">
    <mergeCell ref="A1:D1"/>
    <mergeCell ref="A4:A5"/>
    <mergeCell ref="B4:B5"/>
    <mergeCell ref="D4:D5"/>
    <mergeCell ref="A2:D2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abSelected="1" workbookViewId="0">
      <selection activeCell="A4" sqref="A4"/>
    </sheetView>
  </sheetViews>
  <sheetFormatPr defaultRowHeight="15" x14ac:dyDescent="0.25"/>
  <cols>
    <col min="1" max="1" width="47.85546875" customWidth="1"/>
    <col min="2" max="2" width="12.28515625" customWidth="1"/>
    <col min="3" max="3" width="14" customWidth="1"/>
    <col min="4" max="4" width="14.42578125" customWidth="1"/>
    <col min="7" max="7" width="37.42578125" customWidth="1"/>
  </cols>
  <sheetData>
    <row r="1" spans="1:4" ht="24" customHeight="1" x14ac:dyDescent="0.25">
      <c r="A1" s="119" t="s">
        <v>127</v>
      </c>
      <c r="B1" s="119"/>
      <c r="C1" s="119"/>
      <c r="D1" s="119"/>
    </row>
    <row r="2" spans="1:4" ht="75" customHeight="1" x14ac:dyDescent="0.25">
      <c r="A2" s="119" t="s">
        <v>130</v>
      </c>
      <c r="B2" s="119"/>
      <c r="C2" s="119"/>
      <c r="D2" s="119"/>
    </row>
    <row r="4" spans="1:4" x14ac:dyDescent="0.25">
      <c r="A4" s="41"/>
      <c r="B4" s="57" t="s">
        <v>124</v>
      </c>
      <c r="C4" s="12" t="s">
        <v>131</v>
      </c>
      <c r="D4" s="12" t="s">
        <v>131</v>
      </c>
    </row>
    <row r="5" spans="1:4" ht="15.75" thickBot="1" x14ac:dyDescent="0.3">
      <c r="A5" s="42"/>
      <c r="B5" s="58"/>
      <c r="C5" s="13" t="s">
        <v>18</v>
      </c>
      <c r="D5" s="13" t="s">
        <v>0</v>
      </c>
    </row>
    <row r="6" spans="1:4" x14ac:dyDescent="0.25">
      <c r="A6" s="30" t="s">
        <v>37</v>
      </c>
      <c r="B6" s="11"/>
      <c r="C6" s="11"/>
      <c r="D6" s="11"/>
    </row>
    <row r="7" spans="1:4" x14ac:dyDescent="0.25">
      <c r="A7" s="31" t="s">
        <v>39</v>
      </c>
      <c r="B7" s="11"/>
      <c r="C7" s="62">
        <v>20789</v>
      </c>
      <c r="D7" s="64">
        <v>18245.283018867925</v>
      </c>
    </row>
    <row r="8" spans="1:4" x14ac:dyDescent="0.25">
      <c r="A8" s="31" t="s">
        <v>40</v>
      </c>
      <c r="B8" s="11"/>
      <c r="C8" s="62">
        <v>-10679</v>
      </c>
      <c r="D8" s="64">
        <v>-8575.2830188679254</v>
      </c>
    </row>
    <row r="9" spans="1:4" x14ac:dyDescent="0.25">
      <c r="A9" s="31" t="s">
        <v>38</v>
      </c>
      <c r="B9" s="11"/>
      <c r="C9" s="62">
        <v>12919</v>
      </c>
      <c r="D9" s="64">
        <v>2883</v>
      </c>
    </row>
    <row r="10" spans="1:4" x14ac:dyDescent="0.25">
      <c r="A10" s="31" t="s">
        <v>41</v>
      </c>
      <c r="B10" s="11"/>
      <c r="C10" s="62">
        <v>-6359</v>
      </c>
      <c r="D10" s="64">
        <v>-2347</v>
      </c>
    </row>
    <row r="11" spans="1:4" x14ac:dyDescent="0.25">
      <c r="A11" s="31" t="s">
        <v>42</v>
      </c>
      <c r="B11" s="11"/>
      <c r="C11" s="62">
        <v>-269</v>
      </c>
      <c r="D11" s="64">
        <v>1753</v>
      </c>
    </row>
    <row r="12" spans="1:4" x14ac:dyDescent="0.25">
      <c r="A12" s="31" t="s">
        <v>134</v>
      </c>
      <c r="B12" s="59"/>
      <c r="C12" s="62">
        <f>28262+2165</f>
        <v>30427</v>
      </c>
      <c r="D12" s="64">
        <v>0</v>
      </c>
    </row>
    <row r="13" spans="1:4" x14ac:dyDescent="0.25">
      <c r="A13" s="31" t="s">
        <v>43</v>
      </c>
      <c r="B13" s="32">
        <v>15</v>
      </c>
      <c r="C13" s="62">
        <v>-13282</v>
      </c>
      <c r="D13" s="64">
        <v>-8066</v>
      </c>
    </row>
    <row r="14" spans="1:4" x14ac:dyDescent="0.25">
      <c r="A14" s="31" t="s">
        <v>44</v>
      </c>
      <c r="B14" s="11"/>
      <c r="C14" s="62">
        <v>21624</v>
      </c>
      <c r="D14" s="64">
        <v>3441</v>
      </c>
    </row>
    <row r="15" spans="1:4" x14ac:dyDescent="0.25">
      <c r="A15" s="31" t="s">
        <v>45</v>
      </c>
      <c r="B15" s="11"/>
      <c r="C15" s="62">
        <v>-14719</v>
      </c>
      <c r="D15" s="64">
        <v>-4734</v>
      </c>
    </row>
    <row r="16" spans="1:4" ht="21" x14ac:dyDescent="0.25">
      <c r="A16" s="31" t="s">
        <v>46</v>
      </c>
      <c r="B16" s="11"/>
      <c r="C16" s="62">
        <v>-2038</v>
      </c>
      <c r="D16" s="65">
        <v>-772</v>
      </c>
    </row>
    <row r="17" spans="1:4" ht="15.75" thickBot="1" x14ac:dyDescent="0.3">
      <c r="A17" s="33" t="s">
        <v>47</v>
      </c>
      <c r="B17" s="43"/>
      <c r="C17" s="63">
        <v>-179</v>
      </c>
      <c r="D17" s="66">
        <v>-7587</v>
      </c>
    </row>
    <row r="18" spans="1:4" x14ac:dyDescent="0.25">
      <c r="A18" s="30" t="s">
        <v>48</v>
      </c>
      <c r="B18" s="11"/>
      <c r="C18" s="67">
        <f>SUM(C7:C17)</f>
        <v>38234</v>
      </c>
      <c r="D18" s="67">
        <f>SUM(D7:D17)</f>
        <v>-5759</v>
      </c>
    </row>
    <row r="19" spans="1:4" ht="15.75" thickBot="1" x14ac:dyDescent="0.3">
      <c r="A19" s="33" t="s">
        <v>49</v>
      </c>
      <c r="B19" s="43"/>
      <c r="C19" s="68">
        <v>2</v>
      </c>
      <c r="D19" s="66">
        <v>2887</v>
      </c>
    </row>
    <row r="20" spans="1:4" ht="21" x14ac:dyDescent="0.25">
      <c r="A20" s="30" t="s">
        <v>50</v>
      </c>
      <c r="B20" s="11"/>
      <c r="C20" s="64">
        <v>38236.338451350006</v>
      </c>
      <c r="D20" s="64">
        <v>-2872</v>
      </c>
    </row>
    <row r="21" spans="1:4" ht="15.75" thickBot="1" x14ac:dyDescent="0.3">
      <c r="A21" s="33" t="s">
        <v>51</v>
      </c>
      <c r="B21" s="43"/>
      <c r="C21" s="70"/>
      <c r="D21" s="66"/>
    </row>
    <row r="22" spans="1:4" ht="15.75" thickBot="1" x14ac:dyDescent="0.3">
      <c r="A22" s="40" t="s">
        <v>52</v>
      </c>
      <c r="B22" s="34"/>
      <c r="C22" s="71">
        <f>SUM(C20:C21)</f>
        <v>38236.338451350006</v>
      </c>
      <c r="D22" s="71">
        <f>SUM(D20:D21)</f>
        <v>-2872</v>
      </c>
    </row>
    <row r="23" spans="1:4" x14ac:dyDescent="0.25">
      <c r="A23" s="31" t="s">
        <v>53</v>
      </c>
      <c r="B23" s="11"/>
      <c r="C23" s="69"/>
      <c r="D23" s="64"/>
    </row>
    <row r="24" spans="1:4" x14ac:dyDescent="0.25">
      <c r="A24" s="31" t="s">
        <v>54</v>
      </c>
      <c r="B24" s="11"/>
      <c r="C24" s="62">
        <v>26287.140339755872</v>
      </c>
      <c r="D24" s="64">
        <v>-7348</v>
      </c>
    </row>
    <row r="25" spans="1:4" ht="15.75" thickBot="1" x14ac:dyDescent="0.3">
      <c r="A25" s="33" t="s">
        <v>55</v>
      </c>
      <c r="B25" s="34"/>
      <c r="C25" s="63">
        <v>11948.859660244128</v>
      </c>
      <c r="D25" s="66">
        <v>4476</v>
      </c>
    </row>
    <row r="26" spans="1:4" ht="15.75" thickBot="1" x14ac:dyDescent="0.3">
      <c r="A26" s="40" t="s">
        <v>52</v>
      </c>
      <c r="B26" s="34"/>
      <c r="C26" s="71">
        <f>SUM(C24:C25)</f>
        <v>38236</v>
      </c>
      <c r="D26" s="71">
        <f>SUM(D24:D25)</f>
        <v>-2872</v>
      </c>
    </row>
    <row r="27" spans="1:4" x14ac:dyDescent="0.25">
      <c r="C27" s="55"/>
      <c r="D27" s="55"/>
    </row>
    <row r="28" spans="1:4" x14ac:dyDescent="0.25">
      <c r="C28" s="55"/>
      <c r="D28" s="55"/>
    </row>
    <row r="29" spans="1:4" x14ac:dyDescent="0.25">
      <c r="A29" s="120"/>
      <c r="B29" s="44" t="s">
        <v>108</v>
      </c>
      <c r="C29" s="72" t="s">
        <v>131</v>
      </c>
      <c r="D29" s="72" t="s">
        <v>131</v>
      </c>
    </row>
    <row r="30" spans="1:4" ht="15.75" thickBot="1" x14ac:dyDescent="0.3">
      <c r="A30" s="121"/>
      <c r="B30" s="43"/>
      <c r="C30" s="71" t="s">
        <v>18</v>
      </c>
      <c r="D30" s="71" t="s">
        <v>0</v>
      </c>
    </row>
    <row r="31" spans="1:4" x14ac:dyDescent="0.25">
      <c r="A31" s="11"/>
      <c r="B31" s="11"/>
      <c r="C31" s="73"/>
      <c r="D31" s="69"/>
    </row>
    <row r="32" spans="1:4" ht="15.75" thickBot="1" x14ac:dyDescent="0.3">
      <c r="A32" s="45" t="s">
        <v>52</v>
      </c>
      <c r="B32" s="13"/>
      <c r="C32" s="74">
        <v>38236</v>
      </c>
      <c r="D32" s="66">
        <v>-2872</v>
      </c>
    </row>
    <row r="33" spans="1:4" ht="31.5" x14ac:dyDescent="0.25">
      <c r="A33" s="46" t="s">
        <v>56</v>
      </c>
      <c r="B33" s="11"/>
      <c r="C33" s="73"/>
      <c r="D33" s="69"/>
    </row>
    <row r="34" spans="1:4" ht="42" x14ac:dyDescent="0.25">
      <c r="A34" s="31" t="s">
        <v>57</v>
      </c>
      <c r="B34" s="11"/>
      <c r="C34" s="75">
        <v>-21</v>
      </c>
      <c r="D34" s="76">
        <v>33</v>
      </c>
    </row>
    <row r="35" spans="1:4" ht="42" x14ac:dyDescent="0.25">
      <c r="A35" s="31" t="s">
        <v>58</v>
      </c>
      <c r="B35" s="11"/>
      <c r="C35" s="77"/>
      <c r="D35" s="76"/>
    </row>
    <row r="36" spans="1:4" ht="21.75" thickBot="1" x14ac:dyDescent="0.3">
      <c r="A36" s="31" t="s">
        <v>132</v>
      </c>
      <c r="B36" s="11"/>
      <c r="C36" s="74">
        <v>36009.441238916719</v>
      </c>
      <c r="D36" s="66">
        <v>1825</v>
      </c>
    </row>
    <row r="37" spans="1:4" ht="15.75" thickBot="1" x14ac:dyDescent="0.3">
      <c r="A37" s="47"/>
      <c r="B37" s="48"/>
      <c r="C37" s="74"/>
      <c r="D37" s="66"/>
    </row>
    <row r="38" spans="1:4" ht="31.5" x14ac:dyDescent="0.25">
      <c r="A38" s="46" t="s">
        <v>60</v>
      </c>
      <c r="B38" s="11"/>
      <c r="C38" s="77"/>
      <c r="D38" s="64"/>
    </row>
    <row r="39" spans="1:4" ht="31.5" x14ac:dyDescent="0.25">
      <c r="A39" s="46" t="s">
        <v>133</v>
      </c>
      <c r="B39" s="11"/>
      <c r="C39" s="77"/>
      <c r="D39" s="64">
        <v>-135</v>
      </c>
    </row>
    <row r="40" spans="1:4" x14ac:dyDescent="0.25">
      <c r="A40" s="46" t="s">
        <v>59</v>
      </c>
      <c r="B40" s="59"/>
      <c r="C40" s="77">
        <v>-3</v>
      </c>
      <c r="D40" s="64">
        <v>2711</v>
      </c>
    </row>
    <row r="41" spans="1:4" ht="15.75" thickBot="1" x14ac:dyDescent="0.3">
      <c r="A41" s="33"/>
      <c r="B41" s="13"/>
      <c r="C41" s="74"/>
      <c r="D41" s="66"/>
    </row>
    <row r="42" spans="1:4" ht="15.75" thickBot="1" x14ac:dyDescent="0.3">
      <c r="A42" s="40" t="s">
        <v>61</v>
      </c>
      <c r="B42" s="13"/>
      <c r="C42" s="74">
        <f>C34+C36+C40</f>
        <v>35985.441238916719</v>
      </c>
      <c r="D42" s="74">
        <f>D34+D36+D40+D39</f>
        <v>4434</v>
      </c>
    </row>
    <row r="43" spans="1:4" ht="15.75" thickBot="1" x14ac:dyDescent="0.3">
      <c r="A43" s="40" t="s">
        <v>62</v>
      </c>
      <c r="B43" s="13"/>
      <c r="C43" s="74">
        <f>C42+C32</f>
        <v>74221.441238916712</v>
      </c>
      <c r="D43" s="74">
        <f>D42+D32</f>
        <v>1562</v>
      </c>
    </row>
    <row r="44" spans="1:4" x14ac:dyDescent="0.25">
      <c r="A44" s="11"/>
      <c r="B44" s="11"/>
      <c r="C44" s="53"/>
      <c r="D44" s="61"/>
    </row>
    <row r="45" spans="1:4" x14ac:dyDescent="0.25">
      <c r="A45" s="49" t="s">
        <v>53</v>
      </c>
      <c r="B45" s="11"/>
      <c r="C45" s="53"/>
      <c r="D45" s="61"/>
    </row>
    <row r="46" spans="1:4" x14ac:dyDescent="0.25">
      <c r="A46" s="49" t="s">
        <v>54</v>
      </c>
      <c r="B46" s="11"/>
      <c r="C46" s="53">
        <v>33161.140339755875</v>
      </c>
      <c r="D46" s="78">
        <v>-6063</v>
      </c>
    </row>
    <row r="47" spans="1:4" ht="15.75" thickBot="1" x14ac:dyDescent="0.3">
      <c r="A47" s="50" t="s">
        <v>55</v>
      </c>
      <c r="B47" s="35"/>
      <c r="C47" s="54">
        <v>41060.300899160851</v>
      </c>
      <c r="D47" s="54">
        <v>7625</v>
      </c>
    </row>
    <row r="48" spans="1:4" ht="15.75" thickBot="1" x14ac:dyDescent="0.3">
      <c r="A48" s="51"/>
      <c r="B48" s="38"/>
      <c r="C48" s="39"/>
      <c r="D48" s="52"/>
    </row>
    <row r="49" ht="15.75" thickTop="1" x14ac:dyDescent="0.25"/>
  </sheetData>
  <mergeCells count="3">
    <mergeCell ref="A2:D2"/>
    <mergeCell ref="A1:D1"/>
    <mergeCell ref="A29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zoomScale="98" zoomScaleNormal="98" workbookViewId="0">
      <selection activeCell="A2" sqref="A2:D2"/>
    </sheetView>
  </sheetViews>
  <sheetFormatPr defaultRowHeight="15" x14ac:dyDescent="0.25"/>
  <cols>
    <col min="1" max="1" width="44.28515625" style="10" customWidth="1"/>
    <col min="2" max="2" width="9.42578125" style="10" customWidth="1"/>
    <col min="3" max="3" width="19.140625" style="10" bestFit="1" customWidth="1"/>
    <col min="4" max="4" width="20.5703125" style="10" customWidth="1"/>
    <col min="5" max="5" width="11" customWidth="1"/>
    <col min="6" max="6" width="41.5703125" customWidth="1"/>
    <col min="10" max="10" width="23.5703125" customWidth="1"/>
    <col min="11" max="11" width="15.5703125" customWidth="1"/>
  </cols>
  <sheetData>
    <row r="1" spans="1:4" x14ac:dyDescent="0.25">
      <c r="A1" s="128" t="s">
        <v>127</v>
      </c>
      <c r="B1" s="129"/>
      <c r="C1" s="129"/>
      <c r="D1" s="129"/>
    </row>
    <row r="2" spans="1:4" ht="63" customHeight="1" x14ac:dyDescent="0.25">
      <c r="A2" s="127" t="s">
        <v>135</v>
      </c>
      <c r="B2" s="127"/>
      <c r="C2" s="127"/>
      <c r="D2" s="127"/>
    </row>
    <row r="3" spans="1:4" x14ac:dyDescent="0.25">
      <c r="A3" s="5"/>
      <c r="B3" s="30"/>
      <c r="C3" s="12"/>
      <c r="D3" s="12"/>
    </row>
    <row r="4" spans="1:4" ht="21.75" thickBot="1" x14ac:dyDescent="0.3">
      <c r="A4" s="5"/>
      <c r="B4" s="56" t="s">
        <v>126</v>
      </c>
      <c r="C4" s="114" t="s">
        <v>136</v>
      </c>
      <c r="D4" s="114" t="s">
        <v>137</v>
      </c>
    </row>
    <row r="5" spans="1:4" ht="22.5" x14ac:dyDescent="0.25">
      <c r="A5" s="6" t="s">
        <v>64</v>
      </c>
      <c r="B5" s="6"/>
      <c r="C5" s="7"/>
      <c r="D5" s="7"/>
    </row>
    <row r="6" spans="1:4" x14ac:dyDescent="0.25">
      <c r="A6" s="5" t="s">
        <v>65</v>
      </c>
      <c r="B6" s="5"/>
      <c r="C6" s="14">
        <v>4136.209488653556</v>
      </c>
      <c r="D6" s="14">
        <v>599</v>
      </c>
    </row>
    <row r="7" spans="1:4" x14ac:dyDescent="0.25">
      <c r="A7" s="5" t="s">
        <v>66</v>
      </c>
      <c r="B7" s="5"/>
      <c r="C7" s="14">
        <v>-6041.6099634415641</v>
      </c>
      <c r="D7" s="14">
        <v>-833</v>
      </c>
    </row>
    <row r="8" spans="1:4" ht="22.5" x14ac:dyDescent="0.25">
      <c r="A8" s="5" t="s">
        <v>67</v>
      </c>
      <c r="B8" s="5"/>
      <c r="C8" s="14">
        <v>-244</v>
      </c>
      <c r="D8" s="14">
        <v>-85</v>
      </c>
    </row>
    <row r="9" spans="1:4" x14ac:dyDescent="0.25">
      <c r="A9" s="5" t="s">
        <v>68</v>
      </c>
      <c r="B9" s="5"/>
      <c r="C9" s="14">
        <v>0</v>
      </c>
      <c r="D9" s="14">
        <v>8</v>
      </c>
    </row>
    <row r="10" spans="1:4" ht="22.5" x14ac:dyDescent="0.25">
      <c r="A10" s="5" t="s">
        <v>69</v>
      </c>
      <c r="B10" s="5"/>
      <c r="C10" s="14">
        <v>-2822</v>
      </c>
      <c r="D10" s="14">
        <v>0</v>
      </c>
    </row>
    <row r="11" spans="1:4" x14ac:dyDescent="0.25">
      <c r="A11" s="5" t="s">
        <v>70</v>
      </c>
      <c r="B11" s="5"/>
      <c r="C11" s="14">
        <v>575</v>
      </c>
      <c r="D11" s="14">
        <v>380</v>
      </c>
    </row>
    <row r="12" spans="1:4" x14ac:dyDescent="0.25">
      <c r="A12" s="5" t="s">
        <v>71</v>
      </c>
      <c r="B12" s="5"/>
      <c r="C12" s="14">
        <v>0</v>
      </c>
      <c r="D12" s="14">
        <v>-105</v>
      </c>
    </row>
    <row r="13" spans="1:4" x14ac:dyDescent="0.25">
      <c r="A13" s="5" t="s">
        <v>72</v>
      </c>
      <c r="B13" s="5"/>
      <c r="C13" s="14">
        <v>-3778.2103402523999</v>
      </c>
      <c r="D13" s="14">
        <v>-1075</v>
      </c>
    </row>
    <row r="14" spans="1:4" x14ac:dyDescent="0.25">
      <c r="A14" s="5" t="s">
        <v>73</v>
      </c>
      <c r="B14" s="5"/>
      <c r="C14" s="14">
        <v>-8302</v>
      </c>
      <c r="D14" s="14">
        <v>-3211</v>
      </c>
    </row>
    <row r="15" spans="1:4" ht="43.5" x14ac:dyDescent="0.25">
      <c r="A15" s="8" t="s">
        <v>74</v>
      </c>
      <c r="B15" s="8"/>
      <c r="C15" s="79">
        <f>SUM(C6:C14)</f>
        <v>-16476.610815040407</v>
      </c>
      <c r="D15" s="79">
        <f>SUM(D6:D14)</f>
        <v>-4322</v>
      </c>
    </row>
    <row r="16" spans="1:4" ht="33" x14ac:dyDescent="0.25">
      <c r="A16" s="6" t="s">
        <v>75</v>
      </c>
      <c r="B16" s="6"/>
      <c r="C16" s="16"/>
      <c r="D16" s="14"/>
    </row>
    <row r="17" spans="1:5" ht="22.5" x14ac:dyDescent="0.25">
      <c r="A17" s="5" t="s">
        <v>76</v>
      </c>
      <c r="B17" s="5"/>
      <c r="C17" s="14">
        <v>127</v>
      </c>
      <c r="D17" s="14">
        <v>-82</v>
      </c>
    </row>
    <row r="18" spans="1:5" x14ac:dyDescent="0.25">
      <c r="A18" s="5" t="s">
        <v>142</v>
      </c>
      <c r="B18"/>
      <c r="C18" s="14">
        <v>0</v>
      </c>
      <c r="D18" s="14">
        <v>960</v>
      </c>
    </row>
    <row r="19" spans="1:5" ht="22.5" x14ac:dyDescent="0.25">
      <c r="A19" s="5" t="s">
        <v>77</v>
      </c>
      <c r="B19" s="5"/>
      <c r="C19" s="14">
        <v>-317</v>
      </c>
      <c r="D19" s="14">
        <v>-460</v>
      </c>
    </row>
    <row r="20" spans="1:5" x14ac:dyDescent="0.25">
      <c r="A20" s="5" t="s">
        <v>78</v>
      </c>
      <c r="B20" s="5"/>
      <c r="C20" s="14">
        <v>-14947</v>
      </c>
      <c r="D20" s="14">
        <v>9248</v>
      </c>
    </row>
    <row r="21" spans="1:5" ht="22.5" x14ac:dyDescent="0.25">
      <c r="A21" s="5" t="s">
        <v>79</v>
      </c>
      <c r="B21" s="5"/>
      <c r="C21" s="14">
        <v>15344</v>
      </c>
      <c r="D21" s="14">
        <v>-54863</v>
      </c>
    </row>
    <row r="22" spans="1:5" x14ac:dyDescent="0.25">
      <c r="A22" s="5" t="s">
        <v>80</v>
      </c>
      <c r="B22" s="5"/>
      <c r="C22" s="14">
        <v>1086</v>
      </c>
      <c r="D22" s="14">
        <v>0</v>
      </c>
    </row>
    <row r="23" spans="1:5" x14ac:dyDescent="0.25">
      <c r="A23" s="5" t="s">
        <v>81</v>
      </c>
      <c r="B23" s="5"/>
      <c r="C23" s="14">
        <v>-503.48751466682734</v>
      </c>
      <c r="D23" s="14">
        <v>0</v>
      </c>
    </row>
    <row r="24" spans="1:5" x14ac:dyDescent="0.25">
      <c r="A24" s="5" t="s">
        <v>82</v>
      </c>
      <c r="B24" s="5"/>
      <c r="C24" s="14">
        <v>6715</v>
      </c>
      <c r="D24" s="14">
        <v>5092</v>
      </c>
    </row>
    <row r="25" spans="1:5" x14ac:dyDescent="0.25">
      <c r="A25" s="5" t="s">
        <v>83</v>
      </c>
      <c r="B25" s="5"/>
      <c r="C25" s="14">
        <v>8064.4827228171598</v>
      </c>
      <c r="D25" s="14">
        <v>0</v>
      </c>
    </row>
    <row r="26" spans="1:5" ht="22.5" x14ac:dyDescent="0.25">
      <c r="A26" s="5" t="s">
        <v>143</v>
      </c>
      <c r="B26" s="5"/>
      <c r="C26" s="14">
        <v>0</v>
      </c>
      <c r="D26" s="14">
        <v>-19</v>
      </c>
    </row>
    <row r="27" spans="1:5" x14ac:dyDescent="0.25">
      <c r="A27" s="5" t="s">
        <v>84</v>
      </c>
      <c r="B27" s="5"/>
      <c r="C27" s="14">
        <v>-3080.4827228171598</v>
      </c>
      <c r="D27" s="14">
        <v>-615</v>
      </c>
    </row>
    <row r="28" spans="1:5" ht="33" x14ac:dyDescent="0.25">
      <c r="A28" s="8" t="s">
        <v>85</v>
      </c>
      <c r="B28" s="8"/>
      <c r="C28" s="15">
        <f>SUM(C15:C27)</f>
        <v>-3988.0983297072344</v>
      </c>
      <c r="D28" s="15">
        <f t="shared" ref="D28" si="0">SUM(D15:D27)</f>
        <v>-45061</v>
      </c>
      <c r="E28" s="15"/>
    </row>
    <row r="29" spans="1:5" x14ac:dyDescent="0.25">
      <c r="A29" s="5" t="s">
        <v>86</v>
      </c>
      <c r="B29" s="5"/>
      <c r="C29" s="16"/>
      <c r="D29" s="16">
        <v>-129</v>
      </c>
    </row>
    <row r="30" spans="1:5" ht="22.5" x14ac:dyDescent="0.25">
      <c r="A30" s="8" t="s">
        <v>87</v>
      </c>
      <c r="B30" s="8"/>
      <c r="C30" s="15">
        <f>C28+C29</f>
        <v>-3988.0983297072344</v>
      </c>
      <c r="D30" s="15">
        <f>D28+D29</f>
        <v>-45190</v>
      </c>
    </row>
    <row r="31" spans="1:5" ht="22.5" x14ac:dyDescent="0.25">
      <c r="A31" s="6" t="s">
        <v>88</v>
      </c>
      <c r="B31" s="6"/>
      <c r="C31" s="16"/>
      <c r="D31" s="14"/>
    </row>
    <row r="32" spans="1:5" ht="22.5" x14ac:dyDescent="0.25">
      <c r="A32" s="5" t="s">
        <v>89</v>
      </c>
      <c r="B32" s="5"/>
      <c r="C32" s="14">
        <v>-3383</v>
      </c>
      <c r="D32" s="14">
        <v>-15851</v>
      </c>
    </row>
    <row r="33" spans="1:4" ht="22.5" x14ac:dyDescent="0.25">
      <c r="A33" s="5" t="s">
        <v>90</v>
      </c>
      <c r="B33" s="5"/>
      <c r="C33" s="14">
        <v>0</v>
      </c>
      <c r="D33" s="14">
        <v>14213</v>
      </c>
    </row>
    <row r="34" spans="1:4" ht="22.5" x14ac:dyDescent="0.25">
      <c r="A34" s="5" t="s">
        <v>91</v>
      </c>
      <c r="B34" s="5"/>
      <c r="C34" s="14">
        <v>-176</v>
      </c>
      <c r="D34" s="14">
        <v>0</v>
      </c>
    </row>
    <row r="35" spans="1:4" ht="22.5" x14ac:dyDescent="0.25">
      <c r="A35" s="5" t="s">
        <v>91</v>
      </c>
      <c r="B35" s="5"/>
      <c r="C35" s="14">
        <v>0</v>
      </c>
      <c r="D35" s="14">
        <v>0</v>
      </c>
    </row>
    <row r="36" spans="1:4" ht="22.5" x14ac:dyDescent="0.25">
      <c r="A36" s="5" t="s">
        <v>92</v>
      </c>
      <c r="B36" s="5"/>
      <c r="C36" s="14"/>
      <c r="D36" s="14">
        <v>16161</v>
      </c>
    </row>
    <row r="37" spans="1:4" x14ac:dyDescent="0.25">
      <c r="A37" s="5" t="s">
        <v>93</v>
      </c>
      <c r="B37" s="5"/>
      <c r="C37" s="14">
        <v>-3499</v>
      </c>
      <c r="D37" s="14">
        <v>-235</v>
      </c>
    </row>
    <row r="38" spans="1:4" x14ac:dyDescent="0.25">
      <c r="A38" s="5" t="s">
        <v>94</v>
      </c>
      <c r="B38" s="5"/>
      <c r="C38" s="14">
        <v>0</v>
      </c>
      <c r="D38" s="14">
        <v>147</v>
      </c>
    </row>
    <row r="39" spans="1:4" ht="22.5" x14ac:dyDescent="0.25">
      <c r="A39" s="5" t="s">
        <v>95</v>
      </c>
      <c r="B39" s="5"/>
      <c r="C39" s="14">
        <v>0</v>
      </c>
      <c r="D39" s="14">
        <v>11595</v>
      </c>
    </row>
    <row r="40" spans="1:4" ht="22.5" x14ac:dyDescent="0.25">
      <c r="A40" s="8" t="s">
        <v>96</v>
      </c>
      <c r="B40" s="8"/>
      <c r="C40" s="15">
        <f>SUM(C32:C39)</f>
        <v>-7058</v>
      </c>
      <c r="D40" s="15">
        <f>SUM(D32:D39)</f>
        <v>26030</v>
      </c>
    </row>
    <row r="41" spans="1:4" ht="22.5" x14ac:dyDescent="0.25">
      <c r="A41" s="6" t="s">
        <v>97</v>
      </c>
      <c r="B41" s="6"/>
      <c r="C41" s="16"/>
      <c r="D41" s="14"/>
    </row>
    <row r="42" spans="1:4" x14ac:dyDescent="0.25">
      <c r="A42" s="5" t="s">
        <v>144</v>
      </c>
      <c r="B42"/>
      <c r="C42" s="14">
        <v>3390</v>
      </c>
      <c r="D42" s="14"/>
    </row>
    <row r="43" spans="1:4" ht="22.5" x14ac:dyDescent="0.25">
      <c r="A43" s="5" t="s">
        <v>98</v>
      </c>
      <c r="B43" s="5"/>
      <c r="C43" s="14">
        <v>0</v>
      </c>
      <c r="D43" s="14">
        <v>-3691</v>
      </c>
    </row>
    <row r="44" spans="1:4" ht="22.5" x14ac:dyDescent="0.25">
      <c r="A44" s="5" t="s">
        <v>145</v>
      </c>
      <c r="B44" s="5"/>
      <c r="C44" s="14">
        <v>0</v>
      </c>
      <c r="D44" s="14">
        <v>73541</v>
      </c>
    </row>
    <row r="45" spans="1:4" x14ac:dyDescent="0.25">
      <c r="A45" s="5" t="s">
        <v>99</v>
      </c>
      <c r="B45" s="5"/>
      <c r="C45" s="14">
        <v>-3329</v>
      </c>
      <c r="D45" s="14">
        <v>-9475</v>
      </c>
    </row>
    <row r="46" spans="1:4" x14ac:dyDescent="0.25">
      <c r="A46" s="5" t="s">
        <v>100</v>
      </c>
      <c r="B46" s="5"/>
      <c r="C46" s="14">
        <v>0</v>
      </c>
      <c r="D46" s="14">
        <v>214</v>
      </c>
    </row>
    <row r="47" spans="1:4" ht="22.5" x14ac:dyDescent="0.25">
      <c r="A47" s="6" t="s">
        <v>101</v>
      </c>
      <c r="B47" s="6"/>
      <c r="C47" s="16">
        <f>SUM(C42:C46)</f>
        <v>61</v>
      </c>
      <c r="D47" s="16">
        <v>60589</v>
      </c>
    </row>
    <row r="48" spans="1:4" ht="22.5" x14ac:dyDescent="0.25">
      <c r="A48" s="6" t="s">
        <v>102</v>
      </c>
      <c r="B48" s="5"/>
      <c r="C48" s="14">
        <v>397</v>
      </c>
      <c r="D48" s="14">
        <v>-234</v>
      </c>
    </row>
    <row r="49" spans="1:6" ht="22.5" x14ac:dyDescent="0.25">
      <c r="A49" s="8" t="s">
        <v>103</v>
      </c>
      <c r="B49" s="8"/>
      <c r="C49" s="15">
        <f>C30+C40+C47+C48</f>
        <v>-10588.098329707234</v>
      </c>
      <c r="D49" s="15">
        <f>D30+D40+D47+D48</f>
        <v>41195</v>
      </c>
      <c r="E49" s="55"/>
      <c r="F49" s="55"/>
    </row>
    <row r="50" spans="1:6" ht="22.5" x14ac:dyDescent="0.25">
      <c r="A50" s="5" t="s">
        <v>104</v>
      </c>
      <c r="B50" s="5"/>
      <c r="C50" s="16">
        <v>21627</v>
      </c>
      <c r="D50" s="16">
        <v>5</v>
      </c>
      <c r="F50" s="55"/>
    </row>
    <row r="51" spans="1:6" ht="22.5" x14ac:dyDescent="0.25">
      <c r="A51" s="8" t="s">
        <v>105</v>
      </c>
      <c r="B51" s="8"/>
      <c r="C51" s="15">
        <v>11039</v>
      </c>
      <c r="D51" s="17">
        <v>41200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zoomScaleSheetLayoutView="82" workbookViewId="0">
      <selection activeCell="K2" sqref="K2"/>
    </sheetView>
  </sheetViews>
  <sheetFormatPr defaultColWidth="9.140625" defaultRowHeight="12.75" x14ac:dyDescent="0.2"/>
  <cols>
    <col min="1" max="1" width="32" style="2" customWidth="1"/>
    <col min="2" max="2" width="11.140625" style="2" customWidth="1"/>
    <col min="3" max="3" width="15.85546875" style="2" customWidth="1"/>
    <col min="4" max="4" width="12" style="2" customWidth="1"/>
    <col min="5" max="5" width="12.85546875" style="2" customWidth="1"/>
    <col min="6" max="6" width="10" style="2" customWidth="1"/>
    <col min="7" max="8" width="10.28515625" style="2" customWidth="1"/>
    <col min="9" max="9" width="16.140625" style="2" customWidth="1"/>
    <col min="10" max="10" width="10.5703125" style="2" customWidth="1"/>
    <col min="11" max="16384" width="9.140625" style="2"/>
  </cols>
  <sheetData>
    <row r="1" spans="1:10" ht="24" customHeight="1" x14ac:dyDescent="0.2">
      <c r="A1" s="130" t="s">
        <v>127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s="1" customFormat="1" ht="54" customHeight="1" x14ac:dyDescent="0.2">
      <c r="A2" s="130" t="s">
        <v>138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">
      <c r="E3" s="1"/>
    </row>
    <row r="4" spans="1:10" s="4" customFormat="1" ht="10.15" customHeight="1" x14ac:dyDescent="0.15">
      <c r="A4" s="135"/>
      <c r="B4" s="133" t="s">
        <v>29</v>
      </c>
      <c r="C4" s="133" t="s">
        <v>109</v>
      </c>
      <c r="D4" s="133" t="s">
        <v>110</v>
      </c>
      <c r="E4" s="133" t="s">
        <v>14</v>
      </c>
      <c r="F4" s="18"/>
      <c r="G4" s="133" t="s">
        <v>111</v>
      </c>
      <c r="H4" s="131" t="s">
        <v>106</v>
      </c>
      <c r="I4" s="19"/>
      <c r="J4" s="133" t="s">
        <v>35</v>
      </c>
    </row>
    <row r="5" spans="1:10" s="4" customFormat="1" ht="31.15" customHeight="1" thickBot="1" x14ac:dyDescent="0.2">
      <c r="A5" s="135"/>
      <c r="B5" s="134"/>
      <c r="C5" s="134"/>
      <c r="D5" s="134"/>
      <c r="E5" s="134"/>
      <c r="F5" s="20" t="s">
        <v>113</v>
      </c>
      <c r="G5" s="134"/>
      <c r="H5" s="132"/>
      <c r="I5" s="20" t="s">
        <v>125</v>
      </c>
      <c r="J5" s="134"/>
    </row>
    <row r="6" spans="1:10" s="4" customFormat="1" ht="10.9" customHeight="1" thickBot="1" x14ac:dyDescent="0.2">
      <c r="A6" s="21" t="s">
        <v>115</v>
      </c>
      <c r="B6" s="86">
        <v>18</v>
      </c>
      <c r="C6" s="87" t="s">
        <v>63</v>
      </c>
      <c r="D6" s="88" t="s">
        <v>63</v>
      </c>
      <c r="E6" s="87" t="s">
        <v>63</v>
      </c>
      <c r="F6" s="87"/>
      <c r="G6" s="89" t="s">
        <v>63</v>
      </c>
      <c r="H6" s="90">
        <v>18</v>
      </c>
      <c r="I6" s="87" t="s">
        <v>63</v>
      </c>
      <c r="J6" s="86">
        <v>18</v>
      </c>
    </row>
    <row r="7" spans="1:10" s="4" customFormat="1" ht="10.5" x14ac:dyDescent="0.15">
      <c r="A7" s="22" t="s">
        <v>116</v>
      </c>
      <c r="B7" s="91" t="s">
        <v>63</v>
      </c>
      <c r="C7" s="92" t="s">
        <v>63</v>
      </c>
      <c r="D7" s="93" t="s">
        <v>63</v>
      </c>
      <c r="E7" s="94" t="s">
        <v>63</v>
      </c>
      <c r="F7" s="94"/>
      <c r="G7" s="95">
        <v>-7348</v>
      </c>
      <c r="H7" s="96">
        <f>G7</f>
        <v>-7348</v>
      </c>
      <c r="I7" s="94">
        <v>4476</v>
      </c>
      <c r="J7" s="97">
        <f>H7+I7</f>
        <v>-2872</v>
      </c>
    </row>
    <row r="8" spans="1:10" s="4" customFormat="1" ht="21.75" thickBot="1" x14ac:dyDescent="0.2">
      <c r="A8" s="22" t="s">
        <v>117</v>
      </c>
      <c r="B8" s="86" t="s">
        <v>63</v>
      </c>
      <c r="C8" s="87" t="s">
        <v>63</v>
      </c>
      <c r="D8" s="98">
        <v>-30</v>
      </c>
      <c r="E8" s="99">
        <v>786</v>
      </c>
      <c r="F8" s="99">
        <v>529</v>
      </c>
      <c r="G8" s="99" t="s">
        <v>63</v>
      </c>
      <c r="H8" s="100">
        <v>1285</v>
      </c>
      <c r="I8" s="99">
        <v>3149</v>
      </c>
      <c r="J8" s="101">
        <v>4434</v>
      </c>
    </row>
    <row r="9" spans="1:10" s="4" customFormat="1" ht="26.25" customHeight="1" thickBot="1" x14ac:dyDescent="0.2">
      <c r="A9" s="21" t="s">
        <v>118</v>
      </c>
      <c r="B9" s="86">
        <v>0</v>
      </c>
      <c r="C9" s="87">
        <v>0</v>
      </c>
      <c r="D9" s="98">
        <v>-30</v>
      </c>
      <c r="E9" s="99">
        <v>786</v>
      </c>
      <c r="F9" s="99">
        <v>529</v>
      </c>
      <c r="G9" s="99">
        <f>G7</f>
        <v>-7348</v>
      </c>
      <c r="H9" s="100">
        <f>SUM(H7:H8)</f>
        <v>-6063</v>
      </c>
      <c r="I9" s="99">
        <f>SUM(I7:I8)</f>
        <v>7625</v>
      </c>
      <c r="J9" s="101">
        <f>SUM(J7:J8)</f>
        <v>1562</v>
      </c>
    </row>
    <row r="10" spans="1:10" s="4" customFormat="1" ht="10.5" x14ac:dyDescent="0.15">
      <c r="A10" s="23" t="s">
        <v>100</v>
      </c>
      <c r="B10" s="91">
        <v>107009</v>
      </c>
      <c r="C10" s="92" t="s">
        <v>63</v>
      </c>
      <c r="D10" s="93" t="s">
        <v>63</v>
      </c>
      <c r="E10" s="94" t="s">
        <v>63</v>
      </c>
      <c r="F10" s="94" t="s">
        <v>63</v>
      </c>
      <c r="G10" s="94" t="s">
        <v>63</v>
      </c>
      <c r="H10" s="96">
        <v>107009</v>
      </c>
      <c r="I10" s="94" t="s">
        <v>63</v>
      </c>
      <c r="J10" s="97">
        <v>107009</v>
      </c>
    </row>
    <row r="11" spans="1:10" s="4" customFormat="1" ht="21" x14ac:dyDescent="0.15">
      <c r="A11" s="23" t="s">
        <v>119</v>
      </c>
      <c r="B11" s="91" t="s">
        <v>63</v>
      </c>
      <c r="C11" s="92">
        <v>-3469</v>
      </c>
      <c r="D11" s="93" t="s">
        <v>63</v>
      </c>
      <c r="E11" s="94" t="s">
        <v>63</v>
      </c>
      <c r="F11" s="94" t="s">
        <v>63</v>
      </c>
      <c r="G11" s="94" t="s">
        <v>63</v>
      </c>
      <c r="H11" s="96">
        <v>-3469</v>
      </c>
      <c r="I11" s="94">
        <v>252972</v>
      </c>
      <c r="J11" s="97">
        <v>249503</v>
      </c>
    </row>
    <row r="12" spans="1:10" s="4" customFormat="1" ht="31.5" x14ac:dyDescent="0.15">
      <c r="A12" s="23" t="s">
        <v>120</v>
      </c>
      <c r="B12" s="91" t="s">
        <v>63</v>
      </c>
      <c r="C12" s="92" t="s">
        <v>63</v>
      </c>
      <c r="D12" s="93" t="s">
        <v>63</v>
      </c>
      <c r="E12" s="94" t="s">
        <v>63</v>
      </c>
      <c r="F12" s="94" t="s">
        <v>63</v>
      </c>
      <c r="G12" s="94" t="s">
        <v>63</v>
      </c>
      <c r="H12" s="96" t="s">
        <v>63</v>
      </c>
      <c r="I12" s="94">
        <v>815</v>
      </c>
      <c r="J12" s="97">
        <v>815</v>
      </c>
    </row>
    <row r="13" spans="1:10" s="4" customFormat="1" ht="10.5" x14ac:dyDescent="0.15">
      <c r="A13" s="23" t="s">
        <v>107</v>
      </c>
      <c r="B13" s="91" t="s">
        <v>63</v>
      </c>
      <c r="C13" s="92" t="s">
        <v>63</v>
      </c>
      <c r="D13" s="93" t="s">
        <v>63</v>
      </c>
      <c r="E13" s="94" t="s">
        <v>63</v>
      </c>
      <c r="F13" s="94" t="s">
        <v>63</v>
      </c>
      <c r="G13" s="94" t="s">
        <v>63</v>
      </c>
      <c r="H13" s="96" t="s">
        <v>63</v>
      </c>
      <c r="I13" s="94">
        <v>-806</v>
      </c>
      <c r="J13" s="97">
        <v>-806</v>
      </c>
    </row>
    <row r="14" spans="1:10" s="4" customFormat="1" ht="21.75" thickBot="1" x14ac:dyDescent="0.2">
      <c r="A14" s="23" t="s">
        <v>121</v>
      </c>
      <c r="B14" s="91" t="s">
        <v>63</v>
      </c>
      <c r="C14" s="92" t="s">
        <v>63</v>
      </c>
      <c r="D14" s="93" t="s">
        <v>63</v>
      </c>
      <c r="E14" s="94" t="s">
        <v>63</v>
      </c>
      <c r="F14" s="94" t="s">
        <v>63</v>
      </c>
      <c r="G14" s="94">
        <v>-11644</v>
      </c>
      <c r="H14" s="96">
        <v>-11644</v>
      </c>
      <c r="I14" s="94">
        <v>11644</v>
      </c>
      <c r="J14" s="97" t="s">
        <v>63</v>
      </c>
    </row>
    <row r="15" spans="1:10" s="4" customFormat="1" ht="11.25" thickBot="1" x14ac:dyDescent="0.2">
      <c r="A15" s="24" t="s">
        <v>140</v>
      </c>
      <c r="B15" s="102">
        <v>107027</v>
      </c>
      <c r="C15" s="103">
        <v>-3469</v>
      </c>
      <c r="D15" s="104">
        <v>-30</v>
      </c>
      <c r="E15" s="105">
        <v>786</v>
      </c>
      <c r="F15" s="105">
        <v>529</v>
      </c>
      <c r="G15" s="105">
        <f>G9+G14</f>
        <v>-18992</v>
      </c>
      <c r="H15" s="106">
        <f>H6+H9+H10+H11+H14</f>
        <v>85851</v>
      </c>
      <c r="I15" s="106">
        <f>I9+I11+I12+I13+I14</f>
        <v>272250</v>
      </c>
      <c r="J15" s="106">
        <f>J6+J9+J10+J11+J12+J13</f>
        <v>358101</v>
      </c>
    </row>
    <row r="16" spans="1:10" s="4" customFormat="1" ht="11.25" thickTop="1" x14ac:dyDescent="0.15">
      <c r="A16" s="25" t="s">
        <v>108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s="4" customFormat="1" ht="10.5" x14ac:dyDescent="0.15">
      <c r="A17" s="26"/>
    </row>
    <row r="18" spans="1:10" s="4" customFormat="1" ht="10.5" x14ac:dyDescent="0.15">
      <c r="A18" s="26"/>
    </row>
    <row r="19" spans="1:10" s="4" customFormat="1" ht="10.15" customHeight="1" x14ac:dyDescent="0.15">
      <c r="A19" s="26"/>
    </row>
    <row r="20" spans="1:10" s="4" customFormat="1" ht="10.15" customHeight="1" x14ac:dyDescent="0.15">
      <c r="A20" s="136"/>
      <c r="B20" s="133" t="s">
        <v>29</v>
      </c>
      <c r="C20" s="133" t="s">
        <v>109</v>
      </c>
      <c r="D20" s="137" t="s">
        <v>110</v>
      </c>
      <c r="E20" s="133" t="s">
        <v>14</v>
      </c>
      <c r="F20" s="19"/>
      <c r="G20" s="133" t="s">
        <v>111</v>
      </c>
      <c r="H20" s="133" t="s">
        <v>106</v>
      </c>
      <c r="I20" s="19" t="s">
        <v>112</v>
      </c>
      <c r="J20" s="133" t="s">
        <v>35</v>
      </c>
    </row>
    <row r="21" spans="1:10" s="4" customFormat="1" ht="32.25" thickBot="1" x14ac:dyDescent="0.2">
      <c r="A21" s="136"/>
      <c r="B21" s="134"/>
      <c r="C21" s="134"/>
      <c r="D21" s="138"/>
      <c r="E21" s="134"/>
      <c r="F21" s="20" t="s">
        <v>113</v>
      </c>
      <c r="G21" s="134"/>
      <c r="H21" s="134"/>
      <c r="I21" s="20" t="s">
        <v>114</v>
      </c>
      <c r="J21" s="134"/>
    </row>
    <row r="22" spans="1:10" s="4" customFormat="1" ht="11.25" thickBot="1" x14ac:dyDescent="0.2">
      <c r="A22" s="21" t="s">
        <v>122</v>
      </c>
      <c r="B22" s="80">
        <v>107714</v>
      </c>
      <c r="C22" s="81">
        <v>-3576</v>
      </c>
      <c r="D22" s="82">
        <v>-14</v>
      </c>
      <c r="E22" s="81">
        <v>4992</v>
      </c>
      <c r="F22" s="81">
        <v>38</v>
      </c>
      <c r="G22" s="81">
        <v>-7790</v>
      </c>
      <c r="H22" s="80">
        <v>101364</v>
      </c>
      <c r="I22" s="81">
        <v>249751</v>
      </c>
      <c r="J22" s="80">
        <v>351115</v>
      </c>
    </row>
    <row r="23" spans="1:10" s="4" customFormat="1" ht="10.5" x14ac:dyDescent="0.15">
      <c r="A23" s="22" t="s">
        <v>116</v>
      </c>
      <c r="B23" s="115" t="s">
        <v>63</v>
      </c>
      <c r="C23" s="115" t="s">
        <v>63</v>
      </c>
      <c r="D23" s="115"/>
      <c r="E23" s="115"/>
      <c r="F23" s="115"/>
      <c r="G23" s="115">
        <v>26287.140339755872</v>
      </c>
      <c r="H23" s="116">
        <v>26287.140339755872</v>
      </c>
      <c r="I23" s="115">
        <v>11948.859660244128</v>
      </c>
      <c r="J23" s="115">
        <v>38236</v>
      </c>
    </row>
    <row r="24" spans="1:10" s="4" customFormat="1" ht="21.75" thickBot="1" x14ac:dyDescent="0.2">
      <c r="A24" s="22" t="s">
        <v>117</v>
      </c>
      <c r="B24" s="117" t="s">
        <v>63</v>
      </c>
      <c r="C24" s="117" t="s">
        <v>63</v>
      </c>
      <c r="D24" s="117">
        <v>-21</v>
      </c>
      <c r="E24" s="117">
        <v>6898</v>
      </c>
      <c r="F24" s="117">
        <v>-3</v>
      </c>
      <c r="G24" s="117"/>
      <c r="H24" s="117">
        <v>6874</v>
      </c>
      <c r="I24" s="117">
        <v>29111.441238916719</v>
      </c>
      <c r="J24" s="117">
        <v>35985.441238916719</v>
      </c>
    </row>
    <row r="25" spans="1:10" s="4" customFormat="1" ht="21" customHeight="1" thickBot="1" x14ac:dyDescent="0.2">
      <c r="A25" s="21" t="s">
        <v>118</v>
      </c>
      <c r="B25" s="117"/>
      <c r="C25" s="117"/>
      <c r="D25" s="117">
        <v>-21</v>
      </c>
      <c r="E25" s="117">
        <v>6898</v>
      </c>
      <c r="F25" s="117">
        <v>-3</v>
      </c>
      <c r="G25" s="117">
        <v>26287.140339755872</v>
      </c>
      <c r="H25" s="117">
        <v>33161.140339755875</v>
      </c>
      <c r="I25" s="117">
        <v>41060.300899160851</v>
      </c>
      <c r="J25" s="117">
        <v>74221.441238916712</v>
      </c>
    </row>
    <row r="26" spans="1:10" s="4" customFormat="1" ht="10.5" x14ac:dyDescent="0.15">
      <c r="A26" s="23" t="s">
        <v>100</v>
      </c>
      <c r="B26" s="83"/>
      <c r="C26" s="84" t="s">
        <v>63</v>
      </c>
      <c r="D26" s="85" t="s">
        <v>63</v>
      </c>
      <c r="E26" s="84" t="s">
        <v>63</v>
      </c>
      <c r="F26" s="84"/>
      <c r="G26" s="84" t="s">
        <v>63</v>
      </c>
      <c r="H26" s="83"/>
      <c r="I26" s="84" t="s">
        <v>63</v>
      </c>
      <c r="J26" s="83"/>
    </row>
    <row r="27" spans="1:10" s="4" customFormat="1" ht="21" x14ac:dyDescent="0.15">
      <c r="A27" s="23" t="s">
        <v>119</v>
      </c>
      <c r="B27" s="83" t="s">
        <v>63</v>
      </c>
      <c r="C27" s="84"/>
      <c r="D27" s="85" t="s">
        <v>63</v>
      </c>
      <c r="E27" s="84" t="s">
        <v>63</v>
      </c>
      <c r="F27" s="84"/>
      <c r="G27" s="84" t="s">
        <v>63</v>
      </c>
      <c r="H27" s="83"/>
      <c r="I27" s="84"/>
      <c r="J27" s="83"/>
    </row>
    <row r="28" spans="1:10" s="4" customFormat="1" ht="31.5" x14ac:dyDescent="0.15">
      <c r="A28" s="23" t="s">
        <v>120</v>
      </c>
      <c r="B28" s="83" t="s">
        <v>63</v>
      </c>
      <c r="C28" s="84" t="s">
        <v>63</v>
      </c>
      <c r="D28" s="85" t="s">
        <v>63</v>
      </c>
      <c r="E28" s="84" t="s">
        <v>63</v>
      </c>
      <c r="F28" s="84"/>
      <c r="G28" s="84" t="s">
        <v>63</v>
      </c>
      <c r="H28" s="83" t="s">
        <v>63</v>
      </c>
      <c r="I28" s="84"/>
      <c r="J28" s="83"/>
    </row>
    <row r="29" spans="1:10" s="4" customFormat="1" ht="10.5" x14ac:dyDescent="0.15">
      <c r="A29" s="23" t="s">
        <v>107</v>
      </c>
      <c r="B29" s="83" t="s">
        <v>63</v>
      </c>
      <c r="C29" s="84" t="s">
        <v>63</v>
      </c>
      <c r="D29" s="85" t="s">
        <v>63</v>
      </c>
      <c r="E29" s="84" t="s">
        <v>63</v>
      </c>
      <c r="F29" s="84"/>
      <c r="G29" s="84" t="s">
        <v>63</v>
      </c>
      <c r="H29" s="83" t="s">
        <v>63</v>
      </c>
      <c r="I29" s="84"/>
      <c r="J29" s="83"/>
    </row>
    <row r="30" spans="1:10" s="4" customFormat="1" ht="21.75" thickBot="1" x14ac:dyDescent="0.2">
      <c r="A30" s="23" t="s">
        <v>121</v>
      </c>
      <c r="B30" s="83" t="s">
        <v>63</v>
      </c>
      <c r="C30" s="84" t="s">
        <v>63</v>
      </c>
      <c r="D30" s="85" t="s">
        <v>63</v>
      </c>
      <c r="E30" s="84" t="s">
        <v>63</v>
      </c>
      <c r="F30" s="84"/>
      <c r="G30" s="84"/>
      <c r="H30" s="83"/>
      <c r="I30" s="84"/>
      <c r="J30" s="83"/>
    </row>
    <row r="31" spans="1:10" s="4" customFormat="1" ht="11.25" thickBot="1" x14ac:dyDescent="0.2">
      <c r="A31" s="24" t="s">
        <v>139</v>
      </c>
      <c r="B31" s="118">
        <v>107714</v>
      </c>
      <c r="C31" s="118">
        <v>-3576</v>
      </c>
      <c r="D31" s="118">
        <v>-35</v>
      </c>
      <c r="E31" s="118">
        <v>11890</v>
      </c>
      <c r="F31" s="118">
        <v>35</v>
      </c>
      <c r="G31" s="118">
        <v>18497.140339755872</v>
      </c>
      <c r="H31" s="118">
        <v>134525.14033975586</v>
      </c>
      <c r="I31" s="118">
        <v>290811.30089916085</v>
      </c>
      <c r="J31" s="118">
        <v>425336.44123891671</v>
      </c>
    </row>
    <row r="32" spans="1:10" s="27" customFormat="1" ht="15.75" thickTop="1" x14ac:dyDescent="0.25">
      <c r="A32" s="28" t="s">
        <v>108</v>
      </c>
      <c r="B32" s="3"/>
      <c r="C32" s="3"/>
      <c r="D32" s="3"/>
      <c r="E32" s="3"/>
      <c r="F32" s="3"/>
      <c r="G32" s="3"/>
      <c r="H32" s="3"/>
      <c r="I32" s="3"/>
    </row>
    <row r="33" s="27" customFormat="1" x14ac:dyDescent="0.2"/>
  </sheetData>
  <mergeCells count="18">
    <mergeCell ref="E4:E5"/>
    <mergeCell ref="G4:G5"/>
    <mergeCell ref="A2:J2"/>
    <mergeCell ref="A1:J1"/>
    <mergeCell ref="H4:H5"/>
    <mergeCell ref="J4:J5"/>
    <mergeCell ref="G20:G21"/>
    <mergeCell ref="H20:H21"/>
    <mergeCell ref="J20:J21"/>
    <mergeCell ref="A4:A5"/>
    <mergeCell ref="B4:B5"/>
    <mergeCell ref="C4:C5"/>
    <mergeCell ref="D4:D5"/>
    <mergeCell ref="A20:A21"/>
    <mergeCell ref="B20:B21"/>
    <mergeCell ref="C20:C21"/>
    <mergeCell ref="D20:D21"/>
    <mergeCell ref="E20:E2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капитал</vt:lpstr>
      <vt:lpstr>капитал!Область_печати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Meruyert Sadenova</cp:lastModifiedBy>
  <dcterms:created xsi:type="dcterms:W3CDTF">2020-10-30T06:20:39Z</dcterms:created>
  <dcterms:modified xsi:type="dcterms:W3CDTF">2020-11-30T10:52:05Z</dcterms:modified>
</cp:coreProperties>
</file>