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166D7FE-1E2F-45B4-9507-FE05B4880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ФП" sheetId="1" r:id="rId1"/>
    <sheet name="ОПиУ" sheetId="2" r:id="rId2"/>
    <sheet name="ОДДС" sheetId="3" r:id="rId3"/>
    <sheet name="ОИСК" sheetId="4" r:id="rId4"/>
  </sheets>
  <externalReferences>
    <externalReference r:id="rId5"/>
  </externalReferences>
  <definedNames>
    <definedName name="_Hlk316977636" localSheetId="2">ОДДС!#REF!</definedName>
    <definedName name="_Hlk73091446" localSheetId="1">ОПиУ!#REF!</definedName>
    <definedName name="_Hlk73091500" localSheetId="1">ОПиУ!#REF!</definedName>
    <definedName name="equity" localSheetId="2">ОДДС!#REF!</definedName>
    <definedName name="OLE_LINK13" localSheetId="2">ОДДС!#REF!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K18" i="4" s="1"/>
  <c r="J23" i="4"/>
  <c r="I23" i="4"/>
  <c r="I22" i="4"/>
  <c r="K22" i="4" s="1"/>
  <c r="D21" i="4"/>
  <c r="C21" i="4"/>
  <c r="C24" i="4" s="1"/>
  <c r="G21" i="4"/>
  <c r="G24" i="4" s="1"/>
  <c r="F21" i="4"/>
  <c r="F24" i="4" s="1"/>
  <c r="E21" i="4"/>
  <c r="I19" i="4"/>
  <c r="I6" i="4"/>
  <c r="K6" i="4" s="1"/>
  <c r="I11" i="4"/>
  <c r="K11" i="4" s="1"/>
  <c r="I10" i="4"/>
  <c r="K10" i="4" s="1"/>
  <c r="D9" i="4"/>
  <c r="C9" i="4"/>
  <c r="J9" i="4"/>
  <c r="G9" i="4"/>
  <c r="F9" i="4"/>
  <c r="H9" i="4"/>
  <c r="D43" i="3"/>
  <c r="C43" i="3"/>
  <c r="D37" i="3"/>
  <c r="D14" i="3"/>
  <c r="D23" i="3" s="1"/>
  <c r="D26" i="3" s="1"/>
  <c r="C21" i="2"/>
  <c r="D39" i="2"/>
  <c r="C39" i="2"/>
  <c r="C36" i="2"/>
  <c r="D36" i="2"/>
  <c r="D29" i="2"/>
  <c r="D31" i="2" s="1"/>
  <c r="D20" i="2"/>
  <c r="D12" i="2"/>
  <c r="D37" i="1"/>
  <c r="C35" i="1"/>
  <c r="C37" i="1" s="1"/>
  <c r="D26" i="1"/>
  <c r="C20" i="1"/>
  <c r="C26" i="1" s="1"/>
  <c r="D17" i="1"/>
  <c r="C17" i="1"/>
  <c r="D21" i="2" l="1"/>
  <c r="D23" i="2" s="1"/>
  <c r="D25" i="2" s="1"/>
  <c r="D38" i="1"/>
  <c r="I20" i="4"/>
  <c r="K20" i="4" s="1"/>
  <c r="J21" i="4"/>
  <c r="J24" i="4" s="1"/>
  <c r="K23" i="4"/>
  <c r="H21" i="4"/>
  <c r="H24" i="4" s="1"/>
  <c r="E24" i="4"/>
  <c r="D24" i="4"/>
  <c r="K19" i="4"/>
  <c r="J12" i="4"/>
  <c r="I7" i="4"/>
  <c r="K7" i="4" s="1"/>
  <c r="C12" i="4"/>
  <c r="D12" i="4"/>
  <c r="G12" i="4"/>
  <c r="I8" i="4"/>
  <c r="K8" i="4" s="1"/>
  <c r="F12" i="4"/>
  <c r="H12" i="4"/>
  <c r="E9" i="4"/>
  <c r="E12" i="4" s="1"/>
  <c r="C37" i="3"/>
  <c r="D46" i="3"/>
  <c r="D48" i="3" s="1"/>
  <c r="C14" i="3"/>
  <c r="C23" i="3" s="1"/>
  <c r="C26" i="3" s="1"/>
  <c r="D40" i="2"/>
  <c r="D41" i="2" s="1"/>
  <c r="C40" i="2"/>
  <c r="C23" i="2"/>
  <c r="C25" i="2" s="1"/>
  <c r="C29" i="2" s="1"/>
  <c r="C31" i="2" s="1"/>
  <c r="C38" i="1"/>
  <c r="I24" i="4" l="1"/>
  <c r="K24" i="4" s="1"/>
  <c r="I21" i="4"/>
  <c r="K21" i="4" s="1"/>
  <c r="I12" i="4"/>
  <c r="K12" i="4" s="1"/>
  <c r="I9" i="4"/>
  <c r="K9" i="4" s="1"/>
  <c r="C46" i="3"/>
  <c r="C48" i="3" s="1"/>
  <c r="C41" i="2"/>
</calcChain>
</file>

<file path=xl/sharedStrings.xml><?xml version="1.0" encoding="utf-8"?>
<sst xmlns="http://schemas.openxmlformats.org/spreadsheetml/2006/main" count="169" uniqueCount="129">
  <si>
    <t>Активы</t>
  </si>
  <si>
    <t>Денежные средства и их эквиваленты</t>
  </si>
  <si>
    <t>Инвестиционные ценные бумаги, оцениваемые  по справедливой стоимости через прочий совокупный доход</t>
  </si>
  <si>
    <t>Инвестиционные ценные бумаги, учитываемые по амортизированной стоимости</t>
  </si>
  <si>
    <t>Займы клиентам</t>
  </si>
  <si>
    <t>Предоплата за долевые инструменты</t>
  </si>
  <si>
    <t>Основные средства</t>
  </si>
  <si>
    <t>Активы по отложенному подоходному налогу</t>
  </si>
  <si>
    <t>Недвижимость</t>
  </si>
  <si>
    <t>Торговая и прочая дебиторская задолженность</t>
  </si>
  <si>
    <t>Прочие активы</t>
  </si>
  <si>
    <t>Итого активы</t>
  </si>
  <si>
    <t>Обязательства</t>
  </si>
  <si>
    <t>Займы привлеченные</t>
  </si>
  <si>
    <t>Средства Правительства и Национальных Банков</t>
  </si>
  <si>
    <t>Торговая и прочая кредиторская задолженность</t>
  </si>
  <si>
    <t>Средства клиентов</t>
  </si>
  <si>
    <t>Выпущенные долговые ценные бумаги</t>
  </si>
  <si>
    <t>Резервы</t>
  </si>
  <si>
    <t>Прочие обязательства</t>
  </si>
  <si>
    <t>Итого обязательства</t>
  </si>
  <si>
    <t>Капитал</t>
  </si>
  <si>
    <t>Уставный капитал</t>
  </si>
  <si>
    <t xml:space="preserve"> 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</si>
  <si>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</si>
  <si>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</si>
  <si>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</si>
  <si>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</si>
  <si>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</si>
  <si>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</si>
  <si>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Акционеров Материнской компании</t>
  </si>
  <si>
    <t>Неконтролирующую долю</t>
  </si>
  <si>
    <t>Итого капитал</t>
  </si>
  <si>
    <t>ИТОГО ОБЯЗАТЕЛЬСТВА И КАПИТАЛ</t>
  </si>
  <si>
    <t xml:space="preserve">период, </t>
  </si>
  <si>
    <t>закончив-</t>
  </si>
  <si>
    <t xml:space="preserve">шийся </t>
  </si>
  <si>
    <t xml:space="preserve">31 марта </t>
  </si>
  <si>
    <t>2021 года</t>
  </si>
  <si>
    <t>2020 года</t>
  </si>
  <si>
    <t>период</t>
  </si>
  <si>
    <t>Продолжающаяся деятельность</t>
  </si>
  <si>
    <t>Выручка от реализации земельных участков</t>
  </si>
  <si>
    <t>Себестоимость реализованных земельных участков</t>
  </si>
  <si>
    <t>Валовый доход</t>
  </si>
  <si>
    <t>Процентный доход</t>
  </si>
  <si>
    <t>Процентный расход</t>
  </si>
  <si>
    <t>Чистый доход по операциям с иностранной валютой</t>
  </si>
  <si>
    <t>Общие и административные расходы</t>
  </si>
  <si>
    <t>Прочие доходы</t>
  </si>
  <si>
    <t>Прочие расходы</t>
  </si>
  <si>
    <t>Формирование резервов по ожидаемым кредитным убыткам</t>
  </si>
  <si>
    <t>Убыток от выбытия дочерних организаций</t>
  </si>
  <si>
    <t>Убыток до налогообложения</t>
  </si>
  <si>
    <t>(Расходы)/Экономия по корпоративному подоходному налогу</t>
  </si>
  <si>
    <t>Чистый убыток от продолжающейся деятельности</t>
  </si>
  <si>
    <t>Убыток от прекращенной деятельности</t>
  </si>
  <si>
    <t>Чистый убыток за год</t>
  </si>
  <si>
    <t>Относящийся к:</t>
  </si>
  <si>
    <t>- Акционерам Материнской компании</t>
  </si>
  <si>
    <t>- Неконтролирующей доле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</si>
  <si>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</si>
  <si>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Прибыль(убыток) от переоценки справедливой стоимости инвестиционных ценных бумаг ОССЧПСД</t>
  </si>
  <si>
    <t>Реклассифицировано в состав прибылей и убытков в результате выбытия инвестиционных ценных бумаг ОССЧПСД</t>
  </si>
  <si>
    <t>Прибыль от переоценки основных средств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</si>
  <si>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</si>
  <si>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</si>
  <si>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 за вычетом налога</t>
  </si>
  <si>
    <t>Итого совокупный убыток за год</t>
  </si>
  <si>
    <t>Прим.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</si>
  <si>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</si>
  <si>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</si>
  <si>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</si>
  <si>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Авансы выплаченные</t>
  </si>
  <si>
    <t>Прочие поступления от операционной деятельности полученные</t>
  </si>
  <si>
    <t>Операционные расходы уплаченные</t>
  </si>
  <si>
    <t>Чистое поступление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</si>
  <si>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</si>
  <si>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>Инвестиционная недвижимость</t>
  </si>
  <si>
    <t>Торговая и прочая дебиторской задолженности</t>
  </si>
  <si>
    <t>Прочие обязательствах</t>
  </si>
  <si>
    <t>Чистое использование денежных средств в операционной деятельности до подоходного налога</t>
  </si>
  <si>
    <t>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</si>
  <si>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</si>
  <si>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деятельности:</t>
  </si>
  <si>
    <t>Приобретение инвестиционных ценных бумаг, оцениваемых по справедливой стоимости через прочий совокупный доход</t>
  </si>
  <si>
    <t>Выбытие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</si>
  <si>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</si>
  <si>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Погашение инвестиционных ценных бумаг, оцениваемых по амортизированной стоимости</t>
  </si>
  <si>
    <t>Приобретение основных средств</t>
  </si>
  <si>
    <t>Поступления от выбытия основных средств</t>
  </si>
  <si>
    <t>Поступление от выбытия инвестиционной недвижимости</t>
  </si>
  <si>
    <t>Дивиденды полученные</t>
  </si>
  <si>
    <t>Чистое поступление денежных средств в инвестиционной деятельности</t>
  </si>
  <si>
    <t>Движение денежных средств от финансовой деятельности:</t>
  </si>
  <si>
    <t>Поступления от выпуска долевых ценных бумаг</t>
  </si>
  <si>
    <t>Погашение от выпущенных долговых ценных бумаг</t>
  </si>
  <si>
    <t>Привлечение займов</t>
  </si>
  <si>
    <t>Погашение привлеченных займов</t>
  </si>
  <si>
    <t>Чистое поступление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</si>
  <si>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</si>
  <si>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</si>
  <si>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</si>
  <si>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</si>
  <si>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Приобретение инвестиционной недвижимости</t>
  </si>
  <si>
    <t xml:space="preserve">Период,    </t>
  </si>
  <si>
    <t xml:space="preserve">Закончив- </t>
  </si>
  <si>
    <t>шийся</t>
  </si>
  <si>
    <t>Закончив-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</si>
  <si>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</si>
  <si>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</si>
  <si>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</si>
  <si>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>Итого</t>
  </si>
  <si>
    <t>Неконт-ролирующая доля</t>
  </si>
  <si>
    <t>капитал</t>
  </si>
  <si>
    <t>1 января 2021 года</t>
  </si>
  <si>
    <t>Чистый доход за год</t>
  </si>
  <si>
    <t>Прочий совокупный (убыток)/доход за год</t>
  </si>
  <si>
    <t>Итого совокупный (убыток)/доход за год</t>
  </si>
  <si>
    <t>Взнос в уставный капитал</t>
  </si>
  <si>
    <t>Результат изменения неконтрольной доли</t>
  </si>
  <si>
    <t>31 марта 2021 года</t>
  </si>
  <si>
    <t>1 января 2020 года</t>
  </si>
  <si>
    <t>31 марта 2020 года</t>
  </si>
  <si>
    <t xml:space="preserve">
Товарищество с ограниченной ответственностью "Fincraft Group"</t>
  </si>
  <si>
    <t>Консолидированный промежуточный сокращенный отчет о финансовом положении 
за 1 квартал по состоянию на 31 марта 2021 года
(в млн казахстанских тенге)</t>
  </si>
  <si>
    <t>Консолидированный промежуточный сокращенный отчет о прибылях и убытках и прочем совокупном доходе за 1 квартал, закончившийся 31 марта 2021 года
(в млн казахстанских тенге)</t>
  </si>
  <si>
    <t>Консолидированный промежуточный сокращенный отчет о движении денежных средств
за 1 квартал 2021 год, закончившийся 31 марта 2021 года
(в миллионах казахстанских тенге )</t>
  </si>
  <si>
    <t>Консолидированный промежуточный сокращенный отчет об изменениях в капитале
за 1 квартал 2021 год, закончившийся 31 марта 2021 года
(в миллионах казахстанских тенге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</si>
</sst>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vertAlign val="superscript"/>
      <sz val="8"/>
      <name val="Verdana"/>
      <family val="2"/>
      <charset val="204"/>
    </font>
    <font>
      <sz val="11"/>
      <name val="Calibri"/>
      <family val="2"/>
      <scheme val="minor"/>
    </font>
    <font>
      <b/>
      <sz val="7.5"/>
      <name val="Verdana"/>
      <family val="2"/>
      <charset val="204"/>
    </font>
    <font>
      <sz val="7.5"/>
      <name val="Verdana"/>
      <family val="2"/>
      <charset val="204"/>
    </font>
    <font>
      <b/>
      <sz val="7.5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165" fontId="2" fillId="0" borderId="0" xfId="1" applyNumberFormat="1" applyFont="1" applyFill="1"/>
    <xf numFmtId="0" fontId="0" fillId="0" borderId="0" xfId="0" applyFill="1"/>
    <xf numFmtId="165" fontId="0" fillId="0" borderId="0" xfId="1" applyNumberFormat="1" applyFont="1" applyFill="1"/>
    <xf numFmtId="0" fontId="3" fillId="0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justify" vertical="justify"/>
    </xf>
    <xf numFmtId="165" fontId="4" fillId="0" borderId="0" xfId="1" applyNumberFormat="1" applyFont="1" applyFill="1" applyAlignment="1">
      <alignment horizontal="justify" vertical="justify"/>
    </xf>
    <xf numFmtId="0" fontId="4" fillId="0" borderId="2" xfId="0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justify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 applyAlignment="1">
      <alignment horizontal="justify" vertical="justify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justify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justify" vertical="justify"/>
    </xf>
    <xf numFmtId="0" fontId="4" fillId="0" borderId="2" xfId="0" applyFont="1" applyFill="1" applyBorder="1" applyAlignment="1">
      <alignment horizontal="justify" vertical="justify"/>
    </xf>
    <xf numFmtId="0" fontId="3" fillId="0" borderId="3" xfId="0" applyFont="1" applyFill="1" applyBorder="1" applyAlignment="1">
      <alignment horizontal="justify" vertical="justify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65" fontId="11" fillId="0" borderId="0" xfId="1" applyNumberFormat="1" applyFont="1" applyAlignment="1">
      <alignment vertical="center" wrapText="1"/>
    </xf>
    <xf numFmtId="165" fontId="0" fillId="0" borderId="0" xfId="1" applyNumberFormat="1" applyFont="1"/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right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right" vertical="center"/>
    </xf>
    <xf numFmtId="165" fontId="3" fillId="0" borderId="3" xfId="1" applyNumberFormat="1" applyFont="1" applyFill="1" applyBorder="1" applyAlignment="1">
      <alignment horizontal="right" vertical="center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7" fillId="0" borderId="0" xfId="1" applyNumberFormat="1" applyFont="1" applyFill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right" vertical="justify"/>
    </xf>
    <xf numFmtId="165" fontId="4" fillId="0" borderId="0" xfId="1" applyNumberFormat="1" applyFont="1" applyFill="1" applyAlignment="1">
      <alignment horizontal="right" vertical="justify"/>
    </xf>
    <xf numFmtId="165" fontId="3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Alignment="1">
      <alignment horizontal="right"/>
    </xf>
    <xf numFmtId="165" fontId="3" fillId="0" borderId="4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0" fillId="0" borderId="0" xfId="1" applyNumberFormat="1" applyFont="1" applyAlignment="1"/>
    <xf numFmtId="165" fontId="8" fillId="0" borderId="2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Alignment="1">
      <alignment horizontal="right" vertical="center" wrapText="1"/>
    </xf>
    <xf numFmtId="165" fontId="9" fillId="0" borderId="2" xfId="1" applyNumberFormat="1" applyFont="1" applyFill="1" applyBorder="1" applyAlignment="1">
      <alignment horizontal="right" vertical="center" wrapText="1"/>
    </xf>
    <xf numFmtId="165" fontId="8" fillId="0" borderId="4" xfId="1" applyNumberFormat="1" applyFont="1" applyFill="1" applyBorder="1" applyAlignment="1">
      <alignment horizontal="righ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Fill="1" applyAlignment="1">
      <alignment horizontal="right" vertical="center" wrapText="1"/>
    </xf>
    <xf numFmtId="165" fontId="8" fillId="0" borderId="2" xfId="1" applyNumberFormat="1" applyFont="1" applyFill="1" applyBorder="1" applyAlignment="1">
      <alignment horizontal="right" vertical="center" wrapText="1"/>
    </xf>
    <xf numFmtId="165" fontId="10" fillId="0" borderId="4" xfId="1" applyNumberFormat="1" applyFont="1" applyFill="1" applyBorder="1" applyAlignment="1">
      <alignment horizontal="right" vertical="center" wrapText="1"/>
    </xf>
    <xf numFmtId="14" fontId="2" fillId="0" borderId="0" xfId="1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&#1093;&#1088;&#1072;&#1085;&#1080;&#1090;&#1100;\Desktop\Fincraft\2021\1%20&#1082;&#1074;&#1072;&#1088;&#1090;&#1072;&#1083;\&#1048;&#1090;&#1086;&#1075;&#1086;&#1074;&#1072;&#1103;%20&#1074;&#1077;&#1088;&#1089;&#1080;&#1103;\&#1082;&#1086;&#1085;&#1089;%20FG%201%20&#1082;&#1074;%2021&#1075;.%20&#1089;%20&#1082;&#1086;&#1084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1"/>
      <sheetName val="ОПиУ"/>
      <sheetName val="ОИСК"/>
      <sheetName val="ОДДС"/>
      <sheetName val="ВГО"/>
      <sheetName val="БТА"/>
      <sheetName val="приобретение"/>
      <sheetName val="Раскрыт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L18" sqref="L18"/>
    </sheetView>
  </sheetViews>
  <sheetFormatPr defaultRowHeight="15" x14ac:dyDescent="0.25"/>
  <cols>
    <col min="1" max="1" width="65.5703125" bestFit="1" customWidth="1"/>
    <col min="3" max="4" width="14.7109375" style="61" customWidth="1"/>
  </cols>
  <sheetData>
    <row r="1" spans="1:4" x14ac:dyDescent="0.25">
      <c r="A1" s="54" t="s">
        <v>124</v>
      </c>
      <c r="B1" s="53"/>
      <c r="C1" s="60"/>
    </row>
    <row r="2" spans="1:4" ht="60" customHeight="1" x14ac:dyDescent="0.25">
      <c r="A2" s="52" t="s">
        <v>125</v>
      </c>
      <c r="B2" s="53"/>
      <c r="C2" s="60"/>
    </row>
    <row r="3" spans="1:4" ht="15" customHeight="1" x14ac:dyDescent="0.25">
      <c r="A3" s="1"/>
      <c r="B3" s="2"/>
      <c r="C3" s="89">
        <v>44286</v>
      </c>
      <c r="D3" s="89">
        <v>44196</v>
      </c>
    </row>
    <row r="4" spans="1:4" ht="15" customHeight="1" x14ac:dyDescent="0.25">
      <c r="A4" s="3"/>
      <c r="B4" s="4"/>
      <c r="C4" s="4"/>
      <c r="D4" s="4"/>
    </row>
    <row r="5" spans="1:4" ht="15.75" customHeight="1" thickBot="1" x14ac:dyDescent="0.3">
      <c r="A5" s="3"/>
      <c r="B5" s="4"/>
      <c r="C5" s="4"/>
      <c r="D5" s="4"/>
    </row>
    <row r="6" spans="1:4" ht="15" customHeight="1" x14ac:dyDescent="0.25">
      <c r="A6" s="5" t="s">
        <v>0</v>
      </c>
      <c r="B6" s="6"/>
      <c r="C6" s="62"/>
      <c r="D6" s="63"/>
    </row>
    <row r="7" spans="1:4" ht="15.75" customHeight="1" x14ac:dyDescent="0.25">
      <c r="A7" s="8" t="s">
        <v>1</v>
      </c>
      <c r="B7" s="9">
        <v>6</v>
      </c>
      <c r="C7" s="64">
        <v>13628</v>
      </c>
      <c r="D7" s="65">
        <v>77593</v>
      </c>
    </row>
    <row r="8" spans="1:4" ht="31.5" x14ac:dyDescent="0.25">
      <c r="A8" s="10" t="s">
        <v>2</v>
      </c>
      <c r="B8" s="11">
        <v>7</v>
      </c>
      <c r="C8" s="64">
        <v>17648</v>
      </c>
      <c r="D8" s="65">
        <v>15874</v>
      </c>
    </row>
    <row r="9" spans="1:4" ht="21" x14ac:dyDescent="0.25">
      <c r="A9" s="10" t="s">
        <v>3</v>
      </c>
      <c r="B9" s="11">
        <v>7</v>
      </c>
      <c r="C9" s="64">
        <v>901</v>
      </c>
      <c r="D9" s="65">
        <v>2409</v>
      </c>
    </row>
    <row r="10" spans="1:4" x14ac:dyDescent="0.25">
      <c r="A10" s="8" t="s">
        <v>4</v>
      </c>
      <c r="B10" s="9">
        <v>8</v>
      </c>
      <c r="C10" s="64">
        <v>104453</v>
      </c>
      <c r="D10" s="65">
        <v>104336</v>
      </c>
    </row>
    <row r="11" spans="1:4" x14ac:dyDescent="0.25">
      <c r="A11" s="8" t="s">
        <v>5</v>
      </c>
      <c r="B11" s="9">
        <v>9</v>
      </c>
      <c r="C11" s="64">
        <v>74880</v>
      </c>
      <c r="D11" s="65">
        <v>74880</v>
      </c>
    </row>
    <row r="12" spans="1:4" x14ac:dyDescent="0.25">
      <c r="A12" s="8" t="s">
        <v>6</v>
      </c>
      <c r="B12" s="9"/>
      <c r="C12" s="64">
        <v>36153</v>
      </c>
      <c r="D12" s="65">
        <v>36862</v>
      </c>
    </row>
    <row r="13" spans="1:4" x14ac:dyDescent="0.25">
      <c r="A13" s="8" t="s">
        <v>7</v>
      </c>
      <c r="B13" s="9"/>
      <c r="C13" s="64">
        <v>3771</v>
      </c>
      <c r="D13" s="65">
        <v>3713</v>
      </c>
    </row>
    <row r="14" spans="1:4" x14ac:dyDescent="0.25">
      <c r="A14" s="8" t="s">
        <v>8</v>
      </c>
      <c r="B14" s="9">
        <v>10</v>
      </c>
      <c r="C14" s="64">
        <v>174721</v>
      </c>
      <c r="D14" s="65">
        <v>191523</v>
      </c>
    </row>
    <row r="15" spans="1:4" x14ac:dyDescent="0.25">
      <c r="A15" s="8" t="s">
        <v>9</v>
      </c>
      <c r="B15" s="9"/>
      <c r="C15" s="64">
        <v>356</v>
      </c>
      <c r="D15" s="65">
        <v>26900</v>
      </c>
    </row>
    <row r="16" spans="1:4" ht="15.75" thickBot="1" x14ac:dyDescent="0.3">
      <c r="A16" s="12" t="s">
        <v>10</v>
      </c>
      <c r="B16" s="13"/>
      <c r="C16" s="66">
        <v>92959</v>
      </c>
      <c r="D16" s="67">
        <v>19251</v>
      </c>
    </row>
    <row r="17" spans="1:4" ht="15.75" thickBot="1" x14ac:dyDescent="0.3">
      <c r="A17" s="14" t="s">
        <v>11</v>
      </c>
      <c r="B17" s="15"/>
      <c r="C17" s="68">
        <f>SUM(C7:C16)</f>
        <v>519470</v>
      </c>
      <c r="D17" s="68">
        <f>SUM(D7:D16)</f>
        <v>553341</v>
      </c>
    </row>
    <row r="18" spans="1:4" ht="15.75" thickTop="1" x14ac:dyDescent="0.25">
      <c r="A18" s="16" t="s">
        <v>12</v>
      </c>
      <c r="B18" s="17"/>
      <c r="C18" s="64"/>
      <c r="D18" s="65"/>
    </row>
    <row r="19" spans="1:4" x14ac:dyDescent="0.25">
      <c r="A19" s="8" t="s">
        <v>13</v>
      </c>
      <c r="B19" s="9">
        <v>11</v>
      </c>
      <c r="C19" s="64">
        <v>19142</v>
      </c>
      <c r="D19" s="65">
        <v>22307</v>
      </c>
    </row>
    <row r="20" spans="1:4" x14ac:dyDescent="0.25">
      <c r="A20" s="8" t="s">
        <v>14</v>
      </c>
      <c r="B20" s="9"/>
      <c r="C20" s="64">
        <f>D20</f>
        <v>28</v>
      </c>
      <c r="D20" s="65">
        <v>28</v>
      </c>
    </row>
    <row r="21" spans="1:4" x14ac:dyDescent="0.25">
      <c r="A21" s="8" t="s">
        <v>15</v>
      </c>
      <c r="B21" s="9"/>
      <c r="C21" s="64">
        <v>12643</v>
      </c>
      <c r="D21" s="65">
        <v>18562</v>
      </c>
    </row>
    <row r="22" spans="1:4" x14ac:dyDescent="0.25">
      <c r="A22" s="8" t="s">
        <v>16</v>
      </c>
      <c r="B22" s="9">
        <v>12</v>
      </c>
      <c r="C22" s="64">
        <v>49827</v>
      </c>
      <c r="D22" s="65">
        <v>51727</v>
      </c>
    </row>
    <row r="23" spans="1:4" x14ac:dyDescent="0.25">
      <c r="A23" s="8" t="s">
        <v>17</v>
      </c>
      <c r="B23" s="9">
        <v>13</v>
      </c>
      <c r="C23" s="64">
        <v>31962</v>
      </c>
      <c r="D23" s="65">
        <v>67536</v>
      </c>
    </row>
    <row r="24" spans="1:4" x14ac:dyDescent="0.25">
      <c r="A24" s="8" t="s">
        <v>18</v>
      </c>
      <c r="B24" s="9"/>
      <c r="C24" s="64">
        <v>574</v>
      </c>
      <c r="D24" s="65">
        <v>516</v>
      </c>
    </row>
    <row r="25" spans="1:4" ht="15.75" thickBot="1" x14ac:dyDescent="0.3">
      <c r="A25" s="12" t="s">
        <v>19</v>
      </c>
      <c r="B25" s="13"/>
      <c r="C25" s="66">
        <v>6918</v>
      </c>
      <c r="D25" s="67">
        <v>2096</v>
      </c>
    </row>
    <row r="26" spans="1:4" ht="15.75" thickBot="1" x14ac:dyDescent="0.3">
      <c r="A26" s="14" t="s">
        <v>20</v>
      </c>
      <c r="B26" s="15"/>
      <c r="C26" s="68">
        <f>SUM(C19:C25)</f>
        <v>121094</v>
      </c>
      <c r="D26" s="68">
        <f>SUM(D19:D25)</f>
        <v>162772</v>
      </c>
    </row>
    <row r="27" spans="1:4" ht="15.75" thickTop="1" x14ac:dyDescent="0.25">
      <c r="A27" s="16" t="s">
        <v>21</v>
      </c>
      <c r="B27" s="17"/>
      <c r="C27" s="64"/>
      <c r="D27" s="65"/>
    </row>
    <row r="28" spans="1:4" x14ac:dyDescent="0.25">
      <c r="A28" s="8" t="s">
        <v>22</v>
      </c>
      <c r="B28" s="9">
        <v>14</v>
      </c>
      <c r="C28" s="64">
        <v>107714</v>
      </c>
      <c r="D28" s="65" t="s">
        <v>23</v>
      </c>
    </row>
    <row r="29" spans="1:4" x14ac:dyDescent="0.25">
      <c r="A29" s="8" t="s">
        <v>24</v>
      </c>
      <c r="B29" s="9"/>
      <c r="C29" s="64">
        <v>-3469</v>
      </c>
      <c r="D29" s="65">
        <v>-3469</v>
      </c>
    </row>
    <row r="30" spans="1:4" ht="31.5" x14ac:dyDescent="0.25">
      <c r="A30" s="10" t="s">
        <v>25</v>
      </c>
      <c r="B30" s="11"/>
      <c r="C30" s="64">
        <v>1</v>
      </c>
      <c r="D30" s="65">
        <v>-37</v>
      </c>
    </row>
    <row r="31" spans="1:4" x14ac:dyDescent="0.25">
      <c r="A31" s="8" t="s">
        <v>26</v>
      </c>
      <c r="B31" s="9"/>
      <c r="C31" s="64">
        <v>12502</v>
      </c>
      <c r="D31" s="65">
        <v>10734</v>
      </c>
    </row>
    <row r="32" spans="1:4" x14ac:dyDescent="0.25">
      <c r="A32" s="8" t="s">
        <v>27</v>
      </c>
      <c r="B32" s="9"/>
      <c r="C32" s="64">
        <v>82</v>
      </c>
      <c r="D32" s="65">
        <v>71</v>
      </c>
    </row>
    <row r="33" spans="1:4" ht="15.75" thickBot="1" x14ac:dyDescent="0.3">
      <c r="A33" s="12" t="s">
        <v>28</v>
      </c>
      <c r="B33" s="13"/>
      <c r="C33" s="66">
        <v>5062</v>
      </c>
      <c r="D33" s="67">
        <v>4984</v>
      </c>
    </row>
    <row r="34" spans="1:4" x14ac:dyDescent="0.25">
      <c r="A34" s="16" t="s">
        <v>29</v>
      </c>
      <c r="B34" s="17"/>
      <c r="C34" s="64"/>
      <c r="D34" s="65"/>
    </row>
    <row r="35" spans="1:4" x14ac:dyDescent="0.25">
      <c r="A35" s="8" t="s">
        <v>30</v>
      </c>
      <c r="B35" s="9"/>
      <c r="C35" s="64">
        <f>SUM(C28:C33)</f>
        <v>121892</v>
      </c>
      <c r="D35" s="65">
        <v>119997</v>
      </c>
    </row>
    <row r="36" spans="1:4" ht="15.75" thickBot="1" x14ac:dyDescent="0.3">
      <c r="A36" s="12" t="s">
        <v>31</v>
      </c>
      <c r="B36" s="13"/>
      <c r="C36" s="66">
        <v>276484</v>
      </c>
      <c r="D36" s="67">
        <v>270572</v>
      </c>
    </row>
    <row r="37" spans="1:4" ht="15.75" thickBot="1" x14ac:dyDescent="0.3">
      <c r="A37" s="19" t="s">
        <v>32</v>
      </c>
      <c r="B37" s="20"/>
      <c r="C37" s="69">
        <f>SUM(C35:C36)</f>
        <v>398376</v>
      </c>
      <c r="D37" s="69">
        <f>SUM(D35:D36)</f>
        <v>390569</v>
      </c>
    </row>
    <row r="38" spans="1:4" ht="15.75" thickBot="1" x14ac:dyDescent="0.3">
      <c r="A38" s="14" t="s">
        <v>33</v>
      </c>
      <c r="B38" s="15"/>
      <c r="C38" s="68">
        <f>C26+C37</f>
        <v>519470</v>
      </c>
      <c r="D38" s="68">
        <f>D26+D37</f>
        <v>553341</v>
      </c>
    </row>
    <row r="39" spans="1:4" ht="15.75" thickTop="1" x14ac:dyDescent="0.25">
      <c r="A39" s="3"/>
      <c r="B39" s="3"/>
      <c r="C39" s="4"/>
      <c r="D3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workbookViewId="0">
      <selection activeCell="H20" sqref="H20"/>
    </sheetView>
  </sheetViews>
  <sheetFormatPr defaultRowHeight="15" x14ac:dyDescent="0.25"/>
  <cols>
    <col min="1" max="1" width="55.28515625" bestFit="1" customWidth="1"/>
    <col min="3" max="4" width="12.42578125" style="76" bestFit="1" customWidth="1"/>
  </cols>
  <sheetData>
    <row r="1" spans="1:4" ht="24.75" customHeight="1" x14ac:dyDescent="0.25">
      <c r="A1" s="51" t="s">
        <v>124</v>
      </c>
      <c r="B1" s="51"/>
      <c r="C1" s="51"/>
      <c r="D1" s="51"/>
    </row>
    <row r="2" spans="1:4" ht="57.75" customHeight="1" x14ac:dyDescent="0.25">
      <c r="A2" s="51" t="s">
        <v>126</v>
      </c>
      <c r="B2" s="51"/>
      <c r="C2" s="51"/>
      <c r="D2" s="51"/>
    </row>
    <row r="4" spans="1:4" x14ac:dyDescent="0.25">
      <c r="A4" s="43"/>
      <c r="B4" s="45" t="s">
        <v>69</v>
      </c>
      <c r="C4" s="70" t="s">
        <v>34</v>
      </c>
      <c r="D4" s="70" t="s">
        <v>40</v>
      </c>
    </row>
    <row r="5" spans="1:4" x14ac:dyDescent="0.25">
      <c r="A5" s="43"/>
      <c r="B5" s="45"/>
      <c r="C5" s="70" t="s">
        <v>35</v>
      </c>
      <c r="D5" s="70" t="s">
        <v>35</v>
      </c>
    </row>
    <row r="6" spans="1:4" x14ac:dyDescent="0.25">
      <c r="A6" s="43"/>
      <c r="B6" s="45"/>
      <c r="C6" s="70" t="s">
        <v>36</v>
      </c>
      <c r="D6" s="70" t="s">
        <v>36</v>
      </c>
    </row>
    <row r="7" spans="1:4" x14ac:dyDescent="0.25">
      <c r="A7" s="43"/>
      <c r="B7" s="45"/>
      <c r="C7" s="70" t="s">
        <v>37</v>
      </c>
      <c r="D7" s="70" t="s">
        <v>37</v>
      </c>
    </row>
    <row r="8" spans="1:4" ht="15.75" thickBot="1" x14ac:dyDescent="0.3">
      <c r="A8" s="44"/>
      <c r="B8" s="46"/>
      <c r="C8" s="69" t="s">
        <v>38</v>
      </c>
      <c r="D8" s="69" t="s">
        <v>39</v>
      </c>
    </row>
    <row r="9" spans="1:4" x14ac:dyDescent="0.25">
      <c r="A9" s="16" t="s">
        <v>41</v>
      </c>
      <c r="B9" s="18"/>
      <c r="C9" s="65"/>
      <c r="D9" s="65"/>
    </row>
    <row r="10" spans="1:4" x14ac:dyDescent="0.25">
      <c r="A10" s="8" t="s">
        <v>42</v>
      </c>
      <c r="B10" s="18"/>
      <c r="C10" s="65">
        <v>22731</v>
      </c>
      <c r="D10" s="70">
        <v>5632</v>
      </c>
    </row>
    <row r="11" spans="1:4" x14ac:dyDescent="0.25">
      <c r="A11" s="8" t="s">
        <v>43</v>
      </c>
      <c r="B11" s="18"/>
      <c r="C11" s="65">
        <v>-22936</v>
      </c>
      <c r="D11" s="70">
        <v>-1890</v>
      </c>
    </row>
    <row r="12" spans="1:4" x14ac:dyDescent="0.25">
      <c r="A12" s="8" t="s">
        <v>44</v>
      </c>
      <c r="B12" s="18"/>
      <c r="C12" s="65"/>
      <c r="D12" s="65">
        <f>G25</f>
        <v>0</v>
      </c>
    </row>
    <row r="13" spans="1:4" x14ac:dyDescent="0.25">
      <c r="A13" s="8" t="s">
        <v>45</v>
      </c>
      <c r="B13" s="18">
        <v>20</v>
      </c>
      <c r="C13" s="65">
        <v>1713</v>
      </c>
      <c r="D13" s="65">
        <v>4310</v>
      </c>
    </row>
    <row r="14" spans="1:4" x14ac:dyDescent="0.25">
      <c r="A14" s="8" t="s">
        <v>46</v>
      </c>
      <c r="B14" s="18">
        <v>21</v>
      </c>
      <c r="C14" s="65">
        <v>-1233</v>
      </c>
      <c r="D14" s="65">
        <v>-4760</v>
      </c>
    </row>
    <row r="15" spans="1:4" x14ac:dyDescent="0.25">
      <c r="A15" s="10" t="s">
        <v>47</v>
      </c>
      <c r="B15" s="18"/>
      <c r="C15" s="65">
        <v>97</v>
      </c>
      <c r="D15" s="65">
        <v>3539</v>
      </c>
    </row>
    <row r="16" spans="1:4" x14ac:dyDescent="0.25">
      <c r="A16" s="8" t="s">
        <v>48</v>
      </c>
      <c r="B16" s="18"/>
      <c r="C16" s="65">
        <v>-4787</v>
      </c>
      <c r="D16" s="65">
        <v>-6600</v>
      </c>
    </row>
    <row r="17" spans="1:4" x14ac:dyDescent="0.25">
      <c r="A17" s="8" t="s">
        <v>49</v>
      </c>
      <c r="B17" s="18"/>
      <c r="C17" s="65">
        <v>6389</v>
      </c>
      <c r="D17" s="65">
        <v>5603</v>
      </c>
    </row>
    <row r="18" spans="1:4" x14ac:dyDescent="0.25">
      <c r="A18" s="8" t="s">
        <v>50</v>
      </c>
      <c r="B18" s="18"/>
      <c r="C18" s="65">
        <v>-1292</v>
      </c>
      <c r="D18" s="65">
        <v>-3200</v>
      </c>
    </row>
    <row r="19" spans="1:4" x14ac:dyDescent="0.25">
      <c r="A19" s="8" t="s">
        <v>51</v>
      </c>
      <c r="B19" s="18"/>
      <c r="C19" s="65">
        <v>-302</v>
      </c>
      <c r="D19" s="65">
        <v>-1582</v>
      </c>
    </row>
    <row r="20" spans="1:4" ht="15.75" thickBot="1" x14ac:dyDescent="0.3">
      <c r="A20" s="12" t="s">
        <v>52</v>
      </c>
      <c r="B20" s="22"/>
      <c r="C20" s="67">
        <v>-253</v>
      </c>
      <c r="D20" s="67">
        <f>G28</f>
        <v>0</v>
      </c>
    </row>
    <row r="21" spans="1:4" x14ac:dyDescent="0.25">
      <c r="A21" s="16" t="s">
        <v>53</v>
      </c>
      <c r="B21" s="18"/>
      <c r="C21" s="70">
        <f>SUM(C10:C20)</f>
        <v>127</v>
      </c>
      <c r="D21" s="70">
        <f>SUM(D10:D20)</f>
        <v>1052</v>
      </c>
    </row>
    <row r="22" spans="1:4" ht="15.75" thickBot="1" x14ac:dyDescent="0.3">
      <c r="A22" s="12" t="s">
        <v>54</v>
      </c>
      <c r="B22" s="22"/>
      <c r="C22" s="67">
        <v>28</v>
      </c>
      <c r="D22" s="67">
        <v>-7119</v>
      </c>
    </row>
    <row r="23" spans="1:4" ht="21" x14ac:dyDescent="0.25">
      <c r="A23" s="23" t="s">
        <v>55</v>
      </c>
      <c r="B23" s="18"/>
      <c r="C23" s="70">
        <f>C21+C22</f>
        <v>155</v>
      </c>
      <c r="D23" s="70">
        <f>D21+D22</f>
        <v>-6067</v>
      </c>
    </row>
    <row r="24" spans="1:4" ht="15.75" thickBot="1" x14ac:dyDescent="0.3">
      <c r="A24" s="12" t="s">
        <v>56</v>
      </c>
      <c r="B24" s="22"/>
      <c r="C24" s="67"/>
      <c r="D24" s="67"/>
    </row>
    <row r="25" spans="1:4" ht="15.75" thickBot="1" x14ac:dyDescent="0.3">
      <c r="A25" s="14" t="s">
        <v>57</v>
      </c>
      <c r="B25" s="24"/>
      <c r="C25" s="68">
        <f>C23+C24</f>
        <v>155</v>
      </c>
      <c r="D25" s="68">
        <f>D23+D24</f>
        <v>-6067</v>
      </c>
    </row>
    <row r="26" spans="1:4" ht="15.75" thickTop="1" x14ac:dyDescent="0.25">
      <c r="A26" s="8" t="s">
        <v>58</v>
      </c>
      <c r="B26" s="18"/>
      <c r="C26" s="65"/>
      <c r="D26" s="65"/>
    </row>
    <row r="27" spans="1:4" x14ac:dyDescent="0.25">
      <c r="A27" s="8" t="s">
        <v>59</v>
      </c>
      <c r="B27" s="18"/>
      <c r="C27" s="65">
        <v>78</v>
      </c>
      <c r="D27" s="65">
        <v>-1759</v>
      </c>
    </row>
    <row r="28" spans="1:4" ht="15.75" thickBot="1" x14ac:dyDescent="0.3">
      <c r="A28" s="12" t="s">
        <v>60</v>
      </c>
      <c r="B28" s="22"/>
      <c r="C28" s="67">
        <v>77</v>
      </c>
      <c r="D28" s="67">
        <v>-4308</v>
      </c>
    </row>
    <row r="29" spans="1:4" ht="15.75" thickBot="1" x14ac:dyDescent="0.3">
      <c r="A29" s="14" t="s">
        <v>57</v>
      </c>
      <c r="B29" s="24"/>
      <c r="C29" s="68">
        <f>C27+C28</f>
        <v>155</v>
      </c>
      <c r="D29" s="68">
        <f>D27+D28</f>
        <v>-6067</v>
      </c>
    </row>
    <row r="30" spans="1:4" ht="15.75" thickTop="1" x14ac:dyDescent="0.25">
      <c r="A30" s="25"/>
      <c r="B30" s="25"/>
      <c r="C30" s="71"/>
      <c r="D30" s="71"/>
    </row>
    <row r="31" spans="1:4" ht="15.75" thickBot="1" x14ac:dyDescent="0.3">
      <c r="A31" s="19" t="s">
        <v>57</v>
      </c>
      <c r="B31" s="21"/>
      <c r="C31" s="72">
        <f>C29</f>
        <v>155</v>
      </c>
      <c r="D31" s="72">
        <f>D29</f>
        <v>-6067</v>
      </c>
    </row>
    <row r="32" spans="1:4" ht="31.5" x14ac:dyDescent="0.25">
      <c r="A32" s="26" t="s">
        <v>61</v>
      </c>
      <c r="B32" s="26"/>
      <c r="C32" s="73"/>
      <c r="D32" s="65"/>
    </row>
    <row r="33" spans="1:4" ht="21" x14ac:dyDescent="0.25">
      <c r="A33" s="10" t="s">
        <v>62</v>
      </c>
      <c r="B33" s="10"/>
      <c r="C33" s="74">
        <v>132</v>
      </c>
      <c r="D33" s="65">
        <v>-953</v>
      </c>
    </row>
    <row r="34" spans="1:4" ht="31.5" x14ac:dyDescent="0.25">
      <c r="A34" s="10" t="s">
        <v>63</v>
      </c>
      <c r="B34" s="10"/>
      <c r="C34" s="74">
        <v>36</v>
      </c>
      <c r="D34" s="65"/>
    </row>
    <row r="35" spans="1:4" ht="15.75" thickBot="1" x14ac:dyDescent="0.3">
      <c r="A35" s="10" t="s">
        <v>64</v>
      </c>
      <c r="B35" s="10"/>
      <c r="C35" s="74"/>
      <c r="D35" s="65"/>
    </row>
    <row r="36" spans="1:4" ht="15.75" thickBot="1" x14ac:dyDescent="0.3">
      <c r="A36" s="27"/>
      <c r="B36" s="27"/>
      <c r="C36" s="75">
        <f>SUM(C32:C35)</f>
        <v>168</v>
      </c>
      <c r="D36" s="75">
        <f>SUM(D32:D35)</f>
        <v>-953</v>
      </c>
    </row>
    <row r="37" spans="1:4" ht="31.5" x14ac:dyDescent="0.25">
      <c r="A37" s="26" t="s">
        <v>65</v>
      </c>
      <c r="B37" s="26"/>
      <c r="C37" s="73"/>
      <c r="D37" s="65"/>
    </row>
    <row r="38" spans="1:4" x14ac:dyDescent="0.25">
      <c r="A38" s="10" t="s">
        <v>66</v>
      </c>
      <c r="B38" s="10"/>
      <c r="C38" s="74">
        <v>6046</v>
      </c>
      <c r="D38" s="65">
        <v>664</v>
      </c>
    </row>
    <row r="39" spans="1:4" ht="15.75" thickBot="1" x14ac:dyDescent="0.3">
      <c r="A39" s="12"/>
      <c r="B39" s="12"/>
      <c r="C39" s="69">
        <f>C38</f>
        <v>6046</v>
      </c>
      <c r="D39" s="69">
        <f>D38</f>
        <v>664</v>
      </c>
    </row>
    <row r="40" spans="1:4" ht="15.75" thickBot="1" x14ac:dyDescent="0.3">
      <c r="A40" s="28" t="s">
        <v>67</v>
      </c>
      <c r="B40" s="28"/>
      <c r="C40" s="69">
        <f>C39+C36</f>
        <v>6214</v>
      </c>
      <c r="D40" s="69">
        <f>D39+D36</f>
        <v>-289</v>
      </c>
    </row>
    <row r="41" spans="1:4" ht="15.75" thickBot="1" x14ac:dyDescent="0.3">
      <c r="A41" s="14" t="s">
        <v>68</v>
      </c>
      <c r="B41" s="14"/>
      <c r="C41" s="68">
        <f>C31+C40</f>
        <v>6369</v>
      </c>
      <c r="D41" s="68">
        <f>D31+D40</f>
        <v>-6356</v>
      </c>
    </row>
    <row r="42" spans="1:4" ht="15.75" thickTop="1" x14ac:dyDescent="0.25">
      <c r="A42" s="8"/>
      <c r="B42" s="8"/>
      <c r="C42" s="65"/>
      <c r="D42" s="65"/>
    </row>
    <row r="43" spans="1:4" x14ac:dyDescent="0.25">
      <c r="A43" s="8" t="s">
        <v>58</v>
      </c>
      <c r="B43" s="8"/>
      <c r="C43" s="65"/>
      <c r="D43" s="65"/>
    </row>
    <row r="44" spans="1:4" x14ac:dyDescent="0.25">
      <c r="A44" s="8" t="s">
        <v>59</v>
      </c>
      <c r="B44" s="8"/>
      <c r="C44" s="65">
        <v>1896</v>
      </c>
      <c r="D44" s="65">
        <v>-1843</v>
      </c>
    </row>
    <row r="45" spans="1:4" ht="15.75" thickBot="1" x14ac:dyDescent="0.3">
      <c r="A45" s="12" t="s">
        <v>60</v>
      </c>
      <c r="B45" s="12"/>
      <c r="C45" s="67">
        <v>4473</v>
      </c>
      <c r="D45" s="67">
        <v>-4513</v>
      </c>
    </row>
  </sheetData>
  <mergeCells count="4">
    <mergeCell ref="A4:A8"/>
    <mergeCell ref="B4:B8"/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workbookViewId="0">
      <selection activeCell="I13" sqref="I13"/>
    </sheetView>
  </sheetViews>
  <sheetFormatPr defaultRowHeight="15" x14ac:dyDescent="0.25"/>
  <cols>
    <col min="1" max="1" width="64" bestFit="1" customWidth="1"/>
    <col min="3" max="3" width="12.5703125" style="79" bestFit="1" customWidth="1"/>
    <col min="4" max="4" width="13.28515625" style="79" bestFit="1" customWidth="1"/>
  </cols>
  <sheetData>
    <row r="1" spans="1:4" x14ac:dyDescent="0.25">
      <c r="A1" s="55" t="s">
        <v>124</v>
      </c>
      <c r="B1" s="56"/>
      <c r="C1" s="56"/>
      <c r="D1" s="56"/>
    </row>
    <row r="2" spans="1:4" ht="48" customHeight="1" x14ac:dyDescent="0.25">
      <c r="A2" s="57" t="s">
        <v>127</v>
      </c>
      <c r="B2" s="57"/>
      <c r="C2" s="57"/>
      <c r="D2" s="57"/>
    </row>
    <row r="3" spans="1:4" x14ac:dyDescent="0.25">
      <c r="A3" s="3"/>
      <c r="B3" s="3"/>
      <c r="C3" s="17" t="s">
        <v>105</v>
      </c>
      <c r="D3" s="17" t="s">
        <v>105</v>
      </c>
    </row>
    <row r="4" spans="1:4" x14ac:dyDescent="0.25">
      <c r="A4" s="43"/>
      <c r="B4" s="29"/>
      <c r="C4" s="17" t="s">
        <v>108</v>
      </c>
      <c r="D4" s="17" t="s">
        <v>106</v>
      </c>
    </row>
    <row r="5" spans="1:4" x14ac:dyDescent="0.25">
      <c r="A5" s="43"/>
      <c r="B5" s="29"/>
      <c r="C5" s="17" t="s">
        <v>36</v>
      </c>
      <c r="D5" s="17" t="s">
        <v>107</v>
      </c>
    </row>
    <row r="6" spans="1:4" x14ac:dyDescent="0.25">
      <c r="A6" s="43"/>
      <c r="B6" s="29"/>
      <c r="C6" s="17" t="s">
        <v>37</v>
      </c>
      <c r="D6" s="17" t="s">
        <v>37</v>
      </c>
    </row>
    <row r="7" spans="1:4" ht="15.75" thickBot="1" x14ac:dyDescent="0.3">
      <c r="A7" s="44"/>
      <c r="B7" s="30"/>
      <c r="C7" s="20" t="s">
        <v>38</v>
      </c>
      <c r="D7" s="20" t="s">
        <v>39</v>
      </c>
    </row>
    <row r="8" spans="1:4" x14ac:dyDescent="0.25">
      <c r="A8" s="16" t="s">
        <v>70</v>
      </c>
      <c r="B8" s="16"/>
      <c r="C8" s="9"/>
      <c r="D8" s="9"/>
    </row>
    <row r="9" spans="1:4" x14ac:dyDescent="0.25">
      <c r="A9" s="8" t="s">
        <v>71</v>
      </c>
      <c r="B9" s="8"/>
      <c r="C9" s="9">
        <v>1494</v>
      </c>
      <c r="D9" s="9">
        <v>4020</v>
      </c>
    </row>
    <row r="10" spans="1:4" x14ac:dyDescent="0.25">
      <c r="A10" s="8" t="s">
        <v>72</v>
      </c>
      <c r="B10" s="8"/>
      <c r="C10" s="9">
        <v>-671</v>
      </c>
      <c r="D10" s="9">
        <v>-3750</v>
      </c>
    </row>
    <row r="11" spans="1:4" x14ac:dyDescent="0.25">
      <c r="A11" s="8" t="s">
        <v>73</v>
      </c>
      <c r="B11" s="8"/>
      <c r="C11" s="9">
        <v>-149</v>
      </c>
      <c r="D11" s="9"/>
    </row>
    <row r="12" spans="1:4" ht="21" x14ac:dyDescent="0.25">
      <c r="A12" s="10" t="s">
        <v>74</v>
      </c>
      <c r="B12" s="8"/>
      <c r="C12" s="9">
        <v>734</v>
      </c>
      <c r="D12" s="9">
        <v>270</v>
      </c>
    </row>
    <row r="13" spans="1:4" ht="15.75" thickBot="1" x14ac:dyDescent="0.3">
      <c r="A13" s="12" t="s">
        <v>75</v>
      </c>
      <c r="B13" s="12"/>
      <c r="C13" s="13">
        <v>-3959</v>
      </c>
      <c r="D13" s="13">
        <v>-5013</v>
      </c>
    </row>
    <row r="14" spans="1:4" ht="52.5" x14ac:dyDescent="0.25">
      <c r="A14" s="23" t="s">
        <v>76</v>
      </c>
      <c r="B14" s="16"/>
      <c r="C14" s="17">
        <f>SUM(C9:C13)</f>
        <v>-2551</v>
      </c>
      <c r="D14" s="17">
        <f>SUM(D9:D13)</f>
        <v>-4473</v>
      </c>
    </row>
    <row r="15" spans="1:4" x14ac:dyDescent="0.25">
      <c r="A15" s="16" t="s">
        <v>77</v>
      </c>
      <c r="B15" s="16"/>
      <c r="C15" s="9"/>
      <c r="D15" s="9"/>
    </row>
    <row r="16" spans="1:4" x14ac:dyDescent="0.25">
      <c r="A16" s="8" t="s">
        <v>4</v>
      </c>
      <c r="B16" s="8"/>
      <c r="C16" s="9">
        <v>2898</v>
      </c>
      <c r="D16" s="9">
        <v>-15005</v>
      </c>
    </row>
    <row r="17" spans="1:4" x14ac:dyDescent="0.25">
      <c r="A17" s="8" t="s">
        <v>78</v>
      </c>
      <c r="B17" s="8"/>
      <c r="C17" s="9">
        <v>19999</v>
      </c>
      <c r="D17" s="9"/>
    </row>
    <row r="18" spans="1:4" x14ac:dyDescent="0.25">
      <c r="A18" s="8" t="s">
        <v>79</v>
      </c>
      <c r="B18" s="8"/>
      <c r="C18" s="9"/>
      <c r="D18" s="9"/>
    </row>
    <row r="19" spans="1:4" x14ac:dyDescent="0.25">
      <c r="A19" s="8" t="s">
        <v>10</v>
      </c>
      <c r="B19" s="8"/>
      <c r="C19" s="9">
        <v>-37138</v>
      </c>
      <c r="D19" s="9">
        <v>4327</v>
      </c>
    </row>
    <row r="20" spans="1:4" x14ac:dyDescent="0.25">
      <c r="A20" s="8" t="s">
        <v>15</v>
      </c>
      <c r="B20" s="8"/>
      <c r="C20" s="9"/>
      <c r="D20" s="9">
        <v>-3697</v>
      </c>
    </row>
    <row r="21" spans="1:4" x14ac:dyDescent="0.25">
      <c r="A21" s="8" t="s">
        <v>16</v>
      </c>
      <c r="B21" s="8"/>
      <c r="C21" s="9">
        <v>-3621</v>
      </c>
      <c r="D21" s="9">
        <v>2546</v>
      </c>
    </row>
    <row r="22" spans="1:4" ht="15.75" thickBot="1" x14ac:dyDescent="0.3">
      <c r="A22" s="8" t="s">
        <v>80</v>
      </c>
      <c r="B22" s="8"/>
      <c r="C22" s="9">
        <v>-3320</v>
      </c>
      <c r="D22" s="9">
        <v>22278</v>
      </c>
    </row>
    <row r="23" spans="1:4" ht="42.75" thickBot="1" x14ac:dyDescent="0.3">
      <c r="A23" s="40" t="s">
        <v>81</v>
      </c>
      <c r="B23" s="31"/>
      <c r="C23" s="77">
        <f>SUM(C14:C22)</f>
        <v>-23733</v>
      </c>
      <c r="D23" s="77">
        <f>SUM(D14:D22)</f>
        <v>5976</v>
      </c>
    </row>
    <row r="24" spans="1:4" ht="15.75" thickBot="1" x14ac:dyDescent="0.3">
      <c r="A24" s="19"/>
      <c r="B24" s="19"/>
      <c r="C24" s="20"/>
      <c r="D24" s="20"/>
    </row>
    <row r="25" spans="1:4" ht="15.75" thickBot="1" x14ac:dyDescent="0.3">
      <c r="A25" s="12" t="s">
        <v>82</v>
      </c>
      <c r="B25" s="12"/>
      <c r="C25" s="13">
        <v>-78</v>
      </c>
      <c r="D25" s="13"/>
    </row>
    <row r="26" spans="1:4" ht="32.25" thickBot="1" x14ac:dyDescent="0.3">
      <c r="A26" s="28" t="s">
        <v>83</v>
      </c>
      <c r="B26" s="19"/>
      <c r="C26" s="13">
        <f>C23+C25</f>
        <v>-23811</v>
      </c>
      <c r="D26" s="20">
        <f>D23+D25</f>
        <v>5976</v>
      </c>
    </row>
    <row r="27" spans="1:4" x14ac:dyDescent="0.25">
      <c r="A27" s="16" t="s">
        <v>84</v>
      </c>
      <c r="B27" s="16"/>
      <c r="C27" s="9"/>
      <c r="D27" s="9"/>
    </row>
    <row r="28" spans="1:4" ht="42" x14ac:dyDescent="0.25">
      <c r="A28" s="10" t="s">
        <v>85</v>
      </c>
      <c r="B28" s="8"/>
      <c r="C28" s="9">
        <v>-7820</v>
      </c>
      <c r="D28" s="9">
        <v>-3644</v>
      </c>
    </row>
    <row r="29" spans="1:4" ht="31.5" x14ac:dyDescent="0.25">
      <c r="A29" s="10" t="s">
        <v>86</v>
      </c>
      <c r="B29" s="8"/>
      <c r="C29" s="9">
        <v>6154</v>
      </c>
      <c r="D29" s="9"/>
    </row>
    <row r="30" spans="1:4" ht="31.5" x14ac:dyDescent="0.25">
      <c r="A30" s="10" t="s">
        <v>87</v>
      </c>
      <c r="B30" s="8"/>
      <c r="C30" s="9"/>
      <c r="D30" s="9">
        <v>-22</v>
      </c>
    </row>
    <row r="31" spans="1:4" ht="31.5" x14ac:dyDescent="0.25">
      <c r="A31" s="10" t="s">
        <v>88</v>
      </c>
      <c r="B31" s="8"/>
      <c r="C31" s="9">
        <v>1512</v>
      </c>
      <c r="D31" s="9"/>
    </row>
    <row r="32" spans="1:4" x14ac:dyDescent="0.25">
      <c r="A32" s="8" t="s">
        <v>89</v>
      </c>
      <c r="B32" s="8"/>
      <c r="C32" s="9">
        <v>-279</v>
      </c>
      <c r="D32" s="9"/>
    </row>
    <row r="33" spans="1:4" x14ac:dyDescent="0.25">
      <c r="A33" s="8" t="s">
        <v>104</v>
      </c>
      <c r="B33" s="8"/>
      <c r="C33" s="9"/>
      <c r="D33" s="9">
        <v>-17630</v>
      </c>
    </row>
    <row r="34" spans="1:4" x14ac:dyDescent="0.25">
      <c r="A34" s="8" t="s">
        <v>90</v>
      </c>
      <c r="B34" s="8"/>
      <c r="C34" s="9">
        <v>366</v>
      </c>
      <c r="D34" s="9">
        <v>582</v>
      </c>
    </row>
    <row r="35" spans="1:4" ht="21" x14ac:dyDescent="0.25">
      <c r="A35" s="10" t="s">
        <v>91</v>
      </c>
      <c r="B35" s="8"/>
      <c r="C35" s="9">
        <v>22073</v>
      </c>
      <c r="D35" s="9"/>
    </row>
    <row r="36" spans="1:4" ht="15.75" thickBot="1" x14ac:dyDescent="0.3">
      <c r="A36" s="8" t="s">
        <v>92</v>
      </c>
      <c r="B36" s="8"/>
      <c r="C36" s="9">
        <v>10</v>
      </c>
      <c r="D36" s="9"/>
    </row>
    <row r="37" spans="1:4" ht="32.25" thickBot="1" x14ac:dyDescent="0.3">
      <c r="A37" s="40" t="s">
        <v>93</v>
      </c>
      <c r="B37" s="31"/>
      <c r="C37" s="77">
        <f>SUM(C28:C36)</f>
        <v>22016</v>
      </c>
      <c r="D37" s="77">
        <f>SUM(D28:D36)</f>
        <v>-20714</v>
      </c>
    </row>
    <row r="38" spans="1:4" x14ac:dyDescent="0.25">
      <c r="A38" s="5" t="s">
        <v>94</v>
      </c>
      <c r="B38" s="7"/>
      <c r="C38" s="78"/>
      <c r="D38" s="78"/>
    </row>
    <row r="39" spans="1:4" x14ac:dyDescent="0.25">
      <c r="A39" s="8" t="s">
        <v>95</v>
      </c>
      <c r="B39" s="18"/>
      <c r="C39" s="9">
        <v>2124</v>
      </c>
      <c r="D39" s="9"/>
    </row>
    <row r="40" spans="1:4" ht="21" x14ac:dyDescent="0.25">
      <c r="A40" s="10" t="s">
        <v>96</v>
      </c>
      <c r="B40" s="18"/>
      <c r="C40" s="9">
        <v>-61080</v>
      </c>
      <c r="D40" s="9"/>
    </row>
    <row r="41" spans="1:4" x14ac:dyDescent="0.25">
      <c r="A41" s="8" t="s">
        <v>97</v>
      </c>
      <c r="B41" s="18"/>
      <c r="C41" s="9"/>
      <c r="D41" s="9">
        <v>5112</v>
      </c>
    </row>
    <row r="42" spans="1:4" ht="15.75" thickBot="1" x14ac:dyDescent="0.3">
      <c r="A42" s="8" t="s">
        <v>98</v>
      </c>
      <c r="B42" s="18"/>
      <c r="C42" s="9">
        <v>-3297</v>
      </c>
      <c r="D42" s="9">
        <v>-1016</v>
      </c>
    </row>
    <row r="43" spans="1:4" ht="21.75" thickBot="1" x14ac:dyDescent="0.3">
      <c r="A43" s="40" t="s">
        <v>99</v>
      </c>
      <c r="B43" s="32"/>
      <c r="C43" s="77">
        <f>SUM(C39:C42)</f>
        <v>-62253</v>
      </c>
      <c r="D43" s="77">
        <f>SUM(D39:D42)</f>
        <v>4096</v>
      </c>
    </row>
    <row r="44" spans="1:4" x14ac:dyDescent="0.25">
      <c r="A44" s="8"/>
      <c r="B44" s="18"/>
      <c r="C44" s="9"/>
      <c r="D44" s="9"/>
    </row>
    <row r="45" spans="1:4" ht="21.75" thickBot="1" x14ac:dyDescent="0.3">
      <c r="A45" s="41" t="s">
        <v>100</v>
      </c>
      <c r="B45" s="22"/>
      <c r="C45" s="13">
        <v>83</v>
      </c>
      <c r="D45" s="13">
        <v>245</v>
      </c>
    </row>
    <row r="46" spans="1:4" ht="21.75" thickBot="1" x14ac:dyDescent="0.3">
      <c r="A46" s="28" t="s">
        <v>101</v>
      </c>
      <c r="B46" s="22"/>
      <c r="C46" s="20">
        <f>C26+C37+C43+C45</f>
        <v>-63965</v>
      </c>
      <c r="D46" s="20">
        <f>D26+D37+D43+D45</f>
        <v>-10397</v>
      </c>
    </row>
    <row r="47" spans="1:4" ht="21.75" thickBot="1" x14ac:dyDescent="0.3">
      <c r="A47" s="41" t="s">
        <v>102</v>
      </c>
      <c r="B47" s="22"/>
      <c r="C47" s="13">
        <v>77593</v>
      </c>
      <c r="D47" s="13">
        <v>21627</v>
      </c>
    </row>
    <row r="48" spans="1:4" ht="21.75" thickBot="1" x14ac:dyDescent="0.3">
      <c r="A48" s="42" t="s">
        <v>103</v>
      </c>
      <c r="B48" s="33"/>
      <c r="C48" s="15">
        <f>C46+C47</f>
        <v>13628</v>
      </c>
      <c r="D48" s="15">
        <f>D46+D47</f>
        <v>11230</v>
      </c>
    </row>
    <row r="49" ht="15.75" thickTop="1" x14ac:dyDescent="0.25"/>
  </sheetData>
  <mergeCells count="3">
    <mergeCell ref="A4:A7"/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workbookViewId="0">
      <selection activeCell="N13" sqref="N13"/>
    </sheetView>
  </sheetViews>
  <sheetFormatPr defaultRowHeight="15" x14ac:dyDescent="0.25"/>
  <cols>
    <col min="2" max="2" width="27.85546875" customWidth="1"/>
    <col min="3" max="3" width="11.7109375" bestFit="1" customWidth="1"/>
    <col min="4" max="4" width="10" bestFit="1" customWidth="1"/>
    <col min="5" max="5" width="9.28515625" bestFit="1" customWidth="1"/>
    <col min="6" max="6" width="10.7109375" bestFit="1" customWidth="1"/>
    <col min="7" max="7" width="9.28515625" bestFit="1" customWidth="1"/>
    <col min="8" max="8" width="10.7109375" bestFit="1" customWidth="1"/>
    <col min="9" max="9" width="12.42578125" bestFit="1" customWidth="1"/>
    <col min="10" max="11" width="11.7109375" bestFit="1" customWidth="1"/>
  </cols>
  <sheetData>
    <row r="1" spans="1:12" ht="24.75" customHeight="1" x14ac:dyDescent="0.25">
      <c r="A1" s="58" t="s">
        <v>124</v>
      </c>
      <c r="B1" s="58"/>
      <c r="C1" s="58"/>
      <c r="D1" s="58"/>
      <c r="E1" s="58"/>
      <c r="F1" s="58"/>
      <c r="G1" s="58"/>
      <c r="H1" s="58"/>
      <c r="I1" s="58"/>
      <c r="J1" s="58"/>
    </row>
    <row r="2" spans="1:12" ht="33" customHeight="1" x14ac:dyDescent="0.25">
      <c r="A2" s="58" t="s">
        <v>128</v>
      </c>
      <c r="B2" s="58"/>
      <c r="C2" s="58"/>
      <c r="D2" s="58"/>
      <c r="E2" s="58"/>
      <c r="F2" s="58"/>
      <c r="G2" s="58"/>
      <c r="H2" s="58"/>
      <c r="I2" s="58"/>
      <c r="J2" s="58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B4" s="49"/>
      <c r="C4" s="47" t="s">
        <v>22</v>
      </c>
      <c r="D4" s="47" t="s">
        <v>109</v>
      </c>
      <c r="E4" s="47" t="s">
        <v>110</v>
      </c>
      <c r="F4" s="47" t="s">
        <v>26</v>
      </c>
      <c r="G4" s="47" t="s">
        <v>27</v>
      </c>
      <c r="H4" s="47" t="s">
        <v>111</v>
      </c>
      <c r="I4" s="47" t="s">
        <v>112</v>
      </c>
      <c r="J4" s="35"/>
      <c r="K4" s="35" t="s">
        <v>112</v>
      </c>
      <c r="L4" s="3"/>
    </row>
    <row r="5" spans="1:12" ht="41.25" customHeight="1" thickBot="1" x14ac:dyDescent="0.3">
      <c r="B5" s="50"/>
      <c r="C5" s="48"/>
      <c r="D5" s="48"/>
      <c r="E5" s="48"/>
      <c r="F5" s="48"/>
      <c r="G5" s="48"/>
      <c r="H5" s="48"/>
      <c r="I5" s="48"/>
      <c r="J5" s="36" t="s">
        <v>113</v>
      </c>
      <c r="K5" s="36" t="s">
        <v>114</v>
      </c>
      <c r="L5" s="3"/>
    </row>
    <row r="6" spans="1:12" ht="15.75" thickBot="1" x14ac:dyDescent="0.3">
      <c r="B6" s="37" t="s">
        <v>122</v>
      </c>
      <c r="C6" s="80">
        <v>107607</v>
      </c>
      <c r="D6" s="80"/>
      <c r="E6" s="80">
        <v>648</v>
      </c>
      <c r="F6" s="80">
        <v>18</v>
      </c>
      <c r="G6" s="80">
        <v>815</v>
      </c>
      <c r="H6" s="80">
        <v>16710</v>
      </c>
      <c r="I6" s="80">
        <f>SUM(C6:H6)</f>
        <v>125798</v>
      </c>
      <c r="J6" s="80">
        <v>257805</v>
      </c>
      <c r="K6" s="80">
        <f>I6+J6</f>
        <v>383603</v>
      </c>
      <c r="L6" s="3"/>
    </row>
    <row r="7" spans="1:12" ht="15.75" thickBot="1" x14ac:dyDescent="0.3">
      <c r="B7" s="38" t="s">
        <v>116</v>
      </c>
      <c r="C7" s="81"/>
      <c r="D7" s="81"/>
      <c r="E7" s="81"/>
      <c r="F7" s="81"/>
      <c r="G7" s="81"/>
      <c r="H7" s="81">
        <v>-1759</v>
      </c>
      <c r="I7" s="81">
        <f>SUM(C7:H7)</f>
        <v>-1759</v>
      </c>
      <c r="J7" s="81">
        <v>-4308</v>
      </c>
      <c r="K7" s="80">
        <f t="shared" ref="K7:K12" si="0">I7+J7</f>
        <v>-6067</v>
      </c>
      <c r="L7" s="3"/>
    </row>
    <row r="8" spans="1:12" ht="20.25" thickBot="1" x14ac:dyDescent="0.3">
      <c r="B8" s="39" t="s">
        <v>117</v>
      </c>
      <c r="C8" s="82"/>
      <c r="D8" s="82"/>
      <c r="E8" s="82">
        <v>-276</v>
      </c>
      <c r="F8" s="82">
        <v>193</v>
      </c>
      <c r="G8" s="82"/>
      <c r="H8" s="82"/>
      <c r="I8" s="82">
        <f>SUM(C8:H8)</f>
        <v>-83</v>
      </c>
      <c r="J8" s="82">
        <v>-205</v>
      </c>
      <c r="K8" s="80">
        <f t="shared" si="0"/>
        <v>-288</v>
      </c>
      <c r="L8" s="3"/>
    </row>
    <row r="9" spans="1:12" ht="20.25" thickBot="1" x14ac:dyDescent="0.3">
      <c r="B9" s="37" t="s">
        <v>118</v>
      </c>
      <c r="C9" s="82">
        <f>C7+C8</f>
        <v>0</v>
      </c>
      <c r="D9" s="82">
        <f t="shared" ref="D9:J9" si="1">D7+D8</f>
        <v>0</v>
      </c>
      <c r="E9" s="82">
        <f t="shared" si="1"/>
        <v>-276</v>
      </c>
      <c r="F9" s="82">
        <f t="shared" si="1"/>
        <v>193</v>
      </c>
      <c r="G9" s="82">
        <f t="shared" si="1"/>
        <v>0</v>
      </c>
      <c r="H9" s="82">
        <f t="shared" si="1"/>
        <v>-1759</v>
      </c>
      <c r="I9" s="82">
        <f t="shared" si="1"/>
        <v>-1842</v>
      </c>
      <c r="J9" s="82">
        <f t="shared" si="1"/>
        <v>-4513</v>
      </c>
      <c r="K9" s="80">
        <f t="shared" si="0"/>
        <v>-6355</v>
      </c>
      <c r="L9" s="3"/>
    </row>
    <row r="10" spans="1:12" ht="15.75" thickBot="1" x14ac:dyDescent="0.3">
      <c r="B10" s="38" t="s">
        <v>119</v>
      </c>
      <c r="C10" s="81"/>
      <c r="D10" s="81"/>
      <c r="E10" s="81"/>
      <c r="F10" s="81"/>
      <c r="G10" s="81"/>
      <c r="H10" s="81"/>
      <c r="I10" s="81">
        <f>SUM(C10:H10)</f>
        <v>0</v>
      </c>
      <c r="J10" s="81"/>
      <c r="K10" s="80">
        <f t="shared" si="0"/>
        <v>0</v>
      </c>
      <c r="L10" s="3"/>
    </row>
    <row r="11" spans="1:12" ht="20.25" thickBot="1" x14ac:dyDescent="0.3">
      <c r="B11" s="39" t="s">
        <v>120</v>
      </c>
      <c r="C11" s="82"/>
      <c r="D11" s="82"/>
      <c r="E11" s="82"/>
      <c r="F11" s="82"/>
      <c r="G11" s="82"/>
      <c r="H11" s="82"/>
      <c r="I11" s="82">
        <f>SUM(C11:H11)</f>
        <v>0</v>
      </c>
      <c r="J11" s="82"/>
      <c r="K11" s="80">
        <f t="shared" si="0"/>
        <v>0</v>
      </c>
      <c r="L11" s="3"/>
    </row>
    <row r="12" spans="1:12" ht="15.75" thickBot="1" x14ac:dyDescent="0.3">
      <c r="B12" s="59" t="s">
        <v>123</v>
      </c>
      <c r="C12" s="83">
        <f t="shared" ref="C12:H12" si="2">C6+C9+SUM(C10:C11)</f>
        <v>107607</v>
      </c>
      <c r="D12" s="83">
        <f t="shared" si="2"/>
        <v>0</v>
      </c>
      <c r="E12" s="83">
        <f t="shared" si="2"/>
        <v>372</v>
      </c>
      <c r="F12" s="83">
        <f t="shared" si="2"/>
        <v>211</v>
      </c>
      <c r="G12" s="83">
        <f t="shared" si="2"/>
        <v>815</v>
      </c>
      <c r="H12" s="83">
        <f t="shared" si="2"/>
        <v>14951</v>
      </c>
      <c r="I12" s="84">
        <f>SUM(C12:H12)</f>
        <v>123956</v>
      </c>
      <c r="J12" s="83">
        <f>J6+J9+SUM(J10:J11)</f>
        <v>253292</v>
      </c>
      <c r="K12" s="83">
        <f t="shared" si="0"/>
        <v>377248</v>
      </c>
      <c r="L12" s="3"/>
    </row>
    <row r="13" spans="1:12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3"/>
    </row>
    <row r="14" spans="1:12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3"/>
    </row>
    <row r="15" spans="1:12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3"/>
    </row>
    <row r="16" spans="1:12" ht="15" customHeight="1" x14ac:dyDescent="0.25">
      <c r="B16" s="49"/>
      <c r="C16" s="85" t="s">
        <v>22</v>
      </c>
      <c r="D16" s="85" t="s">
        <v>109</v>
      </c>
      <c r="E16" s="85" t="s">
        <v>110</v>
      </c>
      <c r="F16" s="85" t="s">
        <v>26</v>
      </c>
      <c r="G16" s="85" t="s">
        <v>27</v>
      </c>
      <c r="H16" s="85" t="s">
        <v>111</v>
      </c>
      <c r="I16" s="85" t="s">
        <v>112</v>
      </c>
      <c r="J16" s="86"/>
      <c r="K16" s="86" t="s">
        <v>112</v>
      </c>
      <c r="L16" s="3"/>
    </row>
    <row r="17" spans="2:12" ht="30" thickBot="1" x14ac:dyDescent="0.3">
      <c r="B17" s="50"/>
      <c r="C17" s="87"/>
      <c r="D17" s="87"/>
      <c r="E17" s="87"/>
      <c r="F17" s="87"/>
      <c r="G17" s="87"/>
      <c r="H17" s="87"/>
      <c r="I17" s="87"/>
      <c r="J17" s="80" t="s">
        <v>113</v>
      </c>
      <c r="K17" s="80" t="s">
        <v>114</v>
      </c>
      <c r="L17" s="3"/>
    </row>
    <row r="18" spans="2:12" ht="15.75" thickBot="1" x14ac:dyDescent="0.3">
      <c r="B18" s="37" t="s">
        <v>115</v>
      </c>
      <c r="C18" s="80">
        <v>107714</v>
      </c>
      <c r="D18" s="80">
        <v>-3469</v>
      </c>
      <c r="E18" s="80">
        <v>-37</v>
      </c>
      <c r="F18" s="80">
        <v>10734</v>
      </c>
      <c r="G18" s="80">
        <v>71</v>
      </c>
      <c r="H18" s="80">
        <v>4984</v>
      </c>
      <c r="I18" s="80">
        <f>SUM(C18:H18)</f>
        <v>119997</v>
      </c>
      <c r="J18" s="80">
        <v>270572</v>
      </c>
      <c r="K18" s="80">
        <f>I18+J18</f>
        <v>390569</v>
      </c>
      <c r="L18" s="3"/>
    </row>
    <row r="19" spans="2:12" x14ac:dyDescent="0.25">
      <c r="B19" s="38" t="s">
        <v>116</v>
      </c>
      <c r="C19" s="81"/>
      <c r="D19" s="81"/>
      <c r="E19" s="81"/>
      <c r="F19" s="81"/>
      <c r="G19" s="81"/>
      <c r="H19" s="81">
        <v>78</v>
      </c>
      <c r="I19" s="81">
        <f>SUM(C19:H19)</f>
        <v>78</v>
      </c>
      <c r="J19" s="81">
        <v>77</v>
      </c>
      <c r="K19" s="81">
        <f>SUM(I19:J19)</f>
        <v>155</v>
      </c>
      <c r="L19" s="3"/>
    </row>
    <row r="20" spans="2:12" ht="20.25" thickBot="1" x14ac:dyDescent="0.3">
      <c r="B20" s="39" t="s">
        <v>117</v>
      </c>
      <c r="C20" s="82"/>
      <c r="D20" s="82"/>
      <c r="E20" s="82">
        <v>38</v>
      </c>
      <c r="F20" s="82">
        <v>1768</v>
      </c>
      <c r="G20" s="82">
        <v>11</v>
      </c>
      <c r="H20" s="82"/>
      <c r="I20" s="82">
        <f>SUM(C20:H20)</f>
        <v>1817</v>
      </c>
      <c r="J20" s="82">
        <v>5835</v>
      </c>
      <c r="K20" s="82">
        <f>SUM(I20:J20)</f>
        <v>7652</v>
      </c>
      <c r="L20" s="3"/>
    </row>
    <row r="21" spans="2:12" ht="20.25" thickBot="1" x14ac:dyDescent="0.3">
      <c r="B21" s="59" t="s">
        <v>118</v>
      </c>
      <c r="C21" s="84">
        <f>C19+C20</f>
        <v>0</v>
      </c>
      <c r="D21" s="84">
        <f t="shared" ref="D21:J21" si="3">D19+D20</f>
        <v>0</v>
      </c>
      <c r="E21" s="84">
        <f t="shared" si="3"/>
        <v>38</v>
      </c>
      <c r="F21" s="84">
        <f t="shared" si="3"/>
        <v>1768</v>
      </c>
      <c r="G21" s="84">
        <f t="shared" si="3"/>
        <v>11</v>
      </c>
      <c r="H21" s="84">
        <f t="shared" si="3"/>
        <v>78</v>
      </c>
      <c r="I21" s="84">
        <f t="shared" si="3"/>
        <v>1895</v>
      </c>
      <c r="J21" s="84">
        <f t="shared" si="3"/>
        <v>5912</v>
      </c>
      <c r="K21" s="84">
        <f>SUM(I21:J21)</f>
        <v>7807</v>
      </c>
      <c r="L21" s="3"/>
    </row>
    <row r="22" spans="2:12" x14ac:dyDescent="0.25">
      <c r="B22" s="38" t="s">
        <v>119</v>
      </c>
      <c r="C22" s="81"/>
      <c r="D22" s="81"/>
      <c r="E22" s="81"/>
      <c r="F22" s="81"/>
      <c r="G22" s="81"/>
      <c r="H22" s="81"/>
      <c r="I22" s="81">
        <f>SUM(C22:H22)</f>
        <v>0</v>
      </c>
      <c r="J22" s="81"/>
      <c r="K22" s="81">
        <f t="shared" ref="K22:K23" si="4">SUM(I22:J22)</f>
        <v>0</v>
      </c>
      <c r="L22" s="3"/>
    </row>
    <row r="23" spans="2:12" ht="20.25" thickBot="1" x14ac:dyDescent="0.3">
      <c r="B23" s="39" t="s">
        <v>120</v>
      </c>
      <c r="C23" s="82"/>
      <c r="D23" s="82"/>
      <c r="E23" s="82"/>
      <c r="F23" s="82"/>
      <c r="G23" s="82"/>
      <c r="H23" s="82"/>
      <c r="I23" s="82">
        <f>SUM(C23:H23)</f>
        <v>0</v>
      </c>
      <c r="J23" s="82">
        <f>[1]ОДДС!E47</f>
        <v>0</v>
      </c>
      <c r="K23" s="82">
        <f t="shared" si="4"/>
        <v>0</v>
      </c>
      <c r="L23" s="3"/>
    </row>
    <row r="24" spans="2:12" ht="15.75" thickBot="1" x14ac:dyDescent="0.3">
      <c r="B24" s="59" t="s">
        <v>121</v>
      </c>
      <c r="C24" s="83">
        <f t="shared" ref="C24:H24" si="5">C18+C21+SUM(C22:C23)</f>
        <v>107714</v>
      </c>
      <c r="D24" s="83">
        <f t="shared" si="5"/>
        <v>-3469</v>
      </c>
      <c r="E24" s="83">
        <f t="shared" si="5"/>
        <v>1</v>
      </c>
      <c r="F24" s="83">
        <f t="shared" si="5"/>
        <v>12502</v>
      </c>
      <c r="G24" s="83">
        <f t="shared" si="5"/>
        <v>82</v>
      </c>
      <c r="H24" s="83">
        <f t="shared" si="5"/>
        <v>5062</v>
      </c>
      <c r="I24" s="83">
        <f>SUM(C24:H24)</f>
        <v>121892</v>
      </c>
      <c r="J24" s="83">
        <f>J18+J21+SUM(J22:J23)</f>
        <v>276484</v>
      </c>
      <c r="K24" s="88">
        <f>I24+J24</f>
        <v>398376</v>
      </c>
      <c r="L24" s="3"/>
    </row>
    <row r="25" spans="2:12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x14ac:dyDescent="0.25">
      <c r="B26" s="34"/>
    </row>
    <row r="27" spans="2:12" x14ac:dyDescent="0.25">
      <c r="B27" s="34"/>
    </row>
  </sheetData>
  <mergeCells count="18">
    <mergeCell ref="A1:J1"/>
    <mergeCell ref="A2:J2"/>
    <mergeCell ref="H4:H5"/>
    <mergeCell ref="I4:I5"/>
    <mergeCell ref="B4:B5"/>
    <mergeCell ref="C4:C5"/>
    <mergeCell ref="D4:D5"/>
    <mergeCell ref="E4:E5"/>
    <mergeCell ref="F4:F5"/>
    <mergeCell ref="G4:G5"/>
    <mergeCell ref="G16:G17"/>
    <mergeCell ref="H16:H17"/>
    <mergeCell ref="I16:I17"/>
    <mergeCell ref="B16:B17"/>
    <mergeCell ref="C16:C17"/>
    <mergeCell ref="D16:D17"/>
    <mergeCell ref="E16:E17"/>
    <mergeCell ref="F16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ОДДС</vt:lpstr>
      <vt:lpstr>ОИСК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2021-05-31T04:55:16Z</dcterms:modified>
</cp:coreProperties>
</file>