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ttybaev.e\Desktop\КУТТЫБАЕВ Е Н\2023\2 квартал 2023\"/>
    </mc:Choice>
  </mc:AlternateContent>
  <bookViews>
    <workbookView xWindow="0" yWindow="0" windowWidth="28800" windowHeight="13185" activeTab="3"/>
  </bookViews>
  <sheets>
    <sheet name="ОФП" sheetId="1" r:id="rId1"/>
    <sheet name="ОПУ" sheetId="3" r:id="rId2"/>
    <sheet name="ДДС" sheetId="2" r:id="rId3"/>
    <sheet name="ОИК" sheetId="4" r:id="rId4"/>
  </sheets>
  <definedNames>
    <definedName name="OLE_LINK45" localSheetId="1">ОПУ!$B$12</definedName>
    <definedName name="OLE_LINK6" localSheetId="1">ОПУ!$B$8</definedName>
    <definedName name="OLE_LINK76" localSheetId="0">ОФП!$B$30</definedName>
    <definedName name="OLE_LINK79" localSheetId="1">ОПУ!$B$10</definedName>
    <definedName name="OLE_LINK83" localSheetId="0">ОФП!$B$31</definedName>
    <definedName name="OLE_LINK84" localSheetId="1">ОПУ!$B$23</definedName>
    <definedName name="OLE_LINK85" localSheetId="3">ОИК!$B$17</definedName>
    <definedName name="OLE_LINK9" localSheetId="3">ОИК!$B$6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 l="1"/>
  <c r="G18" i="4" l="1"/>
  <c r="G20" i="4" s="1"/>
  <c r="G23" i="4"/>
  <c r="G22" i="4"/>
  <c r="G24" i="4"/>
  <c r="D25" i="4"/>
  <c r="E25" i="4"/>
  <c r="F25" i="4"/>
  <c r="C25" i="4"/>
  <c r="D20" i="4"/>
  <c r="E20" i="4"/>
  <c r="F20" i="4"/>
  <c r="C20" i="4"/>
  <c r="C12" i="4"/>
  <c r="D12" i="4"/>
  <c r="E12" i="4"/>
  <c r="G16" i="4"/>
  <c r="D16" i="4"/>
  <c r="C16" i="4"/>
  <c r="D31" i="3"/>
  <c r="E31" i="3"/>
  <c r="G25" i="4" l="1"/>
  <c r="D53" i="1"/>
  <c r="D54" i="1" s="1"/>
  <c r="F12" i="4" l="1"/>
  <c r="F16" i="4" s="1"/>
  <c r="G12" i="4"/>
  <c r="E16" i="4"/>
  <c r="D48" i="2" l="1"/>
  <c r="C48" i="2"/>
  <c r="D42" i="2"/>
  <c r="C42" i="2"/>
  <c r="D21" i="2"/>
  <c r="D33" i="2" s="1"/>
  <c r="D37" i="2" s="1"/>
  <c r="D49" i="2" s="1"/>
  <c r="D53" i="2" s="1"/>
  <c r="C21" i="2"/>
  <c r="C33" i="2" s="1"/>
  <c r="C37" i="2" s="1"/>
  <c r="C49" i="2" s="1"/>
  <c r="C53" i="2" s="1"/>
  <c r="C55" i="2" s="1"/>
  <c r="E12" i="3"/>
  <c r="E17" i="3" s="1"/>
  <c r="E21" i="3" s="1"/>
  <c r="E24" i="3" s="1"/>
  <c r="D12" i="3"/>
  <c r="D17" i="3" s="1"/>
  <c r="D21" i="3" s="1"/>
  <c r="D24" i="3" s="1"/>
  <c r="E54" i="1"/>
  <c r="E45" i="1"/>
  <c r="D45" i="1"/>
  <c r="D55" i="1" s="1"/>
  <c r="E35" i="1"/>
  <c r="D35" i="1"/>
  <c r="E27" i="1"/>
  <c r="D27" i="1"/>
  <c r="E17" i="1"/>
  <c r="D17" i="1"/>
  <c r="D28" i="1" s="1"/>
  <c r="E28" i="1" l="1"/>
  <c r="E55" i="1"/>
  <c r="E56" i="1" s="1"/>
  <c r="D56" i="1"/>
  <c r="D57" i="1" s="1"/>
  <c r="E57" i="1" l="1"/>
</calcChain>
</file>

<file path=xl/sharedStrings.xml><?xml version="1.0" encoding="utf-8"?>
<sst xmlns="http://schemas.openxmlformats.org/spreadsheetml/2006/main" count="200" uniqueCount="122">
  <si>
    <t>В тысячах тенге</t>
  </si>
  <si>
    <t>Прим.</t>
  </si>
  <si>
    <t xml:space="preserve">На 31 декабря 2022 года </t>
  </si>
  <si>
    <t xml:space="preserve"> </t>
  </si>
  <si>
    <t>Активы</t>
  </si>
  <si>
    <t>Внеоборотные активы</t>
  </si>
  <si>
    <t>Основные средства</t>
  </si>
  <si>
    <t>Нематериальные активы</t>
  </si>
  <si>
    <t>Активы в форме права пользования</t>
  </si>
  <si>
    <t>НДС к возмещению</t>
  </si>
  <si>
    <t>Авансы, выданные за внеоборотные активы</t>
  </si>
  <si>
    <t>Прочие внеоборотные активы</t>
  </si>
  <si>
    <t>Итого внеоборотные активы</t>
  </si>
  <si>
    <t>Оборотные активы</t>
  </si>
  <si>
    <t>Запасы</t>
  </si>
  <si>
    <t>Торговая и прочая дебиторская задолженность</t>
  </si>
  <si>
    <t>Авансы, выданные поставщикам</t>
  </si>
  <si>
    <t>Предоплата по корпоративному подоходному налогу</t>
  </si>
  <si>
    <t>НДС к возмещению и предоплата по прочим налогам</t>
  </si>
  <si>
    <t>Прочие краткосрочные активы</t>
  </si>
  <si>
    <t>Денежные средства и их эквиваленты</t>
  </si>
  <si>
    <t>Итого оборотные активы</t>
  </si>
  <si>
    <t>Итого активы</t>
  </si>
  <si>
    <t>Собственный капитал</t>
  </si>
  <si>
    <t>Уставный капитал</t>
  </si>
  <si>
    <t>Резерв по переоценке основных средств</t>
  </si>
  <si>
    <t>Накопленный убыток</t>
  </si>
  <si>
    <t>Итого собственный капитал</t>
  </si>
  <si>
    <t>Обязательства</t>
  </si>
  <si>
    <t>Долгосрочные обязательства</t>
  </si>
  <si>
    <t>Займы полученные</t>
  </si>
  <si>
    <t>Обязательства по договорам с покупателями</t>
  </si>
  <si>
    <t xml:space="preserve">Обязательства по аренде </t>
  </si>
  <si>
    <t>Отложенные налоговые обязательства</t>
  </si>
  <si>
    <t>Прочие долгосрочные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</si>
  <si>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</si>
  <si>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</si>
  <si>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</si>
  <si>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Прочие налоги к уплате</t>
  </si>
  <si>
    <t>Прочие краткосрочные обязательства</t>
  </si>
  <si>
    <t>Итого краткосрочные обязательства</t>
  </si>
  <si>
    <t>Итого обязательства</t>
  </si>
  <si>
    <t>Итого собственный капитал и обязательства</t>
  </si>
  <si>
    <t>Заместитель генерального директора</t>
  </si>
  <si>
    <t>по экономике и финансам</t>
  </si>
  <si>
    <t>Маженов Б.Н.</t>
  </si>
  <si>
    <t>Главный бухгалтер</t>
  </si>
  <si>
    <t>Куттыбаев Е.Н.</t>
  </si>
  <si>
    <t>2023 года</t>
  </si>
  <si>
    <t xml:space="preserve">2022 года </t>
  </si>
  <si>
    <t>Выручка</t>
  </si>
  <si>
    <t>Себестоимость реализации</t>
  </si>
  <si>
    <t>Валовый доход</t>
  </si>
  <si>
    <t>Общие и административные расходы</t>
  </si>
  <si>
    <t>Прочие операционные доходы</t>
  </si>
  <si>
    <t>Прочие операционные расходы</t>
  </si>
  <si>
    <t>−</t>
  </si>
  <si>
    <t>Операционный убыток</t>
  </si>
  <si>
    <t>Финансовые доходы</t>
  </si>
  <si>
    <t>Финансовые расходы</t>
  </si>
  <si>
    <t>Прибыль/(убыток) до налогообложения</t>
  </si>
  <si>
    <t>Экономия/(расходы) по корпоративному подоходному налогу</t>
  </si>
  <si>
    <t>Чистый убыток за отчётный год</t>
  </si>
  <si>
    <t>Прочий совокупный доход</t>
  </si>
  <si>
    <t>Прочий совокупный доход, не подлежащий реклассификации в состав прибыли или убытка в последующих периодах</t>
  </si>
  <si>
    <t>Переоценка основных средств, нетто</t>
  </si>
  <si>
    <t>Влияние подоходного налога</t>
  </si>
  <si>
    <t>Итого прочий совокупный доход, за вычетом налогов</t>
  </si>
  <si>
    <t>Итого совокупный доход / (убыток) за отчётный пероид,</t>
  </si>
  <si>
    <t>за вычетом налогов</t>
  </si>
  <si>
    <t>2023 года</t>
  </si>
  <si>
    <t xml:space="preserve">2022 года </t>
  </si>
  <si>
    <t>Денежные потоки от операционной деятельности</t>
  </si>
  <si>
    <t xml:space="preserve">Убыток до налогообложения </t>
  </si>
  <si>
    <t>Неденежные корректировки, для сверки убытка до налогообложения с чистыми денежными потоками</t>
  </si>
  <si>
    <t xml:space="preserve">Износ и амортизация </t>
  </si>
  <si>
    <t>Финансовые затраты</t>
  </si>
  <si>
    <t>Начисление резерва на ожидаемые кредитные убытки, нетто</t>
  </si>
  <si>
    <t>Амортизация доходов будущих периодов</t>
  </si>
  <si>
    <t>Начисление резервов по выплатам работникам</t>
  </si>
  <si>
    <t>Убыток от выбытия основных средств</t>
  </si>
  <si>
    <t>Денежные потоки использованные в операционной деятельности до изменений в оборотном капитале</t>
  </si>
  <si>
    <t>(Увеличение)/уменьшение в операционных активах</t>
  </si>
  <si>
    <t>НДС к возмещению и прочие налоги</t>
  </si>
  <si>
    <t>Увеличение/(уменьшение) в операционных обязательствах</t>
  </si>
  <si>
    <t>Авансы полученные</t>
  </si>
  <si>
    <t>Денежные потоки от использованные в операционной деятельности</t>
  </si>
  <si>
    <t>Уплаченный корпоративный подоходный налог</t>
  </si>
  <si>
    <t>Проценты полученные, за минусом налога, удержанного у источника</t>
  </si>
  <si>
    <t>Чистые денежные потоки, использованные в операционной деятельности</t>
  </si>
  <si>
    <t>Денежные потоки от инвестиционной деятельности</t>
  </si>
  <si>
    <t>Приобретение основных средств и нематериальных активов</t>
  </si>
  <si>
    <t>Изменение в авансах (долгосрочные)</t>
  </si>
  <si>
    <t>Чистые денежные потоки, использованные в инвестиционной деятельности</t>
  </si>
  <si>
    <t>Денежные потоки от финансовой деятельности</t>
  </si>
  <si>
    <t>Взнос в уставный капитал</t>
  </si>
  <si>
    <t>Выплата по обязательствам по договорам аренды</t>
  </si>
  <si>
    <t>Чистое изменение в денежных средствах и их эквивалентах</t>
  </si>
  <si>
    <t>Изменения в резерве на ожидаемые кредитные убытки</t>
  </si>
  <si>
    <t>Денежные средства и их эквиваленты на начало года</t>
  </si>
  <si>
    <t>Денежные средства и их эквиваленты на конец года</t>
  </si>
  <si>
    <r>
      <t>Чистые денежные потоки от финансовой деятельности</t>
    </r>
    <r>
      <rPr>
        <sz val="12"/>
        <color theme="1"/>
        <rFont val="Arial"/>
        <family val="2"/>
        <charset val="204"/>
      </rPr>
      <t xml:space="preserve"> </t>
    </r>
  </si>
  <si>
    <t>ОТЧЁТ О ДВИЖЕНИИ ДЕНЕЖНЫХ СРЕДСТВ</t>
  </si>
  <si>
    <t>Итого</t>
  </si>
  <si>
    <t>На 31 декабря 2021 года</t>
  </si>
  <si>
    <t>Итого совокупный доход за год</t>
  </si>
  <si>
    <t xml:space="preserve">Взнос в уставный капитал </t>
  </si>
  <si>
    <t>Амортизация резерва по переоценке основных средств</t>
  </si>
  <si>
    <t>На 31 декабря 2022 года</t>
  </si>
  <si>
    <t>ОТЧЁТ ОБ ИЗМЕНЕНИЯХ В СОБСТВЕННОМ КАПИТАЛЕ</t>
  </si>
  <si>
    <t>На 30 июня   2023 года</t>
  </si>
  <si>
    <t>Дополнительно оплаченный капитал</t>
  </si>
  <si>
    <t>Выпущенные долговые ценные бумаги</t>
  </si>
  <si>
    <t>ТОО "Магистральный Водовод"</t>
  </si>
  <si>
    <t xml:space="preserve">За шесть месяцев закончившихся 30 июня
</t>
  </si>
  <si>
    <t>Сделки с акционером, действующим в качестве акционера</t>
  </si>
  <si>
    <t>Итого совокупный доход за период</t>
  </si>
  <si>
    <t>На 30 июня 2023 года</t>
  </si>
  <si>
    <t xml:space="preserve">ОТЧЁТ О ФИНАНСОВОМ ПОЛОЖЕНИИ </t>
  </si>
  <si>
    <t>по состоянию на 30 июня 2023 года</t>
  </si>
  <si>
    <t>ОТЧЁТ О ПРИБЫЛИ ИЛИ УБЫТКЕ И ПРОЧЕМ СОВОКУПНОМ ДОХОДЕ</t>
  </si>
  <si>
    <t>за период, закончившийся 30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</si>
</sst>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u/>
      <sz val="12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 wrapText="1"/>
    </xf>
    <xf numFmtId="3" fontId="5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5" fillId="0" borderId="0" xfId="1" applyNumberFormat="1" applyFont="1" applyAlignment="1">
      <alignment vertical="center" wrapText="1"/>
    </xf>
    <xf numFmtId="3" fontId="3" fillId="0" borderId="0" xfId="1" applyNumberFormat="1" applyFont="1" applyAlignment="1">
      <alignment vertical="center" wrapText="1"/>
    </xf>
    <xf numFmtId="3" fontId="5" fillId="0" borderId="2" xfId="1" applyNumberFormat="1" applyFont="1" applyBorder="1" applyAlignment="1">
      <alignment vertical="center" wrapText="1"/>
    </xf>
    <xf numFmtId="3" fontId="3" fillId="0" borderId="2" xfId="1" applyNumberFormat="1" applyFont="1" applyBorder="1" applyAlignment="1">
      <alignment vertical="center" wrapText="1"/>
    </xf>
    <xf numFmtId="3" fontId="5" fillId="0" borderId="1" xfId="1" applyNumberFormat="1" applyFont="1" applyBorder="1" applyAlignment="1">
      <alignment vertical="center" wrapText="1"/>
    </xf>
    <xf numFmtId="3" fontId="3" fillId="0" borderId="1" xfId="1" applyNumberFormat="1" applyFont="1" applyBorder="1" applyAlignment="1">
      <alignment vertical="center" wrapText="1"/>
    </xf>
    <xf numFmtId="3" fontId="5" fillId="0" borderId="3" xfId="1" applyNumberFormat="1" applyFont="1" applyBorder="1" applyAlignment="1">
      <alignment vertical="center" wrapText="1"/>
    </xf>
    <xf numFmtId="3" fontId="3" fillId="0" borderId="3" xfId="1" applyNumberFormat="1" applyFont="1" applyBorder="1" applyAlignment="1">
      <alignment vertical="center" wrapText="1"/>
    </xf>
    <xf numFmtId="3" fontId="5" fillId="0" borderId="4" xfId="1" applyNumberFormat="1" applyFont="1" applyBorder="1" applyAlignment="1">
      <alignment vertical="center" wrapText="1"/>
    </xf>
    <xf numFmtId="3" fontId="3" fillId="0" borderId="4" xfId="1" applyNumberFormat="1" applyFont="1" applyBorder="1" applyAlignment="1">
      <alignment vertical="center" wrapText="1"/>
    </xf>
    <xf numFmtId="3" fontId="3" fillId="0" borderId="0" xfId="1" applyNumberFormat="1" applyFont="1"/>
    <xf numFmtId="3" fontId="5" fillId="0" borderId="5" xfId="1" applyNumberFormat="1" applyFont="1" applyBorder="1" applyAlignment="1">
      <alignment vertical="center" wrapText="1"/>
    </xf>
    <xf numFmtId="3" fontId="3" fillId="0" borderId="5" xfId="1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/>
    <xf numFmtId="0" fontId="2" fillId="0" borderId="0" xfId="0" applyFont="1" applyAlignment="1">
      <alignment horizontal="justify" vertical="center"/>
    </xf>
    <xf numFmtId="3" fontId="5" fillId="0" borderId="9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0" xfId="0" applyNumberFormat="1" applyFont="1"/>
    <xf numFmtId="0" fontId="5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3" fontId="3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2" fillId="0" borderId="0" xfId="0" applyFont="1"/>
    <xf numFmtId="43" fontId="3" fillId="0" borderId="0" xfId="1" applyFont="1"/>
    <xf numFmtId="0" fontId="4" fillId="0" borderId="0" xfId="0" applyFont="1"/>
    <xf numFmtId="0" fontId="6" fillId="0" borderId="0" xfId="0" applyFont="1"/>
    <xf numFmtId="43" fontId="3" fillId="0" borderId="3" xfId="1" applyFont="1" applyBorder="1" applyAlignment="1">
      <alignment vertical="center" wrapText="1"/>
    </xf>
    <xf numFmtId="43" fontId="5" fillId="0" borderId="3" xfId="1" applyFont="1" applyBorder="1" applyAlignment="1">
      <alignment horizontal="right" vertical="center" wrapText="1"/>
    </xf>
    <xf numFmtId="43" fontId="5" fillId="0" borderId="3" xfId="1" applyFont="1" applyBorder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vertical="center" wrapText="1"/>
    </xf>
    <xf numFmtId="3" fontId="5" fillId="0" borderId="4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0" fontId="7" fillId="0" borderId="0" xfId="0" applyFont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6"/>
  <sheetViews>
    <sheetView workbookViewId="0">
      <selection activeCell="H21" sqref="H21"/>
    </sheetView>
  </sheetViews>
  <sheetFormatPr defaultRowHeight="15" x14ac:dyDescent="0.2"/>
  <cols>
    <col min="1" max="1" width="9.140625" style="1"/>
    <col min="2" max="2" width="49.85546875" style="1" customWidth="1"/>
    <col min="3" max="3" width="9.140625" style="1"/>
    <col min="4" max="5" width="20" style="1" customWidth="1"/>
    <col min="6" max="6" width="9.140625" style="1"/>
    <col min="7" max="7" width="10.28515625" style="1" bestFit="1" customWidth="1"/>
    <col min="8" max="16384" width="9.140625" style="1"/>
  </cols>
  <sheetData>
    <row r="1" spans="2:5" x14ac:dyDescent="0.2">
      <c r="B1" s="73"/>
    </row>
    <row r="2" spans="2:5" x14ac:dyDescent="0.2">
      <c r="B2" s="74" t="s">
        <v>113</v>
      </c>
    </row>
    <row r="4" spans="2:5" ht="15.75" x14ac:dyDescent="0.2">
      <c r="B4" s="45" t="s">
        <v>118</v>
      </c>
    </row>
    <row r="5" spans="2:5" ht="18.75" x14ac:dyDescent="0.2">
      <c r="B5" s="78" t="s">
        <v>119</v>
      </c>
    </row>
    <row r="7" spans="2:5" ht="32.25" thickBot="1" x14ac:dyDescent="0.25">
      <c r="B7" s="2" t="s">
        <v>0</v>
      </c>
      <c r="C7" s="3" t="s">
        <v>1</v>
      </c>
      <c r="D7" s="4" t="s">
        <v>110</v>
      </c>
      <c r="E7" s="5" t="s">
        <v>2</v>
      </c>
    </row>
    <row r="8" spans="2:5" ht="15.75" x14ac:dyDescent="0.2">
      <c r="B8" s="6" t="s">
        <v>3</v>
      </c>
      <c r="C8" s="7"/>
      <c r="D8" s="6"/>
      <c r="E8" s="8"/>
    </row>
    <row r="9" spans="2:5" ht="15.75" x14ac:dyDescent="0.2">
      <c r="B9" s="6" t="s">
        <v>4</v>
      </c>
      <c r="C9" s="9"/>
      <c r="D9" s="6"/>
      <c r="E9" s="8"/>
    </row>
    <row r="10" spans="2:5" ht="15.75" x14ac:dyDescent="0.2">
      <c r="B10" s="6" t="s">
        <v>5</v>
      </c>
      <c r="C10" s="9"/>
      <c r="D10" s="28"/>
      <c r="E10" s="29"/>
    </row>
    <row r="11" spans="2:5" ht="15.75" x14ac:dyDescent="0.2">
      <c r="B11" s="8" t="s">
        <v>6</v>
      </c>
      <c r="C11" s="9">
        <v>3</v>
      </c>
      <c r="D11" s="30">
        <v>152885940</v>
      </c>
      <c r="E11" s="31">
        <v>108085248</v>
      </c>
    </row>
    <row r="12" spans="2:5" ht="15.75" x14ac:dyDescent="0.2">
      <c r="B12" s="8" t="s">
        <v>7</v>
      </c>
      <c r="C12" s="9"/>
      <c r="D12" s="30">
        <v>157753</v>
      </c>
      <c r="E12" s="31">
        <v>164823</v>
      </c>
    </row>
    <row r="13" spans="2:5" ht="15.75" x14ac:dyDescent="0.2">
      <c r="B13" s="8" t="s">
        <v>8</v>
      </c>
      <c r="C13" s="9"/>
      <c r="D13" s="30">
        <v>10007</v>
      </c>
      <c r="E13" s="31">
        <v>11447</v>
      </c>
    </row>
    <row r="14" spans="2:5" ht="15.75" x14ac:dyDescent="0.2">
      <c r="B14" s="8" t="s">
        <v>9</v>
      </c>
      <c r="C14" s="9">
        <v>6</v>
      </c>
      <c r="D14" s="30">
        <v>9317136</v>
      </c>
      <c r="E14" s="31">
        <v>4314632</v>
      </c>
    </row>
    <row r="15" spans="2:5" ht="15.75" x14ac:dyDescent="0.2">
      <c r="B15" s="8" t="s">
        <v>10</v>
      </c>
      <c r="C15" s="9">
        <v>4</v>
      </c>
      <c r="D15" s="30">
        <v>15806651</v>
      </c>
      <c r="E15" s="31">
        <v>29125845</v>
      </c>
    </row>
    <row r="16" spans="2:5" ht="16.5" thickBot="1" x14ac:dyDescent="0.25">
      <c r="B16" s="8" t="s">
        <v>11</v>
      </c>
      <c r="C16" s="9"/>
      <c r="D16" s="30">
        <v>177151</v>
      </c>
      <c r="E16" s="31">
        <v>259751</v>
      </c>
    </row>
    <row r="17" spans="2:5" ht="16.5" thickBot="1" x14ac:dyDescent="0.25">
      <c r="B17" s="10" t="s">
        <v>12</v>
      </c>
      <c r="C17" s="11"/>
      <c r="D17" s="32">
        <f>SUM(D11:D16)</f>
        <v>178354638</v>
      </c>
      <c r="E17" s="33">
        <f>SUM(E11:E16)</f>
        <v>141961746</v>
      </c>
    </row>
    <row r="18" spans="2:5" ht="15.75" x14ac:dyDescent="0.2">
      <c r="B18" s="6" t="s">
        <v>3</v>
      </c>
      <c r="C18" s="9"/>
      <c r="D18" s="30"/>
      <c r="E18" s="31"/>
    </row>
    <row r="19" spans="2:5" ht="15.75" x14ac:dyDescent="0.2">
      <c r="B19" s="6" t="s">
        <v>13</v>
      </c>
      <c r="C19" s="9"/>
      <c r="D19" s="30"/>
      <c r="E19" s="31"/>
    </row>
    <row r="20" spans="2:5" ht="15.75" x14ac:dyDescent="0.2">
      <c r="B20" s="8" t="s">
        <v>14</v>
      </c>
      <c r="C20" s="9"/>
      <c r="D20" s="30">
        <v>624889</v>
      </c>
      <c r="E20" s="31">
        <v>208838</v>
      </c>
    </row>
    <row r="21" spans="2:5" ht="30" x14ac:dyDescent="0.2">
      <c r="B21" s="8" t="s">
        <v>15</v>
      </c>
      <c r="C21" s="9">
        <v>5</v>
      </c>
      <c r="D21" s="30">
        <v>1720022</v>
      </c>
      <c r="E21" s="31">
        <v>2511206</v>
      </c>
    </row>
    <row r="22" spans="2:5" ht="15.75" x14ac:dyDescent="0.2">
      <c r="B22" s="8" t="s">
        <v>16</v>
      </c>
      <c r="C22" s="9"/>
      <c r="D22" s="30">
        <v>20532</v>
      </c>
      <c r="E22" s="31">
        <v>5595</v>
      </c>
    </row>
    <row r="23" spans="2:5" ht="30" x14ac:dyDescent="0.2">
      <c r="B23" s="8" t="s">
        <v>17</v>
      </c>
      <c r="C23" s="7"/>
      <c r="D23" s="30">
        <v>248110</v>
      </c>
      <c r="E23" s="31">
        <v>173136</v>
      </c>
    </row>
    <row r="24" spans="2:5" ht="30" x14ac:dyDescent="0.2">
      <c r="B24" s="8" t="s">
        <v>18</v>
      </c>
      <c r="C24" s="9">
        <v>6</v>
      </c>
      <c r="D24" s="30">
        <v>2873</v>
      </c>
      <c r="E24" s="31">
        <v>100</v>
      </c>
    </row>
    <row r="25" spans="2:5" ht="15.75" x14ac:dyDescent="0.2">
      <c r="B25" s="8" t="s">
        <v>19</v>
      </c>
      <c r="C25" s="9"/>
      <c r="D25" s="30">
        <v>32461</v>
      </c>
      <c r="E25" s="31">
        <v>18507</v>
      </c>
    </row>
    <row r="26" spans="2:5" ht="16.5" thickBot="1" x14ac:dyDescent="0.25">
      <c r="B26" s="12" t="s">
        <v>20</v>
      </c>
      <c r="C26" s="13">
        <v>7</v>
      </c>
      <c r="D26" s="34">
        <v>29749019</v>
      </c>
      <c r="E26" s="35">
        <v>955869</v>
      </c>
    </row>
    <row r="27" spans="2:5" ht="16.5" thickBot="1" x14ac:dyDescent="0.25">
      <c r="B27" s="15" t="s">
        <v>21</v>
      </c>
      <c r="C27" s="16"/>
      <c r="D27" s="36">
        <f>SUM(D20:D26)</f>
        <v>32397906</v>
      </c>
      <c r="E27" s="37">
        <f>SUM(E20:E26)</f>
        <v>3873251</v>
      </c>
    </row>
    <row r="28" spans="2:5" ht="16.5" thickBot="1" x14ac:dyDescent="0.25">
      <c r="B28" s="18" t="s">
        <v>22</v>
      </c>
      <c r="C28" s="19"/>
      <c r="D28" s="38">
        <f>D17+D27</f>
        <v>210752544</v>
      </c>
      <c r="E28" s="39">
        <f>E17+E27</f>
        <v>145834997</v>
      </c>
    </row>
    <row r="29" spans="2:5" ht="15.75" thickTop="1" x14ac:dyDescent="0.2">
      <c r="B29" s="20"/>
      <c r="D29" s="40"/>
      <c r="E29" s="40"/>
    </row>
    <row r="30" spans="2:5" ht="15.75" x14ac:dyDescent="0.2">
      <c r="B30" s="6" t="s">
        <v>23</v>
      </c>
      <c r="C30" s="9"/>
      <c r="D30" s="30"/>
      <c r="E30" s="31"/>
    </row>
    <row r="31" spans="2:5" ht="15.75" x14ac:dyDescent="0.2">
      <c r="B31" s="8" t="s">
        <v>24</v>
      </c>
      <c r="C31" s="9">
        <v>8</v>
      </c>
      <c r="D31" s="30">
        <v>84135535</v>
      </c>
      <c r="E31" s="31">
        <v>82235535</v>
      </c>
    </row>
    <row r="32" spans="2:5" ht="15.75" x14ac:dyDescent="0.2">
      <c r="B32" s="8" t="s">
        <v>111</v>
      </c>
      <c r="C32" s="9"/>
      <c r="D32" s="30">
        <v>22145133</v>
      </c>
      <c r="E32" s="31"/>
    </row>
    <row r="33" spans="2:5" ht="15.75" x14ac:dyDescent="0.2">
      <c r="B33" s="8" t="s">
        <v>25</v>
      </c>
      <c r="C33" s="9">
        <v>8</v>
      </c>
      <c r="D33" s="30">
        <v>15913460</v>
      </c>
      <c r="E33" s="31">
        <v>17379440</v>
      </c>
    </row>
    <row r="34" spans="2:5" ht="16.5" thickBot="1" x14ac:dyDescent="0.25">
      <c r="B34" s="12" t="s">
        <v>26</v>
      </c>
      <c r="C34" s="13"/>
      <c r="D34" s="34">
        <v>-13716819</v>
      </c>
      <c r="E34" s="35">
        <v>-14612126</v>
      </c>
    </row>
    <row r="35" spans="2:5" ht="16.5" thickBot="1" x14ac:dyDescent="0.25">
      <c r="B35" s="15" t="s">
        <v>27</v>
      </c>
      <c r="C35" s="21"/>
      <c r="D35" s="36">
        <f>SUM(D31:D34)</f>
        <v>108477309</v>
      </c>
      <c r="E35" s="37">
        <f>SUM(E31:E34)</f>
        <v>85002849</v>
      </c>
    </row>
    <row r="36" spans="2:5" ht="15.75" x14ac:dyDescent="0.2">
      <c r="B36" s="6" t="s">
        <v>3</v>
      </c>
      <c r="C36" s="9"/>
      <c r="D36" s="30"/>
      <c r="E36" s="31"/>
    </row>
    <row r="37" spans="2:5" ht="15.75" x14ac:dyDescent="0.2">
      <c r="B37" s="6" t="s">
        <v>28</v>
      </c>
      <c r="C37" s="9"/>
      <c r="D37" s="30"/>
      <c r="E37" s="31"/>
    </row>
    <row r="38" spans="2:5" ht="15.75" x14ac:dyDescent="0.2">
      <c r="B38" s="6" t="s">
        <v>29</v>
      </c>
      <c r="C38" s="9"/>
      <c r="D38" s="30"/>
      <c r="E38" s="31"/>
    </row>
    <row r="39" spans="2:5" ht="15.75" x14ac:dyDescent="0.2">
      <c r="B39" s="8" t="s">
        <v>30</v>
      </c>
      <c r="C39" s="9">
        <v>11</v>
      </c>
      <c r="D39" s="30">
        <v>44179097</v>
      </c>
      <c r="E39" s="31">
        <v>29760793</v>
      </c>
    </row>
    <row r="40" spans="2:5" ht="15.75" x14ac:dyDescent="0.2">
      <c r="B40" s="8" t="s">
        <v>112</v>
      </c>
      <c r="C40" s="9">
        <v>11</v>
      </c>
      <c r="D40" s="30">
        <v>28357966</v>
      </c>
      <c r="E40" s="31"/>
    </row>
    <row r="41" spans="2:5" ht="30" x14ac:dyDescent="0.2">
      <c r="B41" s="8" t="s">
        <v>31</v>
      </c>
      <c r="C41" s="9">
        <v>9</v>
      </c>
      <c r="D41" s="30">
        <v>24725887</v>
      </c>
      <c r="E41" s="31">
        <v>26125466</v>
      </c>
    </row>
    <row r="42" spans="2:5" ht="15.75" x14ac:dyDescent="0.2">
      <c r="B42" s="8" t="s">
        <v>32</v>
      </c>
      <c r="C42" s="9"/>
      <c r="D42" s="30">
        <v>6846</v>
      </c>
      <c r="E42" s="31">
        <v>8205</v>
      </c>
    </row>
    <row r="43" spans="2:5" ht="15.75" x14ac:dyDescent="0.2">
      <c r="B43" s="8" t="s">
        <v>33</v>
      </c>
      <c r="C43" s="9">
        <v>16</v>
      </c>
      <c r="D43" s="30">
        <v>333550</v>
      </c>
      <c r="E43" s="31">
        <v>496745</v>
      </c>
    </row>
    <row r="44" spans="2:5" ht="16.5" thickBot="1" x14ac:dyDescent="0.25">
      <c r="B44" s="8" t="s">
        <v>34</v>
      </c>
      <c r="C44" s="7"/>
      <c r="D44" s="30">
        <v>14067</v>
      </c>
      <c r="E44" s="31">
        <v>13862</v>
      </c>
    </row>
    <row r="45" spans="2:5" ht="16.5" thickBot="1" x14ac:dyDescent="0.25">
      <c r="B45" s="22" t="s">
        <v>35</v>
      </c>
      <c r="C45" s="23"/>
      <c r="D45" s="41">
        <f>SUM(D39:D44)</f>
        <v>97617413</v>
      </c>
      <c r="E45" s="42">
        <f>SUM(E39:E44)</f>
        <v>56405071</v>
      </c>
    </row>
    <row r="46" spans="2:5" ht="15.75" x14ac:dyDescent="0.2">
      <c r="B46" s="24" t="s">
        <v>3</v>
      </c>
      <c r="C46" s="23"/>
      <c r="D46" s="41"/>
      <c r="E46" s="42"/>
    </row>
    <row r="47" spans="2:5" ht="15.75" x14ac:dyDescent="0.2">
      <c r="B47" s="6" t="s">
        <v>36</v>
      </c>
      <c r="C47" s="9"/>
      <c r="D47" s="30"/>
      <c r="E47" s="31"/>
    </row>
    <row r="48" spans="2:5" ht="15.75" x14ac:dyDescent="0.2">
      <c r="B48" s="8" t="s">
        <v>112</v>
      </c>
      <c r="C48" s="9">
        <v>11</v>
      </c>
      <c r="D48" s="30">
        <v>44444</v>
      </c>
      <c r="E48" s="31"/>
    </row>
    <row r="49" spans="2:7" ht="30" x14ac:dyDescent="0.2">
      <c r="B49" s="8" t="s">
        <v>37</v>
      </c>
      <c r="C49" s="9">
        <v>12</v>
      </c>
      <c r="D49" s="30">
        <v>1392430</v>
      </c>
      <c r="E49" s="31">
        <v>720206</v>
      </c>
    </row>
    <row r="50" spans="2:7" ht="30" x14ac:dyDescent="0.2">
      <c r="B50" s="8" t="s">
        <v>31</v>
      </c>
      <c r="C50" s="9">
        <v>10</v>
      </c>
      <c r="D50" s="30">
        <v>2801093</v>
      </c>
      <c r="E50" s="31">
        <v>2800874</v>
      </c>
    </row>
    <row r="51" spans="2:7" ht="15.75" x14ac:dyDescent="0.2">
      <c r="B51" s="8" t="s">
        <v>38</v>
      </c>
      <c r="C51" s="9"/>
      <c r="D51" s="30">
        <v>39364</v>
      </c>
      <c r="E51" s="31">
        <v>157321</v>
      </c>
      <c r="G51" s="58"/>
    </row>
    <row r="52" spans="2:7" ht="15.75" x14ac:dyDescent="0.2">
      <c r="B52" s="8" t="s">
        <v>32</v>
      </c>
      <c r="C52" s="9"/>
      <c r="D52" s="30">
        <v>3862</v>
      </c>
      <c r="E52" s="31">
        <v>3865</v>
      </c>
    </row>
    <row r="53" spans="2:7" ht="16.5" thickBot="1" x14ac:dyDescent="0.25">
      <c r="B53" s="8" t="s">
        <v>39</v>
      </c>
      <c r="C53" s="9"/>
      <c r="D53" s="30">
        <f>374392+2237</f>
        <v>376629</v>
      </c>
      <c r="E53" s="31">
        <v>744811</v>
      </c>
    </row>
    <row r="54" spans="2:7" ht="16.5" thickBot="1" x14ac:dyDescent="0.25">
      <c r="B54" s="10" t="s">
        <v>40</v>
      </c>
      <c r="C54" s="25"/>
      <c r="D54" s="32">
        <f>SUM(D48:D53)</f>
        <v>4657822</v>
      </c>
      <c r="E54" s="33">
        <f>SUM(E49:E53)</f>
        <v>4427077</v>
      </c>
    </row>
    <row r="55" spans="2:7" ht="16.5" thickBot="1" x14ac:dyDescent="0.25">
      <c r="B55" s="14" t="s">
        <v>41</v>
      </c>
      <c r="C55" s="3"/>
      <c r="D55" s="34">
        <f>D45+D54</f>
        <v>102275235</v>
      </c>
      <c r="E55" s="35">
        <f>E45+E54</f>
        <v>60832148</v>
      </c>
    </row>
    <row r="56" spans="2:7" ht="32.25" thickBot="1" x14ac:dyDescent="0.25">
      <c r="B56" s="18" t="s">
        <v>42</v>
      </c>
      <c r="C56" s="19"/>
      <c r="D56" s="38">
        <f>D35+D55</f>
        <v>210752544</v>
      </c>
      <c r="E56" s="39">
        <f>E35+E55</f>
        <v>145834997</v>
      </c>
    </row>
    <row r="57" spans="2:7" ht="15.75" thickTop="1" x14ac:dyDescent="0.2">
      <c r="B57" s="26"/>
      <c r="D57" s="72">
        <f>D28-D56</f>
        <v>0</v>
      </c>
      <c r="E57" s="72">
        <f>E28-E56</f>
        <v>0</v>
      </c>
    </row>
    <row r="58" spans="2:7" x14ac:dyDescent="0.2">
      <c r="B58" s="26"/>
    </row>
    <row r="59" spans="2:7" x14ac:dyDescent="0.2">
      <c r="B59" s="26"/>
    </row>
    <row r="60" spans="2:7" x14ac:dyDescent="0.2">
      <c r="B60" s="27" t="s">
        <v>43</v>
      </c>
      <c r="C60" s="8"/>
    </row>
    <row r="61" spans="2:7" x14ac:dyDescent="0.2">
      <c r="B61" s="27" t="s">
        <v>44</v>
      </c>
      <c r="C61" s="43"/>
      <c r="D61" s="44"/>
    </row>
    <row r="62" spans="2:7" x14ac:dyDescent="0.2">
      <c r="B62" s="27"/>
      <c r="C62" s="79" t="s">
        <v>45</v>
      </c>
      <c r="D62" s="79"/>
    </row>
    <row r="63" spans="2:7" x14ac:dyDescent="0.2">
      <c r="B63" s="27" t="s">
        <v>3</v>
      </c>
      <c r="C63" s="9"/>
    </row>
    <row r="64" spans="2:7" x14ac:dyDescent="0.2">
      <c r="B64" s="27" t="s">
        <v>46</v>
      </c>
      <c r="C64" s="80"/>
      <c r="D64" s="80"/>
    </row>
    <row r="65" spans="2:4" x14ac:dyDescent="0.2">
      <c r="B65" s="27"/>
      <c r="C65" s="81" t="s">
        <v>47</v>
      </c>
      <c r="D65" s="81"/>
    </row>
    <row r="66" spans="2:4" x14ac:dyDescent="0.2">
      <c r="B66" s="26"/>
    </row>
  </sheetData>
  <mergeCells count="3">
    <mergeCell ref="C62:D62"/>
    <mergeCell ref="C64:D64"/>
    <mergeCell ref="C65:D6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0"/>
  <sheetViews>
    <sheetView workbookViewId="0">
      <selection activeCell="H32" sqref="H32"/>
    </sheetView>
  </sheetViews>
  <sheetFormatPr defaultRowHeight="15" x14ac:dyDescent="0.2"/>
  <cols>
    <col min="1" max="1" width="9.140625" style="1"/>
    <col min="2" max="2" width="67.28515625" style="1" customWidth="1"/>
    <col min="3" max="3" width="9.140625" style="1"/>
    <col min="4" max="5" width="17.5703125" style="1" customWidth="1"/>
    <col min="6" max="16384" width="9.140625" style="1"/>
  </cols>
  <sheetData>
    <row r="2" spans="2:5" x14ac:dyDescent="0.2">
      <c r="B2" s="74" t="s">
        <v>113</v>
      </c>
    </row>
    <row r="3" spans="2:5" x14ac:dyDescent="0.2">
      <c r="B3" s="74"/>
    </row>
    <row r="4" spans="2:5" ht="15.75" x14ac:dyDescent="0.2">
      <c r="B4" s="82" t="s">
        <v>120</v>
      </c>
      <c r="C4" s="82"/>
      <c r="D4" s="82"/>
    </row>
    <row r="5" spans="2:5" ht="18.75" x14ac:dyDescent="0.2">
      <c r="B5" s="78" t="s">
        <v>121</v>
      </c>
    </row>
    <row r="7" spans="2:5" ht="50.25" customHeight="1" thickBot="1" x14ac:dyDescent="0.25">
      <c r="B7" s="48"/>
      <c r="C7" s="7"/>
      <c r="D7" s="83" t="s">
        <v>114</v>
      </c>
      <c r="E7" s="83"/>
    </row>
    <row r="8" spans="2:5" ht="16.5" thickBot="1" x14ac:dyDescent="0.25">
      <c r="B8" s="49" t="s">
        <v>0</v>
      </c>
      <c r="C8" s="16" t="s">
        <v>1</v>
      </c>
      <c r="D8" s="50" t="s">
        <v>48</v>
      </c>
      <c r="E8" s="51" t="s">
        <v>49</v>
      </c>
    </row>
    <row r="9" spans="2:5" ht="15.75" x14ac:dyDescent="0.2">
      <c r="B9" s="8" t="s">
        <v>3</v>
      </c>
      <c r="C9" s="7"/>
      <c r="D9" s="28"/>
      <c r="E9" s="29"/>
    </row>
    <row r="10" spans="2:5" ht="15.75" x14ac:dyDescent="0.2">
      <c r="B10" s="8" t="s">
        <v>50</v>
      </c>
      <c r="C10" s="9">
        <v>13</v>
      </c>
      <c r="D10" s="28">
        <v>9172410</v>
      </c>
      <c r="E10" s="29">
        <v>5002814</v>
      </c>
    </row>
    <row r="11" spans="2:5" ht="16.5" thickBot="1" x14ac:dyDescent="0.25">
      <c r="B11" s="17" t="s">
        <v>51</v>
      </c>
      <c r="C11" s="21">
        <v>14</v>
      </c>
      <c r="D11" s="52">
        <v>-9472002</v>
      </c>
      <c r="E11" s="53">
        <v>-6732174</v>
      </c>
    </row>
    <row r="12" spans="2:5" ht="15.75" x14ac:dyDescent="0.2">
      <c r="B12" s="6" t="s">
        <v>52</v>
      </c>
      <c r="C12" s="9"/>
      <c r="D12" s="28">
        <f>SUM(D10:D11)</f>
        <v>-299592</v>
      </c>
      <c r="E12" s="29">
        <f>SUM(E10:E11)</f>
        <v>-1729360</v>
      </c>
    </row>
    <row r="13" spans="2:5" ht="15.75" x14ac:dyDescent="0.2">
      <c r="B13" s="6" t="s">
        <v>3</v>
      </c>
      <c r="C13" s="9"/>
      <c r="D13" s="28"/>
      <c r="E13" s="29"/>
    </row>
    <row r="14" spans="2:5" ht="15.75" x14ac:dyDescent="0.2">
      <c r="B14" s="8" t="s">
        <v>53</v>
      </c>
      <c r="C14" s="9">
        <v>15</v>
      </c>
      <c r="D14" s="28">
        <v>-684893</v>
      </c>
      <c r="E14" s="29">
        <v>-601575</v>
      </c>
    </row>
    <row r="15" spans="2:5" ht="15.75" x14ac:dyDescent="0.2">
      <c r="B15" s="8" t="s">
        <v>54</v>
      </c>
      <c r="C15" s="7"/>
      <c r="D15" s="28">
        <v>4578</v>
      </c>
      <c r="E15" s="29">
        <v>4259</v>
      </c>
    </row>
    <row r="16" spans="2:5" ht="16.5" thickBot="1" x14ac:dyDescent="0.25">
      <c r="B16" s="8" t="s">
        <v>55</v>
      </c>
      <c r="C16" s="7"/>
      <c r="D16" s="61" t="s">
        <v>56</v>
      </c>
      <c r="E16" s="29">
        <v>-26676</v>
      </c>
    </row>
    <row r="17" spans="2:6" ht="15.75" x14ac:dyDescent="0.2">
      <c r="B17" s="54" t="s">
        <v>57</v>
      </c>
      <c r="C17" s="55"/>
      <c r="D17" s="56">
        <f>SUM(D12:D16)</f>
        <v>-979907</v>
      </c>
      <c r="E17" s="57">
        <f>SUM(E12:E16)</f>
        <v>-2353352</v>
      </c>
    </row>
    <row r="18" spans="2:6" ht="15.75" x14ac:dyDescent="0.2">
      <c r="B18" s="6" t="s">
        <v>3</v>
      </c>
      <c r="C18" s="9"/>
      <c r="D18" s="28"/>
      <c r="E18" s="29"/>
    </row>
    <row r="19" spans="2:6" ht="15.75" x14ac:dyDescent="0.2">
      <c r="B19" s="8" t="s">
        <v>58</v>
      </c>
      <c r="C19" s="7"/>
      <c r="D19" s="28">
        <v>247102</v>
      </c>
      <c r="E19" s="29">
        <v>55094</v>
      </c>
      <c r="F19" s="58"/>
    </row>
    <row r="20" spans="2:6" ht="16.5" thickBot="1" x14ac:dyDescent="0.25">
      <c r="B20" s="8" t="s">
        <v>59</v>
      </c>
      <c r="C20" s="7"/>
      <c r="D20" s="28">
        <v>-1064</v>
      </c>
      <c r="E20" s="29">
        <v>-770</v>
      </c>
      <c r="F20" s="58"/>
    </row>
    <row r="21" spans="2:6" ht="15.75" x14ac:dyDescent="0.2">
      <c r="B21" s="54" t="s">
        <v>60</v>
      </c>
      <c r="C21" s="55"/>
      <c r="D21" s="56">
        <f>SUM(D17:D20)</f>
        <v>-733869</v>
      </c>
      <c r="E21" s="57">
        <f>SUM(E17:E20)</f>
        <v>-2299028</v>
      </c>
      <c r="F21" s="58"/>
    </row>
    <row r="22" spans="2:6" ht="15.75" x14ac:dyDescent="0.2">
      <c r="B22" s="6" t="s">
        <v>3</v>
      </c>
      <c r="C22" s="9"/>
      <c r="D22" s="28"/>
      <c r="E22" s="29"/>
      <c r="F22" s="58"/>
    </row>
    <row r="23" spans="2:6" ht="16.5" thickBot="1" x14ac:dyDescent="0.25">
      <c r="B23" s="17" t="s">
        <v>61</v>
      </c>
      <c r="C23" s="21">
        <v>16</v>
      </c>
      <c r="D23" s="52">
        <v>163196</v>
      </c>
      <c r="E23" s="53">
        <v>488523</v>
      </c>
      <c r="F23" s="58"/>
    </row>
    <row r="24" spans="2:6" ht="16.5" thickBot="1" x14ac:dyDescent="0.25">
      <c r="B24" s="15" t="s">
        <v>62</v>
      </c>
      <c r="C24" s="16"/>
      <c r="D24" s="52">
        <f>SUM(D21:D23)</f>
        <v>-570673</v>
      </c>
      <c r="E24" s="53">
        <f>SUM(E21:E23)</f>
        <v>-1810505</v>
      </c>
      <c r="F24" s="58"/>
    </row>
    <row r="25" spans="2:6" ht="15.75" x14ac:dyDescent="0.2">
      <c r="B25" s="8" t="s">
        <v>3</v>
      </c>
      <c r="C25" s="9"/>
      <c r="D25" s="28"/>
      <c r="E25" s="29"/>
      <c r="F25" s="58"/>
    </row>
    <row r="26" spans="2:6" ht="15.75" x14ac:dyDescent="0.2">
      <c r="B26" s="6" t="s">
        <v>63</v>
      </c>
      <c r="C26" s="9"/>
      <c r="D26" s="28"/>
      <c r="E26" s="29"/>
      <c r="F26" s="58"/>
    </row>
    <row r="27" spans="2:6" ht="45" x14ac:dyDescent="0.2">
      <c r="B27" s="48" t="s">
        <v>64</v>
      </c>
      <c r="C27" s="9"/>
      <c r="D27" s="61" t="s">
        <v>56</v>
      </c>
      <c r="E27" s="62" t="s">
        <v>56</v>
      </c>
      <c r="F27" s="58"/>
    </row>
    <row r="28" spans="2:6" ht="15.75" x14ac:dyDescent="0.2">
      <c r="B28" s="8" t="s">
        <v>65</v>
      </c>
      <c r="C28" s="9"/>
      <c r="D28" s="61" t="s">
        <v>56</v>
      </c>
      <c r="E28" s="62" t="s">
        <v>56</v>
      </c>
      <c r="F28" s="58"/>
    </row>
    <row r="29" spans="2:6" ht="16.5" thickBot="1" x14ac:dyDescent="0.25">
      <c r="B29" s="8" t="s">
        <v>66</v>
      </c>
      <c r="C29" s="9"/>
      <c r="D29" s="61" t="s">
        <v>56</v>
      </c>
      <c r="E29" s="62" t="s">
        <v>56</v>
      </c>
      <c r="F29" s="58"/>
    </row>
    <row r="30" spans="2:6" ht="16.5" thickBot="1" x14ac:dyDescent="0.25">
      <c r="B30" s="59" t="s">
        <v>67</v>
      </c>
      <c r="C30" s="60"/>
      <c r="D30" s="63" t="s">
        <v>56</v>
      </c>
      <c r="E30" s="64" t="s">
        <v>56</v>
      </c>
      <c r="F30" s="58"/>
    </row>
    <row r="31" spans="2:6" ht="31.5" x14ac:dyDescent="0.2">
      <c r="B31" s="6" t="s">
        <v>68</v>
      </c>
      <c r="C31" s="84"/>
      <c r="D31" s="86">
        <f>D24</f>
        <v>-570673</v>
      </c>
      <c r="E31" s="88">
        <f>E24</f>
        <v>-1810505</v>
      </c>
      <c r="F31" s="58"/>
    </row>
    <row r="32" spans="2:6" ht="16.5" thickBot="1" x14ac:dyDescent="0.25">
      <c r="B32" s="18" t="s">
        <v>69</v>
      </c>
      <c r="C32" s="85"/>
      <c r="D32" s="87"/>
      <c r="E32" s="89"/>
      <c r="F32" s="58"/>
    </row>
    <row r="33" spans="2:6" ht="15.75" thickTop="1" x14ac:dyDescent="0.2">
      <c r="D33" s="58"/>
      <c r="E33" s="58"/>
      <c r="F33" s="58"/>
    </row>
    <row r="35" spans="2:6" x14ac:dyDescent="0.2">
      <c r="B35" s="27" t="s">
        <v>43</v>
      </c>
      <c r="C35" s="8"/>
    </row>
    <row r="36" spans="2:6" x14ac:dyDescent="0.2">
      <c r="B36" s="27" t="s">
        <v>44</v>
      </c>
      <c r="C36" s="43"/>
      <c r="D36" s="44"/>
    </row>
    <row r="37" spans="2:6" x14ac:dyDescent="0.2">
      <c r="B37" s="27"/>
      <c r="C37" s="79" t="s">
        <v>45</v>
      </c>
      <c r="D37" s="79"/>
    </row>
    <row r="38" spans="2:6" x14ac:dyDescent="0.2">
      <c r="B38" s="27" t="s">
        <v>3</v>
      </c>
      <c r="C38" s="9"/>
    </row>
    <row r="39" spans="2:6" x14ac:dyDescent="0.2">
      <c r="B39" s="27" t="s">
        <v>46</v>
      </c>
      <c r="C39" s="80"/>
      <c r="D39" s="80"/>
    </row>
    <row r="40" spans="2:6" x14ac:dyDescent="0.2">
      <c r="B40" s="27"/>
      <c r="C40" s="81" t="s">
        <v>47</v>
      </c>
      <c r="D40" s="81"/>
    </row>
  </sheetData>
  <mergeCells count="8">
    <mergeCell ref="B4:D4"/>
    <mergeCell ref="C40:D40"/>
    <mergeCell ref="D7:E7"/>
    <mergeCell ref="C31:C32"/>
    <mergeCell ref="D31:D32"/>
    <mergeCell ref="E31:E32"/>
    <mergeCell ref="C37:D37"/>
    <mergeCell ref="C39:D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1"/>
  <sheetViews>
    <sheetView workbookViewId="0">
      <selection activeCell="G19" sqref="G19"/>
    </sheetView>
  </sheetViews>
  <sheetFormatPr defaultRowHeight="15" x14ac:dyDescent="0.2"/>
  <cols>
    <col min="1" max="1" width="9.140625" style="1"/>
    <col min="2" max="2" width="63.28515625" style="1" customWidth="1"/>
    <col min="3" max="3" width="16.140625" style="1" customWidth="1"/>
    <col min="4" max="4" width="17.140625" style="1" customWidth="1"/>
    <col min="5" max="16384" width="9.140625" style="1"/>
  </cols>
  <sheetData>
    <row r="2" spans="2:4" x14ac:dyDescent="0.2">
      <c r="B2" s="74" t="s">
        <v>113</v>
      </c>
    </row>
    <row r="4" spans="2:4" ht="15.75" x14ac:dyDescent="0.2">
      <c r="B4" s="68" t="s">
        <v>102</v>
      </c>
    </row>
    <row r="5" spans="2:4" ht="18.75" x14ac:dyDescent="0.2">
      <c r="B5" s="78" t="s">
        <v>121</v>
      </c>
    </row>
    <row r="6" spans="2:4" ht="18.75" x14ac:dyDescent="0.2">
      <c r="B6" s="78"/>
    </row>
    <row r="7" spans="2:4" ht="48" customHeight="1" thickBot="1" x14ac:dyDescent="0.25">
      <c r="B7" s="48"/>
      <c r="C7" s="83" t="s">
        <v>114</v>
      </c>
      <c r="D7" s="83"/>
    </row>
    <row r="8" spans="2:4" ht="16.5" thickBot="1" x14ac:dyDescent="0.25">
      <c r="B8" s="49" t="s">
        <v>0</v>
      </c>
      <c r="C8" s="50" t="s">
        <v>70</v>
      </c>
      <c r="D8" s="65" t="s">
        <v>71</v>
      </c>
    </row>
    <row r="9" spans="2:4" ht="15.75" x14ac:dyDescent="0.2">
      <c r="B9" s="48" t="s">
        <v>3</v>
      </c>
      <c r="C9" s="6"/>
      <c r="D9" s="8"/>
    </row>
    <row r="10" spans="2:4" ht="15.75" x14ac:dyDescent="0.2">
      <c r="B10" s="6" t="s">
        <v>72</v>
      </c>
      <c r="C10" s="28"/>
      <c r="D10" s="29"/>
    </row>
    <row r="11" spans="2:4" ht="15.75" x14ac:dyDescent="0.2">
      <c r="B11" s="8" t="s">
        <v>73</v>
      </c>
      <c r="C11" s="28">
        <v>-733869</v>
      </c>
      <c r="D11" s="29">
        <v>-2299028</v>
      </c>
    </row>
    <row r="12" spans="2:4" ht="15.75" x14ac:dyDescent="0.2">
      <c r="B12" s="6" t="s">
        <v>3</v>
      </c>
      <c r="C12" s="28"/>
      <c r="D12" s="29"/>
    </row>
    <row r="13" spans="2:4" ht="31.5" x14ac:dyDescent="0.2">
      <c r="B13" s="6" t="s">
        <v>74</v>
      </c>
      <c r="C13" s="28"/>
      <c r="D13" s="29"/>
    </row>
    <row r="14" spans="2:4" ht="15.75" x14ac:dyDescent="0.2">
      <c r="B14" s="8" t="s">
        <v>75</v>
      </c>
      <c r="C14" s="28">
        <v>4617152</v>
      </c>
      <c r="D14" s="29">
        <v>2542143</v>
      </c>
    </row>
    <row r="15" spans="2:4" ht="15.75" x14ac:dyDescent="0.2">
      <c r="B15" s="8" t="s">
        <v>58</v>
      </c>
      <c r="C15" s="28">
        <v>-247102</v>
      </c>
      <c r="D15" s="29">
        <v>-55094</v>
      </c>
    </row>
    <row r="16" spans="2:4" ht="15.75" x14ac:dyDescent="0.2">
      <c r="B16" s="8" t="s">
        <v>76</v>
      </c>
      <c r="C16" s="28">
        <v>1064</v>
      </c>
      <c r="D16" s="29">
        <v>770</v>
      </c>
    </row>
    <row r="17" spans="2:4" ht="30" x14ac:dyDescent="0.2">
      <c r="B17" s="8" t="s">
        <v>77</v>
      </c>
      <c r="C17" s="28">
        <v>19882</v>
      </c>
      <c r="D17" s="29">
        <v>50573</v>
      </c>
    </row>
    <row r="18" spans="2:4" ht="15.75" x14ac:dyDescent="0.2">
      <c r="B18" s="8" t="s">
        <v>78</v>
      </c>
      <c r="C18" s="28">
        <v>-1399579</v>
      </c>
      <c r="D18" s="29">
        <v>-1041133</v>
      </c>
    </row>
    <row r="19" spans="2:4" ht="15.75" x14ac:dyDescent="0.2">
      <c r="B19" s="8" t="s">
        <v>79</v>
      </c>
      <c r="C19" s="28"/>
      <c r="D19" s="29"/>
    </row>
    <row r="20" spans="2:4" ht="16.5" thickBot="1" x14ac:dyDescent="0.25">
      <c r="B20" s="8" t="s">
        <v>80</v>
      </c>
      <c r="C20" s="61"/>
      <c r="D20" s="29">
        <v>26676</v>
      </c>
    </row>
    <row r="21" spans="2:4" ht="47.25" x14ac:dyDescent="0.2">
      <c r="B21" s="54" t="s">
        <v>81</v>
      </c>
      <c r="C21" s="56">
        <f>SUM(C11:C20)</f>
        <v>2257548</v>
      </c>
      <c r="D21" s="57">
        <f>SUM(D11:D20)</f>
        <v>-775093</v>
      </c>
    </row>
    <row r="22" spans="2:4" ht="15.75" x14ac:dyDescent="0.2">
      <c r="B22" s="6" t="s">
        <v>3</v>
      </c>
      <c r="C22" s="28"/>
      <c r="D22" s="29"/>
    </row>
    <row r="23" spans="2:4" ht="15.75" x14ac:dyDescent="0.2">
      <c r="B23" s="6" t="s">
        <v>82</v>
      </c>
      <c r="C23" s="28"/>
      <c r="D23" s="29"/>
    </row>
    <row r="24" spans="2:4" ht="15.75" x14ac:dyDescent="0.2">
      <c r="B24" s="8" t="s">
        <v>14</v>
      </c>
      <c r="C24" s="28">
        <v>-416051</v>
      </c>
      <c r="D24" s="29">
        <v>-295725</v>
      </c>
    </row>
    <row r="25" spans="2:4" ht="15.75" x14ac:dyDescent="0.2">
      <c r="B25" s="8" t="s">
        <v>15</v>
      </c>
      <c r="C25" s="28">
        <v>757348</v>
      </c>
      <c r="D25" s="29">
        <v>-180595</v>
      </c>
    </row>
    <row r="26" spans="2:4" ht="15.75" x14ac:dyDescent="0.2">
      <c r="B26" s="8" t="s">
        <v>16</v>
      </c>
      <c r="C26" s="28">
        <v>-14937</v>
      </c>
      <c r="D26" s="29">
        <v>-116734</v>
      </c>
    </row>
    <row r="27" spans="2:4" ht="15.75" x14ac:dyDescent="0.2">
      <c r="B27" s="8" t="s">
        <v>83</v>
      </c>
      <c r="C27" s="28">
        <v>-5005277</v>
      </c>
      <c r="D27" s="29">
        <v>-155274</v>
      </c>
    </row>
    <row r="28" spans="2:4" ht="15.75" x14ac:dyDescent="0.2">
      <c r="B28" s="8"/>
      <c r="C28" s="28"/>
      <c r="D28" s="29"/>
    </row>
    <row r="29" spans="2:4" ht="31.5" x14ac:dyDescent="0.2">
      <c r="B29" s="6" t="s">
        <v>84</v>
      </c>
      <c r="C29" s="28"/>
      <c r="D29" s="29"/>
    </row>
    <row r="30" spans="2:4" ht="15.75" x14ac:dyDescent="0.2">
      <c r="B30" s="8" t="s">
        <v>37</v>
      </c>
      <c r="C30" s="28">
        <f>1730998+104</f>
        <v>1731102</v>
      </c>
      <c r="D30" s="29">
        <v>297197</v>
      </c>
    </row>
    <row r="31" spans="2:4" ht="15.75" x14ac:dyDescent="0.2">
      <c r="B31" s="8" t="s">
        <v>85</v>
      </c>
      <c r="C31" s="28">
        <v>219</v>
      </c>
      <c r="D31" s="29">
        <v>-2422</v>
      </c>
    </row>
    <row r="32" spans="2:4" ht="16.5" thickBot="1" x14ac:dyDescent="0.25">
      <c r="B32" s="8" t="s">
        <v>38</v>
      </c>
      <c r="C32" s="28">
        <v>-117957</v>
      </c>
      <c r="D32" s="29">
        <v>-164590</v>
      </c>
    </row>
    <row r="33" spans="2:4" ht="31.5" x14ac:dyDescent="0.2">
      <c r="B33" s="54" t="s">
        <v>86</v>
      </c>
      <c r="C33" s="56">
        <f>SUM(C21:C32)</f>
        <v>-808005</v>
      </c>
      <c r="D33" s="57">
        <f>SUM(D21:D32)</f>
        <v>-1393236</v>
      </c>
    </row>
    <row r="34" spans="2:4" ht="15.75" x14ac:dyDescent="0.2">
      <c r="B34" s="6" t="s">
        <v>3</v>
      </c>
      <c r="C34" s="28"/>
      <c r="D34" s="29"/>
    </row>
    <row r="35" spans="2:4" ht="15.75" x14ac:dyDescent="0.2">
      <c r="B35" s="8" t="s">
        <v>87</v>
      </c>
      <c r="C35" s="28">
        <v>-37922</v>
      </c>
      <c r="D35" s="29">
        <v>-83857</v>
      </c>
    </row>
    <row r="36" spans="2:4" ht="30.75" thickBot="1" x14ac:dyDescent="0.25">
      <c r="B36" s="8" t="s">
        <v>88</v>
      </c>
      <c r="C36" s="28">
        <v>209967</v>
      </c>
      <c r="D36" s="29">
        <v>48342</v>
      </c>
    </row>
    <row r="37" spans="2:4" ht="32.25" thickBot="1" x14ac:dyDescent="0.25">
      <c r="B37" s="54" t="s">
        <v>89</v>
      </c>
      <c r="C37" s="56">
        <f>SUM(C33:C36)</f>
        <v>-635960</v>
      </c>
      <c r="D37" s="57">
        <f>SUM(D33:D36)</f>
        <v>-1428751</v>
      </c>
    </row>
    <row r="38" spans="2:4" ht="15.75" x14ac:dyDescent="0.2">
      <c r="B38" s="54" t="s">
        <v>3</v>
      </c>
      <c r="C38" s="56"/>
      <c r="D38" s="57"/>
    </row>
    <row r="39" spans="2:4" ht="31.5" x14ac:dyDescent="0.2">
      <c r="B39" s="6" t="s">
        <v>90</v>
      </c>
      <c r="C39" s="28"/>
      <c r="D39" s="29"/>
    </row>
    <row r="40" spans="2:4" ht="30" x14ac:dyDescent="0.2">
      <c r="B40" s="8" t="s">
        <v>91</v>
      </c>
      <c r="C40" s="28">
        <v>-46160887</v>
      </c>
      <c r="D40" s="29">
        <v>-2423479</v>
      </c>
    </row>
    <row r="41" spans="2:4" ht="16.5" thickBot="1" x14ac:dyDescent="0.25">
      <c r="B41" s="8" t="s">
        <v>92</v>
      </c>
      <c r="C41" s="28">
        <v>11892138</v>
      </c>
      <c r="D41" s="29"/>
    </row>
    <row r="42" spans="2:4" ht="32.25" thickBot="1" x14ac:dyDescent="0.25">
      <c r="B42" s="59" t="s">
        <v>93</v>
      </c>
      <c r="C42" s="46">
        <f>SUM(C40:C41)</f>
        <v>-34268749</v>
      </c>
      <c r="D42" s="47">
        <f>SUM(D40:D41)</f>
        <v>-2423479</v>
      </c>
    </row>
    <row r="43" spans="2:4" ht="15.75" x14ac:dyDescent="0.2">
      <c r="B43" s="6" t="s">
        <v>3</v>
      </c>
      <c r="C43" s="28"/>
      <c r="D43" s="29"/>
    </row>
    <row r="44" spans="2:4" ht="15.75" x14ac:dyDescent="0.2">
      <c r="B44" s="6" t="s">
        <v>94</v>
      </c>
      <c r="C44" s="29"/>
      <c r="D44" s="29"/>
    </row>
    <row r="45" spans="2:4" ht="15.75" x14ac:dyDescent="0.2">
      <c r="B45" s="8" t="s">
        <v>95</v>
      </c>
      <c r="C45" s="28">
        <v>1900000</v>
      </c>
      <c r="D45" s="29">
        <v>3040000</v>
      </c>
    </row>
    <row r="46" spans="2:4" ht="15.75" x14ac:dyDescent="0.2">
      <c r="B46" s="8" t="s">
        <v>30</v>
      </c>
      <c r="C46" s="28">
        <v>61800000</v>
      </c>
      <c r="D46" s="29"/>
    </row>
    <row r="47" spans="2:4" ht="16.5" thickBot="1" x14ac:dyDescent="0.25">
      <c r="B47" s="8" t="s">
        <v>96</v>
      </c>
      <c r="C47" s="61">
        <v>-2037</v>
      </c>
      <c r="D47" s="62">
        <v>-1147</v>
      </c>
    </row>
    <row r="48" spans="2:4" ht="32.25" thickBot="1" x14ac:dyDescent="0.25">
      <c r="B48" s="54" t="s">
        <v>101</v>
      </c>
      <c r="C48" s="56">
        <f>SUM(C45:C47)</f>
        <v>63697963</v>
      </c>
      <c r="D48" s="57">
        <f>SUM(D45:D47)</f>
        <v>3038853</v>
      </c>
    </row>
    <row r="49" spans="2:4" ht="31.5" x14ac:dyDescent="0.2">
      <c r="B49" s="54" t="s">
        <v>97</v>
      </c>
      <c r="C49" s="56">
        <f>C37+C42+C48</f>
        <v>28793254</v>
      </c>
      <c r="D49" s="57">
        <f>D37+D42+D48</f>
        <v>-813377</v>
      </c>
    </row>
    <row r="50" spans="2:4" ht="15.75" x14ac:dyDescent="0.2">
      <c r="B50" s="6" t="s">
        <v>3</v>
      </c>
      <c r="C50" s="28"/>
      <c r="D50" s="29"/>
    </row>
    <row r="51" spans="2:4" ht="15.75" x14ac:dyDescent="0.2">
      <c r="B51" s="8" t="s">
        <v>98</v>
      </c>
      <c r="C51" s="28">
        <v>-104</v>
      </c>
      <c r="D51" s="29"/>
    </row>
    <row r="52" spans="2:4" ht="16.5" thickBot="1" x14ac:dyDescent="0.25">
      <c r="B52" s="17" t="s">
        <v>99</v>
      </c>
      <c r="C52" s="52">
        <v>955869</v>
      </c>
      <c r="D52" s="53">
        <v>1880118</v>
      </c>
    </row>
    <row r="53" spans="2:4" ht="32.25" thickBot="1" x14ac:dyDescent="0.25">
      <c r="B53" s="18" t="s">
        <v>100</v>
      </c>
      <c r="C53" s="66">
        <f>SUM(C49:C52)</f>
        <v>29749019</v>
      </c>
      <c r="D53" s="67">
        <f>SUM(D49:D52)</f>
        <v>1066741</v>
      </c>
    </row>
    <row r="54" spans="2:4" ht="15.75" thickTop="1" x14ac:dyDescent="0.2"/>
    <row r="55" spans="2:4" x14ac:dyDescent="0.2">
      <c r="C55" s="72">
        <f>ОФП!D26-ДДС!C53</f>
        <v>0</v>
      </c>
      <c r="D55" s="58"/>
    </row>
    <row r="56" spans="2:4" x14ac:dyDescent="0.2">
      <c r="B56" s="27" t="s">
        <v>43</v>
      </c>
      <c r="C56" s="8"/>
    </row>
    <row r="57" spans="2:4" x14ac:dyDescent="0.2">
      <c r="B57" s="27" t="s">
        <v>44</v>
      </c>
      <c r="C57" s="43"/>
      <c r="D57" s="44"/>
    </row>
    <row r="58" spans="2:4" x14ac:dyDescent="0.2">
      <c r="B58" s="27"/>
      <c r="C58" s="79" t="s">
        <v>45</v>
      </c>
      <c r="D58" s="79"/>
    </row>
    <row r="59" spans="2:4" x14ac:dyDescent="0.2">
      <c r="B59" s="27" t="s">
        <v>3</v>
      </c>
      <c r="C59" s="9"/>
    </row>
    <row r="60" spans="2:4" x14ac:dyDescent="0.2">
      <c r="B60" s="27" t="s">
        <v>46</v>
      </c>
      <c r="C60" s="80"/>
      <c r="D60" s="80"/>
    </row>
    <row r="61" spans="2:4" x14ac:dyDescent="0.2">
      <c r="B61" s="27"/>
      <c r="C61" s="81" t="s">
        <v>47</v>
      </c>
      <c r="D61" s="81"/>
    </row>
  </sheetData>
  <mergeCells count="4">
    <mergeCell ref="C7:D7"/>
    <mergeCell ref="C58:D58"/>
    <mergeCell ref="C60:D60"/>
    <mergeCell ref="C61:D6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tabSelected="1" workbookViewId="0">
      <selection activeCell="F32" sqref="F32"/>
    </sheetView>
  </sheetViews>
  <sheetFormatPr defaultRowHeight="15" x14ac:dyDescent="0.2"/>
  <cols>
    <col min="1" max="1" width="9.140625" style="1"/>
    <col min="2" max="2" width="57" style="1" customWidth="1"/>
    <col min="3" max="3" width="17.7109375" style="1" customWidth="1"/>
    <col min="4" max="4" width="19.85546875" style="1" customWidth="1"/>
    <col min="5" max="7" width="17.7109375" style="1" customWidth="1"/>
    <col min="8" max="16384" width="9.140625" style="1"/>
  </cols>
  <sheetData>
    <row r="1" spans="2:7" x14ac:dyDescent="0.2">
      <c r="B1" s="74" t="s">
        <v>113</v>
      </c>
    </row>
    <row r="2" spans="2:7" x14ac:dyDescent="0.2">
      <c r="B2" s="74"/>
    </row>
    <row r="3" spans="2:7" ht="15.75" x14ac:dyDescent="0.25">
      <c r="B3" s="71" t="s">
        <v>109</v>
      </c>
    </row>
    <row r="4" spans="2:7" ht="18.75" x14ac:dyDescent="0.2">
      <c r="B4" s="90" t="s">
        <v>121</v>
      </c>
      <c r="C4" s="90"/>
    </row>
    <row r="6" spans="2:7" ht="63.75" thickBot="1" x14ac:dyDescent="0.25">
      <c r="B6" s="49" t="s">
        <v>0</v>
      </c>
      <c r="C6" s="50" t="s">
        <v>24</v>
      </c>
      <c r="D6" s="50" t="s">
        <v>111</v>
      </c>
      <c r="E6" s="50" t="s">
        <v>25</v>
      </c>
      <c r="F6" s="50" t="s">
        <v>26</v>
      </c>
      <c r="G6" s="50" t="s">
        <v>103</v>
      </c>
    </row>
    <row r="7" spans="2:7" ht="15.75" thickBot="1" x14ac:dyDescent="0.25">
      <c r="B7" s="48" t="s">
        <v>3</v>
      </c>
      <c r="C7" s="8"/>
      <c r="D7" s="8"/>
      <c r="E7" s="8"/>
      <c r="F7" s="8"/>
      <c r="G7" s="8"/>
    </row>
    <row r="8" spans="2:7" ht="16.5" thickBot="1" x14ac:dyDescent="0.25">
      <c r="B8" s="59" t="s">
        <v>104</v>
      </c>
      <c r="C8" s="47">
        <v>76135535</v>
      </c>
      <c r="D8" s="47"/>
      <c r="E8" s="47">
        <v>4154144</v>
      </c>
      <c r="F8" s="47">
        <v>-12379099</v>
      </c>
      <c r="G8" s="47">
        <v>67910580</v>
      </c>
    </row>
    <row r="9" spans="2:7" ht="15.75" x14ac:dyDescent="0.2">
      <c r="B9" s="6" t="s">
        <v>3</v>
      </c>
      <c r="C9" s="29"/>
      <c r="D9" s="29"/>
      <c r="E9" s="29"/>
      <c r="F9" s="29"/>
      <c r="G9" s="29"/>
    </row>
    <row r="10" spans="2:7" x14ac:dyDescent="0.2">
      <c r="B10" s="8" t="s">
        <v>62</v>
      </c>
      <c r="C10" s="62"/>
      <c r="D10" s="62"/>
      <c r="E10" s="62"/>
      <c r="F10" s="29">
        <v>-3842225</v>
      </c>
      <c r="G10" s="29">
        <v>-3842225</v>
      </c>
    </row>
    <row r="11" spans="2:7" ht="15.75" thickBot="1" x14ac:dyDescent="0.25">
      <c r="B11" s="17" t="s">
        <v>63</v>
      </c>
      <c r="C11" s="69"/>
      <c r="D11" s="69"/>
      <c r="E11" s="53">
        <v>14834494</v>
      </c>
      <c r="F11" s="69"/>
      <c r="G11" s="53">
        <v>14834494</v>
      </c>
    </row>
    <row r="12" spans="2:7" ht="16.5" thickBot="1" x14ac:dyDescent="0.25">
      <c r="B12" s="15" t="s">
        <v>105</v>
      </c>
      <c r="C12" s="75">
        <f t="shared" ref="C12:D12" si="0">SUM(C10:C11)</f>
        <v>0</v>
      </c>
      <c r="D12" s="75">
        <f t="shared" si="0"/>
        <v>0</v>
      </c>
      <c r="E12" s="53">
        <f>SUM(E10:E11)</f>
        <v>14834494</v>
      </c>
      <c r="F12" s="53">
        <f t="shared" ref="F12:G12" si="1">SUM(F10:F11)</f>
        <v>-3842225</v>
      </c>
      <c r="G12" s="53">
        <f t="shared" si="1"/>
        <v>10992269</v>
      </c>
    </row>
    <row r="13" spans="2:7" x14ac:dyDescent="0.2">
      <c r="B13" s="8" t="s">
        <v>3</v>
      </c>
      <c r="C13" s="62"/>
      <c r="D13" s="62"/>
      <c r="E13" s="29"/>
      <c r="F13" s="57"/>
      <c r="G13" s="57"/>
    </row>
    <row r="14" spans="2:7" x14ac:dyDescent="0.2">
      <c r="B14" s="8" t="s">
        <v>106</v>
      </c>
      <c r="C14" s="29">
        <v>6100000</v>
      </c>
      <c r="D14" s="29"/>
      <c r="E14" s="62"/>
      <c r="F14" s="62"/>
      <c r="G14" s="29">
        <v>6100000</v>
      </c>
    </row>
    <row r="15" spans="2:7" ht="30.75" thickBot="1" x14ac:dyDescent="0.25">
      <c r="B15" s="17" t="s">
        <v>107</v>
      </c>
      <c r="C15" s="69"/>
      <c r="D15" s="69"/>
      <c r="E15" s="53">
        <v>-1609198</v>
      </c>
      <c r="F15" s="53">
        <v>1609198</v>
      </c>
      <c r="G15" s="69" t="s">
        <v>56</v>
      </c>
    </row>
    <row r="16" spans="2:7" ht="16.5" thickBot="1" x14ac:dyDescent="0.25">
      <c r="B16" s="15" t="s">
        <v>108</v>
      </c>
      <c r="C16" s="52">
        <f>C8+C14</f>
        <v>82235535</v>
      </c>
      <c r="D16" s="77">
        <f t="shared" ref="D16" si="2">D8+D14</f>
        <v>0</v>
      </c>
      <c r="E16" s="52">
        <f>E8+E12+E15</f>
        <v>17379440</v>
      </c>
      <c r="F16" s="52">
        <f>F8+F12+F15</f>
        <v>-14612126</v>
      </c>
      <c r="G16" s="52">
        <f>G8+G12+G14</f>
        <v>85002849</v>
      </c>
    </row>
    <row r="17" spans="2:7" ht="15.75" x14ac:dyDescent="0.2">
      <c r="B17" s="6" t="s">
        <v>3</v>
      </c>
      <c r="C17" s="28"/>
      <c r="D17" s="28"/>
      <c r="E17" s="28"/>
      <c r="F17" s="28"/>
      <c r="G17" s="28"/>
    </row>
    <row r="18" spans="2:7" ht="15.75" x14ac:dyDescent="0.2">
      <c r="B18" s="8" t="s">
        <v>62</v>
      </c>
      <c r="C18" s="61"/>
      <c r="D18" s="61"/>
      <c r="E18" s="61"/>
      <c r="F18" s="28">
        <v>-570673</v>
      </c>
      <c r="G18" s="28">
        <f>SUM(C18:F18)</f>
        <v>-570673</v>
      </c>
    </row>
    <row r="19" spans="2:7" ht="16.5" thickBot="1" x14ac:dyDescent="0.25">
      <c r="B19" s="17" t="s">
        <v>63</v>
      </c>
      <c r="C19" s="70"/>
      <c r="D19" s="70"/>
      <c r="E19" s="70"/>
      <c r="F19" s="70"/>
      <c r="G19" s="70"/>
    </row>
    <row r="20" spans="2:7" ht="16.5" thickBot="1" x14ac:dyDescent="0.25">
      <c r="B20" s="15" t="s">
        <v>116</v>
      </c>
      <c r="C20" s="76">
        <f>SUM(C18:C19)</f>
        <v>0</v>
      </c>
      <c r="D20" s="76">
        <f t="shared" ref="D20:G20" si="3">SUM(D18:D19)</f>
        <v>0</v>
      </c>
      <c r="E20" s="76">
        <f t="shared" si="3"/>
        <v>0</v>
      </c>
      <c r="F20" s="70">
        <f t="shared" si="3"/>
        <v>-570673</v>
      </c>
      <c r="G20" s="70">
        <f t="shared" si="3"/>
        <v>-570673</v>
      </c>
    </row>
    <row r="21" spans="2:7" ht="15.75" x14ac:dyDescent="0.2">
      <c r="B21" s="6" t="s">
        <v>3</v>
      </c>
      <c r="C21" s="28"/>
      <c r="D21" s="28"/>
      <c r="E21" s="28"/>
      <c r="F21" s="56"/>
      <c r="G21" s="56"/>
    </row>
    <row r="22" spans="2:7" ht="15.75" x14ac:dyDescent="0.2">
      <c r="B22" s="8" t="s">
        <v>106</v>
      </c>
      <c r="C22" s="28">
        <v>1900000</v>
      </c>
      <c r="D22" s="28"/>
      <c r="E22" s="61"/>
      <c r="F22" s="61"/>
      <c r="G22" s="28">
        <f>SUM(C22:F22)</f>
        <v>1900000</v>
      </c>
    </row>
    <row r="23" spans="2:7" ht="30" x14ac:dyDescent="0.2">
      <c r="B23" s="8" t="s">
        <v>115</v>
      </c>
      <c r="C23" s="28"/>
      <c r="D23" s="28">
        <v>22145133</v>
      </c>
      <c r="E23" s="61"/>
      <c r="F23" s="61"/>
      <c r="G23" s="28">
        <f>SUM(C23:F23)</f>
        <v>22145133</v>
      </c>
    </row>
    <row r="24" spans="2:7" ht="30.75" thickBot="1" x14ac:dyDescent="0.25">
      <c r="B24" s="17" t="s">
        <v>107</v>
      </c>
      <c r="C24" s="70"/>
      <c r="D24" s="70"/>
      <c r="E24" s="52">
        <v>-1465980</v>
      </c>
      <c r="F24" s="52">
        <v>1465980</v>
      </c>
      <c r="G24" s="76">
        <f>SUM(E24:F24)</f>
        <v>0</v>
      </c>
    </row>
    <row r="25" spans="2:7" ht="16.5" thickBot="1" x14ac:dyDescent="0.25">
      <c r="B25" s="18" t="s">
        <v>117</v>
      </c>
      <c r="C25" s="66">
        <f>C16+C20+C22+C23+C24</f>
        <v>84135535</v>
      </c>
      <c r="D25" s="66">
        <f t="shared" ref="D25:G25" si="4">D16+D20+D22+D23+D24</f>
        <v>22145133</v>
      </c>
      <c r="E25" s="66">
        <f t="shared" si="4"/>
        <v>15913460</v>
      </c>
      <c r="F25" s="66">
        <f t="shared" si="4"/>
        <v>-13716819</v>
      </c>
      <c r="G25" s="66">
        <f t="shared" si="4"/>
        <v>108477309</v>
      </c>
    </row>
    <row r="26" spans="2:7" ht="15.75" thickTop="1" x14ac:dyDescent="0.2"/>
    <row r="28" spans="2:7" x14ac:dyDescent="0.2">
      <c r="B28" s="27" t="s">
        <v>43</v>
      </c>
      <c r="C28" s="8"/>
      <c r="D28" s="8"/>
    </row>
    <row r="29" spans="2:7" x14ac:dyDescent="0.2">
      <c r="B29" s="27" t="s">
        <v>44</v>
      </c>
      <c r="C29" s="43"/>
      <c r="D29" s="43"/>
      <c r="E29" s="44"/>
    </row>
    <row r="30" spans="2:7" x14ac:dyDescent="0.2">
      <c r="B30" s="27"/>
      <c r="C30" s="79" t="s">
        <v>45</v>
      </c>
      <c r="D30" s="79"/>
      <c r="E30" s="79"/>
    </row>
    <row r="31" spans="2:7" x14ac:dyDescent="0.2">
      <c r="B31" s="27" t="s">
        <v>3</v>
      </c>
      <c r="C31" s="9"/>
      <c r="D31" s="9"/>
    </row>
    <row r="32" spans="2:7" x14ac:dyDescent="0.2">
      <c r="B32" s="27" t="s">
        <v>46</v>
      </c>
      <c r="C32" s="80"/>
      <c r="D32" s="80"/>
      <c r="E32" s="80"/>
    </row>
    <row r="33" spans="2:5" x14ac:dyDescent="0.2">
      <c r="B33" s="27"/>
      <c r="C33" s="81" t="s">
        <v>47</v>
      </c>
      <c r="D33" s="81"/>
      <c r="E33" s="81"/>
    </row>
  </sheetData>
  <mergeCells count="4">
    <mergeCell ref="C30:E30"/>
    <mergeCell ref="C32:E32"/>
    <mergeCell ref="C33:E33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ОФП</vt:lpstr>
      <vt:lpstr>ОПУ</vt:lpstr>
      <vt:lpstr>ДДС</vt:lpstr>
      <vt:lpstr>ОИК</vt:lpstr>
      <vt:lpstr>ОПУ!OLE_LINK45</vt:lpstr>
      <vt:lpstr>ОПУ!OLE_LINK6</vt:lpstr>
      <vt:lpstr>ОФП!OLE_LINK76</vt:lpstr>
      <vt:lpstr>ОПУ!OLE_LINK79</vt:lpstr>
      <vt:lpstr>ОФП!OLE_LINK83</vt:lpstr>
      <vt:lpstr>ОПУ!OLE_LINK84</vt:lpstr>
      <vt:lpstr>ОИК!OLE_LINK85</vt:lpstr>
      <vt:lpstr>ОИК!OLE_LINK9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Куттыбаев Ерлан Нурмаганбетович</dc:creator>
  <cp:lastModifiedBy>Куттыбаев Ерлан Нурмаганбетович</cp:lastModifiedBy>
  <dcterms:created xsi:type="dcterms:W3CDTF">2023-05-03T04:13:44Z</dcterms:created>
  <dcterms:modified xsi:type="dcterms:W3CDTF">2023-07-26T05:53:28Z</dcterms:modified>
</cp:coreProperties>
</file>