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stantin.antonov\Desktop\отчетность полугодие 2023\1-3 кв 2023\финал\"/>
    </mc:Choice>
  </mc:AlternateContent>
  <xr:revisionPtr revIDLastSave="0" documentId="13_ncr:1_{9D54B866-D6AE-4652-8301-51A894397091}" xr6:coauthVersionLast="47" xr6:coauthVersionMax="47" xr10:uidLastSave="{00000000-0000-0000-0000-000000000000}"/>
  <bookViews>
    <workbookView xWindow="-28920" yWindow="-120" windowWidth="29040" windowHeight="15840" tabRatio="365" xr2:uid="{00000000-000D-0000-FFFF-FFFF00000000}"/>
  </bookViews>
  <sheets>
    <sheet name="Balance sheet" sheetId="1" r:id="rId1"/>
    <sheet name="P&amp;L" sheetId="2" r:id="rId2"/>
    <sheet name="CF" sheetId="3" r:id="rId3"/>
    <sheet name="Изменения в капитале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" l="1"/>
  <c r="J16" i="4"/>
  <c r="G17" i="4"/>
  <c r="G16" i="4"/>
  <c r="G15" i="4"/>
  <c r="G13" i="4"/>
  <c r="J24" i="4"/>
  <c r="G24" i="4"/>
  <c r="J23" i="4"/>
  <c r="G23" i="4"/>
  <c r="J22" i="4"/>
  <c r="G22" i="4"/>
  <c r="J21" i="4"/>
  <c r="G20" i="4"/>
  <c r="J20" i="4"/>
  <c r="E50" i="1"/>
  <c r="D50" i="1"/>
  <c r="D48" i="1"/>
  <c r="E41" i="1"/>
  <c r="D41" i="1"/>
  <c r="E30" i="1"/>
  <c r="D30" i="1"/>
  <c r="E26" i="1"/>
  <c r="D26" i="1"/>
  <c r="E18" i="1"/>
  <c r="D18" i="1"/>
  <c r="D27" i="1" s="1"/>
  <c r="E27" i="1" l="1"/>
</calcChain>
</file>

<file path=xl/sharedStrings.xml><?xml version="1.0" encoding="utf-8"?>
<sst xmlns="http://schemas.openxmlformats.org/spreadsheetml/2006/main" count="166" uniqueCount="115">
  <si>
    <t>в тысячах тенге</t>
  </si>
  <si>
    <t>Активы</t>
  </si>
  <si>
    <t>I. Краткосрочные активы</t>
  </si>
  <si>
    <t>Денежные средства и их эквиваленты</t>
  </si>
  <si>
    <t>-</t>
  </si>
  <si>
    <t>Краткосрочные финансовые активы, оцениваемые по справедливой стоимости через прочий совокупный доход</t>
  </si>
  <si>
    <t>Краткосрочная торговая и прочая дебиторская задолженность</t>
  </si>
  <si>
    <t>Запасы</t>
  </si>
  <si>
    <t>Прочие краткосрочные активы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</si>
  <si>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</si>
  <si>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</si>
  <si>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производные финансовые инструменты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</si>
  <si>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</si>
  <si>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</si>
  <si>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Основные средства</t>
  </si>
  <si>
    <t>Нематериальные активы</t>
  </si>
  <si>
    <t>Отложенные налоговые активы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</si>
  <si>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</si>
  <si>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</si>
  <si>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</si>
  <si>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</si>
  <si>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</si>
  <si>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</si>
  <si>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</si>
  <si>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</si>
  <si>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</si>
  <si>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Краткосрочные обязательства по договорам покупателями</t>
  </si>
  <si>
    <t>Прочие краткосрочные обязательства</t>
  </si>
  <si>
    <t>IV. Долгосрочные обязательства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</si>
  <si>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</si>
  <si>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</si>
  <si>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</si>
  <si>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</si>
  <si>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</si>
  <si>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</si>
  <si>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</si>
  <si>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Раскрытие в бух.записке</t>
  </si>
  <si>
    <t>На начало 1 января 2023</t>
  </si>
  <si>
    <t>На конец 30 сентября 2023</t>
  </si>
  <si>
    <t>Итого краткосрочных активов</t>
  </si>
  <si>
    <t>Итого долгосрочных активов</t>
  </si>
  <si>
    <t>БАЛАНС</t>
  </si>
  <si>
    <t xml:space="preserve">Итого краткосрочных обязательств </t>
  </si>
  <si>
    <t>Итого долгосрочных обязательств</t>
  </si>
  <si>
    <t>Итого капитал, относимый на собственников</t>
  </si>
  <si>
    <t>Всего капитал</t>
  </si>
  <si>
    <t>Бухгалтерский баланс ТОО "Мобильный мир" за 9 месяцев 2023</t>
  </si>
  <si>
    <t>Руководитель</t>
  </si>
  <si>
    <t>Главный бухгалтер</t>
  </si>
  <si>
    <t>Новичкова В.В.</t>
  </si>
  <si>
    <t>Хасиетова Г.М.</t>
  </si>
  <si>
    <t>(фамилия, имя, отчество (при его наличии))</t>
  </si>
  <si>
    <t>(подпись)</t>
  </si>
  <si>
    <t>Наименование показателей</t>
  </si>
  <si>
    <t>Выручка от реализации товаров, работ и услуг</t>
  </si>
  <si>
    <t>Себестоимость реализованных товаров, работ и услуг</t>
  </si>
  <si>
    <t>Расходы по реализации</t>
  </si>
  <si>
    <t>Административные расходы</t>
  </si>
  <si>
    <t>Финансовые доходы</t>
  </si>
  <si>
    <t>Финансовые расходы</t>
  </si>
  <si>
    <t>Расходы (-) (доходы (+)) по подоходному налогу</t>
  </si>
  <si>
    <t>в том числе:</t>
  </si>
  <si>
    <t>За 9 месяцев 2023</t>
  </si>
  <si>
    <t>За 9 месяцев 2022</t>
  </si>
  <si>
    <t>Валовая прибыль (убыток)</t>
  </si>
  <si>
    <t>Итого операционная прибыль (убыток)</t>
  </si>
  <si>
    <t>Прибыль (убыток) до налогообложения</t>
  </si>
  <si>
    <t xml:space="preserve">Прибыль (убыток) после налогообложения от продолжающейся деятельности </t>
  </si>
  <si>
    <t>Убыток за период:</t>
  </si>
  <si>
    <t>Общий совокупный доход (убыток)</t>
  </si>
  <si>
    <t>Новичкова В. В.</t>
  </si>
  <si>
    <t>Отчет о прибылях и убытках ТОО "Мобильный мир" за 9 месяцев 2023</t>
  </si>
  <si>
    <t>I. Движение денежных средств от операционной деятельности</t>
  </si>
  <si>
    <t xml:space="preserve">            реализация товаров и услуг</t>
  </si>
  <si>
    <t xml:space="preserve">            прочая выручка</t>
  </si>
  <si>
    <t xml:space="preserve">            полученные вознаграждения</t>
  </si>
  <si>
    <t xml:space="preserve">            прочие поступления</t>
  </si>
  <si>
    <t xml:space="preserve">            платежи поставщикам за товары и услуги</t>
  </si>
  <si>
    <t xml:space="preserve">            выплаты по оплате труда</t>
  </si>
  <si>
    <t xml:space="preserve">            выплата вознаграждения</t>
  </si>
  <si>
    <t xml:space="preserve">            подоходный налог и другие платежи в бюджет</t>
  </si>
  <si>
    <t xml:space="preserve">            прочие выплаты</t>
  </si>
  <si>
    <t>II. Движение денежных средств от инвестиционной деятельности</t>
  </si>
  <si>
    <t xml:space="preserve">            приобретение основных средств</t>
  </si>
  <si>
    <t xml:space="preserve">            предоставление займов</t>
  </si>
  <si>
    <t>III. Движение денежных средств от финансовой деятельности</t>
  </si>
  <si>
    <t xml:space="preserve">            эмиссия акций и других финансовых инструментов</t>
  </si>
  <si>
    <t xml:space="preserve">            погашение займов</t>
  </si>
  <si>
    <t xml:space="preserve">            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</si>
  <si>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</si>
  <si>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</si>
  <si>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</si>
  <si>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</si>
  <si>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1. Поступление денежных средств, всего</t>
  </si>
  <si>
    <t>2. Выбытие денежных средств, всего</t>
  </si>
  <si>
    <t>3. Чистая сумма денежных средств от операционной деятельности</t>
  </si>
  <si>
    <t>3. Чистая сумма денежных средств от инвестиционной деятельности</t>
  </si>
  <si>
    <t>3. Чистая сумма денежных средств от финансовой деятельности</t>
  </si>
  <si>
    <t>6. Увеличение +/- уменьшение денежных средств</t>
  </si>
  <si>
    <t>Отчет о движении денежных средств ТОО "Мобильный мир" за 9 месяцев 2023</t>
  </si>
  <si>
    <t>Доля неконтроли- рующих собственников</t>
  </si>
  <si>
    <t>Итого капитал</t>
  </si>
  <si>
    <t>Нераспреде-
ленная прибыль</t>
  </si>
  <si>
    <t>Сальдо на 1 января предыдущего года</t>
  </si>
  <si>
    <t>Изменение в учетной политике</t>
  </si>
  <si>
    <t>Прибыль (убыток) за год</t>
  </si>
  <si>
    <t>Пересчитанное сальдо</t>
  </si>
  <si>
    <t>Общий совокупный доход, всего</t>
  </si>
  <si>
    <t>Операции с собственниками, всего</t>
  </si>
  <si>
    <t>Взносы собственников</t>
  </si>
  <si>
    <t>Сальдо на 1 января отчетного года</t>
  </si>
  <si>
    <t xml:space="preserve">Сальдо на 31 декабря отчетного года </t>
  </si>
  <si>
    <t>Статьи</t>
  </si>
  <si>
    <t>Отчет об изменениях в капитале ТОО "Мобильный мир"</t>
  </si>
  <si>
    <t>Раскрытие в пояснительной записке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</si>
</sst>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#,##0,"/>
    <numFmt numFmtId="165" formatCode="[=-3044780]&quot;(3 045)&quot;;General"/>
    <numFmt numFmtId="166" formatCode="0,"/>
    <numFmt numFmtId="167" formatCode="[=-306618323.34]&quot;(306 618)&quot;;General"/>
    <numFmt numFmtId="168" formatCode="[=-10176825597]&quot;(10 176 826)&quot;;General"/>
    <numFmt numFmtId="169" formatCode="[=-4875710839.77]&quot;(4 875 711)&quot;;General"/>
    <numFmt numFmtId="170" formatCode="[=-9085685597]&quot;(9 085 686)&quot;;General"/>
    <numFmt numFmtId="171" formatCode="[=-3784570839.77]&quot;(3 784 571)&quot;;General"/>
    <numFmt numFmtId="172" formatCode="[=-6019951818.3]&quot;(6 019 952)&quot;;General"/>
    <numFmt numFmtId="173" formatCode="[=-2434968062.56]&quot;(2 434 968)&quot;;General"/>
    <numFmt numFmtId="174" formatCode="[=-4327091925.28]&quot;(4 327 092)&quot;;General"/>
    <numFmt numFmtId="175" formatCode="[=-2393057349.66]&quot;(2 393 057)&quot;;General"/>
    <numFmt numFmtId="176" formatCode="[=-9000000]&quot;(9 000)&quot;;General"/>
    <numFmt numFmtId="177" formatCode="[=-4336091925.28]&quot;(4 336 092)&quot;;General"/>
    <numFmt numFmtId="178" formatCode="[=-4025395945.1]&quot;(4 025 396)&quot;;General"/>
    <numFmt numFmtId="179" formatCode="[=-3864540392.22]&quot;(3 864 540)&quot;;General"/>
    <numFmt numFmtId="180" formatCode="[=0]&quot;&quot;;General"/>
    <numFmt numFmtId="181" formatCode="[=-76175.5]&quot;(76)&quot;;General"/>
    <numFmt numFmtId="182" formatCode="[=-4350374.43]&quot;(4 350)&quot;;General"/>
    <numFmt numFmtId="183" formatCode="[=-81440307.05]&quot;(81 440)&quot;;General"/>
    <numFmt numFmtId="184" formatCode="[=-899452948.57]&quot;(899 453)&quot;;General"/>
    <numFmt numFmtId="185" formatCode="[=-2913681352.64]&quot;(2 913 681)&quot;;General"/>
  </numFmts>
  <fonts count="14" x14ac:knownFonts="1">
    <font>
      <sz val="8"/>
      <name val="Arial"/>
    </font>
    <font>
      <b/>
      <sz val="7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 indent="5"/>
    </xf>
    <xf numFmtId="0" fontId="0" fillId="0" borderId="0" xfId="0" applyAlignment="1">
      <alignment horizontal="left" indent="5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vertical="top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top"/>
    </xf>
    <xf numFmtId="0" fontId="6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left"/>
    </xf>
    <xf numFmtId="0" fontId="9" fillId="0" borderId="0" xfId="0" applyFont="1" applyAlignment="1">
      <alignment horizontal="right"/>
    </xf>
    <xf numFmtId="0" fontId="4" fillId="0" borderId="1" xfId="0" applyFont="1" applyBorder="1" applyAlignment="1">
      <alignment vertical="center" wrapText="1"/>
    </xf>
    <xf numFmtId="170" fontId="3" fillId="0" borderId="1" xfId="0" applyNumberFormat="1" applyFont="1" applyBorder="1" applyAlignment="1">
      <alignment horizontal="right" vertical="center"/>
    </xf>
    <xf numFmtId="171" fontId="3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70" fontId="3" fillId="0" borderId="2" xfId="0" applyNumberFormat="1" applyFont="1" applyBorder="1" applyAlignment="1">
      <alignment horizontal="right" vertical="center"/>
    </xf>
    <xf numFmtId="171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7" fillId="0" borderId="0" xfId="1" applyAlignment="1">
      <alignment horizontal="left"/>
    </xf>
    <xf numFmtId="0" fontId="7" fillId="0" borderId="0" xfId="1" applyAlignment="1">
      <alignment vertical="top" wrapText="1"/>
    </xf>
    <xf numFmtId="0" fontId="7" fillId="0" borderId="0" xfId="1"/>
    <xf numFmtId="0" fontId="10" fillId="0" borderId="0" xfId="1" applyFont="1"/>
    <xf numFmtId="0" fontId="7" fillId="0" borderId="0" xfId="1" applyAlignment="1">
      <alignment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center" wrapText="1"/>
    </xf>
    <xf numFmtId="164" fontId="5" fillId="0" borderId="0" xfId="1" applyNumberFormat="1" applyFont="1" applyAlignment="1">
      <alignment vertical="center" wrapText="1"/>
    </xf>
    <xf numFmtId="164" fontId="5" fillId="0" borderId="0" xfId="1" applyNumberFormat="1" applyFont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right"/>
    </xf>
    <xf numFmtId="0" fontId="6" fillId="0" borderId="3" xfId="1" applyFont="1" applyBorder="1" applyAlignment="1">
      <alignment vertical="center" wrapText="1"/>
    </xf>
    <xf numFmtId="177" fontId="6" fillId="0" borderId="3" xfId="1" applyNumberFormat="1" applyFont="1" applyBorder="1" applyAlignment="1">
      <alignment vertical="center" wrapText="1"/>
    </xf>
    <xf numFmtId="175" fontId="6" fillId="0" borderId="3" xfId="1" applyNumberFormat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177" fontId="6" fillId="0" borderId="2" xfId="1" applyNumberFormat="1" applyFont="1" applyBorder="1" applyAlignment="1">
      <alignment vertical="center" wrapText="1"/>
    </xf>
    <xf numFmtId="175" fontId="6" fillId="0" borderId="2" xfId="1" applyNumberFormat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176" fontId="5" fillId="0" borderId="2" xfId="1" applyNumberFormat="1" applyFont="1" applyBorder="1" applyAlignment="1">
      <alignment vertical="center" wrapText="1"/>
    </xf>
    <xf numFmtId="174" fontId="6" fillId="0" borderId="2" xfId="1" applyNumberFormat="1" applyFont="1" applyBorder="1" applyAlignment="1">
      <alignment vertical="center" wrapText="1"/>
    </xf>
    <xf numFmtId="0" fontId="6" fillId="0" borderId="4" xfId="1" applyFont="1" applyBorder="1" applyAlignment="1">
      <alignment wrapText="1"/>
    </xf>
    <xf numFmtId="172" fontId="6" fillId="0" borderId="4" xfId="1" applyNumberFormat="1" applyFont="1" applyBorder="1" applyAlignment="1">
      <alignment vertical="center" wrapText="1"/>
    </xf>
    <xf numFmtId="173" fontId="6" fillId="0" borderId="4" xfId="1" applyNumberFormat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164" fontId="5" fillId="0" borderId="4" xfId="1" applyNumberFormat="1" applyFont="1" applyBorder="1" applyAlignment="1">
      <alignment vertical="center" wrapText="1"/>
    </xf>
    <xf numFmtId="0" fontId="5" fillId="0" borderId="4" xfId="1" applyFont="1" applyBorder="1" applyAlignment="1">
      <alignment vertical="top" wrapText="1"/>
    </xf>
    <xf numFmtId="164" fontId="6" fillId="0" borderId="2" xfId="1" applyNumberFormat="1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2" fillId="0" borderId="4" xfId="0" applyFont="1" applyBorder="1" applyAlignment="1">
      <alignment horizontal="right" vertical="top"/>
    </xf>
    <xf numFmtId="0" fontId="0" fillId="0" borderId="0" xfId="0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180" fontId="5" fillId="0" borderId="0" xfId="0" applyNumberFormat="1" applyFont="1" applyAlignment="1">
      <alignment vertical="top"/>
    </xf>
    <xf numFmtId="180" fontId="5" fillId="0" borderId="0" xfId="0" applyNumberFormat="1" applyFont="1" applyAlignment="1">
      <alignment horizontal="right" vertical="top"/>
    </xf>
    <xf numFmtId="0" fontId="5" fillId="0" borderId="0" xfId="0" applyFont="1"/>
    <xf numFmtId="166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179" fontId="6" fillId="0" borderId="1" xfId="0" applyNumberFormat="1" applyFont="1" applyBorder="1" applyAlignment="1">
      <alignment horizontal="right" vertical="center"/>
    </xf>
    <xf numFmtId="0" fontId="0" fillId="0" borderId="1" xfId="0" applyBorder="1"/>
    <xf numFmtId="164" fontId="6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0" fillId="0" borderId="5" xfId="0" applyBorder="1"/>
    <xf numFmtId="16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1" applyFont="1" applyAlignment="1">
      <alignment vertical="center"/>
    </xf>
    <xf numFmtId="0" fontId="7" fillId="0" borderId="0" xfId="1" applyAlignment="1">
      <alignment vertical="center"/>
    </xf>
    <xf numFmtId="0" fontId="7" fillId="0" borderId="0" xfId="1" applyAlignment="1">
      <alignment vertical="center" wrapText="1"/>
    </xf>
    <xf numFmtId="0" fontId="7" fillId="0" borderId="0" xfId="1" applyAlignment="1">
      <alignment horizontal="left" wrapText="1"/>
    </xf>
    <xf numFmtId="16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85" fontId="7" fillId="0" borderId="0" xfId="1" applyNumberFormat="1" applyAlignment="1">
      <alignment vertical="center"/>
    </xf>
    <xf numFmtId="3" fontId="7" fillId="0" borderId="0" xfId="1" applyNumberFormat="1" applyAlignment="1">
      <alignment vertical="center"/>
    </xf>
    <xf numFmtId="3" fontId="8" fillId="0" borderId="0" xfId="1" applyNumberFormat="1" applyFont="1" applyAlignment="1">
      <alignment vertical="center"/>
    </xf>
    <xf numFmtId="3" fontId="7" fillId="0" borderId="0" xfId="1" applyNumberFormat="1" applyAlignment="1">
      <alignment horizontal="right"/>
    </xf>
    <xf numFmtId="0" fontId="7" fillId="0" borderId="0" xfId="1" applyAlignment="1">
      <alignment horizontal="center" vertical="center"/>
    </xf>
    <xf numFmtId="0" fontId="7" fillId="0" borderId="0" xfId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  <xf numFmtId="164" fontId="8" fillId="0" borderId="2" xfId="1" applyNumberFormat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184" fontId="8" fillId="0" borderId="2" xfId="1" applyNumberFormat="1" applyFont="1" applyBorder="1" applyAlignment="1">
      <alignment vertical="center"/>
    </xf>
    <xf numFmtId="0" fontId="8" fillId="0" borderId="2" xfId="1" applyFont="1" applyBorder="1" applyAlignment="1">
      <alignment vertical="top" wrapText="1"/>
    </xf>
    <xf numFmtId="3" fontId="8" fillId="0" borderId="2" xfId="1" applyNumberFormat="1" applyFont="1" applyBorder="1" applyAlignment="1">
      <alignment vertical="center"/>
    </xf>
    <xf numFmtId="0" fontId="8" fillId="0" borderId="2" xfId="1" applyFont="1" applyBorder="1" applyAlignment="1">
      <alignment horizontal="left"/>
    </xf>
    <xf numFmtId="3" fontId="8" fillId="0" borderId="2" xfId="1" applyNumberFormat="1" applyFont="1" applyBorder="1" applyAlignment="1">
      <alignment horizontal="right"/>
    </xf>
    <xf numFmtId="3" fontId="0" fillId="0" borderId="1" xfId="0" applyNumberFormat="1" applyBorder="1"/>
    <xf numFmtId="3" fontId="0" fillId="0" borderId="0" xfId="0" applyNumberFormat="1"/>
    <xf numFmtId="0" fontId="12" fillId="0" borderId="0" xfId="0" applyFont="1" applyAlignment="1">
      <alignment horizontal="right" vertical="top"/>
    </xf>
    <xf numFmtId="0" fontId="0" fillId="0" borderId="1" xfId="0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0" xfId="0" applyFill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 xr:uid="{9E919631-EF43-4423-A738-EF93111627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E63"/>
  <sheetViews>
    <sheetView showGridLines="0" tabSelected="1" workbookViewId="0">
      <selection activeCell="K14" sqref="K14"/>
    </sheetView>
  </sheetViews>
  <sheetFormatPr defaultColWidth="10.42578125" defaultRowHeight="11.4" customHeight="1" x14ac:dyDescent="0.2"/>
  <cols>
    <col min="1" max="1" width="7.140625" style="1" customWidth="1"/>
    <col min="2" max="2" width="117" style="1" bestFit="1" customWidth="1"/>
    <col min="3" max="3" width="13.85546875" style="144" bestFit="1" customWidth="1"/>
    <col min="4" max="4" width="20.85546875" style="1" customWidth="1"/>
    <col min="5" max="5" width="21.28515625" style="1" customWidth="1"/>
  </cols>
  <sheetData>
    <row r="1" spans="2:5" ht="10.199999999999999" x14ac:dyDescent="0.2">
      <c r="D1" s="4"/>
      <c r="E1" s="4"/>
    </row>
    <row r="2" spans="2:5" ht="10.199999999999999" x14ac:dyDescent="0.2">
      <c r="D2" s="4"/>
      <c r="E2" s="4"/>
    </row>
    <row r="3" spans="2:5" s="1" customFormat="1" ht="10.199999999999999" x14ac:dyDescent="0.2">
      <c r="C3" s="144"/>
    </row>
    <row r="4" spans="2:5" s="1" customFormat="1" ht="18.600000000000001" customHeight="1" x14ac:dyDescent="0.2">
      <c r="B4" s="129" t="s">
        <v>46</v>
      </c>
      <c r="C4" s="129"/>
      <c r="D4" s="129"/>
      <c r="E4" s="129"/>
    </row>
    <row r="5" spans="2:5" s="1" customFormat="1" ht="13.8" x14ac:dyDescent="0.25">
      <c r="C5" s="145"/>
      <c r="D5" s="5"/>
    </row>
    <row r="6" spans="2:5" s="1" customFormat="1" ht="10.199999999999999" x14ac:dyDescent="0.2">
      <c r="C6" s="144"/>
    </row>
    <row r="7" spans="2:5" s="1" customFormat="1" ht="10.199999999999999" x14ac:dyDescent="0.2">
      <c r="B7" s="2"/>
      <c r="C7" s="146"/>
      <c r="D7" s="6"/>
      <c r="E7" s="6"/>
    </row>
    <row r="8" spans="2:5" s="1" customFormat="1" ht="10.199999999999999" x14ac:dyDescent="0.2">
      <c r="C8" s="144"/>
    </row>
    <row r="9" spans="2:5" s="1" customFormat="1" ht="10.199999999999999" x14ac:dyDescent="0.2">
      <c r="B9" s="3"/>
      <c r="C9" s="144"/>
    </row>
    <row r="10" spans="2:5" s="1" customFormat="1" ht="10.199999999999999" x14ac:dyDescent="0.2">
      <c r="C10" s="144"/>
      <c r="E10" s="30" t="s">
        <v>0</v>
      </c>
    </row>
    <row r="11" spans="2:5" ht="24" customHeight="1" x14ac:dyDescent="0.2">
      <c r="B11" s="22" t="s">
        <v>1</v>
      </c>
      <c r="C11" s="147" t="s">
        <v>36</v>
      </c>
      <c r="D11" s="23" t="s">
        <v>38</v>
      </c>
      <c r="E11" s="23" t="s">
        <v>37</v>
      </c>
    </row>
    <row r="12" spans="2:5" s="1" customFormat="1" ht="15" customHeight="1" x14ac:dyDescent="0.2">
      <c r="B12" s="130" t="s">
        <v>2</v>
      </c>
      <c r="C12" s="130"/>
      <c r="D12" s="130"/>
      <c r="E12" s="130"/>
    </row>
    <row r="13" spans="2:5" s="1" customFormat="1" ht="12" customHeight="1" x14ac:dyDescent="0.2">
      <c r="B13" s="7" t="s">
        <v>3</v>
      </c>
      <c r="C13" s="148">
        <v>15</v>
      </c>
      <c r="D13" s="8">
        <v>187017457.11000001</v>
      </c>
      <c r="E13" s="8">
        <v>268457764.16000003</v>
      </c>
    </row>
    <row r="14" spans="2:5" s="1" customFormat="1" ht="12" customHeight="1" x14ac:dyDescent="0.2">
      <c r="B14" s="9" t="s">
        <v>5</v>
      </c>
      <c r="C14" s="148">
        <v>14</v>
      </c>
      <c r="D14" s="10">
        <v>6646877024.79</v>
      </c>
      <c r="E14" s="10">
        <v>3773921521.7600002</v>
      </c>
    </row>
    <row r="15" spans="2:5" ht="12" customHeight="1" x14ac:dyDescent="0.2">
      <c r="B15" s="7" t="s">
        <v>6</v>
      </c>
      <c r="C15" s="148">
        <v>11</v>
      </c>
      <c r="D15" s="8">
        <v>496814875.01999998</v>
      </c>
      <c r="E15" s="8">
        <v>234579333.56</v>
      </c>
    </row>
    <row r="16" spans="2:5" ht="12" customHeight="1" x14ac:dyDescent="0.2">
      <c r="B16" s="11" t="s">
        <v>7</v>
      </c>
      <c r="C16" s="148">
        <v>12</v>
      </c>
      <c r="D16" s="10">
        <v>4642187789.3199997</v>
      </c>
      <c r="E16" s="10">
        <v>5988062423.5900002</v>
      </c>
    </row>
    <row r="17" spans="2:5" ht="12" customHeight="1" x14ac:dyDescent="0.2">
      <c r="B17" s="18" t="s">
        <v>8</v>
      </c>
      <c r="C17" s="149">
        <v>16</v>
      </c>
      <c r="D17" s="19">
        <v>3230035239.9099998</v>
      </c>
      <c r="E17" s="19">
        <v>2230350976.3699999</v>
      </c>
    </row>
    <row r="18" spans="2:5" ht="15" customHeight="1" x14ac:dyDescent="0.2">
      <c r="B18" s="20" t="s">
        <v>39</v>
      </c>
      <c r="C18" s="150"/>
      <c r="D18" s="21">
        <f>SUM(D13:D17)</f>
        <v>15202932386.15</v>
      </c>
      <c r="E18" s="21">
        <f>SUM(E13:E17)</f>
        <v>12495372019.439999</v>
      </c>
    </row>
    <row r="19" spans="2:5" s="1" customFormat="1" ht="15" customHeight="1" x14ac:dyDescent="0.2">
      <c r="B19" s="130" t="s">
        <v>9</v>
      </c>
      <c r="C19" s="130"/>
      <c r="D19" s="130"/>
      <c r="E19" s="130"/>
    </row>
    <row r="20" spans="2:5" s="1" customFormat="1" ht="12" customHeight="1" x14ac:dyDescent="0.2">
      <c r="B20" s="12" t="s">
        <v>10</v>
      </c>
      <c r="C20" s="148"/>
      <c r="D20" s="8">
        <v>2393500000</v>
      </c>
      <c r="E20" s="8">
        <v>2993500000</v>
      </c>
    </row>
    <row r="21" spans="2:5" ht="12" customHeight="1" x14ac:dyDescent="0.2">
      <c r="B21" s="7" t="s">
        <v>12</v>
      </c>
      <c r="C21" s="148"/>
      <c r="D21" s="8">
        <v>299416849.31999999</v>
      </c>
      <c r="E21" s="8">
        <v>97153191.790000007</v>
      </c>
    </row>
    <row r="22" spans="2:5" ht="12" customHeight="1" x14ac:dyDescent="0.2">
      <c r="B22" s="7" t="s">
        <v>13</v>
      </c>
      <c r="C22" s="148"/>
      <c r="D22" s="8">
        <v>144531150.68000001</v>
      </c>
      <c r="E22" s="8">
        <v>139971299.68000001</v>
      </c>
    </row>
    <row r="23" spans="2:5" s="1" customFormat="1" ht="12" customHeight="1" x14ac:dyDescent="0.2">
      <c r="B23" s="7" t="s">
        <v>14</v>
      </c>
      <c r="C23" s="148">
        <v>6</v>
      </c>
      <c r="D23" s="8">
        <v>1086475922.23</v>
      </c>
      <c r="E23" s="8">
        <v>1249443379.9200001</v>
      </c>
    </row>
    <row r="24" spans="2:5" s="1" customFormat="1" ht="12" customHeight="1" x14ac:dyDescent="0.2">
      <c r="B24" s="7" t="s">
        <v>15</v>
      </c>
      <c r="C24" s="148"/>
      <c r="D24" s="8">
        <v>9122675.9700000007</v>
      </c>
      <c r="E24" s="8">
        <v>11901978.66</v>
      </c>
    </row>
    <row r="25" spans="2:5" ht="12" customHeight="1" x14ac:dyDescent="0.2">
      <c r="B25" s="18" t="s">
        <v>16</v>
      </c>
      <c r="C25" s="149"/>
      <c r="D25" s="26">
        <v>36545748</v>
      </c>
      <c r="E25" s="26">
        <v>36545748</v>
      </c>
    </row>
    <row r="26" spans="2:5" ht="15" customHeight="1" x14ac:dyDescent="0.2">
      <c r="B26" s="24" t="s">
        <v>40</v>
      </c>
      <c r="C26" s="151"/>
      <c r="D26" s="25">
        <f>SUM(D20:D25)</f>
        <v>3969592346.1999998</v>
      </c>
      <c r="E26" s="25">
        <f>SUM(E20:E25)</f>
        <v>4528515598.0499992</v>
      </c>
    </row>
    <row r="27" spans="2:5" s="1" customFormat="1" ht="15" customHeight="1" thickBot="1" x14ac:dyDescent="0.25">
      <c r="B27" s="27" t="s">
        <v>41</v>
      </c>
      <c r="C27" s="152"/>
      <c r="D27" s="28">
        <f>D26+D18</f>
        <v>19172524732.349998</v>
      </c>
      <c r="E27" s="28">
        <f>E26+E18</f>
        <v>17023887617.489998</v>
      </c>
    </row>
    <row r="30" spans="2:5" ht="24" customHeight="1" x14ac:dyDescent="0.2">
      <c r="B30" s="22" t="s">
        <v>17</v>
      </c>
      <c r="C30" s="147"/>
      <c r="D30" s="23" t="str">
        <f>D11</f>
        <v>На конец 30 сентября 2023</v>
      </c>
      <c r="E30" s="23" t="str">
        <f>E11</f>
        <v>На начало 1 января 2023</v>
      </c>
    </row>
    <row r="31" spans="2:5" ht="15" customHeight="1" x14ac:dyDescent="0.2">
      <c r="B31" s="130" t="s">
        <v>18</v>
      </c>
      <c r="C31" s="130"/>
      <c r="D31" s="130"/>
      <c r="E31" s="130"/>
    </row>
    <row r="32" spans="2:5" ht="12" customHeight="1" x14ac:dyDescent="0.2">
      <c r="B32" s="12" t="s">
        <v>19</v>
      </c>
      <c r="C32" s="148"/>
      <c r="D32" s="8">
        <v>1800000000</v>
      </c>
      <c r="E32" s="8">
        <v>1800000000</v>
      </c>
    </row>
    <row r="33" spans="2:5" ht="22.8" x14ac:dyDescent="0.2">
      <c r="B33" s="12" t="s">
        <v>20</v>
      </c>
      <c r="C33" s="148"/>
      <c r="D33" s="8">
        <v>5988285146.1099997</v>
      </c>
      <c r="E33" s="8">
        <v>3693527326.1100001</v>
      </c>
    </row>
    <row r="34" spans="2:5" ht="12" customHeight="1" x14ac:dyDescent="0.2">
      <c r="B34" s="12" t="s">
        <v>21</v>
      </c>
      <c r="C34" s="153"/>
      <c r="D34" s="8">
        <v>4586619303.2600002</v>
      </c>
      <c r="E34" s="8">
        <v>2390686105.23</v>
      </c>
    </row>
    <row r="35" spans="2:5" ht="12" customHeight="1" x14ac:dyDescent="0.2">
      <c r="B35" s="12" t="s">
        <v>22</v>
      </c>
      <c r="C35" s="153"/>
      <c r="D35" s="8">
        <v>2314165331.2199998</v>
      </c>
      <c r="E35" s="8">
        <v>1505487986.1700001</v>
      </c>
    </row>
    <row r="36" spans="2:5" ht="12" customHeight="1" x14ac:dyDescent="0.2">
      <c r="B36" s="12" t="s">
        <v>23</v>
      </c>
      <c r="C36" s="153"/>
      <c r="D36" s="8">
        <v>147797630</v>
      </c>
      <c r="E36" s="8">
        <v>147797630</v>
      </c>
    </row>
    <row r="37" spans="2:5" ht="12" customHeight="1" x14ac:dyDescent="0.2">
      <c r="B37" s="12" t="s">
        <v>24</v>
      </c>
      <c r="C37" s="153"/>
      <c r="D37" s="13">
        <v>-3044780</v>
      </c>
      <c r="E37" s="14">
        <v>881428.56</v>
      </c>
    </row>
    <row r="38" spans="2:5" ht="12" customHeight="1" x14ac:dyDescent="0.2">
      <c r="B38" s="12" t="s">
        <v>25</v>
      </c>
      <c r="C38" s="153"/>
      <c r="D38" s="8">
        <v>3445302.03</v>
      </c>
      <c r="E38" s="8">
        <v>1083375.01</v>
      </c>
    </row>
    <row r="39" spans="2:5" ht="12" customHeight="1" x14ac:dyDescent="0.2">
      <c r="B39" s="12" t="s">
        <v>26</v>
      </c>
      <c r="C39" s="153"/>
      <c r="D39" s="15">
        <v>-306618323.33999997</v>
      </c>
      <c r="E39" s="8">
        <v>2051084.75</v>
      </c>
    </row>
    <row r="40" spans="2:5" ht="12" customHeight="1" x14ac:dyDescent="0.2">
      <c r="B40" s="31" t="s">
        <v>27</v>
      </c>
      <c r="C40" s="154"/>
      <c r="D40" s="26">
        <v>751525174.97000003</v>
      </c>
      <c r="E40" s="26">
        <v>89427485.430000007</v>
      </c>
    </row>
    <row r="41" spans="2:5" ht="15" customHeight="1" x14ac:dyDescent="0.2">
      <c r="B41" s="20" t="s">
        <v>42</v>
      </c>
      <c r="C41" s="155"/>
      <c r="D41" s="21">
        <f>SUM(D32:D40)</f>
        <v>15282174784.249998</v>
      </c>
      <c r="E41" s="21">
        <f>SUM(E32:E40)</f>
        <v>9630942421.2600002</v>
      </c>
    </row>
    <row r="42" spans="2:5" ht="15" customHeight="1" x14ac:dyDescent="0.2">
      <c r="B42" s="130" t="s">
        <v>28</v>
      </c>
      <c r="C42" s="130"/>
      <c r="D42" s="130"/>
      <c r="E42" s="130"/>
    </row>
    <row r="43" spans="2:5" ht="12" customHeight="1" x14ac:dyDescent="0.2">
      <c r="B43" s="7" t="s">
        <v>11</v>
      </c>
      <c r="C43" s="148"/>
      <c r="D43" s="8">
        <v>12976035545.1</v>
      </c>
      <c r="E43" s="8">
        <v>11177516036</v>
      </c>
    </row>
    <row r="44" spans="2:5" ht="15" customHeight="1" x14ac:dyDescent="0.2">
      <c r="B44" s="24" t="s">
        <v>43</v>
      </c>
      <c r="C44" s="151"/>
      <c r="D44" s="25">
        <v>12976035545.1</v>
      </c>
      <c r="E44" s="25">
        <v>11177516036</v>
      </c>
    </row>
    <row r="45" spans="2:5" ht="15" customHeight="1" x14ac:dyDescent="0.2">
      <c r="B45" s="130" t="s">
        <v>29</v>
      </c>
      <c r="C45" s="130"/>
      <c r="D45" s="130"/>
      <c r="E45" s="130"/>
    </row>
    <row r="46" spans="2:5" ht="12" customHeight="1" x14ac:dyDescent="0.2">
      <c r="B46" s="7" t="s">
        <v>30</v>
      </c>
      <c r="C46" s="148">
        <v>17</v>
      </c>
      <c r="D46" s="8">
        <v>1091140000</v>
      </c>
      <c r="E46" s="8">
        <v>1091140000</v>
      </c>
    </row>
    <row r="47" spans="2:5" ht="12" customHeight="1" x14ac:dyDescent="0.2">
      <c r="B47" s="7" t="s">
        <v>34</v>
      </c>
      <c r="C47" s="148"/>
      <c r="D47" s="16">
        <v>-10176825597</v>
      </c>
      <c r="E47" s="17">
        <v>-4875710839.7700005</v>
      </c>
    </row>
    <row r="48" spans="2:5" ht="15" customHeight="1" x14ac:dyDescent="0.2">
      <c r="B48" s="24" t="s">
        <v>44</v>
      </c>
      <c r="C48" s="151"/>
      <c r="D48" s="32">
        <f>SUM(D46:D47)</f>
        <v>-9085685597</v>
      </c>
      <c r="E48" s="33">
        <v>-3784570839.77</v>
      </c>
    </row>
    <row r="49" spans="2:5" ht="15" customHeight="1" x14ac:dyDescent="0.2">
      <c r="B49" s="34" t="s">
        <v>45</v>
      </c>
      <c r="C49" s="155"/>
      <c r="D49" s="35">
        <v>-9085685597</v>
      </c>
      <c r="E49" s="36">
        <v>-3784570839.77</v>
      </c>
    </row>
    <row r="50" spans="2:5" ht="15" customHeight="1" thickBot="1" x14ac:dyDescent="0.25">
      <c r="B50" s="27" t="s">
        <v>41</v>
      </c>
      <c r="C50" s="152"/>
      <c r="D50" s="28">
        <f>D49+D44+D41</f>
        <v>19172524732.349998</v>
      </c>
      <c r="E50" s="28">
        <f>E49+E44+E41</f>
        <v>17023887617.49</v>
      </c>
    </row>
    <row r="51" spans="2:5" ht="11.4" customHeight="1" x14ac:dyDescent="0.2">
      <c r="D51" s="29"/>
      <c r="E51" s="29"/>
    </row>
    <row r="58" spans="2:5" ht="11.4" customHeight="1" x14ac:dyDescent="0.2">
      <c r="B58" s="38" t="s">
        <v>47</v>
      </c>
      <c r="C58" s="156"/>
      <c r="D58" s="38"/>
      <c r="E58" s="39" t="s">
        <v>49</v>
      </c>
    </row>
    <row r="59" spans="2:5" ht="11.4" customHeight="1" x14ac:dyDescent="0.2">
      <c r="B59" s="37" t="s">
        <v>52</v>
      </c>
      <c r="E59" s="37" t="s">
        <v>51</v>
      </c>
    </row>
    <row r="62" spans="2:5" ht="11.4" customHeight="1" x14ac:dyDescent="0.2">
      <c r="B62" s="38" t="s">
        <v>48</v>
      </c>
      <c r="C62" s="156"/>
      <c r="D62" s="38"/>
      <c r="E62" s="39" t="s">
        <v>50</v>
      </c>
    </row>
    <row r="63" spans="2:5" ht="11.4" customHeight="1" x14ac:dyDescent="0.2">
      <c r="B63" s="37" t="s">
        <v>52</v>
      </c>
      <c r="E63" s="37" t="s">
        <v>51</v>
      </c>
    </row>
  </sheetData>
  <mergeCells count="6">
    <mergeCell ref="B4:E4"/>
    <mergeCell ref="B42:E42"/>
    <mergeCell ref="B45:E45"/>
    <mergeCell ref="B31:E31"/>
    <mergeCell ref="B19:E19"/>
    <mergeCell ref="B12:E12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A16A3-3E83-499F-BB53-5F9908831B86}">
  <sheetPr>
    <outlinePr summaryBelow="0" summaryRight="0"/>
    <pageSetUpPr autoPageBreaks="0" fitToPage="1"/>
  </sheetPr>
  <dimension ref="A1:E38"/>
  <sheetViews>
    <sheetView showGridLines="0" workbookViewId="0">
      <selection activeCell="D12" sqref="D12"/>
    </sheetView>
  </sheetViews>
  <sheetFormatPr defaultColWidth="10.42578125" defaultRowHeight="10.199999999999999" x14ac:dyDescent="0.2"/>
  <cols>
    <col min="1" max="1" width="6.28515625" style="40" customWidth="1"/>
    <col min="2" max="2" width="74.28515625" style="40" bestFit="1" customWidth="1"/>
    <col min="3" max="3" width="16.28515625" style="40" customWidth="1"/>
    <col min="4" max="5" width="20" style="40" customWidth="1"/>
    <col min="6" max="16384" width="10.42578125" style="42"/>
  </cols>
  <sheetData>
    <row r="1" spans="2:5" s="40" customFormat="1" ht="13.8" x14ac:dyDescent="0.25">
      <c r="C1" s="43"/>
      <c r="D1" s="43"/>
      <c r="E1" s="43"/>
    </row>
    <row r="2" spans="2:5" s="40" customFormat="1" x14ac:dyDescent="0.2"/>
    <row r="3" spans="2:5" s="40" customFormat="1" ht="13.8" x14ac:dyDescent="0.25">
      <c r="C3" s="43"/>
      <c r="D3" s="43"/>
      <c r="E3" s="43"/>
    </row>
    <row r="4" spans="2:5" s="40" customFormat="1" x14ac:dyDescent="0.2"/>
    <row r="5" spans="2:5" s="40" customFormat="1" ht="13.2" x14ac:dyDescent="0.25">
      <c r="B5" s="131" t="s">
        <v>71</v>
      </c>
      <c r="C5" s="131"/>
      <c r="D5" s="131"/>
      <c r="E5" s="131"/>
    </row>
    <row r="6" spans="2:5" s="40" customFormat="1" x14ac:dyDescent="0.2"/>
    <row r="7" spans="2:5" s="40" customFormat="1" x14ac:dyDescent="0.2">
      <c r="C7" s="42"/>
      <c r="D7" s="42"/>
    </row>
    <row r="8" spans="2:5" s="40" customFormat="1" x14ac:dyDescent="0.2"/>
    <row r="9" spans="2:5" s="40" customFormat="1" x14ac:dyDescent="0.2">
      <c r="C9" s="44"/>
      <c r="D9" s="44"/>
      <c r="E9" s="44"/>
    </row>
    <row r="10" spans="2:5" s="40" customFormat="1" x14ac:dyDescent="0.2">
      <c r="E10" s="51" t="s">
        <v>0</v>
      </c>
    </row>
    <row r="11" spans="2:5" s="40" customFormat="1" ht="34.200000000000003" x14ac:dyDescent="0.2">
      <c r="B11" s="50" t="s">
        <v>53</v>
      </c>
      <c r="C11" s="135" t="s">
        <v>114</v>
      </c>
      <c r="D11" s="49" t="s">
        <v>62</v>
      </c>
      <c r="E11" s="49" t="s">
        <v>63</v>
      </c>
    </row>
    <row r="12" spans="2:5" s="40" customFormat="1" ht="11.4" x14ac:dyDescent="0.2">
      <c r="B12" s="46" t="s">
        <v>54</v>
      </c>
      <c r="C12" s="136">
        <v>25</v>
      </c>
      <c r="D12" s="47">
        <v>13780400241.620001</v>
      </c>
      <c r="E12" s="47">
        <v>16690260518.75</v>
      </c>
    </row>
    <row r="13" spans="2:5" s="40" customFormat="1" ht="11.4" x14ac:dyDescent="0.2">
      <c r="B13" s="45" t="s">
        <v>55</v>
      </c>
      <c r="C13" s="137">
        <v>26</v>
      </c>
      <c r="D13" s="48">
        <v>12653859462.620001</v>
      </c>
      <c r="E13" s="48">
        <v>12532877959.780001</v>
      </c>
    </row>
    <row r="14" spans="2:5" s="40" customFormat="1" ht="12" x14ac:dyDescent="0.2">
      <c r="B14" s="55" t="s">
        <v>64</v>
      </c>
      <c r="C14" s="138"/>
      <c r="D14" s="67">
        <v>1126540779</v>
      </c>
      <c r="E14" s="67">
        <v>4157382558.9699998</v>
      </c>
    </row>
    <row r="15" spans="2:5" s="40" customFormat="1" ht="11.4" x14ac:dyDescent="0.2">
      <c r="B15" s="66" t="s">
        <v>56</v>
      </c>
      <c r="C15" s="139"/>
      <c r="D15" s="65">
        <v>6387255080.7299995</v>
      </c>
      <c r="E15" s="65">
        <v>5837192641.1000004</v>
      </c>
    </row>
    <row r="16" spans="2:5" s="40" customFormat="1" ht="11.4" x14ac:dyDescent="0.2">
      <c r="B16" s="46" t="s">
        <v>57</v>
      </c>
      <c r="C16" s="136"/>
      <c r="D16" s="47">
        <v>759237516.57000005</v>
      </c>
      <c r="E16" s="47">
        <v>755157980.42999995</v>
      </c>
    </row>
    <row r="17" spans="2:5" s="40" customFormat="1" ht="12" x14ac:dyDescent="0.25">
      <c r="B17" s="61" t="s">
        <v>65</v>
      </c>
      <c r="C17" s="140"/>
      <c r="D17" s="62">
        <v>-6019951818.3000002</v>
      </c>
      <c r="E17" s="63">
        <v>-2434968062.5599999</v>
      </c>
    </row>
    <row r="18" spans="2:5" s="40" customFormat="1" ht="11.4" x14ac:dyDescent="0.2">
      <c r="B18" s="64" t="s">
        <v>58</v>
      </c>
      <c r="C18" s="141"/>
      <c r="D18" s="65">
        <v>2492793859.0900002</v>
      </c>
      <c r="E18" s="65">
        <v>311230138.38</v>
      </c>
    </row>
    <row r="19" spans="2:5" s="40" customFormat="1" ht="11.4" x14ac:dyDescent="0.2">
      <c r="B19" s="46" t="s">
        <v>59</v>
      </c>
      <c r="C19" s="136"/>
      <c r="D19" s="47">
        <v>799933966.07000005</v>
      </c>
      <c r="E19" s="47">
        <v>269319425.48000002</v>
      </c>
    </row>
    <row r="20" spans="2:5" s="40" customFormat="1" ht="12" x14ac:dyDescent="0.2">
      <c r="B20" s="55" t="s">
        <v>66</v>
      </c>
      <c r="C20" s="138"/>
      <c r="D20" s="60">
        <v>-4327091925.2799997</v>
      </c>
      <c r="E20" s="57">
        <v>-2393057349.6599998</v>
      </c>
    </row>
    <row r="21" spans="2:5" s="40" customFormat="1" ht="11.4" x14ac:dyDescent="0.2">
      <c r="B21" s="58" t="s">
        <v>60</v>
      </c>
      <c r="C21" s="142"/>
      <c r="D21" s="59">
        <v>-9000000</v>
      </c>
      <c r="E21" s="58" t="s">
        <v>4</v>
      </c>
    </row>
    <row r="22" spans="2:5" s="40" customFormat="1" ht="24" x14ac:dyDescent="0.2">
      <c r="B22" s="55" t="s">
        <v>67</v>
      </c>
      <c r="C22" s="138"/>
      <c r="D22" s="56">
        <v>-4336091925.2799997</v>
      </c>
      <c r="E22" s="57">
        <v>-2393057349.6599998</v>
      </c>
    </row>
    <row r="23" spans="2:5" s="40" customFormat="1" ht="12" x14ac:dyDescent="0.2">
      <c r="B23" s="55" t="s">
        <v>68</v>
      </c>
      <c r="C23" s="138"/>
      <c r="D23" s="56">
        <v>-4336091925.2799997</v>
      </c>
      <c r="E23" s="57">
        <v>-2393057349.6599998</v>
      </c>
    </row>
    <row r="24" spans="2:5" s="40" customFormat="1" ht="12.6" thickBot="1" x14ac:dyDescent="0.25">
      <c r="B24" s="52" t="s">
        <v>69</v>
      </c>
      <c r="C24" s="143"/>
      <c r="D24" s="53">
        <v>-4336091925.2799997</v>
      </c>
      <c r="E24" s="54">
        <v>-2393057349.6599998</v>
      </c>
    </row>
    <row r="25" spans="2:5" s="40" customFormat="1" x14ac:dyDescent="0.2"/>
    <row r="33" spans="2:5" ht="12" x14ac:dyDescent="0.25">
      <c r="B33" s="68" t="s">
        <v>47</v>
      </c>
      <c r="C33" s="69" t="s">
        <v>70</v>
      </c>
      <c r="D33" s="69"/>
      <c r="E33" s="70"/>
    </row>
    <row r="34" spans="2:5" x14ac:dyDescent="0.2">
      <c r="B34" s="1"/>
      <c r="C34" s="71" t="s">
        <v>51</v>
      </c>
      <c r="D34" s="71"/>
      <c r="E34" s="72" t="s">
        <v>52</v>
      </c>
    </row>
    <row r="35" spans="2:5" x14ac:dyDescent="0.2">
      <c r="B35" s="1"/>
      <c r="C35" s="1"/>
      <c r="D35" s="1"/>
      <c r="E35" s="73"/>
    </row>
    <row r="36" spans="2:5" x14ac:dyDescent="0.2">
      <c r="B36" s="1"/>
      <c r="C36" s="1"/>
      <c r="D36" s="1"/>
      <c r="E36" s="73"/>
    </row>
    <row r="37" spans="2:5" ht="12" x14ac:dyDescent="0.25">
      <c r="B37" s="68" t="s">
        <v>48</v>
      </c>
      <c r="C37" s="69" t="s">
        <v>50</v>
      </c>
      <c r="D37" s="69"/>
      <c r="E37" s="73"/>
    </row>
    <row r="38" spans="2:5" x14ac:dyDescent="0.2">
      <c r="B38" s="1"/>
      <c r="C38" s="71" t="s">
        <v>51</v>
      </c>
      <c r="D38" s="71"/>
      <c r="E38" s="72" t="s">
        <v>52</v>
      </c>
    </row>
  </sheetData>
  <mergeCells count="1">
    <mergeCell ref="B5:E5"/>
  </mergeCell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67E78-1FC8-4D0D-A27D-D32AA748C6E6}">
  <dimension ref="B4:F63"/>
  <sheetViews>
    <sheetView showGridLines="0" workbookViewId="0">
      <selection activeCell="R16" sqref="R16"/>
    </sheetView>
  </sheetViews>
  <sheetFormatPr defaultRowHeight="10.199999999999999" x14ac:dyDescent="0.2"/>
  <cols>
    <col min="2" max="2" width="98" customWidth="1"/>
    <col min="5" max="6" width="19.5703125" customWidth="1"/>
  </cols>
  <sheetData>
    <row r="4" spans="2:6" ht="13.2" x14ac:dyDescent="0.25">
      <c r="B4" s="134" t="s">
        <v>99</v>
      </c>
      <c r="C4" s="134"/>
      <c r="D4" s="134"/>
      <c r="E4" s="134"/>
      <c r="F4" s="134"/>
    </row>
    <row r="11" spans="2:6" ht="26.4" x14ac:dyDescent="0.2">
      <c r="B11" s="94" t="s">
        <v>53</v>
      </c>
      <c r="C11" s="94"/>
      <c r="D11" s="23"/>
      <c r="E11" s="49" t="s">
        <v>62</v>
      </c>
      <c r="F11" s="49" t="s">
        <v>63</v>
      </c>
    </row>
    <row r="12" spans="2:6" ht="18" customHeight="1" x14ac:dyDescent="0.2">
      <c r="B12" s="132" t="s">
        <v>72</v>
      </c>
      <c r="C12" s="132"/>
      <c r="D12" s="132"/>
      <c r="E12" s="132"/>
      <c r="F12" s="132"/>
    </row>
    <row r="13" spans="2:6" ht="12" customHeight="1" x14ac:dyDescent="0.2">
      <c r="B13" s="75" t="s">
        <v>93</v>
      </c>
      <c r="C13" s="75"/>
      <c r="D13" s="74"/>
      <c r="E13" s="76">
        <v>18913479516.740002</v>
      </c>
      <c r="F13" s="77">
        <v>20854318485.75</v>
      </c>
    </row>
    <row r="14" spans="2:6" ht="12" customHeight="1" x14ac:dyDescent="0.2">
      <c r="B14" s="78" t="s">
        <v>61</v>
      </c>
      <c r="C14" s="78"/>
      <c r="D14" s="78"/>
      <c r="E14" s="79"/>
      <c r="F14" s="79"/>
    </row>
    <row r="15" spans="2:6" ht="12" customHeight="1" x14ac:dyDescent="0.2">
      <c r="B15" s="75" t="s">
        <v>73</v>
      </c>
      <c r="C15" s="75"/>
      <c r="D15" s="75"/>
      <c r="E15" s="80">
        <v>1681747123.22</v>
      </c>
      <c r="F15" s="81">
        <v>1135352514.1900001</v>
      </c>
    </row>
    <row r="16" spans="2:6" ht="12" customHeight="1" x14ac:dyDescent="0.2">
      <c r="B16" s="75" t="s">
        <v>74</v>
      </c>
      <c r="C16" s="75"/>
      <c r="D16" s="75"/>
      <c r="E16" s="80">
        <v>1002465</v>
      </c>
      <c r="F16" s="82" t="s">
        <v>4</v>
      </c>
    </row>
    <row r="17" spans="2:6" ht="12" customHeight="1" x14ac:dyDescent="0.2">
      <c r="B17" s="75" t="s">
        <v>76</v>
      </c>
      <c r="C17" s="75"/>
      <c r="D17" s="75"/>
      <c r="E17" s="80">
        <v>17230729928.52</v>
      </c>
      <c r="F17" s="81">
        <v>19718965971.560001</v>
      </c>
    </row>
    <row r="18" spans="2:6" ht="12" customHeight="1" x14ac:dyDescent="0.2">
      <c r="B18" s="83" t="s">
        <v>94</v>
      </c>
      <c r="C18" s="83"/>
      <c r="D18" s="74"/>
      <c r="E18" s="76">
        <v>22938875461.84</v>
      </c>
      <c r="F18" s="77">
        <v>24718858877.970001</v>
      </c>
    </row>
    <row r="19" spans="2:6" ht="12" customHeight="1" x14ac:dyDescent="0.2">
      <c r="B19" s="78" t="s">
        <v>61</v>
      </c>
      <c r="C19" s="78"/>
      <c r="D19" s="84"/>
      <c r="E19" s="85"/>
      <c r="F19" s="85"/>
    </row>
    <row r="20" spans="2:6" ht="12" customHeight="1" x14ac:dyDescent="0.2">
      <c r="B20" s="75" t="s">
        <v>77</v>
      </c>
      <c r="C20" s="75"/>
      <c r="D20" s="75"/>
      <c r="E20" s="80">
        <v>16437508611.66</v>
      </c>
      <c r="F20" s="81">
        <v>24095602545.700001</v>
      </c>
    </row>
    <row r="21" spans="2:6" ht="12" customHeight="1" x14ac:dyDescent="0.2">
      <c r="B21" s="75" t="s">
        <v>78</v>
      </c>
      <c r="C21" s="75"/>
      <c r="D21" s="75"/>
      <c r="E21" s="80">
        <v>1762831195.1500001</v>
      </c>
      <c r="F21" s="81">
        <v>8856675.1899999995</v>
      </c>
    </row>
    <row r="22" spans="2:6" ht="12" customHeight="1" x14ac:dyDescent="0.2">
      <c r="B22" s="75" t="s">
        <v>79</v>
      </c>
      <c r="C22" s="75"/>
      <c r="D22" s="78"/>
      <c r="E22" s="80">
        <v>338122500</v>
      </c>
      <c r="F22" s="81">
        <v>106932210</v>
      </c>
    </row>
    <row r="23" spans="2:6" ht="12" customHeight="1" x14ac:dyDescent="0.2">
      <c r="B23" s="75" t="s">
        <v>80</v>
      </c>
      <c r="C23" s="75"/>
      <c r="D23" s="75"/>
      <c r="E23" s="80">
        <v>744912061</v>
      </c>
      <c r="F23" s="81">
        <v>216282224</v>
      </c>
    </row>
    <row r="24" spans="2:6" ht="12" customHeight="1" x14ac:dyDescent="0.2">
      <c r="B24" s="75" t="s">
        <v>81</v>
      </c>
      <c r="C24" s="75"/>
      <c r="D24" s="75"/>
      <c r="E24" s="80">
        <v>3655501094.0300002</v>
      </c>
      <c r="F24" s="81">
        <v>291185223.07999998</v>
      </c>
    </row>
    <row r="25" spans="2:6" ht="12" customHeight="1" x14ac:dyDescent="0.2">
      <c r="B25" s="95" t="s">
        <v>95</v>
      </c>
      <c r="C25" s="95"/>
      <c r="D25" s="96"/>
      <c r="E25" s="97">
        <v>-4025395945.0999999</v>
      </c>
      <c r="F25" s="98">
        <v>-3864540392.2199998</v>
      </c>
    </row>
    <row r="26" spans="2:6" ht="18" customHeight="1" x14ac:dyDescent="0.2">
      <c r="B26" s="133" t="s">
        <v>82</v>
      </c>
      <c r="C26" s="133"/>
      <c r="D26" s="133"/>
      <c r="E26" s="133"/>
      <c r="F26" s="133"/>
    </row>
    <row r="27" spans="2:6" ht="12" customHeight="1" x14ac:dyDescent="0.2">
      <c r="B27" s="75" t="s">
        <v>93</v>
      </c>
      <c r="C27" s="75"/>
      <c r="D27" s="74"/>
      <c r="E27" s="76">
        <v>5140181171.5</v>
      </c>
      <c r="F27" s="77">
        <v>6494049000</v>
      </c>
    </row>
    <row r="28" spans="2:6" ht="12" customHeight="1" x14ac:dyDescent="0.2">
      <c r="B28" s="78" t="s">
        <v>61</v>
      </c>
      <c r="C28" s="78"/>
      <c r="D28" s="84"/>
      <c r="E28" s="85"/>
      <c r="F28" s="85"/>
    </row>
    <row r="29" spans="2:6" ht="12" customHeight="1" x14ac:dyDescent="0.2">
      <c r="B29" s="83" t="s">
        <v>75</v>
      </c>
      <c r="C29" s="83"/>
      <c r="D29" s="75"/>
      <c r="E29" s="80">
        <v>40181171.5</v>
      </c>
      <c r="F29" s="82" t="s">
        <v>4</v>
      </c>
    </row>
    <row r="30" spans="2:6" ht="12" customHeight="1" x14ac:dyDescent="0.2">
      <c r="B30" s="75" t="s">
        <v>76</v>
      </c>
      <c r="C30" s="75"/>
      <c r="D30" s="75"/>
      <c r="E30" s="80">
        <v>5100000000</v>
      </c>
      <c r="F30" s="81">
        <v>6494049000</v>
      </c>
    </row>
    <row r="31" spans="2:6" ht="12" customHeight="1" x14ac:dyDescent="0.2">
      <c r="B31" s="75" t="s">
        <v>94</v>
      </c>
      <c r="C31" s="75"/>
      <c r="D31" s="74"/>
      <c r="E31" s="76">
        <v>1196220856.6500001</v>
      </c>
      <c r="F31" s="77">
        <v>3698509007.6500001</v>
      </c>
    </row>
    <row r="32" spans="2:6" ht="12" customHeight="1" x14ac:dyDescent="0.2">
      <c r="B32" s="78" t="s">
        <v>61</v>
      </c>
      <c r="C32" s="78"/>
      <c r="D32" s="84"/>
      <c r="E32" s="86">
        <v>0</v>
      </c>
      <c r="F32" s="87">
        <v>0</v>
      </c>
    </row>
    <row r="33" spans="2:6" ht="12" customHeight="1" x14ac:dyDescent="0.2">
      <c r="B33" s="75" t="s">
        <v>83</v>
      </c>
      <c r="C33" s="75"/>
      <c r="D33" s="75"/>
      <c r="E33" s="80">
        <v>66220856.649999999</v>
      </c>
      <c r="F33" s="81">
        <v>716009007.64999998</v>
      </c>
    </row>
    <row r="34" spans="2:6" ht="12" customHeight="1" x14ac:dyDescent="0.2">
      <c r="B34" s="88" t="s">
        <v>84</v>
      </c>
      <c r="E34" s="81">
        <v>1130000000</v>
      </c>
      <c r="F34" s="81">
        <v>2982500000</v>
      </c>
    </row>
    <row r="35" spans="2:6" ht="12" customHeight="1" x14ac:dyDescent="0.2">
      <c r="B35" s="95" t="s">
        <v>96</v>
      </c>
      <c r="C35" s="99"/>
      <c r="D35" s="99"/>
      <c r="E35" s="100">
        <v>3943960314.8499999</v>
      </c>
      <c r="F35" s="100">
        <v>2795539992.3499999</v>
      </c>
    </row>
    <row r="36" spans="2:6" ht="18" customHeight="1" x14ac:dyDescent="0.2">
      <c r="B36" s="133" t="s">
        <v>85</v>
      </c>
      <c r="C36" s="133"/>
      <c r="D36" s="133"/>
      <c r="E36" s="133"/>
      <c r="F36" s="133"/>
    </row>
    <row r="37" spans="2:6" ht="12" customHeight="1" x14ac:dyDescent="0.2">
      <c r="B37" s="75" t="s">
        <v>93</v>
      </c>
      <c r="E37" s="77">
        <v>1466132594.9000001</v>
      </c>
      <c r="F37" s="77">
        <v>8657217093.7800007</v>
      </c>
    </row>
    <row r="38" spans="2:6" ht="12" customHeight="1" x14ac:dyDescent="0.2">
      <c r="B38" s="78" t="s">
        <v>61</v>
      </c>
      <c r="E38" s="87">
        <v>0</v>
      </c>
      <c r="F38" s="87">
        <v>0</v>
      </c>
    </row>
    <row r="39" spans="2:6" ht="12" customHeight="1" x14ac:dyDescent="0.2">
      <c r="B39" s="75" t="s">
        <v>86</v>
      </c>
      <c r="E39" s="82" t="s">
        <v>4</v>
      </c>
      <c r="F39" s="81">
        <v>2654239632.8400002</v>
      </c>
    </row>
    <row r="40" spans="2:6" ht="12" customHeight="1" x14ac:dyDescent="0.2">
      <c r="B40" s="75" t="s">
        <v>76</v>
      </c>
      <c r="E40" s="81">
        <v>1466132594.9000001</v>
      </c>
      <c r="F40" s="81">
        <v>6002977460.9399996</v>
      </c>
    </row>
    <row r="41" spans="2:6" ht="12" customHeight="1" x14ac:dyDescent="0.2">
      <c r="B41" s="75" t="s">
        <v>94</v>
      </c>
      <c r="E41" s="77">
        <v>1466061096.2</v>
      </c>
      <c r="F41" s="77">
        <v>6013606937.9399996</v>
      </c>
    </row>
    <row r="42" spans="2:6" ht="12" customHeight="1" x14ac:dyDescent="0.2">
      <c r="B42" s="78" t="s">
        <v>61</v>
      </c>
      <c r="E42" s="87">
        <v>0</v>
      </c>
      <c r="F42" s="87">
        <v>0</v>
      </c>
    </row>
    <row r="43" spans="2:6" ht="12" customHeight="1" x14ac:dyDescent="0.2">
      <c r="B43" s="75" t="s">
        <v>87</v>
      </c>
      <c r="E43" s="82" t="s">
        <v>4</v>
      </c>
      <c r="F43" s="81">
        <v>10629477</v>
      </c>
    </row>
    <row r="44" spans="2:6" ht="12" customHeight="1" x14ac:dyDescent="0.2">
      <c r="B44" s="75" t="s">
        <v>88</v>
      </c>
      <c r="E44" s="81">
        <v>1466061096.2</v>
      </c>
      <c r="F44" s="81">
        <v>6002977460.9399996</v>
      </c>
    </row>
    <row r="45" spans="2:6" ht="12" customHeight="1" x14ac:dyDescent="0.2">
      <c r="B45" s="83" t="s">
        <v>97</v>
      </c>
      <c r="E45" s="89">
        <v>71498.7</v>
      </c>
      <c r="F45" s="77">
        <v>2643610155.8400002</v>
      </c>
    </row>
    <row r="46" spans="2:6" ht="12" customHeight="1" x14ac:dyDescent="0.2">
      <c r="B46" s="83" t="s">
        <v>89</v>
      </c>
      <c r="E46" s="90">
        <v>-76175.5</v>
      </c>
      <c r="F46" s="91">
        <v>-4350374.43</v>
      </c>
    </row>
    <row r="47" spans="2:6" ht="12" customHeight="1" x14ac:dyDescent="0.2">
      <c r="B47" s="83" t="s">
        <v>90</v>
      </c>
      <c r="E47" s="92" t="s">
        <v>4</v>
      </c>
      <c r="F47" s="92" t="s">
        <v>4</v>
      </c>
    </row>
    <row r="48" spans="2:6" ht="12" customHeight="1" x14ac:dyDescent="0.2">
      <c r="B48" s="83" t="s">
        <v>98</v>
      </c>
      <c r="E48" s="93">
        <v>-81440307.049999997</v>
      </c>
      <c r="F48" s="77">
        <v>1570259381.54</v>
      </c>
    </row>
    <row r="49" spans="2:6" ht="12" customHeight="1" x14ac:dyDescent="0.2">
      <c r="B49" s="83" t="s">
        <v>91</v>
      </c>
      <c r="E49" s="77">
        <v>268457764.16000003</v>
      </c>
      <c r="F49" s="77">
        <v>157536443.59999999</v>
      </c>
    </row>
    <row r="50" spans="2:6" ht="12" customHeight="1" thickBot="1" x14ac:dyDescent="0.25">
      <c r="B50" s="101" t="s">
        <v>92</v>
      </c>
      <c r="C50" s="102"/>
      <c r="D50" s="102"/>
      <c r="E50" s="103">
        <v>187017457.11000001</v>
      </c>
      <c r="F50" s="103">
        <v>208871164.38999999</v>
      </c>
    </row>
    <row r="58" spans="2:6" ht="12" x14ac:dyDescent="0.25">
      <c r="B58" s="68" t="s">
        <v>47</v>
      </c>
      <c r="C58" s="69" t="s">
        <v>70</v>
      </c>
      <c r="D58" s="69"/>
      <c r="E58" s="104"/>
    </row>
    <row r="59" spans="2:6" x14ac:dyDescent="0.2">
      <c r="B59" s="1"/>
      <c r="C59" s="71" t="s">
        <v>51</v>
      </c>
      <c r="D59" s="71"/>
      <c r="E59" s="72" t="s">
        <v>52</v>
      </c>
    </row>
    <row r="60" spans="2:6" x14ac:dyDescent="0.2">
      <c r="B60" s="1"/>
      <c r="C60" s="1"/>
      <c r="D60" s="1"/>
      <c r="E60" s="73"/>
    </row>
    <row r="61" spans="2:6" x14ac:dyDescent="0.2">
      <c r="B61" s="1"/>
      <c r="C61" s="1"/>
      <c r="D61" s="1"/>
      <c r="E61" s="73"/>
    </row>
    <row r="62" spans="2:6" ht="12" x14ac:dyDescent="0.25">
      <c r="B62" s="68" t="s">
        <v>48</v>
      </c>
      <c r="C62" s="69" t="s">
        <v>50</v>
      </c>
      <c r="D62" s="69"/>
      <c r="E62" s="73"/>
    </row>
    <row r="63" spans="2:6" x14ac:dyDescent="0.2">
      <c r="B63" s="40"/>
      <c r="C63" s="71" t="s">
        <v>51</v>
      </c>
      <c r="D63" s="71"/>
      <c r="E63" s="72" t="s">
        <v>52</v>
      </c>
    </row>
  </sheetData>
  <mergeCells count="4">
    <mergeCell ref="B12:F12"/>
    <mergeCell ref="B26:F26"/>
    <mergeCell ref="B36:F36"/>
    <mergeCell ref="B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58429-2C91-4C7F-B031-C9071CC96A5A}">
  <sheetPr>
    <outlinePr summaryBelow="0" summaryRight="0"/>
    <pageSetUpPr autoPageBreaks="0" fitToPage="1"/>
  </sheetPr>
  <dimension ref="A3:J34"/>
  <sheetViews>
    <sheetView showGridLines="0" workbookViewId="0">
      <selection activeCell="K38" sqref="K38"/>
    </sheetView>
  </sheetViews>
  <sheetFormatPr defaultColWidth="10.42578125" defaultRowHeight="10.199999999999999" x14ac:dyDescent="0.2"/>
  <cols>
    <col min="1" max="1" width="8.42578125" style="40" customWidth="1"/>
    <col min="2" max="2" width="80" style="40" bestFit="1" customWidth="1"/>
    <col min="3" max="10" width="24.7109375" style="40" customWidth="1"/>
    <col min="11" max="16384" width="10.42578125" style="42"/>
  </cols>
  <sheetData>
    <row r="3" spans="2:10" ht="13.2" x14ac:dyDescent="0.25">
      <c r="B3" s="131" t="s">
        <v>113</v>
      </c>
      <c r="C3" s="131"/>
      <c r="D3" s="131"/>
      <c r="E3" s="131"/>
      <c r="F3" s="131"/>
      <c r="G3" s="131"/>
      <c r="H3" s="131"/>
      <c r="I3" s="131"/>
      <c r="J3" s="131"/>
    </row>
    <row r="9" spans="2:10" s="40" customFormat="1" x14ac:dyDescent="0.2"/>
    <row r="10" spans="2:10" ht="11.4" x14ac:dyDescent="0.2">
      <c r="C10" s="105"/>
      <c r="D10" s="105"/>
      <c r="E10" s="105"/>
      <c r="F10" s="105"/>
      <c r="G10" s="105"/>
    </row>
    <row r="11" spans="2:10" s="40" customFormat="1" x14ac:dyDescent="0.2"/>
    <row r="12" spans="2:10" s="108" customFormat="1" ht="30.6" x14ac:dyDescent="0.2">
      <c r="B12" s="115" t="s">
        <v>112</v>
      </c>
      <c r="C12" s="116" t="s">
        <v>30</v>
      </c>
      <c r="D12" s="116" t="s">
        <v>31</v>
      </c>
      <c r="E12" s="116" t="s">
        <v>32</v>
      </c>
      <c r="F12" s="116" t="s">
        <v>33</v>
      </c>
      <c r="G12" s="116" t="s">
        <v>102</v>
      </c>
      <c r="H12" s="116" t="s">
        <v>35</v>
      </c>
      <c r="I12" s="116" t="s">
        <v>100</v>
      </c>
      <c r="J12" s="115" t="s">
        <v>101</v>
      </c>
    </row>
    <row r="13" spans="2:10" s="40" customFormat="1" ht="15" customHeight="1" x14ac:dyDescent="0.2">
      <c r="B13" s="117" t="s">
        <v>103</v>
      </c>
      <c r="C13" s="118">
        <v>1091090000</v>
      </c>
      <c r="D13" s="119"/>
      <c r="E13" s="119"/>
      <c r="F13" s="119"/>
      <c r="G13" s="120">
        <f>-899453</f>
        <v>-899453</v>
      </c>
      <c r="H13" s="119"/>
      <c r="I13" s="119"/>
      <c r="J13" s="118">
        <v>191637051.43000001</v>
      </c>
    </row>
    <row r="14" spans="2:10" s="40" customFormat="1" ht="15" customHeight="1" x14ac:dyDescent="0.2">
      <c r="B14" s="41" t="s">
        <v>104</v>
      </c>
      <c r="C14" s="106"/>
      <c r="D14" s="106"/>
      <c r="E14" s="106"/>
      <c r="F14" s="106"/>
      <c r="G14" s="106"/>
      <c r="H14" s="106"/>
      <c r="I14" s="106"/>
      <c r="J14" s="110"/>
    </row>
    <row r="15" spans="2:10" s="40" customFormat="1" ht="15" customHeight="1" x14ac:dyDescent="0.2">
      <c r="B15" s="107" t="s">
        <v>106</v>
      </c>
      <c r="C15" s="109">
        <v>1091090000</v>
      </c>
      <c r="D15" s="110"/>
      <c r="E15" s="110"/>
      <c r="F15" s="110"/>
      <c r="G15" s="113">
        <f>-899453</f>
        <v>-899453</v>
      </c>
      <c r="H15" s="110"/>
      <c r="I15" s="110"/>
      <c r="J15" s="109">
        <v>191637051.43000001</v>
      </c>
    </row>
    <row r="16" spans="2:10" s="40" customFormat="1" ht="15" customHeight="1" x14ac:dyDescent="0.2">
      <c r="B16" s="121" t="s">
        <v>107</v>
      </c>
      <c r="C16" s="119"/>
      <c r="D16" s="119"/>
      <c r="E16" s="119"/>
      <c r="F16" s="119"/>
      <c r="G16" s="122">
        <f>-2913681</f>
        <v>-2913681</v>
      </c>
      <c r="H16" s="119"/>
      <c r="I16" s="119"/>
      <c r="J16" s="122">
        <f>-2913681</f>
        <v>-2913681</v>
      </c>
    </row>
    <row r="17" spans="2:10" s="40" customFormat="1" ht="15" customHeight="1" x14ac:dyDescent="0.2">
      <c r="B17" s="107" t="s">
        <v>105</v>
      </c>
      <c r="C17" s="106"/>
      <c r="D17" s="106"/>
      <c r="E17" s="106"/>
      <c r="F17" s="106"/>
      <c r="G17" s="112">
        <f>-2913681</f>
        <v>-2913681</v>
      </c>
      <c r="H17" s="106"/>
      <c r="I17" s="106"/>
      <c r="J17" s="113">
        <f>-2913681</f>
        <v>-2913681</v>
      </c>
    </row>
    <row r="18" spans="2:10" s="40" customFormat="1" ht="15" customHeight="1" x14ac:dyDescent="0.2">
      <c r="B18" s="117" t="s">
        <v>108</v>
      </c>
      <c r="C18" s="119">
        <v>50</v>
      </c>
      <c r="D18" s="119"/>
      <c r="E18" s="119"/>
      <c r="F18" s="119"/>
      <c r="G18" s="119"/>
      <c r="H18" s="119"/>
      <c r="I18" s="119"/>
      <c r="J18" s="119">
        <v>50</v>
      </c>
    </row>
    <row r="19" spans="2:10" s="40" customFormat="1" ht="15" customHeight="1" x14ac:dyDescent="0.2">
      <c r="B19" s="107" t="s">
        <v>109</v>
      </c>
      <c r="C19" s="106">
        <v>50</v>
      </c>
      <c r="D19" s="106"/>
      <c r="E19" s="106"/>
      <c r="F19" s="106"/>
      <c r="G19" s="111"/>
      <c r="H19" s="106"/>
      <c r="I19" s="106"/>
      <c r="J19" s="110">
        <v>50</v>
      </c>
    </row>
    <row r="20" spans="2:10" s="40" customFormat="1" ht="15" customHeight="1" x14ac:dyDescent="0.2">
      <c r="B20" s="117" t="s">
        <v>110</v>
      </c>
      <c r="C20" s="122">
        <v>1091140</v>
      </c>
      <c r="D20" s="122"/>
      <c r="E20" s="122"/>
      <c r="F20" s="122"/>
      <c r="G20" s="122">
        <f>-3813134</f>
        <v>-3813134</v>
      </c>
      <c r="H20" s="122"/>
      <c r="I20" s="122"/>
      <c r="J20" s="122">
        <f>-2721994</f>
        <v>-2721994</v>
      </c>
    </row>
    <row r="21" spans="2:10" s="40" customFormat="1" ht="15" customHeight="1" x14ac:dyDescent="0.2">
      <c r="B21" s="107" t="s">
        <v>106</v>
      </c>
      <c r="C21" s="112">
        <v>1091140</v>
      </c>
      <c r="D21" s="112"/>
      <c r="E21" s="112"/>
      <c r="F21" s="112"/>
      <c r="G21" s="112">
        <v>-3813134</v>
      </c>
      <c r="H21" s="112"/>
      <c r="I21" s="112"/>
      <c r="J21" s="113">
        <f>-2721994</f>
        <v>-2721994</v>
      </c>
    </row>
    <row r="22" spans="2:10" ht="15" customHeight="1" x14ac:dyDescent="0.2">
      <c r="B22" s="123" t="s">
        <v>107</v>
      </c>
      <c r="C22" s="124"/>
      <c r="D22" s="124"/>
      <c r="E22" s="124"/>
      <c r="F22" s="124"/>
      <c r="G22" s="124">
        <f>-5301115</f>
        <v>-5301115</v>
      </c>
      <c r="H22" s="124"/>
      <c r="I22" s="124"/>
      <c r="J22" s="124">
        <f>-5301115</f>
        <v>-5301115</v>
      </c>
    </row>
    <row r="23" spans="2:10" ht="15" customHeight="1" x14ac:dyDescent="0.2">
      <c r="B23" s="40" t="s">
        <v>105</v>
      </c>
      <c r="C23" s="114"/>
      <c r="D23" s="114"/>
      <c r="E23" s="114"/>
      <c r="F23" s="114"/>
      <c r="G23" s="114">
        <f>-5301115</f>
        <v>-5301115</v>
      </c>
      <c r="H23" s="114"/>
      <c r="I23" s="114"/>
      <c r="J23" s="114">
        <f>-5301115</f>
        <v>-5301115</v>
      </c>
    </row>
    <row r="24" spans="2:10" ht="15" customHeight="1" x14ac:dyDescent="0.2">
      <c r="B24" s="123" t="s">
        <v>111</v>
      </c>
      <c r="C24" s="124">
        <v>1091140</v>
      </c>
      <c r="D24" s="124"/>
      <c r="E24" s="124"/>
      <c r="F24" s="124"/>
      <c r="G24" s="124">
        <f>-9114249</f>
        <v>-9114249</v>
      </c>
      <c r="H24" s="124"/>
      <c r="I24" s="124"/>
      <c r="J24" s="124">
        <f>-8023109</f>
        <v>-8023109</v>
      </c>
    </row>
    <row r="25" spans="2:10" x14ac:dyDescent="0.2">
      <c r="C25" s="114"/>
      <c r="D25" s="114"/>
      <c r="E25" s="114"/>
      <c r="F25" s="114"/>
      <c r="G25" s="114"/>
      <c r="H25" s="114"/>
      <c r="I25" s="114"/>
      <c r="J25" s="114"/>
    </row>
    <row r="29" spans="2:10" ht="12" x14ac:dyDescent="0.25">
      <c r="B29" s="68" t="s">
        <v>47</v>
      </c>
      <c r="C29"/>
      <c r="D29" s="69" t="s">
        <v>70</v>
      </c>
      <c r="E29" s="125"/>
      <c r="F29" s="125"/>
      <c r="G29" s="125"/>
      <c r="H29" s="69"/>
      <c r="I29" s="69"/>
    </row>
    <row r="30" spans="2:10" x14ac:dyDescent="0.2">
      <c r="B30" s="1"/>
      <c r="C30"/>
      <c r="D30" s="71" t="s">
        <v>51</v>
      </c>
      <c r="E30" s="126"/>
      <c r="F30" s="126"/>
      <c r="G30" s="126"/>
      <c r="H30" s="71"/>
      <c r="I30" s="127" t="s">
        <v>52</v>
      </c>
    </row>
    <row r="31" spans="2:10" x14ac:dyDescent="0.2">
      <c r="B31" s="1"/>
      <c r="C31"/>
      <c r="D31" s="1"/>
      <c r="E31" s="126"/>
      <c r="F31" s="126"/>
      <c r="G31" s="126"/>
      <c r="H31" s="1"/>
      <c r="I31" s="73"/>
    </row>
    <row r="32" spans="2:10" x14ac:dyDescent="0.2">
      <c r="B32" s="1"/>
      <c r="C32"/>
      <c r="D32" s="1"/>
      <c r="E32" s="126"/>
      <c r="F32" s="126"/>
      <c r="G32" s="126"/>
      <c r="H32" s="1"/>
      <c r="I32" s="73"/>
    </row>
    <row r="33" spans="2:9" ht="12" x14ac:dyDescent="0.25">
      <c r="B33" s="68" t="s">
        <v>48</v>
      </c>
      <c r="C33"/>
      <c r="D33" s="69" t="s">
        <v>50</v>
      </c>
      <c r="E33" s="125"/>
      <c r="F33" s="125"/>
      <c r="G33" s="125"/>
      <c r="H33" s="69"/>
      <c r="I33" s="128"/>
    </row>
    <row r="34" spans="2:9" x14ac:dyDescent="0.2">
      <c r="B34"/>
      <c r="C34"/>
      <c r="D34" s="71" t="s">
        <v>51</v>
      </c>
      <c r="E34" s="126"/>
      <c r="G34" s="126"/>
      <c r="H34" s="71"/>
      <c r="I34" s="127" t="s">
        <v>52</v>
      </c>
    </row>
  </sheetData>
  <mergeCells count="1">
    <mergeCell ref="B3:J3"/>
  </mergeCells>
  <pageMargins left="0.39370078740157483" right="0.39370078740157483" top="0.39370078740157483" bottom="0.39370078740157483" header="0" footer="0"/>
  <pageSetup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Balance sheet</vt:lpstr>
      <vt:lpstr>P&amp;L</vt:lpstr>
      <vt:lpstr>CF</vt:lpstr>
      <vt:lpstr>Изменения в капитале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Антонов Константин Олегович</cp:lastModifiedBy>
  <dcterms:modified xsi:type="dcterms:W3CDTF">2023-11-08T09:58:10Z</dcterms:modified>
</cp:coreProperties>
</file>