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activeTab="1"/>
  </bookViews>
  <sheets>
    <sheet name="Баланс" sheetId="2" r:id="rId1"/>
    <sheet name="ОПИУ" sheetId="3" r:id="rId2"/>
    <sheet name="ДДС" sheetId="1" r:id="rId3"/>
    <sheet name="Капитал" sheetId="4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3" l="1"/>
  <c r="C13" i="3"/>
  <c r="D49" i="2" l="1"/>
  <c r="C49" i="2"/>
  <c r="D41" i="2"/>
  <c r="C41" i="2"/>
  <c r="C26" i="2" l="1"/>
  <c r="C28" i="2" s="1"/>
  <c r="C16" i="2"/>
  <c r="C14" i="4"/>
  <c r="E11" i="4"/>
  <c r="C10" i="4"/>
  <c r="E9" i="4"/>
  <c r="E7" i="4"/>
  <c r="B45" i="1"/>
  <c r="C45" i="1"/>
  <c r="C40" i="1"/>
  <c r="B40" i="1"/>
  <c r="D8" i="3"/>
  <c r="D13" i="3" s="1"/>
  <c r="D17" i="3" s="1"/>
  <c r="C8" i="3"/>
  <c r="C34" i="2"/>
  <c r="D19" i="3" l="1"/>
  <c r="D21" i="3" s="1"/>
  <c r="C29" i="2"/>
  <c r="C21" i="1"/>
  <c r="C30" i="1" s="1"/>
  <c r="C34" i="1" s="1"/>
  <c r="C46" i="1" s="1"/>
  <c r="C50" i="2"/>
  <c r="C19" i="3" l="1"/>
  <c r="C21" i="3" s="1"/>
  <c r="B21" i="1"/>
  <c r="B30" i="1" s="1"/>
  <c r="B34" i="1" s="1"/>
  <c r="E8" i="4"/>
  <c r="E10" i="4" s="1"/>
  <c r="B46" i="1" l="1"/>
  <c r="B49" i="1" s="1"/>
  <c r="E12" i="4"/>
  <c r="D16" i="2"/>
  <c r="D34" i="2"/>
  <c r="D26" i="2"/>
  <c r="D28" i="2" s="1"/>
  <c r="D50" i="2" l="1"/>
  <c r="D29" i="2"/>
</calcChain>
</file>

<file path=xl/sharedStrings.xml><?xml version="1.0" encoding="utf-8"?>
<sst xmlns="http://schemas.openxmlformats.org/spreadsheetml/2006/main" count="164" uniqueCount="131">
  <si>
    <t>В тысячах казахстанских тенге</t>
  </si>
  <si>
    <t>Движение денежных средств от операционной деятельности</t>
  </si>
  <si>
    <t>износ и амортизацию</t>
  </si>
  <si>
    <t>убыток от выбытия основных средств и других долгосрочных активов</t>
  </si>
  <si>
    <t>расходы по финансированию</t>
  </si>
  <si>
    <t>резерв по неиспользованным отпускам</t>
  </si>
  <si>
    <t>доходы от списания обязательств</t>
  </si>
  <si>
    <t>убыток от обесценения финансовых активов</t>
  </si>
  <si>
    <t>убыток от обесценения нефинансовых активов</t>
  </si>
  <si>
    <t>излишки и безвозмездно полученные активы</t>
  </si>
  <si>
    <t>-</t>
  </si>
  <si>
    <t>прочие</t>
  </si>
  <si>
    <t>Денежные средства от операционной деятельности до изменений в оборотном капитале</t>
  </si>
  <si>
    <t>изменение торговой и прочей дебиторской задолженности</t>
  </si>
  <si>
    <t>изменение товарно-материальных запасов</t>
  </si>
  <si>
    <t>изменение прочих оборотных активов</t>
  </si>
  <si>
    <t>изменение текущих налоговых активов</t>
  </si>
  <si>
    <t>изменение торговой и прочей кредиторской задолженности</t>
  </si>
  <si>
    <t>изменение прочих налогов к уплате</t>
  </si>
  <si>
    <t>Чистая сумма денежных средств от операционной деятельности до подоходного налога и процентов</t>
  </si>
  <si>
    <t>проценты полученные</t>
  </si>
  <si>
    <t>проценты уплаченные</t>
  </si>
  <si>
    <t>уплаченный подоходный налог</t>
  </si>
  <si>
    <t>Чистые денежные средства от операционной деятельности</t>
  </si>
  <si>
    <t>Движение денежных средств от инвестиционной деятельности</t>
  </si>
  <si>
    <t>возврат / (размещение) депозитов, нетто</t>
  </si>
  <si>
    <t>поступление от продажи основных средств</t>
  </si>
  <si>
    <t>приобретение основных средств, горнорудных и других долгосрочных активов</t>
  </si>
  <si>
    <t>авансы, выплаченные под долгосрочные активы</t>
  </si>
  <si>
    <t>Чистые денежные средства от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</si>
  <si>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</si>
  <si>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</si>
  <si>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</si>
  <si>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Чистые денежные средства от финансовой деятельности</t>
  </si>
  <si>
    <t>Чистое увеличение (уменьшение) денежных средств и их эквивалентов</t>
  </si>
  <si>
    <t>Влияние изменений обменного курса на сальдо денежных средств в иностранной валюте</t>
  </si>
  <si>
    <t>Денежные средства и их эквиваленты на начало периода</t>
  </si>
  <si>
    <t>Денежные средства и их эквиваленты на конец периода</t>
  </si>
  <si>
    <t>АКТИВЫ</t>
  </si>
  <si>
    <t>Внеоборотные активы</t>
  </si>
  <si>
    <t>Горнорудные активы</t>
  </si>
  <si>
    <t>Основные средства</t>
  </si>
  <si>
    <t>Незавершенное строительство</t>
  </si>
  <si>
    <t>Нематериальные активы</t>
  </si>
  <si>
    <t>Авансы, выданные за долгосрочные активы</t>
  </si>
  <si>
    <t>Инвестиции в долевые инструменты</t>
  </si>
  <si>
    <t>Прочие внеоборотные активы</t>
  </si>
  <si>
    <t>Итого внеоборотные активы</t>
  </si>
  <si>
    <t>Оборотные активы</t>
  </si>
  <si>
    <t>Товарно-материальные запасы</t>
  </si>
  <si>
    <t>Торговая и прочая дебиторская задолженность</t>
  </si>
  <si>
    <t>Текущие налоговые активы</t>
  </si>
  <si>
    <t>Прочие оборотные активы</t>
  </si>
  <si>
    <t>Денежные средства и их эквиваленты</t>
  </si>
  <si>
    <t>Долгосрочные активы, предназначенные для продажи</t>
  </si>
  <si>
    <t>Итого краткосрочные активы</t>
  </si>
  <si>
    <t>ИТОГО АКТИВЫ</t>
  </si>
  <si>
    <t>КАПИТАЛ И ОБЯЗАТЕЛЬСТВА</t>
  </si>
  <si>
    <t>Капитал</t>
  </si>
  <si>
    <t>Уставный капитал</t>
  </si>
  <si>
    <t>Непокрытый убыток</t>
  </si>
  <si>
    <t>ИТОГО КАПИТАЛ</t>
  </si>
  <si>
    <t>Долгосрочные обязательства</t>
  </si>
  <si>
    <t>Торговая кредиторская задолженность</t>
  </si>
  <si>
    <t>Займы полученные</t>
  </si>
  <si>
    <t>Итого долгосрочные обязательства</t>
  </si>
  <si>
    <t>Текущие обязательства</t>
  </si>
  <si>
    <t>Торговая и прочая кредиторская задолженность</t>
  </si>
  <si>
    <t>Обязательства по подоходному налогу</t>
  </si>
  <si>
    <t>Прочие налоги к уплате</t>
  </si>
  <si>
    <t>Итого текущие обязательства</t>
  </si>
  <si>
    <t>ИТОГО СОБСТВЕННЫЙ КАПИТАЛ И ОБЯЗАТЕЛЬСТВА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</si>
  <si>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</si>
  <si>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</si>
  <si>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</si>
  <si>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</si>
  <si>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</si>
  <si>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</si>
  <si>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</si>
  <si>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 / (убыток)</t>
  </si>
  <si>
    <t>Доходы от финансирования</t>
  </si>
  <si>
    <t>Расходы от финансирования</t>
  </si>
  <si>
    <t>Расходы по подоходному налогу</t>
  </si>
  <si>
    <t xml:space="preserve">Уставный капитал </t>
  </si>
  <si>
    <t>Изъятый капитал</t>
  </si>
  <si>
    <t>Итого</t>
  </si>
  <si>
    <t>Размещение акций</t>
  </si>
  <si>
    <t>Прибыль и совокупный доход за год</t>
  </si>
  <si>
    <t>Генеральный директор</t>
  </si>
  <si>
    <t>прочие поступления</t>
  </si>
  <si>
    <t>изменение прочих долгосрочных активов</t>
  </si>
  <si>
    <t>АО Майкубен Вест</t>
  </si>
  <si>
    <t>НДС к возмещению</t>
  </si>
  <si>
    <t>Финансовые активы, оцениваемые по справедливой стоимости через прибыль или убыток</t>
  </si>
  <si>
    <t>Предоплата по прочим налогам и платежам</t>
  </si>
  <si>
    <t xml:space="preserve">Нераспределенная прибыль </t>
  </si>
  <si>
    <t>Обязательства по финансовой аренде долгосрочные</t>
  </si>
  <si>
    <t>Обязательства по отсроченному подоходному налогу</t>
  </si>
  <si>
    <t>Резервы долгосрочные</t>
  </si>
  <si>
    <t>Текущая часть обязательств по выплатам работникам</t>
  </si>
  <si>
    <t>Прочие текущие обязательства</t>
  </si>
  <si>
    <t>_________________ Н.Ш.Ахметбаев</t>
  </si>
  <si>
    <t>_________________ Л.П.Панасюк</t>
  </si>
  <si>
    <t>Доходы (расходы) от курсовой разницы*</t>
  </si>
  <si>
    <t>Прибыль (убыток) до налогообложения</t>
  </si>
  <si>
    <t>Прибыль (убыток) за год</t>
  </si>
  <si>
    <t>Совокупный доход (убыток) за год, за вычетом корпоративного подоходного налога</t>
  </si>
  <si>
    <t>_________________  Н.Ш.Ахметбаев</t>
  </si>
  <si>
    <t>Доход (убыток) до налогообложения:</t>
  </si>
  <si>
    <t>Корректировки на:</t>
  </si>
  <si>
    <t>финансировый доход/убыток</t>
  </si>
  <si>
    <t>прибыль/убыток от курсовой разницы</t>
  </si>
  <si>
    <t>Изменение прочих текущих обязательств</t>
  </si>
  <si>
    <t>_________________Л.П.Панасюк</t>
  </si>
  <si>
    <t>Главный бухгалтер</t>
  </si>
  <si>
    <t>Отчёт о финансовом положении</t>
  </si>
  <si>
    <t>Отчёт о совокупном доходе</t>
  </si>
  <si>
    <t>Отчёт о движении денежных средств</t>
  </si>
  <si>
    <t>Отчёт об изменениях в капитале</t>
  </si>
  <si>
    <t>За 12 месяцев, закончившихся 31 декабря 2021 года</t>
  </si>
  <si>
    <t>По состоянию на 31 декабря 2021 года</t>
  </si>
  <si>
    <t>2021г.</t>
  </si>
  <si>
    <t>2020г.</t>
  </si>
  <si>
    <t xml:space="preserve"> 2020г.</t>
  </si>
  <si>
    <t>Остаток на 31 декабря 2021 года</t>
  </si>
  <si>
    <t>Сальдо на 01.01.2021г.</t>
  </si>
  <si>
    <t>Остаток на 01 января 2020 года</t>
  </si>
  <si>
    <t>Остаток на 31 декабря 2020 года</t>
  </si>
  <si>
    <t>Формирование уставного капитала при преобразованиее ТОО в АО</t>
  </si>
  <si>
    <t>Убыток от переоценки долгосрочных вознаграждений работникам</t>
  </si>
  <si>
    <t>Примечания*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</si>
</sst>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14" fontId="4" fillId="0" borderId="1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left" wrapText="1"/>
    </xf>
    <xf numFmtId="3" fontId="5" fillId="0" borderId="2" xfId="0" applyNumberFormat="1" applyFont="1" applyBorder="1" applyAlignment="1">
      <alignment horizontal="justify"/>
    </xf>
    <xf numFmtId="0" fontId="5" fillId="0" borderId="0" xfId="0" applyFont="1" applyAlignment="1">
      <alignment horizontal="left" wrapText="1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 wrapText="1"/>
    </xf>
    <xf numFmtId="0" fontId="5" fillId="0" borderId="0" xfId="0" applyFont="1" applyAlignment="1">
      <alignment horizontal="left" vertical="top" wrapText="1"/>
    </xf>
    <xf numFmtId="3" fontId="5" fillId="0" borderId="0" xfId="0" applyNumberFormat="1" applyFont="1" applyFill="1" applyAlignment="1">
      <alignment horizontal="right" vertical="center"/>
    </xf>
    <xf numFmtId="3" fontId="4" fillId="0" borderId="1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3" fontId="4" fillId="0" borderId="2" xfId="0" applyNumberFormat="1" applyFont="1" applyBorder="1" applyAlignment="1">
      <alignment horizontal="justify"/>
    </xf>
    <xf numFmtId="3" fontId="4" fillId="0" borderId="2" xfId="0" applyNumberFormat="1" applyFont="1" applyFill="1" applyBorder="1" applyAlignment="1">
      <alignment horizontal="justify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justify"/>
    </xf>
    <xf numFmtId="0" fontId="4" fillId="0" borderId="1" xfId="0" applyFont="1" applyBorder="1" applyAlignment="1">
      <alignment horizontal="center" vertical="top" wrapText="1"/>
    </xf>
    <xf numFmtId="3" fontId="5" fillId="0" borderId="0" xfId="0" applyNumberFormat="1" applyFont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5" fillId="0" borderId="0" xfId="0" applyNumberFormat="1" applyFont="1" applyFill="1" applyAlignment="1">
      <alignment horizontal="right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top"/>
    </xf>
    <xf numFmtId="3" fontId="5" fillId="0" borderId="0" xfId="0" applyNumberFormat="1" applyFont="1" applyAlignment="1">
      <alignment horizontal="right" vertical="top"/>
    </xf>
    <xf numFmtId="3" fontId="4" fillId="0" borderId="1" xfId="0" applyNumberFormat="1" applyFont="1" applyBorder="1" applyAlignment="1">
      <alignment horizontal="left" vertical="top"/>
    </xf>
    <xf numFmtId="0" fontId="5" fillId="0" borderId="0" xfId="0" applyFont="1" applyAlignment="1">
      <alignment horizontal="justify" vertical="top" wrapText="1"/>
    </xf>
    <xf numFmtId="3" fontId="4" fillId="0" borderId="1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left" vertical="top"/>
    </xf>
    <xf numFmtId="3" fontId="4" fillId="0" borderId="2" xfId="0" applyNumberFormat="1" applyFont="1" applyBorder="1" applyAlignment="1">
      <alignment horizontal="lef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justify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5"/>
  <sheetViews>
    <sheetView topLeftCell="A13" workbookViewId="0">
      <selection activeCell="G54" sqref="G54"/>
    </sheetView>
  </sheetViews>
  <sheetFormatPr defaultRowHeight="15" x14ac:dyDescent="0.25"/>
  <cols>
    <col min="1" max="1" width="44.42578125" style="2" customWidth="1"/>
    <col min="2" max="2" width="13.28515625" style="1" customWidth="1"/>
    <col min="3" max="4" width="12.7109375" style="3" customWidth="1"/>
    <col min="5" max="16384" width="9.140625" style="2"/>
  </cols>
  <sheetData>
    <row r="2" spans="1:4" x14ac:dyDescent="0.25">
      <c r="A2" s="1" t="s">
        <v>91</v>
      </c>
    </row>
    <row r="3" spans="1:4" x14ac:dyDescent="0.25">
      <c r="A3" s="2" t="s">
        <v>115</v>
      </c>
    </row>
    <row r="4" spans="1:4" x14ac:dyDescent="0.25">
      <c r="A4" s="2" t="s">
        <v>120</v>
      </c>
    </row>
    <row r="5" spans="1:4" ht="15.75" thickBot="1" x14ac:dyDescent="0.3"/>
    <row r="6" spans="1:4" ht="15.75" thickBot="1" x14ac:dyDescent="0.3">
      <c r="A6" s="4" t="s">
        <v>0</v>
      </c>
      <c r="B6" s="5" t="s">
        <v>130</v>
      </c>
      <c r="C6" s="6">
        <v>44561</v>
      </c>
      <c r="D6" s="6">
        <v>44196</v>
      </c>
    </row>
    <row r="7" spans="1:4" ht="15.75" thickBot="1" x14ac:dyDescent="0.3">
      <c r="A7" s="7" t="s">
        <v>38</v>
      </c>
      <c r="B7" s="49"/>
      <c r="C7" s="8"/>
      <c r="D7" s="8"/>
    </row>
    <row r="8" spans="1:4" ht="15.75" thickBot="1" x14ac:dyDescent="0.3">
      <c r="A8" s="7" t="s">
        <v>39</v>
      </c>
      <c r="B8" s="50"/>
      <c r="C8" s="8"/>
      <c r="D8" s="8"/>
    </row>
    <row r="9" spans="1:4" x14ac:dyDescent="0.25">
      <c r="A9" s="9" t="s">
        <v>40</v>
      </c>
      <c r="B9" s="51">
        <v>5</v>
      </c>
      <c r="C9" s="10">
        <v>378982</v>
      </c>
      <c r="D9" s="10">
        <v>391440</v>
      </c>
    </row>
    <row r="10" spans="1:4" x14ac:dyDescent="0.25">
      <c r="A10" s="9" t="s">
        <v>41</v>
      </c>
      <c r="B10" s="51">
        <v>6</v>
      </c>
      <c r="C10" s="10">
        <v>4873530</v>
      </c>
      <c r="D10" s="10">
        <v>5156893</v>
      </c>
    </row>
    <row r="11" spans="1:4" x14ac:dyDescent="0.25">
      <c r="A11" s="9" t="s">
        <v>42</v>
      </c>
      <c r="B11" s="51"/>
      <c r="C11" s="11"/>
      <c r="D11" s="11"/>
    </row>
    <row r="12" spans="1:4" x14ac:dyDescent="0.25">
      <c r="A12" s="9" t="s">
        <v>43</v>
      </c>
      <c r="B12" s="51">
        <v>7</v>
      </c>
      <c r="C12" s="10">
        <v>273925</v>
      </c>
      <c r="D12" s="10">
        <v>85258</v>
      </c>
    </row>
    <row r="13" spans="1:4" x14ac:dyDescent="0.25">
      <c r="A13" s="9" t="s">
        <v>44</v>
      </c>
      <c r="B13" s="52"/>
      <c r="C13" s="10" t="s">
        <v>10</v>
      </c>
      <c r="D13" s="10" t="s">
        <v>10</v>
      </c>
    </row>
    <row r="14" spans="1:4" x14ac:dyDescent="0.25">
      <c r="A14" s="9" t="s">
        <v>45</v>
      </c>
      <c r="B14" s="51"/>
      <c r="C14" s="10"/>
      <c r="D14" s="10"/>
    </row>
    <row r="15" spans="1:4" ht="15.75" thickBot="1" x14ac:dyDescent="0.3">
      <c r="A15" s="9" t="s">
        <v>46</v>
      </c>
      <c r="B15" s="51">
        <v>8</v>
      </c>
      <c r="C15" s="10">
        <v>118337</v>
      </c>
      <c r="D15" s="10">
        <v>299025</v>
      </c>
    </row>
    <row r="16" spans="1:4" ht="15.75" thickBot="1" x14ac:dyDescent="0.3">
      <c r="A16" s="12" t="s">
        <v>47</v>
      </c>
      <c r="B16" s="13"/>
      <c r="C16" s="14">
        <f>SUM(C9:C15)</f>
        <v>5644774</v>
      </c>
      <c r="D16" s="14">
        <f>SUM(D9:D15)</f>
        <v>5932616</v>
      </c>
    </row>
    <row r="17" spans="1:4" ht="15.75" thickBot="1" x14ac:dyDescent="0.3">
      <c r="A17" s="7" t="s">
        <v>48</v>
      </c>
      <c r="B17" s="15"/>
      <c r="C17" s="8"/>
      <c r="D17" s="8"/>
    </row>
    <row r="18" spans="1:4" x14ac:dyDescent="0.25">
      <c r="A18" s="9" t="s">
        <v>49</v>
      </c>
      <c r="B18" s="51">
        <v>9</v>
      </c>
      <c r="C18" s="11">
        <v>1381800</v>
      </c>
      <c r="D18" s="11">
        <v>1516438</v>
      </c>
    </row>
    <row r="19" spans="1:4" x14ac:dyDescent="0.25">
      <c r="A19" s="9" t="s">
        <v>50</v>
      </c>
      <c r="B19" s="51">
        <v>10</v>
      </c>
      <c r="C19" s="11">
        <v>199064</v>
      </c>
      <c r="D19" s="11">
        <v>27243</v>
      </c>
    </row>
    <row r="20" spans="1:4" x14ac:dyDescent="0.25">
      <c r="A20" s="9" t="s">
        <v>92</v>
      </c>
      <c r="B20" s="51"/>
      <c r="C20" s="11">
        <v>8671</v>
      </c>
      <c r="D20" s="11">
        <v>408</v>
      </c>
    </row>
    <row r="21" spans="1:4" ht="27" customHeight="1" x14ac:dyDescent="0.25">
      <c r="A21" s="16" t="s">
        <v>93</v>
      </c>
      <c r="B21" s="51">
        <v>11</v>
      </c>
      <c r="C21" s="17">
        <v>19993420</v>
      </c>
      <c r="D21" s="17">
        <v>21830494</v>
      </c>
    </row>
    <row r="22" spans="1:4" x14ac:dyDescent="0.25">
      <c r="A22" s="9" t="s">
        <v>94</v>
      </c>
      <c r="B22" s="52"/>
      <c r="C22" s="11">
        <v>2856</v>
      </c>
      <c r="D22" s="11">
        <v>12236</v>
      </c>
    </row>
    <row r="23" spans="1:4" x14ac:dyDescent="0.25">
      <c r="A23" s="9" t="s">
        <v>51</v>
      </c>
      <c r="B23" s="52"/>
      <c r="C23" s="11"/>
      <c r="D23" s="11"/>
    </row>
    <row r="24" spans="1:4" x14ac:dyDescent="0.25">
      <c r="A24" s="9" t="s">
        <v>52</v>
      </c>
      <c r="B24" s="51">
        <v>12</v>
      </c>
      <c r="C24" s="11">
        <v>499164</v>
      </c>
      <c r="D24" s="11">
        <v>281799</v>
      </c>
    </row>
    <row r="25" spans="1:4" ht="15.75" thickBot="1" x14ac:dyDescent="0.3">
      <c r="A25" s="9" t="s">
        <v>53</v>
      </c>
      <c r="B25" s="51">
        <v>13</v>
      </c>
      <c r="C25" s="11">
        <v>73353</v>
      </c>
      <c r="D25" s="11">
        <v>59</v>
      </c>
    </row>
    <row r="26" spans="1:4" ht="15.75" thickBot="1" x14ac:dyDescent="0.3">
      <c r="A26" s="12"/>
      <c r="B26" s="13"/>
      <c r="C26" s="18">
        <f>SUM(C18:C25)</f>
        <v>22158328</v>
      </c>
      <c r="D26" s="18">
        <f>SUM(D18:D25)</f>
        <v>23668677</v>
      </c>
    </row>
    <row r="27" spans="1:4" ht="15.75" thickBot="1" x14ac:dyDescent="0.3">
      <c r="A27" s="9" t="s">
        <v>54</v>
      </c>
      <c r="B27" s="52"/>
      <c r="C27" s="11" t="s">
        <v>10</v>
      </c>
      <c r="D27" s="11"/>
    </row>
    <row r="28" spans="1:4" ht="15.75" thickBot="1" x14ac:dyDescent="0.3">
      <c r="A28" s="12" t="s">
        <v>55</v>
      </c>
      <c r="B28" s="13"/>
      <c r="C28" s="18">
        <f>C26</f>
        <v>22158328</v>
      </c>
      <c r="D28" s="18">
        <f>D26</f>
        <v>23668677</v>
      </c>
    </row>
    <row r="29" spans="1:4" ht="15.75" thickBot="1" x14ac:dyDescent="0.3">
      <c r="A29" s="7" t="s">
        <v>56</v>
      </c>
      <c r="B29" s="15"/>
      <c r="C29" s="19">
        <f>C16+C26</f>
        <v>27803102</v>
      </c>
      <c r="D29" s="19">
        <f>D16+D26</f>
        <v>29601293</v>
      </c>
    </row>
    <row r="30" spans="1:4" ht="15.75" thickBot="1" x14ac:dyDescent="0.3">
      <c r="A30" s="7" t="s">
        <v>57</v>
      </c>
      <c r="B30" s="15"/>
      <c r="C30" s="20"/>
      <c r="D30" s="20"/>
    </row>
    <row r="31" spans="1:4" ht="15.75" thickBot="1" x14ac:dyDescent="0.3">
      <c r="A31" s="7" t="s">
        <v>58</v>
      </c>
      <c r="B31" s="15"/>
      <c r="C31" s="20"/>
      <c r="D31" s="20"/>
    </row>
    <row r="32" spans="1:4" x14ac:dyDescent="0.25">
      <c r="A32" s="9" t="s">
        <v>59</v>
      </c>
      <c r="B32" s="51">
        <v>14</v>
      </c>
      <c r="C32" s="10">
        <v>5266462</v>
      </c>
      <c r="D32" s="10">
        <v>1513806</v>
      </c>
    </row>
    <row r="33" spans="1:4" ht="15.75" thickBot="1" x14ac:dyDescent="0.3">
      <c r="A33" s="9" t="s">
        <v>95</v>
      </c>
      <c r="B33" s="52"/>
      <c r="C33" s="10">
        <v>3998424</v>
      </c>
      <c r="D33" s="10">
        <v>5031818</v>
      </c>
    </row>
    <row r="34" spans="1:4" ht="15.75" thickBot="1" x14ac:dyDescent="0.3">
      <c r="A34" s="12" t="s">
        <v>61</v>
      </c>
      <c r="B34" s="13"/>
      <c r="C34" s="18">
        <f>SUM(C32:C33)</f>
        <v>9264886</v>
      </c>
      <c r="D34" s="18">
        <f>SUM(D32:D33)</f>
        <v>6545624</v>
      </c>
    </row>
    <row r="35" spans="1:4" ht="15.75" thickBot="1" x14ac:dyDescent="0.3">
      <c r="A35" s="7" t="s">
        <v>62</v>
      </c>
      <c r="B35" s="15"/>
      <c r="C35" s="21"/>
      <c r="D35" s="21"/>
    </row>
    <row r="36" spans="1:4" x14ac:dyDescent="0.25">
      <c r="A36" s="9" t="s">
        <v>63</v>
      </c>
      <c r="B36" s="51"/>
      <c r="C36" s="11"/>
      <c r="D36" s="11"/>
    </row>
    <row r="37" spans="1:4" x14ac:dyDescent="0.25">
      <c r="A37" s="9" t="s">
        <v>64</v>
      </c>
      <c r="B37" s="51">
        <v>15</v>
      </c>
      <c r="C37" s="11">
        <v>6407007</v>
      </c>
      <c r="D37" s="11">
        <v>4631163</v>
      </c>
    </row>
    <row r="38" spans="1:4" x14ac:dyDescent="0.25">
      <c r="A38" s="22" t="s">
        <v>96</v>
      </c>
      <c r="B38" s="51"/>
      <c r="C38" s="17">
        <v>256271</v>
      </c>
      <c r="D38" s="17">
        <v>67572</v>
      </c>
    </row>
    <row r="39" spans="1:4" x14ac:dyDescent="0.25">
      <c r="A39" s="22" t="s">
        <v>97</v>
      </c>
      <c r="B39" s="51"/>
      <c r="C39" s="17">
        <v>615722</v>
      </c>
      <c r="D39" s="17"/>
    </row>
    <row r="40" spans="1:4" ht="15.75" thickBot="1" x14ac:dyDescent="0.3">
      <c r="A40" s="22" t="s">
        <v>98</v>
      </c>
      <c r="B40" s="51">
        <v>16</v>
      </c>
      <c r="C40" s="17">
        <v>197884</v>
      </c>
      <c r="D40" s="17">
        <v>192482</v>
      </c>
    </row>
    <row r="41" spans="1:4" ht="15.75" thickBot="1" x14ac:dyDescent="0.3">
      <c r="A41" s="12" t="s">
        <v>65</v>
      </c>
      <c r="B41" s="13"/>
      <c r="C41" s="18">
        <f>SUM(C36:C40)</f>
        <v>7476884</v>
      </c>
      <c r="D41" s="18">
        <f>SUM(D36:D40)</f>
        <v>4891217</v>
      </c>
    </row>
    <row r="42" spans="1:4" ht="15.75" thickBot="1" x14ac:dyDescent="0.3">
      <c r="A42" s="7" t="s">
        <v>66</v>
      </c>
      <c r="B42" s="15"/>
      <c r="C42" s="8"/>
      <c r="D42" s="8"/>
    </row>
    <row r="43" spans="1:4" x14ac:dyDescent="0.25">
      <c r="A43" s="9" t="s">
        <v>67</v>
      </c>
      <c r="B43" s="51">
        <v>17</v>
      </c>
      <c r="C43" s="11">
        <v>1402801</v>
      </c>
      <c r="D43" s="11">
        <v>2254640</v>
      </c>
    </row>
    <row r="44" spans="1:4" x14ac:dyDescent="0.25">
      <c r="A44" s="9" t="s">
        <v>99</v>
      </c>
      <c r="B44" s="51"/>
      <c r="C44" s="11">
        <v>218326</v>
      </c>
      <c r="D44" s="11">
        <v>203411</v>
      </c>
    </row>
    <row r="45" spans="1:4" x14ac:dyDescent="0.25">
      <c r="A45" s="9" t="s">
        <v>64</v>
      </c>
      <c r="B45" s="51">
        <v>15</v>
      </c>
      <c r="C45" s="11">
        <v>3613337</v>
      </c>
      <c r="D45" s="11">
        <v>9221531</v>
      </c>
    </row>
    <row r="46" spans="1:4" x14ac:dyDescent="0.25">
      <c r="A46" s="9" t="s">
        <v>68</v>
      </c>
      <c r="B46" s="52"/>
      <c r="C46" s="11">
        <v>461817</v>
      </c>
      <c r="D46" s="11">
        <v>143986</v>
      </c>
    </row>
    <row r="47" spans="1:4" x14ac:dyDescent="0.25">
      <c r="A47" s="9" t="s">
        <v>69</v>
      </c>
      <c r="B47" s="51">
        <v>18</v>
      </c>
      <c r="C47" s="11">
        <v>711055</v>
      </c>
      <c r="D47" s="11">
        <v>412004</v>
      </c>
    </row>
    <row r="48" spans="1:4" ht="15.75" thickBot="1" x14ac:dyDescent="0.3">
      <c r="A48" s="9" t="s">
        <v>100</v>
      </c>
      <c r="B48" s="51">
        <v>19</v>
      </c>
      <c r="C48" s="10">
        <v>4653997</v>
      </c>
      <c r="D48" s="10">
        <v>5928879</v>
      </c>
    </row>
    <row r="49" spans="1:4" ht="15.75" thickBot="1" x14ac:dyDescent="0.3">
      <c r="A49" s="12" t="s">
        <v>70</v>
      </c>
      <c r="B49" s="23"/>
      <c r="C49" s="14">
        <f>SUM(C43:C48)</f>
        <v>11061333</v>
      </c>
      <c r="D49" s="14">
        <f>SUM(D43:D48)</f>
        <v>18164451</v>
      </c>
    </row>
    <row r="50" spans="1:4" ht="25.5" thickBot="1" x14ac:dyDescent="0.3">
      <c r="A50" s="12" t="s">
        <v>71</v>
      </c>
      <c r="B50" s="23"/>
      <c r="C50" s="14">
        <f>C34+C41+C49</f>
        <v>27803103</v>
      </c>
      <c r="D50" s="14">
        <f>D34+D41+D49</f>
        <v>29601292</v>
      </c>
    </row>
    <row r="52" spans="1:4" x14ac:dyDescent="0.25">
      <c r="A52" s="24" t="s">
        <v>88</v>
      </c>
      <c r="B52" s="53" t="s">
        <v>101</v>
      </c>
      <c r="C52" s="2"/>
      <c r="D52" s="2"/>
    </row>
    <row r="53" spans="1:4" x14ac:dyDescent="0.25">
      <c r="A53" s="24"/>
      <c r="C53" s="2"/>
      <c r="D53" s="2"/>
    </row>
    <row r="54" spans="1:4" x14ac:dyDescent="0.25">
      <c r="A54" s="24" t="s">
        <v>114</v>
      </c>
      <c r="B54" s="53" t="s">
        <v>102</v>
      </c>
      <c r="C54" s="2"/>
      <c r="D54" s="2"/>
    </row>
    <row r="55" spans="1:4" x14ac:dyDescent="0.25">
      <c r="A55" s="25"/>
      <c r="C55" s="2"/>
      <c r="D55" s="2"/>
    </row>
  </sheetData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A14" sqref="A14"/>
    </sheetView>
  </sheetViews>
  <sheetFormatPr defaultRowHeight="15" x14ac:dyDescent="0.25"/>
  <cols>
    <col min="1" max="1" width="47.5703125" style="2" customWidth="1"/>
    <col min="2" max="2" width="11.85546875" style="1" customWidth="1"/>
    <col min="3" max="4" width="11.28515625" style="2" customWidth="1"/>
    <col min="5" max="16384" width="9.140625" style="2"/>
  </cols>
  <sheetData>
    <row r="1" spans="1:4" x14ac:dyDescent="0.25">
      <c r="A1" s="1" t="s">
        <v>91</v>
      </c>
    </row>
    <row r="2" spans="1:4" x14ac:dyDescent="0.25">
      <c r="A2" s="2" t="s">
        <v>116</v>
      </c>
    </row>
    <row r="3" spans="1:4" x14ac:dyDescent="0.25">
      <c r="A3" s="2" t="s">
        <v>119</v>
      </c>
    </row>
    <row r="4" spans="1:4" ht="15.75" thickBot="1" x14ac:dyDescent="0.3"/>
    <row r="5" spans="1:4" ht="15.75" thickBot="1" x14ac:dyDescent="0.3">
      <c r="A5" s="4" t="s">
        <v>0</v>
      </c>
      <c r="B5" s="5" t="s">
        <v>130</v>
      </c>
      <c r="C5" s="26" t="s">
        <v>121</v>
      </c>
      <c r="D5" s="26" t="s">
        <v>123</v>
      </c>
    </row>
    <row r="6" spans="1:4" x14ac:dyDescent="0.25">
      <c r="A6" s="16" t="s">
        <v>72</v>
      </c>
      <c r="B6" s="54">
        <v>20</v>
      </c>
      <c r="C6" s="27">
        <v>15796370</v>
      </c>
      <c r="D6" s="27">
        <v>17130046</v>
      </c>
    </row>
    <row r="7" spans="1:4" ht="15.75" thickBot="1" x14ac:dyDescent="0.3">
      <c r="A7" s="16" t="s">
        <v>73</v>
      </c>
      <c r="B7" s="54">
        <v>21</v>
      </c>
      <c r="C7" s="27">
        <v>-10051744</v>
      </c>
      <c r="D7" s="27">
        <v>-9318386</v>
      </c>
    </row>
    <row r="8" spans="1:4" ht="15.75" thickBot="1" x14ac:dyDescent="0.3">
      <c r="A8" s="28" t="s">
        <v>74</v>
      </c>
      <c r="B8" s="5"/>
      <c r="C8" s="29">
        <f>SUM(C6:C7)</f>
        <v>5744626</v>
      </c>
      <c r="D8" s="29">
        <f>SUM(D6:D7)</f>
        <v>7811660</v>
      </c>
    </row>
    <row r="9" spans="1:4" x14ac:dyDescent="0.25">
      <c r="A9" s="16" t="s">
        <v>77</v>
      </c>
      <c r="B9" s="54">
        <v>22</v>
      </c>
      <c r="C9" s="30">
        <v>-756593</v>
      </c>
      <c r="D9" s="30">
        <v>-734839</v>
      </c>
    </row>
    <row r="10" spans="1:4" x14ac:dyDescent="0.25">
      <c r="A10" s="16" t="s">
        <v>76</v>
      </c>
      <c r="B10" s="54">
        <v>23</v>
      </c>
      <c r="C10" s="30">
        <v>-951365</v>
      </c>
      <c r="D10" s="30">
        <v>-1271323</v>
      </c>
    </row>
    <row r="11" spans="1:4" x14ac:dyDescent="0.25">
      <c r="A11" s="16" t="s">
        <v>75</v>
      </c>
      <c r="B11" s="54">
        <v>25</v>
      </c>
      <c r="C11" s="30">
        <v>803046</v>
      </c>
      <c r="D11" s="30">
        <v>241600</v>
      </c>
    </row>
    <row r="12" spans="1:4" ht="15.75" thickBot="1" x14ac:dyDescent="0.3">
      <c r="A12" s="16" t="s">
        <v>78</v>
      </c>
      <c r="B12" s="54">
        <v>25</v>
      </c>
      <c r="C12" s="30">
        <v>-1857413</v>
      </c>
      <c r="D12" s="30">
        <v>-2726810</v>
      </c>
    </row>
    <row r="13" spans="1:4" ht="15.75" thickBot="1" x14ac:dyDescent="0.3">
      <c r="A13" s="28" t="s">
        <v>79</v>
      </c>
      <c r="B13" s="5"/>
      <c r="C13" s="31">
        <f>SUM(C8:C12)</f>
        <v>2982301</v>
      </c>
      <c r="D13" s="31">
        <f>SUM(D8:D12)</f>
        <v>3320288</v>
      </c>
    </row>
    <row r="14" spans="1:4" x14ac:dyDescent="0.25">
      <c r="A14" s="16" t="s">
        <v>103</v>
      </c>
      <c r="B14" s="54"/>
      <c r="C14" s="30">
        <v>-14412</v>
      </c>
      <c r="D14" s="30">
        <v>-191865</v>
      </c>
    </row>
    <row r="15" spans="1:4" x14ac:dyDescent="0.25">
      <c r="A15" s="32" t="s">
        <v>80</v>
      </c>
      <c r="B15" s="54">
        <v>24</v>
      </c>
      <c r="C15" s="30">
        <v>3038418</v>
      </c>
      <c r="D15" s="30">
        <v>2045474</v>
      </c>
    </row>
    <row r="16" spans="1:4" ht="15.75" thickBot="1" x14ac:dyDescent="0.3">
      <c r="A16" s="16" t="s">
        <v>81</v>
      </c>
      <c r="B16" s="54">
        <v>24</v>
      </c>
      <c r="C16" s="30">
        <v>-1408171</v>
      </c>
      <c r="D16" s="30">
        <v>-1180650</v>
      </c>
    </row>
    <row r="17" spans="1:4" ht="15.75" thickBot="1" x14ac:dyDescent="0.3">
      <c r="A17" s="28" t="s">
        <v>104</v>
      </c>
      <c r="B17" s="5"/>
      <c r="C17" s="31">
        <f>SUM(C13:C16)</f>
        <v>4598136</v>
      </c>
      <c r="D17" s="31">
        <f>SUM(D13:D16)</f>
        <v>3993247</v>
      </c>
    </row>
    <row r="18" spans="1:4" ht="15.75" thickBot="1" x14ac:dyDescent="0.3">
      <c r="A18" s="16" t="s">
        <v>82</v>
      </c>
      <c r="B18" s="54">
        <v>26</v>
      </c>
      <c r="C18" s="30">
        <v>-1853651</v>
      </c>
      <c r="D18" s="30">
        <v>-1455365</v>
      </c>
    </row>
    <row r="19" spans="1:4" ht="15.75" thickBot="1" x14ac:dyDescent="0.3">
      <c r="A19" s="28" t="s">
        <v>105</v>
      </c>
      <c r="B19" s="26"/>
      <c r="C19" s="29">
        <f>C17+C18</f>
        <v>2744485</v>
      </c>
      <c r="D19" s="29">
        <f>D17+D18</f>
        <v>2537882</v>
      </c>
    </row>
    <row r="20" spans="1:4" ht="24.75" thickBot="1" x14ac:dyDescent="0.3">
      <c r="A20" s="16" t="s">
        <v>129</v>
      </c>
      <c r="B20" s="33"/>
      <c r="C20" s="34">
        <v>-25223</v>
      </c>
      <c r="D20" s="34">
        <v>-32495</v>
      </c>
    </row>
    <row r="21" spans="1:4" ht="24.75" thickBot="1" x14ac:dyDescent="0.3">
      <c r="A21" s="35" t="s">
        <v>106</v>
      </c>
      <c r="B21" s="33"/>
      <c r="C21" s="34">
        <f>C19+C20</f>
        <v>2719262</v>
      </c>
      <c r="D21" s="34">
        <f>D19+D20</f>
        <v>2505387</v>
      </c>
    </row>
    <row r="23" spans="1:4" x14ac:dyDescent="0.25">
      <c r="A23" s="24" t="s">
        <v>88</v>
      </c>
      <c r="B23" s="53" t="s">
        <v>107</v>
      </c>
    </row>
    <row r="24" spans="1:4" x14ac:dyDescent="0.25">
      <c r="A24" s="24"/>
    </row>
    <row r="25" spans="1:4" x14ac:dyDescent="0.25">
      <c r="A25" s="24" t="s">
        <v>114</v>
      </c>
      <c r="B25" s="53" t="s">
        <v>102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53"/>
  <sheetViews>
    <sheetView workbookViewId="0">
      <selection activeCell="A26" sqref="A26"/>
    </sheetView>
  </sheetViews>
  <sheetFormatPr defaultRowHeight="15" x14ac:dyDescent="0.25"/>
  <cols>
    <col min="1" max="1" width="61.42578125" style="2" customWidth="1"/>
    <col min="2" max="3" width="14.28515625" style="2" customWidth="1"/>
    <col min="4" max="16384" width="9.140625" style="2"/>
  </cols>
  <sheetData>
    <row r="2" spans="1:3" x14ac:dyDescent="0.25">
      <c r="A2" s="1" t="s">
        <v>91</v>
      </c>
    </row>
    <row r="3" spans="1:3" x14ac:dyDescent="0.25">
      <c r="A3" s="2" t="s">
        <v>117</v>
      </c>
    </row>
    <row r="4" spans="1:3" x14ac:dyDescent="0.25">
      <c r="A4" s="2" t="s">
        <v>119</v>
      </c>
    </row>
    <row r="5" spans="1:3" ht="15.75" thickBot="1" x14ac:dyDescent="0.3"/>
    <row r="6" spans="1:3" ht="15.75" thickBot="1" x14ac:dyDescent="0.3">
      <c r="A6" s="36" t="s">
        <v>0</v>
      </c>
      <c r="B6" s="26" t="s">
        <v>121</v>
      </c>
      <c r="C6" s="26" t="s">
        <v>122</v>
      </c>
    </row>
    <row r="7" spans="1:3" ht="15.75" thickBot="1" x14ac:dyDescent="0.3">
      <c r="A7" s="35" t="s">
        <v>1</v>
      </c>
      <c r="B7" s="37"/>
      <c r="C7" s="37"/>
    </row>
    <row r="8" spans="1:3" ht="15.75" thickBot="1" x14ac:dyDescent="0.3">
      <c r="A8" s="16" t="s">
        <v>108</v>
      </c>
      <c r="B8" s="38">
        <v>4598136</v>
      </c>
      <c r="C8" s="38">
        <v>3993247</v>
      </c>
    </row>
    <row r="9" spans="1:3" ht="15.75" thickBot="1" x14ac:dyDescent="0.3">
      <c r="A9" s="28" t="s">
        <v>109</v>
      </c>
      <c r="B9" s="39"/>
      <c r="C9" s="39"/>
    </row>
    <row r="10" spans="1:3" x14ac:dyDescent="0.25">
      <c r="A10" s="40" t="s">
        <v>2</v>
      </c>
      <c r="B10" s="38">
        <v>1078910</v>
      </c>
      <c r="C10" s="38">
        <v>1395731</v>
      </c>
    </row>
    <row r="11" spans="1:3" x14ac:dyDescent="0.25">
      <c r="A11" s="40" t="s">
        <v>3</v>
      </c>
      <c r="B11" s="38">
        <v>61368</v>
      </c>
      <c r="C11" s="38">
        <v>4408</v>
      </c>
    </row>
    <row r="12" spans="1:3" x14ac:dyDescent="0.25">
      <c r="A12" s="40" t="s">
        <v>4</v>
      </c>
      <c r="B12" s="38">
        <v>1408171</v>
      </c>
      <c r="C12" s="38">
        <v>1180650</v>
      </c>
    </row>
    <row r="13" spans="1:3" x14ac:dyDescent="0.25">
      <c r="A13" s="40" t="s">
        <v>110</v>
      </c>
      <c r="B13" s="38">
        <v>-3038418</v>
      </c>
      <c r="C13" s="38">
        <v>-2045474</v>
      </c>
    </row>
    <row r="14" spans="1:3" x14ac:dyDescent="0.25">
      <c r="A14" s="40" t="s">
        <v>5</v>
      </c>
      <c r="B14" s="38">
        <v>1785371</v>
      </c>
      <c r="C14" s="38">
        <v>2716616</v>
      </c>
    </row>
    <row r="15" spans="1:3" x14ac:dyDescent="0.25">
      <c r="A15" s="40" t="s">
        <v>6</v>
      </c>
      <c r="B15" s="38">
        <v>-594178</v>
      </c>
      <c r="C15" s="38"/>
    </row>
    <row r="16" spans="1:3" x14ac:dyDescent="0.25">
      <c r="A16" s="40" t="s">
        <v>7</v>
      </c>
      <c r="B16" s="38"/>
      <c r="C16" s="38"/>
    </row>
    <row r="17" spans="1:3" x14ac:dyDescent="0.25">
      <c r="A17" s="40" t="s">
        <v>8</v>
      </c>
      <c r="B17" s="38"/>
      <c r="C17" s="38"/>
    </row>
    <row r="18" spans="1:3" x14ac:dyDescent="0.25">
      <c r="A18" s="40" t="s">
        <v>111</v>
      </c>
      <c r="B18" s="38">
        <v>14412</v>
      </c>
      <c r="C18" s="38">
        <v>191865</v>
      </c>
    </row>
    <row r="19" spans="1:3" x14ac:dyDescent="0.25">
      <c r="A19" s="40" t="s">
        <v>9</v>
      </c>
      <c r="B19" s="38"/>
      <c r="C19" s="38"/>
    </row>
    <row r="20" spans="1:3" ht="15.75" thickBot="1" x14ac:dyDescent="0.3">
      <c r="A20" s="40" t="s">
        <v>11</v>
      </c>
      <c r="B20" s="38">
        <v>-39979</v>
      </c>
      <c r="C20" s="38">
        <v>15160</v>
      </c>
    </row>
    <row r="21" spans="1:3" ht="24.75" thickBot="1" x14ac:dyDescent="0.3">
      <c r="A21" s="28" t="s">
        <v>12</v>
      </c>
      <c r="B21" s="41">
        <f>SUM(B8:B20)</f>
        <v>5273793</v>
      </c>
      <c r="C21" s="41">
        <f>SUM(C8:C20)</f>
        <v>7452203</v>
      </c>
    </row>
    <row r="22" spans="1:3" x14ac:dyDescent="0.25">
      <c r="A22" s="16" t="s">
        <v>13</v>
      </c>
      <c r="B22" s="42">
        <v>51689</v>
      </c>
      <c r="C22" s="42">
        <v>-6862353</v>
      </c>
    </row>
    <row r="23" spans="1:3" x14ac:dyDescent="0.25">
      <c r="A23" s="16" t="s">
        <v>14</v>
      </c>
      <c r="B23" s="42">
        <v>-2833</v>
      </c>
      <c r="C23" s="42">
        <v>-590457</v>
      </c>
    </row>
    <row r="24" spans="1:3" x14ac:dyDescent="0.25">
      <c r="A24" s="16" t="s">
        <v>15</v>
      </c>
      <c r="B24" s="42">
        <v>151753</v>
      </c>
      <c r="C24" s="42"/>
    </row>
    <row r="25" spans="1:3" x14ac:dyDescent="0.25">
      <c r="A25" s="16" t="s">
        <v>16</v>
      </c>
      <c r="B25" s="42">
        <v>-3382</v>
      </c>
      <c r="C25" s="42"/>
    </row>
    <row r="26" spans="1:3" x14ac:dyDescent="0.25">
      <c r="A26" s="16" t="s">
        <v>90</v>
      </c>
      <c r="B26" s="42">
        <v>-43023</v>
      </c>
      <c r="C26" s="42"/>
    </row>
    <row r="27" spans="1:3" x14ac:dyDescent="0.25">
      <c r="A27" s="16" t="s">
        <v>17</v>
      </c>
      <c r="B27" s="42">
        <v>1002008</v>
      </c>
      <c r="C27" s="42">
        <v>356</v>
      </c>
    </row>
    <row r="28" spans="1:3" x14ac:dyDescent="0.25">
      <c r="A28" s="16" t="s">
        <v>112</v>
      </c>
      <c r="B28" s="42">
        <v>-4820644</v>
      </c>
      <c r="C28" s="42">
        <v>106</v>
      </c>
    </row>
    <row r="29" spans="1:3" ht="15.75" thickBot="1" x14ac:dyDescent="0.3">
      <c r="A29" s="16" t="s">
        <v>18</v>
      </c>
      <c r="B29" s="42">
        <v>-35097</v>
      </c>
      <c r="C29" s="42"/>
    </row>
    <row r="30" spans="1:3" ht="24.75" thickBot="1" x14ac:dyDescent="0.3">
      <c r="A30" s="28" t="s">
        <v>19</v>
      </c>
      <c r="B30" s="43">
        <f>SUM(B21:B29)</f>
        <v>1574264</v>
      </c>
      <c r="C30" s="43">
        <f>SUM(C21:C29)</f>
        <v>-145</v>
      </c>
    </row>
    <row r="31" spans="1:3" x14ac:dyDescent="0.25">
      <c r="A31" s="16" t="s">
        <v>20</v>
      </c>
      <c r="B31" s="38"/>
      <c r="C31" s="38"/>
    </row>
    <row r="32" spans="1:3" x14ac:dyDescent="0.25">
      <c r="A32" s="16" t="s">
        <v>21</v>
      </c>
      <c r="B32" s="38">
        <v>-626400</v>
      </c>
      <c r="C32" s="38"/>
    </row>
    <row r="33" spans="1:3" ht="15.75" thickBot="1" x14ac:dyDescent="0.3">
      <c r="A33" s="16" t="s">
        <v>22</v>
      </c>
      <c r="B33" s="38">
        <v>-479631</v>
      </c>
      <c r="C33" s="38" t="s">
        <v>10</v>
      </c>
    </row>
    <row r="34" spans="1:3" ht="15.75" thickBot="1" x14ac:dyDescent="0.3">
      <c r="A34" s="28" t="s">
        <v>23</v>
      </c>
      <c r="B34" s="43">
        <f>SUM(B30:B33)</f>
        <v>468233</v>
      </c>
      <c r="C34" s="43">
        <f>SUM(C30:C33)</f>
        <v>-145</v>
      </c>
    </row>
    <row r="35" spans="1:3" ht="15.75" thickBot="1" x14ac:dyDescent="0.3">
      <c r="A35" s="35" t="s">
        <v>24</v>
      </c>
      <c r="B35" s="44"/>
      <c r="C35" s="44"/>
    </row>
    <row r="36" spans="1:3" x14ac:dyDescent="0.25">
      <c r="A36" s="16" t="s">
        <v>25</v>
      </c>
      <c r="B36" s="38"/>
      <c r="C36" s="38"/>
    </row>
    <row r="37" spans="1:3" x14ac:dyDescent="0.25">
      <c r="A37" s="16" t="s">
        <v>26</v>
      </c>
      <c r="B37" s="38"/>
      <c r="C37" s="38"/>
    </row>
    <row r="38" spans="1:3" x14ac:dyDescent="0.25">
      <c r="A38" s="16" t="s">
        <v>27</v>
      </c>
      <c r="B38" s="38">
        <v>-658848</v>
      </c>
      <c r="C38" s="38"/>
    </row>
    <row r="39" spans="1:3" ht="15.75" thickBot="1" x14ac:dyDescent="0.3">
      <c r="A39" s="16" t="s">
        <v>28</v>
      </c>
      <c r="B39" s="38" t="s">
        <v>10</v>
      </c>
      <c r="C39" s="38" t="s">
        <v>10</v>
      </c>
    </row>
    <row r="40" spans="1:3" ht="15.75" thickBot="1" x14ac:dyDescent="0.3">
      <c r="A40" s="28" t="s">
        <v>29</v>
      </c>
      <c r="B40" s="43">
        <f>SUM(B36:B39)</f>
        <v>-658848</v>
      </c>
      <c r="C40" s="43">
        <f>SUM(C36:C39)</f>
        <v>0</v>
      </c>
    </row>
    <row r="41" spans="1:3" ht="15.75" thickBot="1" x14ac:dyDescent="0.3">
      <c r="A41" s="35" t="s">
        <v>30</v>
      </c>
      <c r="B41" s="45"/>
      <c r="C41" s="45"/>
    </row>
    <row r="42" spans="1:3" x14ac:dyDescent="0.25">
      <c r="A42" s="16" t="s">
        <v>31</v>
      </c>
      <c r="B42" s="38">
        <v>4542221</v>
      </c>
      <c r="C42" s="38"/>
    </row>
    <row r="43" spans="1:3" x14ac:dyDescent="0.25">
      <c r="A43" s="16" t="s">
        <v>32</v>
      </c>
      <c r="B43" s="38">
        <v>-4254097</v>
      </c>
      <c r="C43" s="38"/>
    </row>
    <row r="44" spans="1:3" ht="15.75" thickBot="1" x14ac:dyDescent="0.3">
      <c r="A44" s="16" t="s">
        <v>89</v>
      </c>
      <c r="B44" s="38">
        <v>-36262</v>
      </c>
      <c r="C44" s="38"/>
    </row>
    <row r="45" spans="1:3" ht="15.75" thickBot="1" x14ac:dyDescent="0.3">
      <c r="A45" s="28" t="s">
        <v>33</v>
      </c>
      <c r="B45" s="43">
        <f>SUM(B42:B44)</f>
        <v>251862</v>
      </c>
      <c r="C45" s="43">
        <f>SUM(C42:C44)</f>
        <v>0</v>
      </c>
    </row>
    <row r="46" spans="1:3" ht="15.75" thickBot="1" x14ac:dyDescent="0.3">
      <c r="A46" s="35" t="s">
        <v>34</v>
      </c>
      <c r="B46" s="46">
        <f>B34+B40+B45+B47</f>
        <v>56314</v>
      </c>
      <c r="C46" s="46">
        <f>C34+C40+C45+C47</f>
        <v>-145</v>
      </c>
    </row>
    <row r="47" spans="1:3" ht="24.75" thickBot="1" x14ac:dyDescent="0.3">
      <c r="A47" s="16" t="s">
        <v>35</v>
      </c>
      <c r="B47" s="38">
        <v>-4933</v>
      </c>
      <c r="C47" s="38"/>
    </row>
    <row r="48" spans="1:3" ht="15.75" thickBot="1" x14ac:dyDescent="0.3">
      <c r="A48" s="28" t="s">
        <v>36</v>
      </c>
      <c r="B48" s="43">
        <v>59</v>
      </c>
      <c r="C48" s="43">
        <v>204</v>
      </c>
    </row>
    <row r="49" spans="1:3" ht="15.75" thickBot="1" x14ac:dyDescent="0.3">
      <c r="A49" s="35" t="s">
        <v>37</v>
      </c>
      <c r="B49" s="46">
        <f>B48+B46</f>
        <v>56373</v>
      </c>
      <c r="C49" s="46">
        <v>59</v>
      </c>
    </row>
    <row r="51" spans="1:3" x14ac:dyDescent="0.25">
      <c r="A51" s="24" t="s">
        <v>88</v>
      </c>
      <c r="B51" s="24" t="s">
        <v>101</v>
      </c>
    </row>
    <row r="52" spans="1:3" x14ac:dyDescent="0.25">
      <c r="A52" s="24"/>
    </row>
    <row r="53" spans="1:3" x14ac:dyDescent="0.25">
      <c r="A53" s="24" t="s">
        <v>114</v>
      </c>
      <c r="B53" s="24" t="s">
        <v>113</v>
      </c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8"/>
  <sheetViews>
    <sheetView workbookViewId="0">
      <selection activeCell="D32" sqref="D32"/>
    </sheetView>
  </sheetViews>
  <sheetFormatPr defaultRowHeight="15" x14ac:dyDescent="0.25"/>
  <cols>
    <col min="1" max="1" width="31.85546875" style="2" customWidth="1"/>
    <col min="2" max="2" width="13" style="2" customWidth="1"/>
    <col min="3" max="5" width="14.140625" style="2" customWidth="1"/>
    <col min="6" max="16384" width="9.140625" style="2"/>
  </cols>
  <sheetData>
    <row r="2" spans="1:5" x14ac:dyDescent="0.25">
      <c r="A2" s="1" t="s">
        <v>91</v>
      </c>
    </row>
    <row r="3" spans="1:5" x14ac:dyDescent="0.25">
      <c r="A3" s="2" t="s">
        <v>118</v>
      </c>
    </row>
    <row r="4" spans="1:5" x14ac:dyDescent="0.25">
      <c r="A4" s="2" t="s">
        <v>119</v>
      </c>
    </row>
    <row r="5" spans="1:5" ht="15.75" thickBot="1" x14ac:dyDescent="0.3"/>
    <row r="6" spans="1:5" ht="24.75" thickBot="1" x14ac:dyDescent="0.3">
      <c r="A6" s="4" t="s">
        <v>0</v>
      </c>
      <c r="B6" s="5" t="s">
        <v>83</v>
      </c>
      <c r="C6" s="5" t="s">
        <v>84</v>
      </c>
      <c r="D6" s="5" t="s">
        <v>60</v>
      </c>
      <c r="E6" s="5" t="s">
        <v>85</v>
      </c>
    </row>
    <row r="7" spans="1:5" ht="15.75" thickBot="1" x14ac:dyDescent="0.3">
      <c r="A7" s="35" t="s">
        <v>126</v>
      </c>
      <c r="B7" s="34">
        <v>1513806</v>
      </c>
      <c r="C7" s="34"/>
      <c r="D7" s="34">
        <v>2526431</v>
      </c>
      <c r="E7" s="34">
        <f>SUM(B7:D7)</f>
        <v>4040237</v>
      </c>
    </row>
    <row r="8" spans="1:5" x14ac:dyDescent="0.25">
      <c r="A8" s="16" t="s">
        <v>87</v>
      </c>
      <c r="B8" s="27" t="s">
        <v>10</v>
      </c>
      <c r="C8" s="27" t="s">
        <v>10</v>
      </c>
      <c r="D8" s="27">
        <v>2505387</v>
      </c>
      <c r="E8" s="27">
        <f>SUM(B8:D8)</f>
        <v>2505387</v>
      </c>
    </row>
    <row r="9" spans="1:5" ht="15.75" thickBot="1" x14ac:dyDescent="0.3">
      <c r="A9" s="16" t="s">
        <v>86</v>
      </c>
      <c r="B9" s="27"/>
      <c r="C9" s="27" t="s">
        <v>10</v>
      </c>
      <c r="D9" s="27" t="s">
        <v>10</v>
      </c>
      <c r="E9" s="27">
        <f>SUM(B9:D9)</f>
        <v>0</v>
      </c>
    </row>
    <row r="10" spans="1:5" ht="15.75" thickBot="1" x14ac:dyDescent="0.3">
      <c r="A10" s="28" t="s">
        <v>127</v>
      </c>
      <c r="B10" s="29">
        <v>1513806</v>
      </c>
      <c r="C10" s="29">
        <f t="shared" ref="C10:E10" si="0">C7+SUM(C8:C9)</f>
        <v>0</v>
      </c>
      <c r="D10" s="29">
        <v>5031818</v>
      </c>
      <c r="E10" s="29">
        <f t="shared" si="0"/>
        <v>6545624</v>
      </c>
    </row>
    <row r="11" spans="1:5" ht="15.75" thickBot="1" x14ac:dyDescent="0.3">
      <c r="A11" s="47" t="s">
        <v>125</v>
      </c>
      <c r="B11" s="29">
        <v>1513806</v>
      </c>
      <c r="C11" s="48"/>
      <c r="D11" s="29">
        <v>5031818</v>
      </c>
      <c r="E11" s="48">
        <f>SUM(B11:D11)</f>
        <v>6545624</v>
      </c>
    </row>
    <row r="12" spans="1:5" x14ac:dyDescent="0.25">
      <c r="A12" s="16" t="s">
        <v>87</v>
      </c>
      <c r="B12" s="27" t="s">
        <v>10</v>
      </c>
      <c r="C12" s="27" t="s">
        <v>10</v>
      </c>
      <c r="D12" s="27">
        <v>2719262</v>
      </c>
      <c r="E12" s="27">
        <f>SUM(B12:D12)</f>
        <v>2719262</v>
      </c>
    </row>
    <row r="13" spans="1:5" ht="24.75" thickBot="1" x14ac:dyDescent="0.3">
      <c r="A13" s="16" t="s">
        <v>128</v>
      </c>
      <c r="B13" s="27">
        <v>3752656</v>
      </c>
      <c r="C13" s="27"/>
      <c r="D13" s="27">
        <v>-3752656</v>
      </c>
      <c r="E13" s="27"/>
    </row>
    <row r="14" spans="1:5" ht="15.75" thickBot="1" x14ac:dyDescent="0.3">
      <c r="A14" s="28" t="s">
        <v>124</v>
      </c>
      <c r="B14" s="29">
        <v>5266462</v>
      </c>
      <c r="C14" s="29">
        <f t="shared" ref="C14" si="1">SUM(C11:C12)</f>
        <v>0</v>
      </c>
      <c r="D14" s="29">
        <v>3998424</v>
      </c>
      <c r="E14" s="29">
        <v>9264886</v>
      </c>
    </row>
    <row r="16" spans="1:5" x14ac:dyDescent="0.25">
      <c r="A16" s="24" t="s">
        <v>88</v>
      </c>
      <c r="B16" s="24" t="s">
        <v>101</v>
      </c>
    </row>
    <row r="17" spans="1:2" x14ac:dyDescent="0.25">
      <c r="A17" s="24"/>
    </row>
    <row r="18" spans="1:2" x14ac:dyDescent="0.25">
      <c r="A18" s="24" t="s">
        <v>114</v>
      </c>
      <c r="B18" s="24" t="s">
        <v>113</v>
      </c>
    </row>
  </sheetData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ДДС</vt:lpstr>
      <vt:lpstr>Капитал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Людмила Панасюк</cp:lastModifiedBy>
  <cp:lastPrinted>2022-05-25T08:16:21Z</cp:lastPrinted>
  <dcterms:created xsi:type="dcterms:W3CDTF">2021-08-24T06:27:18Z</dcterms:created>
  <dcterms:modified xsi:type="dcterms:W3CDTF">2022-05-25T09:57:06Z</dcterms:modified>
</cp:coreProperties>
</file>