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alashpayeva\Desktop\"/>
    </mc:Choice>
  </mc:AlternateContent>
  <xr:revisionPtr revIDLastSave="0" documentId="13_ncr:1_{752C8AAF-17D9-40FA-BE29-49673698EA6C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Баланс" sheetId="1" r:id="rId1"/>
    <sheet name="ОПУ" sheetId="2" r:id="rId2"/>
    <sheet name="Капитал" sheetId="3" r:id="rId3"/>
    <sheet name="ОДДС" sheetId="6" r:id="rId4"/>
  </sheets>
  <externalReferences>
    <externalReference r:id="rId5"/>
  </externalReferences>
  <definedNames>
    <definedName name="_Hlk35446127" localSheetId="1">ОПУ!$A$1</definedName>
    <definedName name="_Hlk523759641" localSheetId="0">Баланс!$A$5</definedName>
    <definedName name="_Hlk523759728" localSheetId="1">ОПУ!$A$4</definedName>
    <definedName name="_Hlk9584503" localSheetId="1">ОПУ!$A$7</definedName>
    <definedName name="_xlnm.Print_Area" localSheetId="2">Капитал!$A$1:$I$23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E10" i="2"/>
  <c r="E12" i="2" s="1"/>
  <c r="C8" i="2"/>
  <c r="C10" i="2" s="1"/>
  <c r="C13" i="2"/>
  <c r="E19" i="6"/>
  <c r="E20" i="6"/>
  <c r="C33" i="6"/>
  <c r="C34" i="6" s="1"/>
  <c r="C19" i="6"/>
  <c r="C18" i="6"/>
  <c r="C16" i="6"/>
  <c r="C17" i="6"/>
  <c r="C15" i="6"/>
  <c r="C12" i="6"/>
  <c r="C13" i="6" s="1"/>
  <c r="E13" i="6"/>
  <c r="E21" i="6" s="1"/>
  <c r="E41" i="6" s="1"/>
  <c r="E44" i="6" s="1"/>
  <c r="C43" i="6" s="1"/>
  <c r="E26" i="6"/>
  <c r="C26" i="6"/>
  <c r="E38" i="6"/>
  <c r="C38" i="6"/>
  <c r="E34" i="6"/>
  <c r="E39" i="6" s="1"/>
  <c r="F13" i="3"/>
  <c r="E25" i="1"/>
  <c r="E30" i="1"/>
  <c r="C30" i="1"/>
  <c r="C25" i="1"/>
  <c r="C17" i="1"/>
  <c r="E9" i="1"/>
  <c r="C9" i="1"/>
  <c r="C20" i="6" l="1"/>
  <c r="C21" i="6" s="1"/>
  <c r="C41" i="6" s="1"/>
  <c r="C44" i="6" s="1"/>
  <c r="C39" i="6"/>
  <c r="B16" i="3" l="1"/>
  <c r="B11" i="3"/>
  <c r="H14" i="3"/>
  <c r="H15" i="3"/>
  <c r="D11" i="3" l="1"/>
  <c r="D13" i="3" s="1"/>
  <c r="D16" i="3" s="1"/>
  <c r="C31" i="1" l="1"/>
  <c r="C18" i="1"/>
  <c r="E26" i="1" l="1"/>
  <c r="C26" i="1"/>
  <c r="C32" i="1" s="1"/>
  <c r="E18" i="1"/>
  <c r="H10" i="3" l="1"/>
  <c r="F11" i="3"/>
  <c r="F16" i="3" s="1"/>
  <c r="H9" i="3"/>
  <c r="H8" i="3"/>
  <c r="H13" i="3" l="1"/>
  <c r="H16" i="3" s="1"/>
  <c r="H11" i="3"/>
  <c r="C16" i="2"/>
  <c r="C18" i="2" s="1"/>
  <c r="C19" i="2" l="1"/>
  <c r="E31" i="1"/>
  <c r="E32" i="1" s="1"/>
  <c r="E16" i="2"/>
  <c r="E18" i="2" s="1"/>
  <c r="E19" i="2" s="1"/>
</calcChain>
</file>

<file path=xl/sharedStrings.xml><?xml version="1.0" encoding="utf-8"?>
<sst xmlns="http://schemas.openxmlformats.org/spreadsheetml/2006/main" count="126" uniqueCount="103">
  <si>
    <t>2020 года</t>
  </si>
  <si>
    <t>31 декабря</t>
  </si>
  <si>
    <t>Примечание</t>
  </si>
  <si>
    <t>тыс. тенге</t>
  </si>
  <si>
    <t>АКТИВЫ</t>
  </si>
  <si>
    <t>Денежные средства и их эквиваленты</t>
  </si>
  <si>
    <t>Кредиты клиентам</t>
  </si>
  <si>
    <t>Активы в форме прав пользования</t>
  </si>
  <si>
    <t xml:space="preserve">ОБЯЗАТЕЛЬСТВА </t>
  </si>
  <si>
    <t>Обязательства по аренде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</si>
  <si>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</si>
  <si>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</si>
  <si>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</si>
  <si>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</si>
  <si>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</si>
  <si>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</si>
  <si>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Доходы от кредитно-финансовой деятельности</t>
  </si>
  <si>
    <t>Операционные расходы</t>
  </si>
  <si>
    <t>Операционная прибыль</t>
  </si>
  <si>
    <t>Общехозяйственные и административные расходы</t>
  </si>
  <si>
    <t>Прибыль до налогообложения</t>
  </si>
  <si>
    <t>Налог на прибыль</t>
  </si>
  <si>
    <t>Чистая прибыль</t>
  </si>
  <si>
    <t>Итого совокупный доход</t>
  </si>
  <si>
    <t>Остаток на 1 января 2020 года</t>
  </si>
  <si>
    <t>Совокупный доход за период</t>
  </si>
  <si>
    <t>2021 года</t>
  </si>
  <si>
    <t>Остаток на 1 января 2021 года</t>
  </si>
  <si>
    <t>Текущие налоговые активы</t>
  </si>
  <si>
    <t>Нераспределенная прибыль/(накопленный убыток)</t>
  </si>
  <si>
    <t>Запасы</t>
  </si>
  <si>
    <t>Отложенные налоговые активы</t>
  </si>
  <si>
    <t>Резерв по неиспользованным отпускам работников</t>
  </si>
  <si>
    <t>Обязательства по налогам и прочим обязательным платежам в бюджет</t>
  </si>
  <si>
    <t>Дополнительный капитал</t>
  </si>
  <si>
    <t>Финансовые обязательства</t>
  </si>
  <si>
    <t>Директор</t>
  </si>
  <si>
    <t>Восстановление/(начисление) резерва по микрокредитам выданным</t>
  </si>
  <si>
    <t>Чистые финансовые доходы после восстановления / (начисления) резерва по микрокредитам выданным</t>
  </si>
  <si>
    <t>Финансовые расходы</t>
  </si>
  <si>
    <t>Прочие расходы</t>
  </si>
  <si>
    <t>Доход от первоначального признания финансовой помощи, полученной от собственника, по справедливой стоимости</t>
  </si>
  <si>
    <t>Формирование уставного капитала</t>
  </si>
  <si>
    <t xml:space="preserve">  </t>
  </si>
  <si>
    <t>(тыс. тене)</t>
  </si>
  <si>
    <t>Движение денежных средств от операционной деятельности</t>
  </si>
  <si>
    <t>Погашение микрокредитов клиентами</t>
  </si>
  <si>
    <t>Проценты полученные</t>
  </si>
  <si>
    <t>Комиссии полученные</t>
  </si>
  <si>
    <t>Пени и штрафы полученные</t>
  </si>
  <si>
    <t>Авансы полученные</t>
  </si>
  <si>
    <t>Приток денежных средств от операционной деятельности</t>
  </si>
  <si>
    <t>Выдача микрокредитов</t>
  </si>
  <si>
    <t>Выплаты по заработной плате</t>
  </si>
  <si>
    <t>Платежи поставщикам за товары и услуги</t>
  </si>
  <si>
    <t>Платежи в бюджет</t>
  </si>
  <si>
    <t>Авансы выданные</t>
  </si>
  <si>
    <t>Прочие выплаты</t>
  </si>
  <si>
    <t>Отток денежных средств от операционной деятельности</t>
  </si>
  <si>
    <t xml:space="preserve">Приток/ (отток) денежных средств от операционной деятельности </t>
  </si>
  <si>
    <t>Движение денежных средств от инвестиционной деятельности</t>
  </si>
  <si>
    <t xml:space="preserve">Приобретение основных средств </t>
  </si>
  <si>
    <t xml:space="preserve">Чистый приток/ (отток) денежных средств от инвестиционной деятельности </t>
  </si>
  <si>
    <t>Движение денежных средств от финансовой деятельности</t>
  </si>
  <si>
    <t>Оплата уставного капитала</t>
  </si>
  <si>
    <t>Получение финансовой помощи</t>
  </si>
  <si>
    <t xml:space="preserve">Чистый приток/ (отток) денежных средств от финансовой деятельности </t>
  </si>
  <si>
    <t>Чистое увеличение / (уменьшение) денежных средств</t>
  </si>
  <si>
    <t>Влияние изменений курсов валют</t>
  </si>
  <si>
    <t>Денежные средства на начало года</t>
  </si>
  <si>
    <t>Денежные средства на конец года</t>
  </si>
  <si>
    <t>Прочие поступления</t>
  </si>
  <si>
    <t>-</t>
  </si>
  <si>
    <t>Нематериальные активы</t>
  </si>
  <si>
    <t>Прочие активы</t>
  </si>
  <si>
    <t xml:space="preserve">Основные средства </t>
  </si>
  <si>
    <t>Итого активов</t>
  </si>
  <si>
    <t>Прочие обязательства</t>
  </si>
  <si>
    <t>Приобретение нематериальных активов</t>
  </si>
  <si>
    <t>Приток денежных средств от финансовой деятельности</t>
  </si>
  <si>
    <t>Отток денежных средств от финансовой деятельности</t>
  </si>
  <si>
    <t>30 сентября</t>
  </si>
  <si>
    <t>9 месяцев, закончившихся 30 сентября 2021 года (неаудировано)</t>
  </si>
  <si>
    <t>Остаток на 30 сентября 2020 года</t>
  </si>
  <si>
    <t>Остаток на 30 сентября 2021 года</t>
  </si>
  <si>
    <t>9 месяцев, закончившихся 30 сентября 2021 года  (неаудировано)</t>
  </si>
  <si>
    <t>Погашение займов</t>
  </si>
  <si>
    <t>Получение займов</t>
  </si>
  <si>
    <t>Выплата финансовой помощи</t>
  </si>
  <si>
    <t>Выпущенные ценные бумаги</t>
  </si>
  <si>
    <t>Выплата вознаграждения по выпущенным ценным бумагам</t>
  </si>
  <si>
    <t>Финансовые доходы</t>
  </si>
  <si>
    <t>ПРОМЕЖУТОЧНЫЙ СОКРАЩЕННЫЙ ОТЧЕТ О ФИНАНСОВОМ ПОЛОЖЕНИИ НА 30 СЕНТЯБРЯ 2021 ГОДА</t>
  </si>
  <si>
    <t>ПРОМЕЖУТОЧНЫЙ СОКРАЩЕННЫЙ ОТЧЕТ О ПРИБЫЛЯХ ИЛИ УБЫТКАХ И ПРОЧЕМ СОВОКУПНОМ ДОХОДЕ ЗА ДЕВЯТЬ МЕСЯЦЕВ, ЗАКОНЧИВШИХСЯ 30 СЕНТЯБРЯ 2021 ГОДА</t>
  </si>
  <si>
    <t>ПРОМЕЖУТОЧНЫЙ СОКРАЩЕННЫЙ ОТЧЕТ ОБ ИЗМЕНЕНИЯХ В КАПИТАЛЕ ЗА ДЕВЯТЬ МЕСЯЦЕВ, ЗАКОНЧИВШИХСЯ 30 СЕНТЯБРЯ 2021 ГОДА</t>
  </si>
  <si>
    <t>ПРОМЕЖУТОЧНЫЙ СОКРАЩЕННЫЙ ОТЧЕТ О ДВИЖЕНИИ ДЕНЕЖНЫХ СРЕДСТВ ЗА ДЕВЯТЬ МЕСЯЦЕВ, ЗАКОНЧИВШИХСЯ 30 СЕНТЯБРЯ 2021 ГОДА</t>
  </si>
  <si>
    <t>Кан Ю.В. ______________________</t>
  </si>
  <si>
    <t>ТОО «МИКРОФИНАНСОВАЯ ОРГАНИЗАЦИЯ ЮНИКРЕДО»</t>
  </si>
  <si>
    <t>Кан Ю.В.. ______________________</t>
  </si>
  <si>
    <t>Кан Ю.В. ____________________________</t>
  </si>
  <si>
    <t xml:space="preserve">9 месяцев, закончившихся 30 сентября 2020 г. 
по 30 сентября 2020г.  (неаудировано)
</t>
  </si>
  <si>
    <t xml:space="preserve">          9 месяцев, закончившихся 30 сентября 2020    года
 (неаудировано)</t>
  </si>
  <si>
    <t xml:space="preserve">Краткосрочная кредиторская задолженность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</si>
</sst>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_(* #,##0_);_(* \(#,##0\);_(* &quot;-&quot;_);_(@_)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6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horizontal="right" vertical="center" wrapText="1"/>
    </xf>
    <xf numFmtId="0" fontId="6" fillId="0" borderId="0" xfId="0" applyFont="1"/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165" fontId="10" fillId="0" borderId="0" xfId="0" applyNumberFormat="1" applyFont="1" applyFill="1" applyAlignment="1">
      <alignment horizontal="right" vertical="top" wrapText="1"/>
    </xf>
    <xf numFmtId="0" fontId="10" fillId="0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65" fontId="10" fillId="0" borderId="0" xfId="0" applyNumberFormat="1" applyFont="1" applyFill="1"/>
    <xf numFmtId="0" fontId="10" fillId="0" borderId="0" xfId="0" applyFont="1" applyFill="1"/>
    <xf numFmtId="165" fontId="11" fillId="0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2" fillId="0" borderId="0" xfId="0" applyFont="1"/>
    <xf numFmtId="0" fontId="8" fillId="0" borderId="0" xfId="0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0" fontId="9" fillId="0" borderId="0" xfId="0" applyFont="1"/>
    <xf numFmtId="164" fontId="13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lina/Desktop/UNI%203%20&#1082;&#1074;%202021/&#1054;&#1090;&#1095;&#1077;&#1090;&#1085;&#1086;&#1089;&#1090;&#1100;%20&#1103;&#1085;&#1074;-&#1089;&#1077;&#1085;2021&#1058;&#1054;&#1054;%20&#1052;&#1060;&#1054;%20&#1070;&#1053;&#1048;&#1050;&#1056;&#1045;&#1044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мес.2021"/>
      <sheetName val="Прудики"/>
      <sheetName val="Примечание"/>
      <sheetName val="Корректировки"/>
    </sheetNames>
    <sheetDataSet>
      <sheetData sheetId="0">
        <row r="5">
          <cell r="D5">
            <v>89252</v>
          </cell>
          <cell r="E5">
            <v>85737</v>
          </cell>
        </row>
        <row r="28">
          <cell r="D28">
            <v>-12507</v>
          </cell>
          <cell r="E28">
            <v>-10664</v>
          </cell>
        </row>
        <row r="36">
          <cell r="D36">
            <v>-3844</v>
          </cell>
        </row>
        <row r="37">
          <cell r="D37">
            <v>1991</v>
          </cell>
        </row>
        <row r="65">
          <cell r="C65">
            <v>9554</v>
          </cell>
        </row>
        <row r="70">
          <cell r="C70">
            <v>11</v>
          </cell>
        </row>
        <row r="73">
          <cell r="C73">
            <v>848</v>
          </cell>
        </row>
        <row r="74">
          <cell r="C74">
            <v>253</v>
          </cell>
        </row>
        <row r="76">
          <cell r="C76">
            <v>4003</v>
          </cell>
        </row>
        <row r="77">
          <cell r="C77">
            <v>923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topLeftCell="A4" zoomScaleNormal="100" workbookViewId="0">
      <selection activeCell="A20" sqref="A20"/>
    </sheetView>
  </sheetViews>
  <sheetFormatPr defaultRowHeight="15" x14ac:dyDescent="0.25"/>
  <cols>
    <col min="1" max="1" width="42.42578125" customWidth="1"/>
    <col min="2" max="2" width="10.7109375" customWidth="1"/>
    <col min="3" max="3" width="14.85546875" customWidth="1"/>
    <col min="4" max="4" width="2.7109375" customWidth="1"/>
    <col min="5" max="5" width="14.85546875" customWidth="1"/>
  </cols>
  <sheetData>
    <row r="1" spans="1:7" x14ac:dyDescent="0.25">
      <c r="A1" s="14" t="s">
        <v>97</v>
      </c>
    </row>
    <row r="2" spans="1:7" x14ac:dyDescent="0.25">
      <c r="A2" s="15" t="s">
        <v>92</v>
      </c>
    </row>
    <row r="5" spans="1:7" x14ac:dyDescent="0.25">
      <c r="A5" s="73"/>
      <c r="B5" s="74"/>
      <c r="C5" s="3" t="s">
        <v>81</v>
      </c>
      <c r="D5" s="75"/>
      <c r="E5" s="3" t="s">
        <v>1</v>
      </c>
    </row>
    <row r="6" spans="1:7" x14ac:dyDescent="0.25">
      <c r="A6" s="73"/>
      <c r="B6" s="74"/>
      <c r="C6" s="3" t="s">
        <v>26</v>
      </c>
      <c r="D6" s="75"/>
      <c r="E6" s="3" t="s">
        <v>0</v>
      </c>
    </row>
    <row r="7" spans="1:7" x14ac:dyDescent="0.25">
      <c r="B7" s="4" t="s">
        <v>2</v>
      </c>
      <c r="C7" s="3" t="s">
        <v>3</v>
      </c>
      <c r="D7" s="3"/>
      <c r="E7" s="3" t="s">
        <v>3</v>
      </c>
    </row>
    <row r="8" spans="1:7" x14ac:dyDescent="0.25">
      <c r="A8" s="7" t="s">
        <v>4</v>
      </c>
      <c r="B8" s="4"/>
      <c r="C8" s="3"/>
      <c r="D8" s="3"/>
      <c r="E8" s="3"/>
    </row>
    <row r="9" spans="1:7" x14ac:dyDescent="0.25">
      <c r="A9" s="9" t="s">
        <v>5</v>
      </c>
      <c r="B9" s="45">
        <v>4</v>
      </c>
      <c r="C9" s="10">
        <f>'[1]9 мес.2021'!$D$5</f>
        <v>89252</v>
      </c>
      <c r="D9" s="8"/>
      <c r="E9" s="10">
        <f>'[1]9 мес.2021'!$E$5</f>
        <v>85737</v>
      </c>
    </row>
    <row r="10" spans="1:7" x14ac:dyDescent="0.25">
      <c r="A10" s="9" t="s">
        <v>6</v>
      </c>
      <c r="B10" s="45"/>
      <c r="C10" s="10">
        <v>0</v>
      </c>
      <c r="D10" s="8"/>
      <c r="E10" s="10">
        <v>0</v>
      </c>
      <c r="G10" s="56"/>
    </row>
    <row r="11" spans="1:7" x14ac:dyDescent="0.25">
      <c r="A11" s="9" t="s">
        <v>30</v>
      </c>
      <c r="B11" s="45"/>
      <c r="C11" s="10">
        <v>0</v>
      </c>
      <c r="D11" s="8"/>
      <c r="E11" s="10">
        <v>0</v>
      </c>
      <c r="G11" s="56"/>
    </row>
    <row r="12" spans="1:7" s="31" customFormat="1" x14ac:dyDescent="0.25">
      <c r="A12" s="9" t="s">
        <v>28</v>
      </c>
      <c r="B12" s="45"/>
      <c r="C12" s="10">
        <v>0</v>
      </c>
      <c r="D12" s="30"/>
      <c r="E12" s="10">
        <v>0</v>
      </c>
      <c r="G12" s="56"/>
    </row>
    <row r="13" spans="1:7" x14ac:dyDescent="0.25">
      <c r="A13" s="9" t="s">
        <v>75</v>
      </c>
      <c r="B13" s="45"/>
      <c r="C13" s="10">
        <v>0</v>
      </c>
      <c r="D13" s="8"/>
      <c r="E13" s="10">
        <v>0</v>
      </c>
      <c r="G13" s="56"/>
    </row>
    <row r="14" spans="1:7" s="55" customFormat="1" x14ac:dyDescent="0.25">
      <c r="A14" s="9" t="s">
        <v>73</v>
      </c>
      <c r="B14" s="45">
        <v>5</v>
      </c>
      <c r="C14" s="10">
        <v>55</v>
      </c>
      <c r="D14" s="54"/>
      <c r="E14" s="10">
        <v>0</v>
      </c>
      <c r="G14" s="56"/>
    </row>
    <row r="15" spans="1:7" x14ac:dyDescent="0.25">
      <c r="A15" s="9" t="s">
        <v>7</v>
      </c>
      <c r="B15" s="45"/>
      <c r="C15" s="10">
        <v>0</v>
      </c>
      <c r="D15" s="8"/>
      <c r="E15" s="10">
        <v>0</v>
      </c>
      <c r="G15" s="56"/>
    </row>
    <row r="16" spans="1:7" x14ac:dyDescent="0.25">
      <c r="A16" s="9" t="s">
        <v>31</v>
      </c>
      <c r="B16" s="45"/>
      <c r="C16" s="10">
        <v>0</v>
      </c>
      <c r="D16" s="8"/>
      <c r="E16" s="10">
        <v>0</v>
      </c>
      <c r="G16" s="56"/>
    </row>
    <row r="17" spans="1:7" s="31" customFormat="1" ht="15.75" thickBot="1" x14ac:dyDescent="0.3">
      <c r="A17" s="9" t="s">
        <v>74</v>
      </c>
      <c r="B17" s="45">
        <v>6</v>
      </c>
      <c r="C17" s="10">
        <f>4500+292</f>
        <v>4792</v>
      </c>
      <c r="D17" s="30"/>
      <c r="E17" s="10">
        <v>12274</v>
      </c>
      <c r="G17" s="56"/>
    </row>
    <row r="18" spans="1:7" ht="15.75" thickBot="1" x14ac:dyDescent="0.3">
      <c r="A18" s="34" t="s">
        <v>76</v>
      </c>
      <c r="B18" s="46"/>
      <c r="C18" s="11">
        <f>SUM(C9:C17)</f>
        <v>94099</v>
      </c>
      <c r="D18" s="72"/>
      <c r="E18" s="11">
        <f>SUM(E9:E17)</f>
        <v>98011</v>
      </c>
    </row>
    <row r="19" spans="1:7" ht="15.75" thickTop="1" x14ac:dyDescent="0.25">
      <c r="A19" s="7" t="s">
        <v>8</v>
      </c>
      <c r="B19" s="45"/>
      <c r="C19" s="8"/>
      <c r="D19" s="72"/>
      <c r="E19" s="8"/>
    </row>
    <row r="20" spans="1:7" x14ac:dyDescent="0.25">
      <c r="A20" s="9" t="s">
        <v>102</v>
      </c>
      <c r="B20" s="45">
        <v>7</v>
      </c>
      <c r="C20" s="10">
        <v>1353</v>
      </c>
      <c r="D20" s="8"/>
      <c r="E20" s="10">
        <v>0</v>
      </c>
      <c r="G20" s="56"/>
    </row>
    <row r="21" spans="1:7" s="31" customFormat="1" x14ac:dyDescent="0.25">
      <c r="A21" s="9" t="s">
        <v>32</v>
      </c>
      <c r="B21" s="45"/>
      <c r="C21" s="10">
        <v>0</v>
      </c>
      <c r="D21" s="8"/>
      <c r="E21" s="10">
        <v>0</v>
      </c>
      <c r="G21" s="56"/>
    </row>
    <row r="22" spans="1:7" ht="24" x14ac:dyDescent="0.25">
      <c r="A22" s="5" t="s">
        <v>33</v>
      </c>
      <c r="B22" s="45">
        <v>8</v>
      </c>
      <c r="C22" s="10">
        <v>209</v>
      </c>
      <c r="D22" s="8"/>
      <c r="E22" s="10">
        <v>3925</v>
      </c>
      <c r="G22" s="56"/>
    </row>
    <row r="23" spans="1:7" s="31" customFormat="1" x14ac:dyDescent="0.25">
      <c r="A23" s="9" t="s">
        <v>35</v>
      </c>
      <c r="B23" s="45"/>
      <c r="C23" s="10">
        <v>0</v>
      </c>
      <c r="D23" s="32"/>
      <c r="E23" s="10">
        <v>0</v>
      </c>
      <c r="G23" s="56"/>
    </row>
    <row r="24" spans="1:7" x14ac:dyDescent="0.25">
      <c r="A24" s="9" t="s">
        <v>9</v>
      </c>
      <c r="B24" s="45"/>
      <c r="C24" s="10">
        <v>0</v>
      </c>
      <c r="D24" s="8"/>
      <c r="E24" s="10">
        <v>0</v>
      </c>
      <c r="G24" s="56"/>
    </row>
    <row r="25" spans="1:7" s="31" customFormat="1" ht="15.75" thickBot="1" x14ac:dyDescent="0.3">
      <c r="A25" s="9" t="s">
        <v>77</v>
      </c>
      <c r="B25" s="45">
        <v>9</v>
      </c>
      <c r="C25" s="10">
        <f>33391+294</f>
        <v>33685</v>
      </c>
      <c r="D25" s="30"/>
      <c r="E25" s="10">
        <f>33391</f>
        <v>33391</v>
      </c>
      <c r="G25" s="56"/>
    </row>
    <row r="26" spans="1:7" ht="15.75" thickBot="1" x14ac:dyDescent="0.3">
      <c r="A26" s="34" t="s">
        <v>10</v>
      </c>
      <c r="B26" s="46"/>
      <c r="C26" s="11">
        <f>SUM(C20:C25)</f>
        <v>35247</v>
      </c>
      <c r="D26" s="72"/>
      <c r="E26" s="11">
        <f>SUM(E20:E25)</f>
        <v>37316</v>
      </c>
    </row>
    <row r="27" spans="1:7" ht="15.75" thickTop="1" x14ac:dyDescent="0.25">
      <c r="A27" s="7" t="s">
        <v>11</v>
      </c>
      <c r="B27" s="45"/>
      <c r="C27" s="8"/>
      <c r="D27" s="72"/>
      <c r="E27" s="8"/>
    </row>
    <row r="28" spans="1:7" x14ac:dyDescent="0.25">
      <c r="A28" s="9" t="s">
        <v>12</v>
      </c>
      <c r="B28" s="45">
        <v>10</v>
      </c>
      <c r="C28" s="10">
        <v>50000</v>
      </c>
      <c r="D28" s="8"/>
      <c r="E28" s="10">
        <v>50000</v>
      </c>
    </row>
    <row r="29" spans="1:7" x14ac:dyDescent="0.25">
      <c r="A29" s="9" t="s">
        <v>34</v>
      </c>
      <c r="B29" s="45"/>
      <c r="C29" s="10">
        <v>21359</v>
      </c>
      <c r="D29" s="8"/>
      <c r="E29" s="10">
        <v>21359</v>
      </c>
    </row>
    <row r="30" spans="1:7" ht="15.75" thickBot="1" x14ac:dyDescent="0.3">
      <c r="A30" s="9" t="s">
        <v>29</v>
      </c>
      <c r="B30" s="45"/>
      <c r="C30" s="10">
        <f>'[1]9 мес.2021'!$D$28</f>
        <v>-12507</v>
      </c>
      <c r="D30" s="72"/>
      <c r="E30" s="10">
        <f>'[1]9 мес.2021'!$E$28</f>
        <v>-10664</v>
      </c>
    </row>
    <row r="31" spans="1:7" ht="15.75" thickBot="1" x14ac:dyDescent="0.3">
      <c r="A31" s="34" t="s">
        <v>14</v>
      </c>
      <c r="B31" s="46"/>
      <c r="C31" s="11">
        <f>SUM(C28:C30)</f>
        <v>58852</v>
      </c>
      <c r="D31" s="72"/>
      <c r="E31" s="11">
        <f>SUM(E28:E30)</f>
        <v>60695</v>
      </c>
    </row>
    <row r="32" spans="1:7" ht="16.5" thickTop="1" thickBot="1" x14ac:dyDescent="0.3">
      <c r="A32" s="34" t="s">
        <v>15</v>
      </c>
      <c r="B32" s="46"/>
      <c r="C32" s="13">
        <f>C26+C31</f>
        <v>94099</v>
      </c>
      <c r="D32" s="72"/>
      <c r="E32" s="13">
        <f>E26+E31</f>
        <v>98011</v>
      </c>
    </row>
    <row r="33" spans="1:1" ht="15.75" thickTop="1" x14ac:dyDescent="0.25"/>
    <row r="36" spans="1:1" x14ac:dyDescent="0.25">
      <c r="A36" s="33" t="s">
        <v>36</v>
      </c>
    </row>
    <row r="37" spans="1:1" x14ac:dyDescent="0.25">
      <c r="A37" s="33" t="s">
        <v>96</v>
      </c>
    </row>
  </sheetData>
  <mergeCells count="6">
    <mergeCell ref="D26:D27"/>
    <mergeCell ref="D30:D32"/>
    <mergeCell ref="A5:A6"/>
    <mergeCell ref="B5:B6"/>
    <mergeCell ref="D5:D6"/>
    <mergeCell ref="D18:D19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6"/>
  <sheetViews>
    <sheetView showGridLines="0" zoomScaleNormal="100" workbookViewId="0">
      <selection activeCell="B13" sqref="B13"/>
    </sheetView>
  </sheetViews>
  <sheetFormatPr defaultRowHeight="15" x14ac:dyDescent="0.25"/>
  <cols>
    <col min="1" max="1" width="47" customWidth="1"/>
    <col min="2" max="2" width="11.7109375" customWidth="1"/>
    <col min="3" max="3" width="14.5703125" customWidth="1"/>
    <col min="4" max="4" width="4.140625" customWidth="1"/>
    <col min="5" max="5" width="17" customWidth="1"/>
  </cols>
  <sheetData>
    <row r="1" spans="1:12" x14ac:dyDescent="0.25">
      <c r="A1" s="14" t="s">
        <v>97</v>
      </c>
    </row>
    <row r="2" spans="1:12" ht="31.5" customHeight="1" x14ac:dyDescent="0.25">
      <c r="A2" s="76" t="s">
        <v>93</v>
      </c>
      <c r="B2" s="76"/>
      <c r="C2" s="76"/>
      <c r="D2" s="76"/>
      <c r="E2" s="76"/>
    </row>
    <row r="4" spans="1:12" ht="68.25" customHeight="1" x14ac:dyDescent="0.25">
      <c r="B4" s="2"/>
      <c r="C4" s="3" t="s">
        <v>82</v>
      </c>
      <c r="D4" s="3"/>
      <c r="E4" s="53" t="s">
        <v>101</v>
      </c>
    </row>
    <row r="5" spans="1:12" x14ac:dyDescent="0.25">
      <c r="B5" s="4" t="s">
        <v>2</v>
      </c>
      <c r="C5" s="3" t="s">
        <v>3</v>
      </c>
      <c r="D5" s="3"/>
      <c r="E5" s="3" t="s">
        <v>3</v>
      </c>
    </row>
    <row r="6" spans="1:12" x14ac:dyDescent="0.25">
      <c r="A6" s="2"/>
      <c r="B6" s="47"/>
      <c r="C6" s="3"/>
      <c r="D6" s="3"/>
      <c r="E6" s="3"/>
      <c r="I6" s="59"/>
      <c r="J6" s="59"/>
      <c r="K6" s="59"/>
      <c r="L6" s="59"/>
    </row>
    <row r="7" spans="1:12" x14ac:dyDescent="0.25">
      <c r="A7" s="9" t="s">
        <v>16</v>
      </c>
      <c r="B7" s="45">
        <v>11</v>
      </c>
      <c r="C7" s="16">
        <v>0</v>
      </c>
      <c r="D7" s="17"/>
      <c r="E7" s="16">
        <v>0</v>
      </c>
      <c r="I7" s="59"/>
      <c r="J7" s="59"/>
      <c r="K7" s="59"/>
      <c r="L7" s="59"/>
    </row>
    <row r="8" spans="1:12" ht="24" x14ac:dyDescent="0.25">
      <c r="A8" s="5" t="s">
        <v>37</v>
      </c>
      <c r="B8" s="45"/>
      <c r="C8" s="16">
        <f>'[1]9 мес.2021'!$D$37</f>
        <v>1991</v>
      </c>
      <c r="D8" s="17"/>
      <c r="E8" s="16">
        <v>-10565</v>
      </c>
      <c r="F8" s="56"/>
      <c r="I8" s="59"/>
      <c r="J8" s="59"/>
      <c r="K8" s="59"/>
      <c r="L8" s="59"/>
    </row>
    <row r="9" spans="1:12" s="56" customFormat="1" x14ac:dyDescent="0.25">
      <c r="A9" s="5" t="s">
        <v>91</v>
      </c>
      <c r="B9" s="45"/>
      <c r="C9" s="16">
        <v>10</v>
      </c>
      <c r="D9" s="17"/>
      <c r="E9" s="16">
        <v>484</v>
      </c>
      <c r="F9" s="57"/>
      <c r="I9" s="59"/>
      <c r="J9" s="59"/>
      <c r="K9" s="59"/>
      <c r="L9" s="59"/>
    </row>
    <row r="10" spans="1:12" ht="24" x14ac:dyDescent="0.25">
      <c r="A10" s="12" t="s">
        <v>38</v>
      </c>
      <c r="B10" s="46"/>
      <c r="C10" s="19">
        <f>SUM(C7:C9)</f>
        <v>2001</v>
      </c>
      <c r="D10" s="20"/>
      <c r="E10" s="19">
        <f>SUM(E7:E9)</f>
        <v>-10081</v>
      </c>
      <c r="I10" s="59"/>
      <c r="J10" s="59"/>
      <c r="K10" s="59"/>
      <c r="L10" s="59"/>
    </row>
    <row r="11" spans="1:12" ht="15.75" thickBot="1" x14ac:dyDescent="0.3">
      <c r="A11" s="9" t="s">
        <v>17</v>
      </c>
      <c r="B11" s="45"/>
      <c r="C11" s="18">
        <v>0</v>
      </c>
      <c r="D11" s="20"/>
      <c r="E11" s="18">
        <v>0</v>
      </c>
      <c r="I11" s="59"/>
      <c r="J11" s="59"/>
      <c r="K11" s="59"/>
      <c r="L11" s="59"/>
    </row>
    <row r="12" spans="1:12" x14ac:dyDescent="0.25">
      <c r="A12" s="7" t="s">
        <v>18</v>
      </c>
      <c r="B12" s="48"/>
      <c r="C12" s="19">
        <f>SUM(C10:C11)</f>
        <v>2001</v>
      </c>
      <c r="D12" s="20"/>
      <c r="E12" s="19">
        <f>SUM(E10:E11)</f>
        <v>-10081</v>
      </c>
      <c r="I12" s="59"/>
      <c r="J12" s="59"/>
      <c r="K12" s="59"/>
      <c r="L12" s="59"/>
    </row>
    <row r="13" spans="1:12" x14ac:dyDescent="0.25">
      <c r="A13" s="9" t="s">
        <v>19</v>
      </c>
      <c r="B13" s="45">
        <v>12</v>
      </c>
      <c r="C13" s="16">
        <f>'[1]9 мес.2021'!$D$36</f>
        <v>-3844</v>
      </c>
      <c r="D13" s="16"/>
      <c r="E13" s="16">
        <v>-1579</v>
      </c>
      <c r="I13" s="59"/>
      <c r="J13" s="59"/>
      <c r="K13" s="59"/>
      <c r="L13" s="59"/>
    </row>
    <row r="14" spans="1:12" x14ac:dyDescent="0.25">
      <c r="A14" s="9" t="s">
        <v>39</v>
      </c>
      <c r="B14" s="45"/>
      <c r="C14" s="16">
        <v>0</v>
      </c>
      <c r="D14" s="20"/>
      <c r="E14" s="16">
        <v>0</v>
      </c>
      <c r="F14" s="56"/>
      <c r="I14" s="59"/>
      <c r="J14" s="59"/>
      <c r="K14" s="59"/>
      <c r="L14" s="59"/>
    </row>
    <row r="15" spans="1:12" ht="15.75" thickBot="1" x14ac:dyDescent="0.3">
      <c r="A15" s="9" t="s">
        <v>40</v>
      </c>
      <c r="B15" s="45"/>
      <c r="C15" s="16">
        <v>0</v>
      </c>
      <c r="D15" s="20"/>
      <c r="E15" s="16">
        <v>-556</v>
      </c>
      <c r="F15" s="56"/>
      <c r="I15" s="59"/>
      <c r="J15" s="59"/>
      <c r="K15" s="59"/>
      <c r="L15" s="59"/>
    </row>
    <row r="16" spans="1:12" x14ac:dyDescent="0.25">
      <c r="A16" s="7" t="s">
        <v>20</v>
      </c>
      <c r="B16" s="46"/>
      <c r="C16" s="21">
        <f>SUM(C12:C15)</f>
        <v>-1843</v>
      </c>
      <c r="D16" s="20"/>
      <c r="E16" s="21">
        <f>SUM(E12:E15)</f>
        <v>-12216</v>
      </c>
      <c r="I16" s="59"/>
      <c r="J16" s="59"/>
      <c r="K16" s="59"/>
      <c r="L16" s="59"/>
    </row>
    <row r="17" spans="1:12" x14ac:dyDescent="0.25">
      <c r="A17" s="9" t="s">
        <v>21</v>
      </c>
      <c r="B17" s="45"/>
      <c r="C17" s="16">
        <v>0</v>
      </c>
      <c r="D17" s="20"/>
      <c r="E17" s="16">
        <v>0</v>
      </c>
      <c r="I17" s="59"/>
      <c r="J17" s="59"/>
      <c r="K17" s="59"/>
      <c r="L17" s="59"/>
    </row>
    <row r="18" spans="1:12" ht="15.75" thickBot="1" x14ac:dyDescent="0.3">
      <c r="A18" s="7" t="s">
        <v>22</v>
      </c>
      <c r="B18" s="46"/>
      <c r="C18" s="19">
        <f>SUM(C16:C17)</f>
        <v>-1843</v>
      </c>
      <c r="D18" s="22"/>
      <c r="E18" s="19">
        <f>SUM(E16:E17)</f>
        <v>-12216</v>
      </c>
      <c r="I18" s="59"/>
      <c r="J18" s="59"/>
      <c r="K18" s="59"/>
      <c r="L18" s="59"/>
    </row>
    <row r="19" spans="1:12" ht="15.75" thickBot="1" x14ac:dyDescent="0.3">
      <c r="A19" s="7" t="s">
        <v>23</v>
      </c>
      <c r="B19" s="2"/>
      <c r="C19" s="23">
        <f>C18</f>
        <v>-1843</v>
      </c>
      <c r="D19" s="22"/>
      <c r="E19" s="23">
        <f>E18</f>
        <v>-12216</v>
      </c>
      <c r="I19" s="59"/>
      <c r="J19" s="59"/>
      <c r="K19" s="59"/>
      <c r="L19" s="59"/>
    </row>
    <row r="20" spans="1:12" ht="15.75" thickTop="1" x14ac:dyDescent="0.25">
      <c r="B20" s="6"/>
      <c r="C20" s="8"/>
      <c r="D20" s="12"/>
      <c r="E20" s="3"/>
      <c r="I20" s="59"/>
      <c r="J20" s="59"/>
      <c r="K20" s="59"/>
      <c r="L20" s="59"/>
    </row>
    <row r="21" spans="1:12" x14ac:dyDescent="0.25">
      <c r="B21" s="6"/>
      <c r="C21" s="8"/>
      <c r="D21" s="3"/>
      <c r="E21" s="3"/>
      <c r="I21" s="59"/>
      <c r="J21" s="59"/>
      <c r="K21" s="59"/>
      <c r="L21" s="59"/>
    </row>
    <row r="22" spans="1:12" x14ac:dyDescent="0.25">
      <c r="I22" s="59"/>
      <c r="J22" s="59"/>
      <c r="K22" s="59"/>
      <c r="L22" s="59"/>
    </row>
    <row r="23" spans="1:12" x14ac:dyDescent="0.25">
      <c r="I23" s="59"/>
      <c r="J23" s="59"/>
      <c r="K23" s="59"/>
      <c r="L23" s="59"/>
    </row>
    <row r="24" spans="1:12" x14ac:dyDescent="0.25">
      <c r="A24" s="33" t="s">
        <v>36</v>
      </c>
      <c r="I24" s="59"/>
      <c r="J24" s="59"/>
      <c r="K24" s="59"/>
      <c r="L24" s="59"/>
    </row>
    <row r="25" spans="1:12" x14ac:dyDescent="0.25">
      <c r="A25" s="33" t="s">
        <v>98</v>
      </c>
      <c r="I25" s="59"/>
      <c r="J25" s="59"/>
      <c r="K25" s="59"/>
      <c r="L25" s="59"/>
    </row>
    <row r="26" spans="1:12" x14ac:dyDescent="0.25">
      <c r="I26" s="59"/>
      <c r="J26" s="59"/>
      <c r="K26" s="59"/>
      <c r="L26" s="59"/>
    </row>
  </sheetData>
  <mergeCells count="1">
    <mergeCell ref="A2:E2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2"/>
  <sheetViews>
    <sheetView showGridLines="0" zoomScaleNormal="100" workbookViewId="0">
      <selection activeCell="L8" sqref="L8"/>
    </sheetView>
  </sheetViews>
  <sheetFormatPr defaultRowHeight="15" x14ac:dyDescent="0.25"/>
  <cols>
    <col min="1" max="1" width="28.85546875" customWidth="1"/>
    <col min="2" max="2" width="16.7109375" customWidth="1"/>
    <col min="3" max="3" width="2.28515625" customWidth="1"/>
    <col min="4" max="4" width="15" customWidth="1"/>
    <col min="5" max="5" width="2.85546875" customWidth="1"/>
    <col min="6" max="6" width="12.28515625" customWidth="1"/>
    <col min="7" max="7" width="1.7109375" customWidth="1"/>
    <col min="8" max="8" width="14.28515625" customWidth="1"/>
  </cols>
  <sheetData>
    <row r="1" spans="1:19" x14ac:dyDescent="0.25">
      <c r="A1" s="14" t="s">
        <v>97</v>
      </c>
      <c r="B1" s="31"/>
      <c r="C1" s="31"/>
      <c r="D1" s="31"/>
      <c r="E1" s="31"/>
      <c r="F1" s="31"/>
      <c r="G1" s="31"/>
      <c r="S1" t="s">
        <v>43</v>
      </c>
    </row>
    <row r="2" spans="1:19" x14ac:dyDescent="0.25">
      <c r="A2" s="76" t="s">
        <v>94</v>
      </c>
      <c r="B2" s="76"/>
      <c r="C2" s="76"/>
      <c r="D2" s="76"/>
      <c r="E2" s="76"/>
      <c r="F2" s="76"/>
      <c r="G2" s="76"/>
      <c r="H2" s="76"/>
      <c r="I2" s="76"/>
    </row>
    <row r="3" spans="1:19" x14ac:dyDescent="0.25">
      <c r="A3" s="76"/>
      <c r="B3" s="76"/>
      <c r="C3" s="76"/>
      <c r="D3" s="76"/>
      <c r="E3" s="76"/>
      <c r="F3" s="76"/>
      <c r="G3" s="76"/>
      <c r="H3" s="76"/>
      <c r="I3" s="76"/>
      <c r="J3" s="58"/>
      <c r="K3" s="58"/>
      <c r="L3" s="58"/>
    </row>
    <row r="4" spans="1:19" x14ac:dyDescent="0.25">
      <c r="A4" s="1"/>
      <c r="B4" s="12"/>
      <c r="C4" s="1"/>
      <c r="D4" s="3"/>
      <c r="E4" s="1"/>
      <c r="F4" s="3"/>
      <c r="G4" s="1"/>
      <c r="H4" s="3"/>
    </row>
    <row r="5" spans="1:19" ht="24" x14ac:dyDescent="0.25">
      <c r="A5" s="1"/>
      <c r="B5" s="12" t="s">
        <v>12</v>
      </c>
      <c r="C5" s="1"/>
      <c r="D5" s="12" t="s">
        <v>34</v>
      </c>
      <c r="E5" s="1"/>
      <c r="F5" s="3" t="s">
        <v>13</v>
      </c>
      <c r="G5" s="1"/>
      <c r="H5" s="3" t="s">
        <v>14</v>
      </c>
    </row>
    <row r="6" spans="1:19" x14ac:dyDescent="0.25">
      <c r="A6" s="1"/>
      <c r="B6" s="3" t="s">
        <v>3</v>
      </c>
      <c r="C6" s="1"/>
      <c r="D6" s="3" t="s">
        <v>3</v>
      </c>
      <c r="E6" s="1"/>
      <c r="F6" s="3" t="s">
        <v>3</v>
      </c>
      <c r="G6" s="1"/>
      <c r="H6" s="3" t="s">
        <v>3</v>
      </c>
    </row>
    <row r="7" spans="1:19" ht="15.75" thickBot="1" x14ac:dyDescent="0.3">
      <c r="A7" s="12" t="s">
        <v>24</v>
      </c>
      <c r="B7" s="24"/>
      <c r="C7" s="25"/>
      <c r="D7" s="24"/>
      <c r="E7" s="25"/>
      <c r="F7" s="24"/>
      <c r="G7" s="25"/>
      <c r="H7" s="24"/>
    </row>
    <row r="8" spans="1:19" s="31" customFormat="1" x14ac:dyDescent="0.25">
      <c r="A8" s="5" t="s">
        <v>42</v>
      </c>
      <c r="B8" s="26">
        <v>50000</v>
      </c>
      <c r="C8" s="26"/>
      <c r="D8" s="26"/>
      <c r="E8" s="26"/>
      <c r="F8" s="26">
        <v>-248</v>
      </c>
      <c r="G8" s="26"/>
      <c r="H8" s="25">
        <f>SUM(B8:G8)</f>
        <v>49752</v>
      </c>
    </row>
    <row r="9" spans="1:19" ht="48" x14ac:dyDescent="0.25">
      <c r="A9" s="5" t="s">
        <v>41</v>
      </c>
      <c r="B9" s="26"/>
      <c r="C9" s="26"/>
      <c r="D9" s="26">
        <v>21359</v>
      </c>
      <c r="E9" s="26"/>
      <c r="F9" s="26"/>
      <c r="G9" s="26"/>
      <c r="H9" s="25">
        <f>SUM(B9:G9)</f>
        <v>21359</v>
      </c>
    </row>
    <row r="10" spans="1:19" ht="15.75" thickBot="1" x14ac:dyDescent="0.3">
      <c r="A10" s="5" t="s">
        <v>25</v>
      </c>
      <c r="B10" s="27"/>
      <c r="C10" s="25"/>
      <c r="D10" s="27"/>
      <c r="E10" s="25"/>
      <c r="F10" s="27">
        <v>2515</v>
      </c>
      <c r="G10" s="26"/>
      <c r="H10" s="24">
        <f>SUM(B10:F10)</f>
        <v>2515</v>
      </c>
    </row>
    <row r="11" spans="1:19" x14ac:dyDescent="0.25">
      <c r="A11" s="12" t="s">
        <v>83</v>
      </c>
      <c r="B11" s="25">
        <f>SUM(B8:B10)</f>
        <v>50000</v>
      </c>
      <c r="C11" s="25"/>
      <c r="D11" s="25">
        <f>SUM(D8:D10)</f>
        <v>21359</v>
      </c>
      <c r="E11" s="25"/>
      <c r="F11" s="25">
        <f t="shared" ref="F11" si="0">SUM(F8:F10)</f>
        <v>2267</v>
      </c>
      <c r="G11" s="25"/>
      <c r="H11" s="25">
        <f>SUM(H8:H10)</f>
        <v>73626</v>
      </c>
    </row>
    <row r="12" spans="1:19" x14ac:dyDescent="0.25">
      <c r="A12" s="12"/>
      <c r="B12" s="25"/>
      <c r="C12" s="25"/>
      <c r="D12" s="25"/>
      <c r="E12" s="25"/>
      <c r="F12" s="25"/>
      <c r="G12" s="25"/>
      <c r="H12" s="25"/>
    </row>
    <row r="13" spans="1:19" ht="15.75" thickBot="1" x14ac:dyDescent="0.3">
      <c r="A13" s="12" t="s">
        <v>27</v>
      </c>
      <c r="B13" s="24">
        <v>50000</v>
      </c>
      <c r="C13" s="25"/>
      <c r="D13" s="24">
        <f>D11</f>
        <v>21359</v>
      </c>
      <c r="E13" s="25"/>
      <c r="F13" s="24">
        <f>'[1]9 мес.2021'!$E$28</f>
        <v>-10664</v>
      </c>
      <c r="G13" s="25"/>
      <c r="H13" s="24">
        <f>SUM(B13:F13)</f>
        <v>60695</v>
      </c>
    </row>
    <row r="14" spans="1:19" x14ac:dyDescent="0.25">
      <c r="A14" s="5" t="s">
        <v>25</v>
      </c>
      <c r="B14" s="26"/>
      <c r="C14" s="26"/>
      <c r="D14" s="26"/>
      <c r="E14" s="26"/>
      <c r="F14" s="26">
        <v>-1843</v>
      </c>
      <c r="G14" s="26"/>
      <c r="H14" s="25">
        <f>SUM(B14:G14)</f>
        <v>-1843</v>
      </c>
    </row>
    <row r="15" spans="1:19" ht="48.75" thickBot="1" x14ac:dyDescent="0.3">
      <c r="A15" s="5" t="s">
        <v>41</v>
      </c>
      <c r="B15" s="27"/>
      <c r="C15" s="26"/>
      <c r="D15" s="26">
        <v>0</v>
      </c>
      <c r="E15" s="26"/>
      <c r="F15" s="26"/>
      <c r="G15" s="26"/>
      <c r="H15" s="25">
        <f>SUM(B15:G15)</f>
        <v>0</v>
      </c>
    </row>
    <row r="16" spans="1:19" ht="15.75" thickBot="1" x14ac:dyDescent="0.3">
      <c r="A16" s="12" t="s">
        <v>84</v>
      </c>
      <c r="B16" s="28">
        <f>B13</f>
        <v>50000</v>
      </c>
      <c r="C16" s="20"/>
      <c r="D16" s="29">
        <f>D13+D15</f>
        <v>21359</v>
      </c>
      <c r="E16" s="20"/>
      <c r="F16" s="29">
        <f>F13+F14</f>
        <v>-12507</v>
      </c>
      <c r="G16" s="20"/>
      <c r="H16" s="29">
        <f>H13+H14+H15</f>
        <v>58852</v>
      </c>
      <c r="K16" s="59"/>
    </row>
    <row r="17" spans="1:11" ht="15.75" thickTop="1" x14ac:dyDescent="0.25">
      <c r="K17" s="59"/>
    </row>
    <row r="18" spans="1:11" x14ac:dyDescent="0.25">
      <c r="K18" s="59"/>
    </row>
    <row r="19" spans="1:11" x14ac:dyDescent="0.25">
      <c r="K19" s="59"/>
    </row>
    <row r="21" spans="1:11" ht="15.75" x14ac:dyDescent="0.25">
      <c r="A21" s="49" t="s">
        <v>36</v>
      </c>
    </row>
    <row r="22" spans="1:11" ht="15.75" x14ac:dyDescent="0.25">
      <c r="A22" s="49" t="s">
        <v>99</v>
      </c>
    </row>
  </sheetData>
  <mergeCells count="1">
    <mergeCell ref="A2:I3"/>
  </mergeCell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1"/>
  <sheetViews>
    <sheetView topLeftCell="A13" zoomScaleNormal="100" workbookViewId="0">
      <selection activeCell="I34" sqref="I34"/>
    </sheetView>
  </sheetViews>
  <sheetFormatPr defaultColWidth="8.85546875" defaultRowHeight="12.75" x14ac:dyDescent="0.2"/>
  <cols>
    <col min="1" max="1" width="57" style="37" customWidth="1"/>
    <col min="2" max="2" width="13" style="37" customWidth="1"/>
    <col min="3" max="3" width="16.7109375" style="37" customWidth="1"/>
    <col min="4" max="4" width="2.7109375" style="37" customWidth="1"/>
    <col min="5" max="5" width="18.28515625" style="36" customWidth="1"/>
    <col min="6" max="6" width="0.140625" style="42" customWidth="1"/>
    <col min="7" max="7" width="20.85546875" style="42" customWidth="1"/>
    <col min="8" max="10" width="16.5703125" style="42" customWidth="1"/>
    <col min="11" max="16" width="16.5703125" style="43" customWidth="1"/>
    <col min="17" max="16384" width="8.85546875" style="43"/>
  </cols>
  <sheetData>
    <row r="1" spans="1:10" x14ac:dyDescent="0.2">
      <c r="A1" s="60" t="s">
        <v>97</v>
      </c>
      <c r="B1" s="60"/>
      <c r="C1" s="60"/>
      <c r="D1" s="60"/>
      <c r="E1" s="61"/>
      <c r="F1" s="61"/>
      <c r="G1" s="61"/>
      <c r="H1" s="61"/>
      <c r="I1" s="61"/>
      <c r="J1" s="61"/>
    </row>
    <row r="2" spans="1:10" x14ac:dyDescent="0.2">
      <c r="A2" s="77" t="s">
        <v>95</v>
      </c>
      <c r="B2" s="77"/>
      <c r="C2" s="77"/>
      <c r="D2" s="77"/>
      <c r="E2" s="77"/>
      <c r="F2" s="77"/>
      <c r="G2" s="77"/>
      <c r="H2" s="61"/>
      <c r="I2" s="61"/>
      <c r="J2" s="61"/>
    </row>
    <row r="3" spans="1:10" x14ac:dyDescent="0.2">
      <c r="A3" s="77"/>
      <c r="B3" s="77"/>
      <c r="C3" s="77"/>
      <c r="D3" s="77"/>
      <c r="E3" s="77"/>
      <c r="F3" s="77"/>
      <c r="G3" s="77"/>
      <c r="H3" s="61"/>
      <c r="I3" s="61"/>
      <c r="J3" s="61"/>
    </row>
    <row r="4" spans="1:10" ht="69" customHeight="1" x14ac:dyDescent="0.2">
      <c r="C4" s="62" t="s">
        <v>85</v>
      </c>
      <c r="D4" s="62"/>
      <c r="E4" s="62" t="s">
        <v>100</v>
      </c>
    </row>
    <row r="5" spans="1:10" ht="25.5" x14ac:dyDescent="0.2">
      <c r="A5" s="39"/>
      <c r="B5" s="41" t="s">
        <v>2</v>
      </c>
      <c r="C5" s="38" t="s">
        <v>44</v>
      </c>
      <c r="D5" s="38"/>
      <c r="E5" s="38" t="s">
        <v>44</v>
      </c>
    </row>
    <row r="6" spans="1:10" x14ac:dyDescent="0.2">
      <c r="A6" s="34" t="s">
        <v>45</v>
      </c>
      <c r="B6" s="34"/>
      <c r="C6" s="34"/>
      <c r="D6" s="34"/>
      <c r="E6" s="40"/>
    </row>
    <row r="7" spans="1:10" x14ac:dyDescent="0.2">
      <c r="A7" s="63" t="s">
        <v>46</v>
      </c>
      <c r="B7" s="35"/>
      <c r="C7" s="64"/>
      <c r="D7" s="64"/>
      <c r="E7" s="64"/>
    </row>
    <row r="8" spans="1:10" x14ac:dyDescent="0.2">
      <c r="A8" s="63" t="s">
        <v>47</v>
      </c>
      <c r="B8" s="35"/>
      <c r="C8" s="64"/>
      <c r="D8" s="64"/>
      <c r="E8" s="64"/>
    </row>
    <row r="9" spans="1:10" x14ac:dyDescent="0.2">
      <c r="A9" s="63" t="s">
        <v>48</v>
      </c>
      <c r="B9" s="35"/>
      <c r="C9" s="64"/>
      <c r="D9" s="64"/>
      <c r="E9" s="64"/>
    </row>
    <row r="10" spans="1:10" x14ac:dyDescent="0.2">
      <c r="A10" s="63" t="s">
        <v>49</v>
      </c>
      <c r="B10" s="35"/>
      <c r="C10" s="64"/>
      <c r="D10" s="64"/>
      <c r="E10" s="64"/>
    </row>
    <row r="11" spans="1:10" x14ac:dyDescent="0.2">
      <c r="A11" s="63" t="s">
        <v>50</v>
      </c>
      <c r="B11" s="35"/>
      <c r="C11" s="64"/>
      <c r="D11" s="64"/>
      <c r="E11" s="64"/>
    </row>
    <row r="12" spans="1:10" x14ac:dyDescent="0.2">
      <c r="A12" s="63" t="s">
        <v>71</v>
      </c>
      <c r="B12" s="35"/>
      <c r="C12" s="64">
        <f>'[1]9 мес.2021'!$C$65</f>
        <v>9554</v>
      </c>
      <c r="D12" s="64"/>
      <c r="E12" s="64">
        <v>91557</v>
      </c>
    </row>
    <row r="13" spans="1:10" x14ac:dyDescent="0.2">
      <c r="A13" s="34" t="s">
        <v>51</v>
      </c>
      <c r="B13" s="41"/>
      <c r="C13" s="65">
        <f>SUM(C7:C12)</f>
        <v>9554</v>
      </c>
      <c r="D13" s="65"/>
      <c r="E13" s="65">
        <f>SUM(E7:E12)</f>
        <v>91557</v>
      </c>
    </row>
    <row r="14" spans="1:10" x14ac:dyDescent="0.2">
      <c r="A14" s="63" t="s">
        <v>52</v>
      </c>
      <c r="B14" s="35"/>
      <c r="C14" s="64"/>
      <c r="D14" s="64"/>
      <c r="E14" s="64"/>
    </row>
    <row r="15" spans="1:10" x14ac:dyDescent="0.2">
      <c r="A15" s="63" t="s">
        <v>53</v>
      </c>
      <c r="B15" s="35"/>
      <c r="C15" s="64">
        <f>'[1]9 мес.2021'!$C$73</f>
        <v>848</v>
      </c>
      <c r="D15" s="64"/>
      <c r="E15" s="64"/>
    </row>
    <row r="16" spans="1:10" x14ac:dyDescent="0.2">
      <c r="A16" s="63" t="s">
        <v>54</v>
      </c>
      <c r="B16" s="50"/>
      <c r="C16" s="64">
        <f>'[1]9 мес.2021'!$C$70</f>
        <v>11</v>
      </c>
      <c r="D16" s="64"/>
      <c r="E16" s="64">
        <v>86</v>
      </c>
    </row>
    <row r="17" spans="1:5" x14ac:dyDescent="0.2">
      <c r="A17" s="63" t="s">
        <v>55</v>
      </c>
      <c r="B17" s="50"/>
      <c r="C17" s="64">
        <f>'[1]9 мес.2021'!$C$74</f>
        <v>253</v>
      </c>
      <c r="D17" s="64"/>
      <c r="E17" s="64">
        <v>24</v>
      </c>
    </row>
    <row r="18" spans="1:5" x14ac:dyDescent="0.2">
      <c r="A18" s="63" t="s">
        <v>56</v>
      </c>
      <c r="B18" s="50"/>
      <c r="C18" s="64">
        <f>'[1]9 мес.2021'!$C$77</f>
        <v>923</v>
      </c>
      <c r="D18" s="64"/>
      <c r="E18" s="64"/>
    </row>
    <row r="19" spans="1:5" x14ac:dyDescent="0.2">
      <c r="A19" s="63" t="s">
        <v>57</v>
      </c>
      <c r="B19" s="50"/>
      <c r="C19" s="64">
        <f>'[1]9 мес.2021'!$C$76</f>
        <v>4003</v>
      </c>
      <c r="D19" s="64"/>
      <c r="E19" s="64">
        <f>55333-135</f>
        <v>55198</v>
      </c>
    </row>
    <row r="20" spans="1:5" x14ac:dyDescent="0.2">
      <c r="A20" s="41" t="s">
        <v>58</v>
      </c>
      <c r="B20" s="50"/>
      <c r="C20" s="65">
        <f>SUM(C14:C19)</f>
        <v>6038</v>
      </c>
      <c r="D20" s="65"/>
      <c r="E20" s="65">
        <f>SUM(E14:E19)</f>
        <v>55308</v>
      </c>
    </row>
    <row r="21" spans="1:5" x14ac:dyDescent="0.2">
      <c r="A21" s="34" t="s">
        <v>59</v>
      </c>
      <c r="B21" s="50"/>
      <c r="C21" s="65">
        <f>C13-C20</f>
        <v>3516</v>
      </c>
      <c r="D21" s="65"/>
      <c r="E21" s="65">
        <f>E13-E20</f>
        <v>36249</v>
      </c>
    </row>
    <row r="22" spans="1:5" x14ac:dyDescent="0.2">
      <c r="A22" s="39"/>
      <c r="B22" s="50"/>
      <c r="C22" s="39"/>
      <c r="D22" s="39"/>
    </row>
    <row r="23" spans="1:5" x14ac:dyDescent="0.2">
      <c r="A23" s="34" t="s">
        <v>60</v>
      </c>
      <c r="B23" s="50"/>
      <c r="C23" s="34"/>
      <c r="D23" s="34"/>
      <c r="E23" s="40"/>
    </row>
    <row r="24" spans="1:5" x14ac:dyDescent="0.2">
      <c r="A24" s="63" t="s">
        <v>61</v>
      </c>
      <c r="B24" s="50"/>
      <c r="C24" s="64"/>
      <c r="D24" s="64"/>
      <c r="E24" s="64"/>
    </row>
    <row r="25" spans="1:5" x14ac:dyDescent="0.2">
      <c r="A25" s="63" t="s">
        <v>78</v>
      </c>
      <c r="B25" s="50"/>
      <c r="C25" s="64"/>
      <c r="D25" s="64"/>
      <c r="E25" s="64"/>
    </row>
    <row r="26" spans="1:5" ht="25.5" x14ac:dyDescent="0.2">
      <c r="A26" s="34" t="s">
        <v>62</v>
      </c>
      <c r="B26" s="50"/>
      <c r="C26" s="65">
        <f>SUM(C24:C25)</f>
        <v>0</v>
      </c>
      <c r="D26" s="65"/>
      <c r="E26" s="65">
        <f>SUM(E24:E25)</f>
        <v>0</v>
      </c>
    </row>
    <row r="27" spans="1:5" x14ac:dyDescent="0.2">
      <c r="A27" s="39"/>
      <c r="B27" s="50"/>
      <c r="C27" s="39"/>
      <c r="D27" s="39"/>
    </row>
    <row r="28" spans="1:5" x14ac:dyDescent="0.2">
      <c r="A28" s="34" t="s">
        <v>63</v>
      </c>
      <c r="B28" s="50"/>
      <c r="C28" s="34"/>
      <c r="D28" s="34"/>
      <c r="E28" s="40"/>
    </row>
    <row r="29" spans="1:5" x14ac:dyDescent="0.2">
      <c r="A29" s="63" t="s">
        <v>64</v>
      </c>
      <c r="B29" s="50"/>
      <c r="C29" s="64"/>
      <c r="D29" s="64"/>
      <c r="E29" s="64"/>
    </row>
    <row r="30" spans="1:5" x14ac:dyDescent="0.2">
      <c r="A30" s="63" t="s">
        <v>65</v>
      </c>
      <c r="B30" s="50"/>
      <c r="C30" s="64"/>
      <c r="D30" s="64"/>
      <c r="E30" s="64"/>
    </row>
    <row r="31" spans="1:5" x14ac:dyDescent="0.2">
      <c r="A31" s="63" t="s">
        <v>87</v>
      </c>
      <c r="B31" s="50"/>
      <c r="C31" s="64"/>
      <c r="D31" s="64"/>
      <c r="E31" s="64"/>
    </row>
    <row r="32" spans="1:5" x14ac:dyDescent="0.2">
      <c r="A32" s="63" t="s">
        <v>89</v>
      </c>
      <c r="B32" s="50"/>
      <c r="C32" s="64"/>
      <c r="D32" s="64"/>
      <c r="E32" s="64"/>
    </row>
    <row r="33" spans="1:5" x14ac:dyDescent="0.2">
      <c r="A33" s="63" t="s">
        <v>71</v>
      </c>
      <c r="B33" s="50"/>
      <c r="C33" s="64">
        <f>0</f>
        <v>0</v>
      </c>
      <c r="D33" s="64"/>
      <c r="E33" s="64"/>
    </row>
    <row r="34" spans="1:5" x14ac:dyDescent="0.2">
      <c r="A34" s="34" t="s">
        <v>79</v>
      </c>
      <c r="B34" s="50"/>
      <c r="C34" s="65">
        <f>SUM(C29:C33)</f>
        <v>0</v>
      </c>
      <c r="D34" s="65"/>
      <c r="E34" s="65">
        <f>SUM(E29:E33)</f>
        <v>0</v>
      </c>
    </row>
    <row r="35" spans="1:5" x14ac:dyDescent="0.2">
      <c r="A35" s="63" t="s">
        <v>88</v>
      </c>
      <c r="B35" s="50"/>
      <c r="C35" s="64"/>
      <c r="D35" s="64"/>
      <c r="E35" s="65"/>
    </row>
    <row r="36" spans="1:5" x14ac:dyDescent="0.2">
      <c r="A36" s="63" t="s">
        <v>90</v>
      </c>
      <c r="B36" s="50"/>
      <c r="C36" s="64"/>
      <c r="D36" s="64"/>
      <c r="E36" s="64" t="s">
        <v>72</v>
      </c>
    </row>
    <row r="37" spans="1:5" x14ac:dyDescent="0.2">
      <c r="A37" s="63" t="s">
        <v>86</v>
      </c>
      <c r="B37" s="50"/>
      <c r="C37" s="64"/>
      <c r="D37" s="64"/>
      <c r="E37" s="64"/>
    </row>
    <row r="38" spans="1:5" x14ac:dyDescent="0.2">
      <c r="A38" s="41" t="s">
        <v>80</v>
      </c>
      <c r="B38" s="50"/>
      <c r="C38" s="65">
        <f>SUM(C35:C37)</f>
        <v>0</v>
      </c>
      <c r="D38" s="65"/>
      <c r="E38" s="65">
        <f>SUM(E35:E37)</f>
        <v>0</v>
      </c>
    </row>
    <row r="39" spans="1:5" ht="25.5" x14ac:dyDescent="0.2">
      <c r="A39" s="34" t="s">
        <v>66</v>
      </c>
      <c r="B39" s="50"/>
      <c r="C39" s="65">
        <f>C34+C38</f>
        <v>0</v>
      </c>
      <c r="D39" s="65"/>
      <c r="E39" s="65">
        <f>E34+E38</f>
        <v>0</v>
      </c>
    </row>
    <row r="40" spans="1:5" x14ac:dyDescent="0.2">
      <c r="A40" s="39"/>
      <c r="B40" s="50"/>
      <c r="C40" s="39"/>
      <c r="D40" s="39"/>
    </row>
    <row r="41" spans="1:5" x14ac:dyDescent="0.2">
      <c r="A41" s="34" t="s">
        <v>67</v>
      </c>
      <c r="B41" s="34"/>
      <c r="C41" s="65">
        <f>C21</f>
        <v>3516</v>
      </c>
      <c r="D41" s="65"/>
      <c r="E41" s="65">
        <f>E21</f>
        <v>36249</v>
      </c>
    </row>
    <row r="42" spans="1:5" x14ac:dyDescent="0.2">
      <c r="A42" s="63" t="s">
        <v>68</v>
      </c>
      <c r="B42" s="35"/>
      <c r="C42" s="64"/>
      <c r="D42" s="64"/>
      <c r="E42" s="64"/>
    </row>
    <row r="43" spans="1:5" ht="13.5" thickBot="1" x14ac:dyDescent="0.25">
      <c r="A43" s="63" t="s">
        <v>69</v>
      </c>
      <c r="B43" s="35"/>
      <c r="C43" s="69">
        <f>E44</f>
        <v>85736</v>
      </c>
      <c r="D43" s="70"/>
      <c r="E43" s="69">
        <v>49487</v>
      </c>
    </row>
    <row r="44" spans="1:5" ht="13.5" thickBot="1" x14ac:dyDescent="0.25">
      <c r="A44" s="63" t="s">
        <v>70</v>
      </c>
      <c r="B44" s="50">
        <v>4</v>
      </c>
      <c r="C44" s="68">
        <f>SUM(C41:C43)</f>
        <v>89252</v>
      </c>
      <c r="D44" s="71"/>
      <c r="E44" s="67">
        <f>SUM(E41:E43)</f>
        <v>85736</v>
      </c>
    </row>
    <row r="45" spans="1:5" ht="13.5" thickTop="1" x14ac:dyDescent="0.2">
      <c r="E45" s="44"/>
    </row>
    <row r="46" spans="1:5" x14ac:dyDescent="0.2">
      <c r="C46" s="51"/>
      <c r="D46" s="51"/>
    </row>
    <row r="48" spans="1:5" x14ac:dyDescent="0.2">
      <c r="C48" s="52"/>
      <c r="D48" s="52"/>
    </row>
    <row r="49" spans="1:4" x14ac:dyDescent="0.2">
      <c r="A49" s="66" t="s">
        <v>36</v>
      </c>
      <c r="B49" s="61"/>
    </row>
    <row r="50" spans="1:4" ht="19.5" customHeight="1" x14ac:dyDescent="0.2">
      <c r="A50" s="66" t="s">
        <v>96</v>
      </c>
      <c r="B50" s="61"/>
    </row>
    <row r="51" spans="1:4" x14ac:dyDescent="0.2">
      <c r="C51" s="36"/>
      <c r="D51" s="36"/>
    </row>
  </sheetData>
  <mergeCells count="1">
    <mergeCell ref="A2:G3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Баланс</vt:lpstr>
      <vt:lpstr>ОПУ</vt:lpstr>
      <vt:lpstr>Капитал</vt:lpstr>
      <vt:lpstr>ОДДС</vt:lpstr>
      <vt:lpstr>ОПУ!_Hlk35446127</vt:lpstr>
      <vt:lpstr>Баланс!_Hlk523759641</vt:lpstr>
      <vt:lpstr>ОПУ!_Hlk523759728</vt:lpstr>
      <vt:lpstr>ОПУ!_Hlk9584503</vt:lpstr>
      <vt:lpstr>Капитал!Область_печати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Arkhipova</dc:creator>
  <cp:lastModifiedBy>Алашпаева Галина</cp:lastModifiedBy>
  <cp:lastPrinted>2021-11-30T11:02:15Z</cp:lastPrinted>
  <dcterms:created xsi:type="dcterms:W3CDTF">2020-11-17T11:18:59Z</dcterms:created>
  <dcterms:modified xsi:type="dcterms:W3CDTF">2021-12-02T10:05:12Z</dcterms:modified>
</cp:coreProperties>
</file>