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 activeTab="3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I21" i="4" l="1"/>
  <c r="G10" i="4"/>
  <c r="G16" i="4" s="1"/>
  <c r="G19" i="4" s="1"/>
  <c r="G23" i="4"/>
  <c r="C16" i="4"/>
  <c r="G24" i="4" l="1"/>
  <c r="F41" i="3"/>
  <c r="F44" i="3"/>
  <c r="F39" i="3"/>
  <c r="F31" i="3"/>
  <c r="F24" i="3"/>
  <c r="F22" i="3"/>
  <c r="D39" i="3"/>
  <c r="D31" i="3"/>
  <c r="F25" i="2"/>
  <c r="D25" i="2"/>
  <c r="F24" i="1"/>
  <c r="D24" i="1"/>
  <c r="I22" i="4" l="1"/>
  <c r="I8" i="4"/>
  <c r="I9" i="4" s="1"/>
  <c r="I6" i="4"/>
  <c r="I4" i="4"/>
  <c r="D22" i="3"/>
  <c r="D24" i="3" s="1"/>
  <c r="F19" i="1"/>
  <c r="F25" i="1" s="1"/>
  <c r="F13" i="1"/>
  <c r="D19" i="1"/>
  <c r="D13" i="1"/>
  <c r="F9" i="2"/>
  <c r="F12" i="2" s="1"/>
  <c r="F16" i="2" s="1"/>
  <c r="F18" i="2" s="1"/>
  <c r="F26" i="2" s="1"/>
  <c r="D9" i="2"/>
  <c r="D12" i="2" s="1"/>
  <c r="D16" i="2" s="1"/>
  <c r="D18" i="2" s="1"/>
  <c r="D26" i="2" s="1"/>
  <c r="I10" i="4" l="1"/>
  <c r="D41" i="3"/>
  <c r="D44" i="3" s="1"/>
  <c r="D25" i="1"/>
  <c r="I23" i="4"/>
  <c r="E23" i="4"/>
  <c r="E24" i="4" s="1"/>
  <c r="C23" i="4"/>
  <c r="C24" i="4" s="1"/>
  <c r="E9" i="4"/>
  <c r="E10" i="4" s="1"/>
  <c r="E16" i="4" s="1"/>
  <c r="I16" i="4" s="1"/>
  <c r="I19" i="4" s="1"/>
  <c r="C9" i="4"/>
  <c r="I24" i="4" l="1"/>
</calcChain>
</file>

<file path=xl/sharedStrings.xml><?xml version="1.0" encoding="utf-8"?>
<sst xmlns="http://schemas.openxmlformats.org/spreadsheetml/2006/main" count="153" uniqueCount="107">
  <si>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</si>
  <si>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</si>
  <si>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</si>
  <si>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</si>
  <si>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</si>
  <si>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</si>
  <si>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</si>
  <si>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-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</si>
  <si>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</si>
  <si>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</si>
  <si>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</si>
  <si>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</si>
  <si>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</si>
  <si>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</si>
  <si>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</si>
  <si>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</si>
  <si>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</si>
  <si>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</si>
  <si>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Нераспределенная прибыль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</si>
  <si>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</si>
  <si>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</si>
  <si>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</si>
  <si>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</si>
  <si>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</si>
  <si>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</si>
  <si>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</si>
  <si>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</si>
  <si>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</si>
  <si>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</si>
  <si>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</si>
  <si>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</si>
  <si>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</si>
  <si>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Уменьшение операционных обязательств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</si>
  <si>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</si>
  <si>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</si>
  <si>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</si>
  <si>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</si>
  <si>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</si>
  <si>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</si>
  <si>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</si>
  <si>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</si>
  <si>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От имени Руководства ТОО "Сейф-Ломбард":</t>
  </si>
  <si>
    <t>Выпущенные долговые ценные бумаги</t>
  </si>
  <si>
    <t>(не аудировано)</t>
  </si>
  <si>
    <t xml:space="preserve"> прибыли или убытка</t>
  </si>
  <si>
    <t xml:space="preserve">(не аудировано) </t>
  </si>
  <si>
    <t>(Увеличение)/ уменьшение операционных активов</t>
  </si>
  <si>
    <t>Дебиторская задолженность по сделкам «обратное РЕПО»</t>
  </si>
  <si>
    <t>Реализация основных средств и нематериальных активов</t>
  </si>
  <si>
    <t>Поступления от выпущенных долговых ценных бумаг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</si>
  <si>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</si>
  <si>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</si>
  <si>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 xml:space="preserve">Влияние изменений курсов иностранных валют на денежные средства и их эквивалентов                                                                            </t>
  </si>
  <si>
    <t>Курсовые разницы при пересчете в валюту представления</t>
  </si>
  <si>
    <t>Прибыль за период</t>
  </si>
  <si>
    <t>Итого обязательств и собственного капитала</t>
  </si>
  <si>
    <t>Прочая совокупная прибыль</t>
  </si>
  <si>
    <t>Прибыль до налогообложения</t>
  </si>
  <si>
    <t xml:space="preserve"> впоследствии расклассифицированы в состав</t>
  </si>
  <si>
    <t xml:space="preserve">Поступления по прочим доходам </t>
  </si>
  <si>
    <t>Прочие операционные доходы нетто</t>
  </si>
  <si>
    <t>Статьи которые будут или могут быть</t>
  </si>
  <si>
    <t>31 декабря 2022 г.</t>
  </si>
  <si>
    <t>Остаток на 31 декабря 2021 года (аудировано)</t>
  </si>
  <si>
    <t>Дебиторская задолженность по сделкам "обратного РЕПО"</t>
  </si>
  <si>
    <t>Резерв по переводу в валюту представления данных</t>
  </si>
  <si>
    <t>19(а)</t>
  </si>
  <si>
    <t>Еремин Д.Д.</t>
  </si>
  <si>
    <t xml:space="preserve">ТОО «Сейф-Ломбард»
Консолидированный промежуточный сокращенный отчет о финансовом положении 
по состоянию на 31 декабря 2022 года
</t>
  </si>
  <si>
    <t>31 декабря 2021 г.</t>
  </si>
  <si>
    <t>За год, закончившихся</t>
  </si>
  <si>
    <t>Займы банков и финансовых организаций</t>
  </si>
  <si>
    <t>Процентные доходы, рассчитанные с использованием метода эффективной процентной ставки</t>
  </si>
  <si>
    <t>Чистый (убыток)/прибыль от операций с иностранной  валютой</t>
  </si>
  <si>
    <t>Формирование резервов под ожидаемые кредитные убытки по финансовым активам</t>
  </si>
  <si>
    <t>Прибыль/(убыток) от приобретения дочернего предприятия</t>
  </si>
  <si>
    <t>Итого прочий совокупный доход/(убыток) за год</t>
  </si>
  <si>
    <t>Общий совокупный доход за отчетный год</t>
  </si>
  <si>
    <t xml:space="preserve">ТОО «Сейф-Ломбард»
Консолидированный промежуточный сокращенный отчет о прибыли или убытке и прочем совокупном доходе
за год, закончившихся 31 декабря 2022 года
</t>
  </si>
  <si>
    <t xml:space="preserve">ТОО «Сейф-Ломбард»
Консолидированный промежуточный сокращенный отчет о движении денежных средств
за год, закончившихся 31 декабря 2022 года
</t>
  </si>
  <si>
    <t>Чистое (использование)/поступление денежных средств (в)/от операционной деятельности до уплаты подоходного налога</t>
  </si>
  <si>
    <t>(Использование)/поступление денежных средств (в)/от операционной деятельности</t>
  </si>
  <si>
    <t xml:space="preserve">Денежные средства и их эвиваленты, приобретенные вследствие приобретения дочернего предприятия </t>
  </si>
  <si>
    <t>Приобретение дочернего предприятия</t>
  </si>
  <si>
    <t>Дивиденды выплаченные</t>
  </si>
  <si>
    <t>Денежные средства и их эквиваленты на начало года</t>
  </si>
  <si>
    <t>Денежные средства и их эквиваленты на конец года</t>
  </si>
  <si>
    <t>19(б)</t>
  </si>
  <si>
    <t>Чистый убыток от операций с иностранной валютой</t>
  </si>
  <si>
    <t xml:space="preserve">ТОО «Сейф-Ломбард»
Консолидированный промежуточный сокращенный отчет об изменениях в собственном капитале
за год, закончившихся 31 декабря 2022 года
</t>
  </si>
  <si>
    <t>Остаток на 1 января 2021 года (аудировано)</t>
  </si>
  <si>
    <t>Прибыль и общий совокупный доход за год</t>
  </si>
  <si>
    <t>Прибыль за отчетный год</t>
  </si>
  <si>
    <t>Прочий совокупный убыток</t>
  </si>
  <si>
    <t>Итого прочего совокупного убытка</t>
  </si>
  <si>
    <t>Операции с собственниками</t>
  </si>
  <si>
    <t>Увеличение уставного капитала</t>
  </si>
  <si>
    <t>Увеличение уставного капитала, связанное с объединением бизнеса (Примечание (19 (в))</t>
  </si>
  <si>
    <t>Дивиденды выплаченные (Примечание 19 (б))</t>
  </si>
  <si>
    <t>Итого прочего совокупного дохода</t>
  </si>
  <si>
    <t>Итого капитала</t>
  </si>
  <si>
    <t xml:space="preserve">Остаток на 1 января 2022 года  (аудировано)                                               </t>
  </si>
  <si>
    <t>(аудировано)</t>
  </si>
  <si>
    <t>Остаток на 31 декабря 2022 года (не аудировано)</t>
  </si>
  <si>
    <t xml:space="preserve">(аудировано) </t>
  </si>
  <si>
    <t>Итого совокупного дохода за год (аудировано)</t>
  </si>
  <si>
    <t>И.о. Председателя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</si>
</sst>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4" xfId="1" applyNumberFormat="1" applyFont="1" applyBorder="1" applyAlignment="1">
      <alignment horizontal="right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7" fillId="0" borderId="0" xfId="0" applyNumberFormat="1" applyFont="1" applyFill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3" fontId="2" fillId="0" borderId="3" xfId="0" applyNumberFormat="1" applyFont="1" applyBorder="1"/>
    <xf numFmtId="164" fontId="2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/>
    <xf numFmtId="164" fontId="1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Border="1"/>
    <xf numFmtId="3" fontId="2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A19" zoomScaleNormal="100" workbookViewId="0">
      <selection activeCell="B31" sqref="B31"/>
    </sheetView>
  </sheetViews>
  <sheetFormatPr defaultRowHeight="15" x14ac:dyDescent="0.25"/>
  <cols>
    <col min="2" max="2" width="36" style="51" customWidth="1"/>
    <col min="3" max="3" width="9.140625" style="51"/>
    <col min="4" max="4" width="15.85546875" style="51" customWidth="1"/>
    <col min="5" max="5" width="9.140625" style="51"/>
    <col min="6" max="6" width="16" style="51" customWidth="1"/>
  </cols>
  <sheetData>
    <row r="1" spans="2:6" ht="85.5" customHeight="1" x14ac:dyDescent="0.25">
      <c r="B1" s="65" t="s">
        <v>68</v>
      </c>
      <c r="C1" s="65"/>
      <c r="D1" s="65"/>
      <c r="E1" s="65"/>
      <c r="F1" s="65"/>
    </row>
    <row r="2" spans="2:6" ht="25.5" customHeight="1" x14ac:dyDescent="0.25">
      <c r="B2" s="67"/>
      <c r="C2" s="68" t="s">
        <v>0</v>
      </c>
      <c r="D2" s="41" t="s">
        <v>62</v>
      </c>
      <c r="E2" s="68"/>
      <c r="F2" s="41" t="s">
        <v>69</v>
      </c>
    </row>
    <row r="3" spans="2:6" ht="21" customHeight="1" x14ac:dyDescent="0.25">
      <c r="B3" s="67"/>
      <c r="C3" s="68"/>
      <c r="D3" s="41" t="s">
        <v>43</v>
      </c>
      <c r="E3" s="68"/>
      <c r="F3" s="41" t="s">
        <v>102</v>
      </c>
    </row>
    <row r="4" spans="2:6" ht="15" customHeight="1" thickBot="1" x14ac:dyDescent="0.3">
      <c r="B4" s="67"/>
      <c r="C4" s="68"/>
      <c r="D4" s="44" t="s">
        <v>1</v>
      </c>
      <c r="E4" s="68"/>
      <c r="F4" s="44" t="s">
        <v>1</v>
      </c>
    </row>
    <row r="5" spans="2:6" x14ac:dyDescent="0.25">
      <c r="B5" s="43" t="s">
        <v>2</v>
      </c>
      <c r="C5" s="9"/>
      <c r="D5" s="14"/>
      <c r="E5" s="40"/>
      <c r="F5" s="15"/>
    </row>
    <row r="6" spans="2:6" ht="16.5" customHeight="1" x14ac:dyDescent="0.25">
      <c r="B6" s="40" t="s">
        <v>3</v>
      </c>
      <c r="C6" s="9">
        <v>10</v>
      </c>
      <c r="D6" s="26">
        <v>934123</v>
      </c>
      <c r="E6" s="25"/>
      <c r="F6" s="26">
        <v>757667</v>
      </c>
    </row>
    <row r="7" spans="2:6" ht="15.75" customHeight="1" x14ac:dyDescent="0.25">
      <c r="B7" s="40" t="s">
        <v>4</v>
      </c>
      <c r="C7" s="9">
        <v>11</v>
      </c>
      <c r="D7" s="26">
        <v>2669082</v>
      </c>
      <c r="E7" s="25"/>
      <c r="F7" s="26">
        <v>493259</v>
      </c>
    </row>
    <row r="8" spans="2:6" ht="24" customHeight="1" x14ac:dyDescent="0.25">
      <c r="B8" s="40" t="s">
        <v>64</v>
      </c>
      <c r="C8" s="9"/>
      <c r="D8" s="26">
        <v>0</v>
      </c>
      <c r="E8" s="25"/>
      <c r="F8" s="26">
        <v>298147</v>
      </c>
    </row>
    <row r="9" spans="2:6" ht="11.25" customHeight="1" x14ac:dyDescent="0.25">
      <c r="B9" s="40" t="s">
        <v>5</v>
      </c>
      <c r="C9" s="9">
        <v>12</v>
      </c>
      <c r="D9" s="26">
        <v>19031330</v>
      </c>
      <c r="E9" s="25"/>
      <c r="F9" s="26">
        <v>11197159</v>
      </c>
    </row>
    <row r="10" spans="2:6" ht="24.75" customHeight="1" x14ac:dyDescent="0.25">
      <c r="B10" s="40" t="s">
        <v>6</v>
      </c>
      <c r="C10" s="9">
        <v>13</v>
      </c>
      <c r="D10" s="26">
        <v>1784949</v>
      </c>
      <c r="E10" s="25"/>
      <c r="F10" s="26">
        <v>1541565</v>
      </c>
    </row>
    <row r="11" spans="2:6" ht="12.75" customHeight="1" x14ac:dyDescent="0.25">
      <c r="B11" s="40" t="s">
        <v>8</v>
      </c>
      <c r="C11" s="9">
        <v>9</v>
      </c>
      <c r="D11" s="26">
        <v>8792</v>
      </c>
      <c r="E11" s="25"/>
      <c r="F11" s="26">
        <v>16161</v>
      </c>
    </row>
    <row r="12" spans="2:6" ht="12" customHeight="1" thickBot="1" x14ac:dyDescent="0.3">
      <c r="B12" s="40" t="s">
        <v>9</v>
      </c>
      <c r="C12" s="9">
        <v>14</v>
      </c>
      <c r="D12" s="29">
        <v>317588</v>
      </c>
      <c r="E12" s="25"/>
      <c r="F12" s="29">
        <v>177885</v>
      </c>
    </row>
    <row r="13" spans="2:6" ht="16.5" customHeight="1" thickBot="1" x14ac:dyDescent="0.3">
      <c r="B13" s="43" t="s">
        <v>10</v>
      </c>
      <c r="C13" s="41"/>
      <c r="D13" s="31">
        <f>SUM(D6:D12)</f>
        <v>24745864</v>
      </c>
      <c r="E13" s="28"/>
      <c r="F13" s="31">
        <f>SUM(F6:F12)</f>
        <v>14481843</v>
      </c>
    </row>
    <row r="14" spans="2:6" ht="15.75" customHeight="1" thickTop="1" x14ac:dyDescent="0.25">
      <c r="B14" s="43" t="s">
        <v>11</v>
      </c>
      <c r="C14" s="9"/>
      <c r="D14" s="26"/>
      <c r="E14" s="25"/>
      <c r="F14" s="26"/>
    </row>
    <row r="15" spans="2:6" x14ac:dyDescent="0.25">
      <c r="B15" s="40" t="s">
        <v>71</v>
      </c>
      <c r="C15" s="9">
        <v>15</v>
      </c>
      <c r="D15" s="26">
        <v>7036917</v>
      </c>
      <c r="E15" s="25"/>
      <c r="F15" s="26">
        <v>1159675</v>
      </c>
    </row>
    <row r="16" spans="2:6" x14ac:dyDescent="0.25">
      <c r="B16" s="40" t="s">
        <v>42</v>
      </c>
      <c r="C16" s="9">
        <v>16</v>
      </c>
      <c r="D16" s="26">
        <v>889788</v>
      </c>
      <c r="E16" s="25"/>
      <c r="F16" s="26">
        <v>498008</v>
      </c>
    </row>
    <row r="17" spans="2:9" x14ac:dyDescent="0.25">
      <c r="B17" s="40" t="s">
        <v>12</v>
      </c>
      <c r="C17" s="9">
        <v>18</v>
      </c>
      <c r="D17" s="26">
        <v>37801</v>
      </c>
      <c r="E17" s="25"/>
      <c r="F17" s="26">
        <v>16927</v>
      </c>
    </row>
    <row r="18" spans="2:9" ht="15.75" thickBot="1" x14ac:dyDescent="0.3">
      <c r="B18" s="40" t="s">
        <v>13</v>
      </c>
      <c r="C18" s="9">
        <v>17</v>
      </c>
      <c r="D18" s="26">
        <v>465715</v>
      </c>
      <c r="E18" s="25"/>
      <c r="F18" s="26">
        <v>371878</v>
      </c>
    </row>
    <row r="19" spans="2:9" ht="15.75" thickBot="1" x14ac:dyDescent="0.3">
      <c r="B19" s="43" t="s">
        <v>14</v>
      </c>
      <c r="C19" s="9"/>
      <c r="D19" s="32">
        <f>SUM(D15:D18)</f>
        <v>8430221</v>
      </c>
      <c r="E19" s="28"/>
      <c r="F19" s="32">
        <f>SUM(F15:F18)</f>
        <v>2046488</v>
      </c>
    </row>
    <row r="20" spans="2:9" x14ac:dyDescent="0.25">
      <c r="B20" s="43" t="s">
        <v>15</v>
      </c>
      <c r="C20" s="9"/>
      <c r="D20" s="26"/>
      <c r="E20" s="25"/>
      <c r="F20" s="26"/>
    </row>
    <row r="21" spans="2:9" x14ac:dyDescent="0.25">
      <c r="B21" s="40" t="s">
        <v>16</v>
      </c>
      <c r="C21" s="9" t="s">
        <v>66</v>
      </c>
      <c r="D21" s="26">
        <v>2210273</v>
      </c>
      <c r="E21" s="25"/>
      <c r="F21" s="26">
        <v>2210273</v>
      </c>
    </row>
    <row r="22" spans="2:9" x14ac:dyDescent="0.25">
      <c r="B22" s="40" t="s">
        <v>18</v>
      </c>
      <c r="C22" s="9"/>
      <c r="D22" s="47">
        <v>13832257</v>
      </c>
      <c r="E22" s="48"/>
      <c r="F22" s="47">
        <v>10226082</v>
      </c>
    </row>
    <row r="23" spans="2:9" ht="26.25" thickBot="1" x14ac:dyDescent="0.3">
      <c r="B23" s="40" t="s">
        <v>65</v>
      </c>
      <c r="C23" s="9"/>
      <c r="D23" s="29">
        <v>273113</v>
      </c>
      <c r="E23" s="25"/>
      <c r="F23" s="35">
        <v>-1000</v>
      </c>
    </row>
    <row r="24" spans="2:9" ht="15.75" thickBot="1" x14ac:dyDescent="0.3">
      <c r="B24" s="43" t="s">
        <v>19</v>
      </c>
      <c r="C24" s="9"/>
      <c r="D24" s="33">
        <f>SUM(D21:D23)</f>
        <v>16315643</v>
      </c>
      <c r="E24" s="28"/>
      <c r="F24" s="33">
        <f>SUM(F21:F23)</f>
        <v>12435355</v>
      </c>
      <c r="I24" s="2"/>
    </row>
    <row r="25" spans="2:9" ht="26.25" thickBot="1" x14ac:dyDescent="0.3">
      <c r="B25" s="43" t="s">
        <v>55</v>
      </c>
      <c r="C25" s="9"/>
      <c r="D25" s="31">
        <f>D19+D24</f>
        <v>24745864</v>
      </c>
      <c r="E25" s="28"/>
      <c r="F25" s="31">
        <f>F19+F24</f>
        <v>14481843</v>
      </c>
    </row>
    <row r="26" spans="2:9" ht="15.75" thickTop="1" x14ac:dyDescent="0.25">
      <c r="B26" s="6"/>
      <c r="C26" s="1"/>
      <c r="D26" s="3"/>
      <c r="E26" s="3"/>
      <c r="F26" s="3"/>
    </row>
    <row r="27" spans="2:9" ht="15.75" customHeight="1" x14ac:dyDescent="0.25">
      <c r="B27" s="69" t="s">
        <v>41</v>
      </c>
      <c r="C27" s="69"/>
      <c r="D27" s="69"/>
      <c r="E27" s="69"/>
      <c r="F27" s="69"/>
    </row>
    <row r="29" spans="2:9" ht="15.75" thickBot="1" x14ac:dyDescent="0.3">
      <c r="B29" s="4"/>
      <c r="E29" s="53"/>
      <c r="F29" s="53"/>
    </row>
    <row r="30" spans="2:9" ht="12.75" customHeight="1" x14ac:dyDescent="0.25">
      <c r="B30" s="6" t="s">
        <v>67</v>
      </c>
      <c r="E30" s="66" t="s">
        <v>20</v>
      </c>
      <c r="F30" s="66"/>
    </row>
    <row r="31" spans="2:9" ht="16.5" customHeight="1" x14ac:dyDescent="0.25">
      <c r="B31" s="6" t="s">
        <v>106</v>
      </c>
      <c r="E31" s="66" t="s">
        <v>21</v>
      </c>
      <c r="F31" s="66"/>
    </row>
  </sheetData>
  <mergeCells count="7">
    <mergeCell ref="B1:F1"/>
    <mergeCell ref="E30:F30"/>
    <mergeCell ref="E31:F31"/>
    <mergeCell ref="B2:B4"/>
    <mergeCell ref="C2:C4"/>
    <mergeCell ref="E2:E4"/>
    <mergeCell ref="B27:F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topLeftCell="A25" zoomScaleNormal="100" workbookViewId="0">
      <selection activeCell="B32" sqref="B32"/>
    </sheetView>
  </sheetViews>
  <sheetFormatPr defaultRowHeight="15" x14ac:dyDescent="0.25"/>
  <cols>
    <col min="2" max="2" width="29" style="51" customWidth="1"/>
    <col min="3" max="3" width="9.140625" style="51"/>
    <col min="4" max="4" width="17.5703125" style="51" customWidth="1"/>
    <col min="5" max="5" width="6" style="51" customWidth="1"/>
    <col min="6" max="6" width="17.85546875" style="51" customWidth="1"/>
  </cols>
  <sheetData>
    <row r="2" spans="2:10" ht="73.5" customHeight="1" x14ac:dyDescent="0.25">
      <c r="B2" s="70" t="s">
        <v>78</v>
      </c>
      <c r="C2" s="70"/>
      <c r="D2" s="70"/>
      <c r="E2" s="70"/>
      <c r="F2" s="70"/>
    </row>
    <row r="3" spans="2:10" ht="25.5" x14ac:dyDescent="0.25">
      <c r="B3" s="67"/>
      <c r="C3" s="68" t="s">
        <v>0</v>
      </c>
      <c r="D3" s="41" t="s">
        <v>70</v>
      </c>
      <c r="E3" s="68"/>
      <c r="F3" s="41" t="s">
        <v>70</v>
      </c>
    </row>
    <row r="4" spans="2:10" ht="16.5" customHeight="1" x14ac:dyDescent="0.25">
      <c r="B4" s="67"/>
      <c r="C4" s="68"/>
      <c r="D4" s="41" t="s">
        <v>62</v>
      </c>
      <c r="E4" s="68"/>
      <c r="F4" s="41" t="s">
        <v>69</v>
      </c>
    </row>
    <row r="5" spans="2:10" ht="13.5" customHeight="1" x14ac:dyDescent="0.25">
      <c r="B5" s="67"/>
      <c r="C5" s="68"/>
      <c r="D5" s="41" t="s">
        <v>43</v>
      </c>
      <c r="E5" s="68"/>
      <c r="F5" s="41" t="s">
        <v>102</v>
      </c>
    </row>
    <row r="6" spans="2:10" ht="14.25" customHeight="1" thickBot="1" x14ac:dyDescent="0.3">
      <c r="B6" s="67"/>
      <c r="C6" s="68"/>
      <c r="D6" s="44" t="s">
        <v>1</v>
      </c>
      <c r="E6" s="68"/>
      <c r="F6" s="44" t="s">
        <v>1</v>
      </c>
    </row>
    <row r="7" spans="2:10" ht="38.25" customHeight="1" x14ac:dyDescent="0.25">
      <c r="B7" s="40" t="s">
        <v>72</v>
      </c>
      <c r="C7" s="9">
        <v>6</v>
      </c>
      <c r="D7" s="24">
        <v>8878164</v>
      </c>
      <c r="E7" s="25"/>
      <c r="F7" s="26">
        <v>6048074</v>
      </c>
    </row>
    <row r="8" spans="2:10" ht="17.25" customHeight="1" thickBot="1" x14ac:dyDescent="0.3">
      <c r="B8" s="40" t="s">
        <v>22</v>
      </c>
      <c r="C8" s="9">
        <v>6</v>
      </c>
      <c r="D8" s="18">
        <v>-1079399</v>
      </c>
      <c r="E8" s="40"/>
      <c r="F8" s="18">
        <v>-810771</v>
      </c>
    </row>
    <row r="9" spans="2:10" ht="18" customHeight="1" x14ac:dyDescent="0.25">
      <c r="B9" s="43" t="s">
        <v>23</v>
      </c>
      <c r="C9" s="9"/>
      <c r="D9" s="27">
        <f>SUM(D7:D8)</f>
        <v>7798765</v>
      </c>
      <c r="E9" s="28"/>
      <c r="F9" s="27">
        <f>SUM(F7:F8)</f>
        <v>5237303</v>
      </c>
    </row>
    <row r="10" spans="2:10" ht="29.25" customHeight="1" x14ac:dyDescent="0.25">
      <c r="B10" s="40" t="s">
        <v>73</v>
      </c>
      <c r="C10" s="9"/>
      <c r="D10" s="34">
        <v>-809650</v>
      </c>
      <c r="E10" s="40"/>
      <c r="F10" s="17">
        <v>4320</v>
      </c>
    </row>
    <row r="11" spans="2:10" ht="30" customHeight="1" thickBot="1" x14ac:dyDescent="0.3">
      <c r="B11" s="40" t="s">
        <v>60</v>
      </c>
      <c r="C11" s="9">
        <v>7</v>
      </c>
      <c r="D11" s="29">
        <v>499554</v>
      </c>
      <c r="E11" s="40"/>
      <c r="F11" s="29">
        <v>19913</v>
      </c>
    </row>
    <row r="12" spans="2:10" ht="17.25" customHeight="1" x14ac:dyDescent="0.25">
      <c r="B12" s="43" t="s">
        <v>24</v>
      </c>
      <c r="C12" s="9"/>
      <c r="D12" s="27">
        <f>SUM(D9:D11)</f>
        <v>7488669</v>
      </c>
      <c r="E12" s="43"/>
      <c r="F12" s="27">
        <f>SUM(F9:F11)</f>
        <v>5261536</v>
      </c>
    </row>
    <row r="13" spans="2:10" ht="41.25" customHeight="1" x14ac:dyDescent="0.25">
      <c r="B13" s="40" t="s">
        <v>74</v>
      </c>
      <c r="C13" s="9">
        <v>11.12</v>
      </c>
      <c r="D13" s="26">
        <v>19324</v>
      </c>
      <c r="E13" s="40"/>
      <c r="F13" s="34">
        <v>-28711</v>
      </c>
      <c r="J13" s="2"/>
    </row>
    <row r="14" spans="2:10" ht="35.25" customHeight="1" x14ac:dyDescent="0.25">
      <c r="B14" s="40" t="s">
        <v>75</v>
      </c>
      <c r="C14" s="9">
        <v>5.0999999999999996</v>
      </c>
      <c r="D14" s="26">
        <v>656464</v>
      </c>
      <c r="E14" s="40"/>
      <c r="F14" s="34">
        <v>-28012</v>
      </c>
      <c r="J14" s="2"/>
    </row>
    <row r="15" spans="2:10" ht="28.5" customHeight="1" thickBot="1" x14ac:dyDescent="0.3">
      <c r="B15" s="40" t="s">
        <v>25</v>
      </c>
      <c r="C15" s="9">
        <v>8</v>
      </c>
      <c r="D15" s="18">
        <v>-3692878</v>
      </c>
      <c r="E15" s="40"/>
      <c r="F15" s="18">
        <v>-2651592</v>
      </c>
    </row>
    <row r="16" spans="2:10" ht="25.5" customHeight="1" x14ac:dyDescent="0.25">
      <c r="B16" s="43" t="s">
        <v>57</v>
      </c>
      <c r="C16" s="9"/>
      <c r="D16" s="27">
        <f>SUM(D12:D15)</f>
        <v>4471579</v>
      </c>
      <c r="E16" s="43"/>
      <c r="F16" s="27">
        <f>SUM(F12:F15)</f>
        <v>2553221</v>
      </c>
    </row>
    <row r="17" spans="2:6" ht="17.25" customHeight="1" thickBot="1" x14ac:dyDescent="0.3">
      <c r="B17" s="40" t="s">
        <v>26</v>
      </c>
      <c r="C17" s="9">
        <v>9</v>
      </c>
      <c r="D17" s="18">
        <v>-865404</v>
      </c>
      <c r="E17" s="40"/>
      <c r="F17" s="18">
        <v>-554369</v>
      </c>
    </row>
    <row r="18" spans="2:6" ht="21" customHeight="1" thickBot="1" x14ac:dyDescent="0.3">
      <c r="B18" s="43" t="s">
        <v>54</v>
      </c>
      <c r="C18" s="41"/>
      <c r="D18" s="30">
        <f>SUM(D16:D17)</f>
        <v>3606175</v>
      </c>
      <c r="E18" s="43"/>
      <c r="F18" s="30">
        <f>SUM(F16:F17)</f>
        <v>1998852</v>
      </c>
    </row>
    <row r="19" spans="2:6" ht="15.75" thickTop="1" x14ac:dyDescent="0.25">
      <c r="B19" s="7"/>
      <c r="C19" s="68"/>
      <c r="D19" s="71"/>
      <c r="E19" s="73"/>
      <c r="F19" s="71"/>
    </row>
    <row r="20" spans="2:6" x14ac:dyDescent="0.25">
      <c r="B20" s="7" t="s">
        <v>56</v>
      </c>
      <c r="C20" s="68"/>
      <c r="D20" s="72"/>
      <c r="E20" s="73"/>
      <c r="F20" s="72"/>
    </row>
    <row r="21" spans="2:6" ht="23.25" customHeight="1" x14ac:dyDescent="0.25">
      <c r="B21" s="8" t="s">
        <v>61</v>
      </c>
      <c r="C21" s="68"/>
      <c r="D21" s="72"/>
      <c r="E21" s="73"/>
      <c r="F21" s="72"/>
    </row>
    <row r="22" spans="2:6" ht="25.5" x14ac:dyDescent="0.25">
      <c r="B22" s="8" t="s">
        <v>58</v>
      </c>
      <c r="C22" s="68"/>
      <c r="D22" s="72"/>
      <c r="E22" s="73"/>
      <c r="F22" s="72"/>
    </row>
    <row r="23" spans="2:6" x14ac:dyDescent="0.25">
      <c r="B23" s="8" t="s">
        <v>44</v>
      </c>
      <c r="C23" s="68"/>
      <c r="D23" s="72"/>
      <c r="E23" s="73"/>
      <c r="F23" s="72"/>
    </row>
    <row r="24" spans="2:6" ht="12.75" customHeight="1" thickBot="1" x14ac:dyDescent="0.3">
      <c r="B24" s="40" t="s">
        <v>53</v>
      </c>
      <c r="C24" s="41"/>
      <c r="D24" s="29">
        <v>274113</v>
      </c>
      <c r="E24" s="40"/>
      <c r="F24" s="18">
        <v>-1000</v>
      </c>
    </row>
    <row r="25" spans="2:6" ht="23.25" customHeight="1" thickBot="1" x14ac:dyDescent="0.3">
      <c r="B25" s="43" t="s">
        <v>76</v>
      </c>
      <c r="C25" s="41"/>
      <c r="D25" s="29">
        <f>D24</f>
        <v>274113</v>
      </c>
      <c r="E25" s="40"/>
      <c r="F25" s="18">
        <f>F24</f>
        <v>-1000</v>
      </c>
    </row>
    <row r="26" spans="2:6" ht="30.75" customHeight="1" thickBot="1" x14ac:dyDescent="0.3">
      <c r="B26" s="43" t="s">
        <v>77</v>
      </c>
      <c r="C26" s="41"/>
      <c r="D26" s="30">
        <f>D18+D25</f>
        <v>3880288</v>
      </c>
      <c r="E26" s="43"/>
      <c r="F26" s="30">
        <f>F18+F25</f>
        <v>1997852</v>
      </c>
    </row>
    <row r="27" spans="2:6" ht="15.75" thickTop="1" x14ac:dyDescent="0.25"/>
    <row r="28" spans="2:6" ht="19.5" customHeight="1" x14ac:dyDescent="0.25">
      <c r="B28" s="69" t="s">
        <v>41</v>
      </c>
      <c r="C28" s="69"/>
      <c r="D28" s="69"/>
      <c r="E28" s="69"/>
      <c r="F28" s="69"/>
    </row>
    <row r="30" spans="2:6" ht="15.75" thickBot="1" x14ac:dyDescent="0.3">
      <c r="B30" s="4"/>
      <c r="E30" s="53"/>
      <c r="F30" s="53"/>
    </row>
    <row r="31" spans="2:6" ht="12.75" customHeight="1" x14ac:dyDescent="0.25">
      <c r="B31" s="6" t="s">
        <v>67</v>
      </c>
      <c r="E31" s="66" t="s">
        <v>20</v>
      </c>
      <c r="F31" s="66"/>
    </row>
    <row r="32" spans="2:6" ht="15.75" customHeight="1" x14ac:dyDescent="0.25">
      <c r="B32" s="6" t="s">
        <v>106</v>
      </c>
      <c r="E32" s="66" t="s">
        <v>21</v>
      </c>
      <c r="F32" s="66"/>
    </row>
  </sheetData>
  <mergeCells count="15">
    <mergeCell ref="E31:F31"/>
    <mergeCell ref="E32:F32"/>
    <mergeCell ref="B28:F28"/>
    <mergeCell ref="B2:F2"/>
    <mergeCell ref="B3:B6"/>
    <mergeCell ref="C3:C6"/>
    <mergeCell ref="E3:E6"/>
    <mergeCell ref="C19:C20"/>
    <mergeCell ref="D19:D20"/>
    <mergeCell ref="E19:E20"/>
    <mergeCell ref="F19:F20"/>
    <mergeCell ref="C21:C23"/>
    <mergeCell ref="D21:D23"/>
    <mergeCell ref="E21:E23"/>
    <mergeCell ref="F21:F2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opLeftCell="A28" zoomScale="90" zoomScaleNormal="90" workbookViewId="0">
      <selection activeCell="B50" sqref="B50"/>
    </sheetView>
  </sheetViews>
  <sheetFormatPr defaultRowHeight="15" x14ac:dyDescent="0.25"/>
  <cols>
    <col min="2" max="2" width="57.7109375" customWidth="1"/>
    <col min="3" max="3" width="9.140625" style="52"/>
    <col min="4" max="4" width="22.7109375" customWidth="1"/>
    <col min="6" max="6" width="21.85546875" customWidth="1"/>
  </cols>
  <sheetData>
    <row r="2" spans="2:6" ht="81.75" customHeight="1" x14ac:dyDescent="0.25">
      <c r="B2" s="74" t="s">
        <v>79</v>
      </c>
      <c r="C2" s="74"/>
      <c r="D2" s="75"/>
      <c r="E2" s="75"/>
      <c r="F2" s="75"/>
    </row>
    <row r="3" spans="2:6" ht="27.75" customHeight="1" x14ac:dyDescent="0.25">
      <c r="B3" s="73"/>
      <c r="C3" s="68" t="s">
        <v>0</v>
      </c>
      <c r="D3" s="23" t="s">
        <v>70</v>
      </c>
      <c r="E3" s="68"/>
      <c r="F3" s="41" t="s">
        <v>70</v>
      </c>
    </row>
    <row r="4" spans="2:6" ht="17.25" customHeight="1" x14ac:dyDescent="0.25">
      <c r="B4" s="73"/>
      <c r="C4" s="68"/>
      <c r="D4" s="20" t="s">
        <v>62</v>
      </c>
      <c r="E4" s="68"/>
      <c r="F4" s="41" t="s">
        <v>69</v>
      </c>
    </row>
    <row r="5" spans="2:6" ht="15" customHeight="1" x14ac:dyDescent="0.25">
      <c r="B5" s="73"/>
      <c r="C5" s="68"/>
      <c r="D5" s="20" t="s">
        <v>45</v>
      </c>
      <c r="E5" s="68"/>
      <c r="F5" s="20" t="s">
        <v>104</v>
      </c>
    </row>
    <row r="6" spans="2:6" ht="15.75" customHeight="1" thickBot="1" x14ac:dyDescent="0.3">
      <c r="B6" s="73"/>
      <c r="C6" s="68"/>
      <c r="D6" s="22" t="s">
        <v>1</v>
      </c>
      <c r="E6" s="68"/>
      <c r="F6" s="22" t="s">
        <v>1</v>
      </c>
    </row>
    <row r="7" spans="2:6" ht="29.25" customHeight="1" x14ac:dyDescent="0.25">
      <c r="B7" s="13" t="s">
        <v>27</v>
      </c>
      <c r="C7" s="9"/>
      <c r="D7" s="14"/>
      <c r="E7" s="13"/>
      <c r="F7" s="14"/>
    </row>
    <row r="8" spans="2:6" ht="18.75" customHeight="1" x14ac:dyDescent="0.25">
      <c r="B8" s="19" t="s">
        <v>28</v>
      </c>
      <c r="C8" s="9"/>
      <c r="D8" s="26">
        <v>8610413</v>
      </c>
      <c r="E8" s="25"/>
      <c r="F8" s="26">
        <v>6048074</v>
      </c>
    </row>
    <row r="9" spans="2:6" ht="18.75" customHeight="1" x14ac:dyDescent="0.25">
      <c r="B9" s="19" t="s">
        <v>29</v>
      </c>
      <c r="C9" s="9"/>
      <c r="D9" s="34">
        <v>-981499</v>
      </c>
      <c r="E9" s="25"/>
      <c r="F9" s="34">
        <v>-385608</v>
      </c>
    </row>
    <row r="10" spans="2:6" ht="18.75" customHeight="1" x14ac:dyDescent="0.25">
      <c r="B10" s="19" t="s">
        <v>88</v>
      </c>
      <c r="C10" s="9"/>
      <c r="D10" s="34">
        <v>-179667</v>
      </c>
      <c r="E10" s="25"/>
      <c r="F10" s="34">
        <v>-4320</v>
      </c>
    </row>
    <row r="11" spans="2:6" ht="18.75" customHeight="1" x14ac:dyDescent="0.25">
      <c r="B11" s="19" t="s">
        <v>59</v>
      </c>
      <c r="C11" s="9"/>
      <c r="D11" s="26">
        <v>544121</v>
      </c>
      <c r="E11" s="25"/>
      <c r="F11" s="26">
        <v>19913</v>
      </c>
    </row>
    <row r="12" spans="2:6" ht="18.75" customHeight="1" x14ac:dyDescent="0.25">
      <c r="B12" s="19" t="s">
        <v>30</v>
      </c>
      <c r="C12" s="9"/>
      <c r="D12" s="34">
        <v>-3641175</v>
      </c>
      <c r="E12" s="25"/>
      <c r="F12" s="34">
        <v>-2482924</v>
      </c>
    </row>
    <row r="13" spans="2:6" ht="18.75" customHeight="1" x14ac:dyDescent="0.25">
      <c r="B13" s="21"/>
      <c r="C13" s="9"/>
      <c r="D13" s="26"/>
      <c r="E13" s="25"/>
      <c r="F13" s="26"/>
    </row>
    <row r="14" spans="2:6" ht="18.75" customHeight="1" x14ac:dyDescent="0.25">
      <c r="B14" s="21" t="s">
        <v>46</v>
      </c>
      <c r="C14" s="9"/>
      <c r="D14" s="27"/>
      <c r="E14" s="28"/>
      <c r="F14" s="27"/>
    </row>
    <row r="15" spans="2:6" ht="18.75" customHeight="1" x14ac:dyDescent="0.25">
      <c r="B15" s="19" t="s">
        <v>4</v>
      </c>
      <c r="C15" s="9"/>
      <c r="D15" s="34">
        <v>-1907336</v>
      </c>
      <c r="E15" s="25"/>
      <c r="F15" s="34">
        <v>-154825</v>
      </c>
    </row>
    <row r="16" spans="2:6" ht="18.75" customHeight="1" x14ac:dyDescent="0.25">
      <c r="B16" s="19" t="s">
        <v>47</v>
      </c>
      <c r="C16" s="9"/>
      <c r="D16" s="26" t="s">
        <v>7</v>
      </c>
      <c r="E16" s="25"/>
      <c r="F16" s="34">
        <v>-298147</v>
      </c>
    </row>
    <row r="17" spans="2:6" ht="18.75" customHeight="1" x14ac:dyDescent="0.25">
      <c r="B17" s="19" t="s">
        <v>5</v>
      </c>
      <c r="C17" s="9"/>
      <c r="D17" s="34">
        <v>-7777438</v>
      </c>
      <c r="E17" s="25"/>
      <c r="F17" s="34">
        <v>-1908774</v>
      </c>
    </row>
    <row r="18" spans="2:6" ht="17.25" customHeight="1" x14ac:dyDescent="0.25">
      <c r="B18" s="19" t="s">
        <v>31</v>
      </c>
      <c r="C18" s="41"/>
      <c r="D18" s="26">
        <v>346950</v>
      </c>
      <c r="E18" s="25"/>
      <c r="F18" s="26">
        <v>33533</v>
      </c>
    </row>
    <row r="19" spans="2:6" ht="18.75" customHeight="1" x14ac:dyDescent="0.25">
      <c r="B19" s="21"/>
      <c r="C19" s="68"/>
      <c r="D19" s="26"/>
      <c r="E19" s="25"/>
      <c r="F19" s="26"/>
    </row>
    <row r="20" spans="2:6" ht="15.75" customHeight="1" x14ac:dyDescent="0.25">
      <c r="B20" s="21" t="s">
        <v>32</v>
      </c>
      <c r="C20" s="68"/>
      <c r="D20" s="26"/>
      <c r="E20" s="28"/>
      <c r="F20" s="27"/>
    </row>
    <row r="21" spans="2:6" ht="18.75" customHeight="1" thickBot="1" x14ac:dyDescent="0.3">
      <c r="B21" s="19" t="s">
        <v>13</v>
      </c>
      <c r="C21" s="68"/>
      <c r="D21" s="35">
        <v>1749219</v>
      </c>
      <c r="E21" s="36"/>
      <c r="F21" s="35">
        <v>-136787</v>
      </c>
    </row>
    <row r="22" spans="2:6" ht="26.25" customHeight="1" thickBot="1" x14ac:dyDescent="0.3">
      <c r="B22" s="21" t="s">
        <v>80</v>
      </c>
      <c r="C22" s="68"/>
      <c r="D22" s="37">
        <f>SUM(D8:D21)</f>
        <v>-3236412</v>
      </c>
      <c r="E22" s="38"/>
      <c r="F22" s="37">
        <f>SUM(F8:F21)</f>
        <v>730135</v>
      </c>
    </row>
    <row r="23" spans="2:6" ht="18.75" customHeight="1" thickBot="1" x14ac:dyDescent="0.3">
      <c r="B23" s="19" t="s">
        <v>33</v>
      </c>
      <c r="C23" s="68"/>
      <c r="D23" s="35">
        <v>-702000</v>
      </c>
      <c r="E23" s="36"/>
      <c r="F23" s="35">
        <v>-563684</v>
      </c>
    </row>
    <row r="24" spans="2:6" ht="28.5" customHeight="1" thickBot="1" x14ac:dyDescent="0.3">
      <c r="B24" s="21" t="s">
        <v>81</v>
      </c>
      <c r="C24" s="41"/>
      <c r="D24" s="37">
        <f>D22+D23</f>
        <v>-3938412</v>
      </c>
      <c r="E24" s="38"/>
      <c r="F24" s="37">
        <f>F22+F23</f>
        <v>166451</v>
      </c>
    </row>
    <row r="25" spans="2:6" ht="18.75" customHeight="1" x14ac:dyDescent="0.25">
      <c r="B25" s="21"/>
      <c r="C25" s="41"/>
      <c r="D25" s="26"/>
      <c r="E25" s="25"/>
      <c r="F25" s="26"/>
    </row>
    <row r="26" spans="2:6" ht="26.25" customHeight="1" x14ac:dyDescent="0.25">
      <c r="B26" s="21" t="s">
        <v>34</v>
      </c>
      <c r="C26" s="41"/>
      <c r="D26" s="26"/>
      <c r="E26" s="25"/>
      <c r="F26" s="26"/>
    </row>
    <row r="27" spans="2:6" ht="17.25" customHeight="1" x14ac:dyDescent="0.25">
      <c r="B27" s="19" t="s">
        <v>48</v>
      </c>
      <c r="D27" s="26">
        <v>21900</v>
      </c>
      <c r="E27" s="25"/>
      <c r="F27" s="26">
        <v>2012</v>
      </c>
    </row>
    <row r="28" spans="2:6" ht="18.75" customHeight="1" x14ac:dyDescent="0.25">
      <c r="B28" s="19" t="s">
        <v>35</v>
      </c>
      <c r="C28" s="9"/>
      <c r="D28" s="49">
        <v>-347280</v>
      </c>
      <c r="E28" s="50"/>
      <c r="F28" s="49">
        <v>-984976</v>
      </c>
    </row>
    <row r="29" spans="2:6" ht="25.5" customHeight="1" x14ac:dyDescent="0.25">
      <c r="B29" s="40" t="s">
        <v>82</v>
      </c>
      <c r="D29" s="49">
        <v>11404</v>
      </c>
      <c r="E29" s="50"/>
      <c r="F29" s="49">
        <v>8718</v>
      </c>
    </row>
    <row r="30" spans="2:6" ht="21" customHeight="1" thickBot="1" x14ac:dyDescent="0.3">
      <c r="B30" s="40" t="s">
        <v>83</v>
      </c>
      <c r="C30" s="52">
        <v>5</v>
      </c>
      <c r="D30" s="35">
        <v>-291000</v>
      </c>
      <c r="E30" s="36"/>
      <c r="F30" s="35">
        <v>-64800</v>
      </c>
    </row>
    <row r="31" spans="2:6" ht="26.25" customHeight="1" thickBot="1" x14ac:dyDescent="0.3">
      <c r="B31" s="21" t="s">
        <v>36</v>
      </c>
      <c r="D31" s="37">
        <f>SUM(D27:D30)</f>
        <v>-604976</v>
      </c>
      <c r="E31" s="38"/>
      <c r="F31" s="37">
        <f>SUM(F27:F30)</f>
        <v>-1039046</v>
      </c>
    </row>
    <row r="32" spans="2:6" ht="18.75" customHeight="1" x14ac:dyDescent="0.25">
      <c r="B32" s="21"/>
      <c r="D32" s="26"/>
      <c r="E32" s="25"/>
      <c r="F32" s="26"/>
    </row>
    <row r="33" spans="2:7" ht="26.25" customHeight="1" x14ac:dyDescent="0.25">
      <c r="B33" s="21" t="s">
        <v>37</v>
      </c>
      <c r="D33" s="26"/>
      <c r="E33" s="25"/>
      <c r="F33" s="26"/>
    </row>
    <row r="34" spans="2:7" ht="15" customHeight="1" x14ac:dyDescent="0.25">
      <c r="B34" s="19" t="s">
        <v>38</v>
      </c>
      <c r="C34" s="52">
        <v>15</v>
      </c>
      <c r="D34" s="34">
        <v>-3417968</v>
      </c>
      <c r="E34" s="25"/>
      <c r="F34" s="34">
        <v>-6068488</v>
      </c>
    </row>
    <row r="35" spans="2:7" ht="15" customHeight="1" x14ac:dyDescent="0.25">
      <c r="B35" s="19" t="s">
        <v>39</v>
      </c>
      <c r="C35" s="52">
        <v>15</v>
      </c>
      <c r="D35" s="26">
        <v>7551688</v>
      </c>
      <c r="E35" s="25"/>
      <c r="F35" s="26">
        <v>7225095</v>
      </c>
    </row>
    <row r="36" spans="2:7" ht="15" customHeight="1" x14ac:dyDescent="0.25">
      <c r="B36" s="19" t="s">
        <v>49</v>
      </c>
      <c r="D36" s="26">
        <v>374523</v>
      </c>
      <c r="E36" s="25"/>
      <c r="F36" s="26">
        <v>489750</v>
      </c>
    </row>
    <row r="37" spans="2:7" ht="15" customHeight="1" x14ac:dyDescent="0.25">
      <c r="B37" s="19" t="s">
        <v>40</v>
      </c>
      <c r="D37" s="49">
        <v>-19887</v>
      </c>
      <c r="E37" s="50"/>
      <c r="F37" s="49">
        <v>-14881</v>
      </c>
    </row>
    <row r="38" spans="2:7" ht="15" customHeight="1" thickBot="1" x14ac:dyDescent="0.3">
      <c r="B38" s="40" t="s">
        <v>84</v>
      </c>
      <c r="C38" s="52" t="s">
        <v>87</v>
      </c>
      <c r="D38" s="35">
        <v>0</v>
      </c>
      <c r="E38" s="36"/>
      <c r="F38" s="35">
        <v>-434343</v>
      </c>
    </row>
    <row r="39" spans="2:7" ht="18.75" customHeight="1" thickBot="1" x14ac:dyDescent="0.3">
      <c r="B39" s="21" t="s">
        <v>50</v>
      </c>
      <c r="D39" s="32">
        <f>SUM(D34:D38)</f>
        <v>4488356</v>
      </c>
      <c r="E39" s="25"/>
      <c r="F39" s="32">
        <f>SUM(F34:F38)</f>
        <v>1197133</v>
      </c>
    </row>
    <row r="40" spans="2:7" ht="18.75" customHeight="1" x14ac:dyDescent="0.25">
      <c r="B40" s="21"/>
      <c r="D40" s="27"/>
      <c r="E40" s="25"/>
      <c r="F40" s="27"/>
    </row>
    <row r="41" spans="2:7" x14ac:dyDescent="0.25">
      <c r="B41" s="21" t="s">
        <v>51</v>
      </c>
      <c r="D41" s="39">
        <f>D39+D31+D24</f>
        <v>-55032</v>
      </c>
      <c r="E41" s="28"/>
      <c r="F41" s="39">
        <f>F39+F31+F24</f>
        <v>324538</v>
      </c>
    </row>
    <row r="42" spans="2:7" ht="26.25" customHeight="1" x14ac:dyDescent="0.25">
      <c r="B42" s="19" t="s">
        <v>52</v>
      </c>
      <c r="D42" s="34">
        <v>231488</v>
      </c>
      <c r="E42" s="28"/>
      <c r="F42" s="34">
        <v>1042</v>
      </c>
    </row>
    <row r="43" spans="2:7" ht="15.75" thickBot="1" x14ac:dyDescent="0.3">
      <c r="B43" s="19" t="s">
        <v>85</v>
      </c>
      <c r="C43" s="52">
        <v>10</v>
      </c>
      <c r="D43" s="29">
        <v>757667</v>
      </c>
      <c r="E43" s="25"/>
      <c r="F43" s="29">
        <v>432087</v>
      </c>
    </row>
    <row r="44" spans="2:7" ht="15.75" thickBot="1" x14ac:dyDescent="0.3">
      <c r="B44" s="21" t="s">
        <v>86</v>
      </c>
      <c r="C44" s="52">
        <v>10</v>
      </c>
      <c r="D44" s="31">
        <f>SUM(D41:D43)</f>
        <v>934123</v>
      </c>
      <c r="E44" s="28"/>
      <c r="F44" s="31">
        <f>SUM(F41:F43)</f>
        <v>757667</v>
      </c>
    </row>
    <row r="45" spans="2:7" ht="15.75" thickTop="1" x14ac:dyDescent="0.25"/>
    <row r="46" spans="2:7" ht="19.5" customHeight="1" x14ac:dyDescent="0.25">
      <c r="B46" s="69" t="s">
        <v>41</v>
      </c>
      <c r="C46" s="69"/>
      <c r="D46" s="69"/>
      <c r="E46" s="69"/>
      <c r="F46" s="69"/>
      <c r="G46" s="69"/>
    </row>
    <row r="48" spans="2:7" ht="15.75" thickBot="1" x14ac:dyDescent="0.3">
      <c r="B48" s="4"/>
      <c r="E48" s="5"/>
      <c r="F48" s="5"/>
    </row>
    <row r="49" spans="2:6" ht="17.25" customHeight="1" x14ac:dyDescent="0.25">
      <c r="B49" s="6" t="s">
        <v>67</v>
      </c>
      <c r="E49" s="76" t="s">
        <v>20</v>
      </c>
      <c r="F49" s="76"/>
    </row>
    <row r="50" spans="2:6" ht="16.5" customHeight="1" x14ac:dyDescent="0.25">
      <c r="B50" s="6" t="s">
        <v>106</v>
      </c>
      <c r="E50" s="66" t="s">
        <v>21</v>
      </c>
      <c r="F50" s="66"/>
    </row>
  </sheetData>
  <mergeCells count="9">
    <mergeCell ref="E50:F50"/>
    <mergeCell ref="B46:G46"/>
    <mergeCell ref="B2:F2"/>
    <mergeCell ref="B3:B6"/>
    <mergeCell ref="E3:E6"/>
    <mergeCell ref="E49:F49"/>
    <mergeCell ref="C3:C6"/>
    <mergeCell ref="C19:C20"/>
    <mergeCell ref="C21:C2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topLeftCell="A16" workbookViewId="0">
      <selection activeCell="C39" sqref="C39"/>
    </sheetView>
  </sheetViews>
  <sheetFormatPr defaultRowHeight="15" x14ac:dyDescent="0.25"/>
  <cols>
    <col min="2" max="2" width="29.28515625" style="51" customWidth="1"/>
    <col min="3" max="3" width="9.140625" style="51" customWidth="1"/>
    <col min="4" max="4" width="1.7109375" style="51" customWidth="1"/>
    <col min="5" max="5" width="14.42578125" style="51" customWidth="1"/>
    <col min="6" max="6" width="1.85546875" style="51" customWidth="1"/>
    <col min="7" max="7" width="16.140625" style="51" customWidth="1"/>
    <col min="8" max="8" width="2.140625" style="51" customWidth="1"/>
    <col min="9" max="9" width="18.28515625" style="51" customWidth="1"/>
  </cols>
  <sheetData>
    <row r="2" spans="2:15" ht="82.5" customHeight="1" x14ac:dyDescent="0.25">
      <c r="B2" s="70" t="s">
        <v>89</v>
      </c>
      <c r="C2" s="70"/>
      <c r="D2" s="70"/>
      <c r="E2" s="70"/>
      <c r="F2" s="70"/>
      <c r="G2" s="70"/>
      <c r="H2" s="70"/>
      <c r="I2" s="70"/>
    </row>
    <row r="3" spans="2:15" ht="38.25" customHeight="1" thickBot="1" x14ac:dyDescent="0.3">
      <c r="B3" s="43" t="s">
        <v>1</v>
      </c>
      <c r="C3" s="41" t="s">
        <v>16</v>
      </c>
      <c r="D3" s="41"/>
      <c r="E3" s="44" t="s">
        <v>17</v>
      </c>
      <c r="F3" s="41"/>
      <c r="G3" s="43" t="s">
        <v>18</v>
      </c>
      <c r="H3" s="41"/>
      <c r="I3" s="41" t="s">
        <v>100</v>
      </c>
    </row>
    <row r="4" spans="2:15" ht="25.5" x14ac:dyDescent="0.25">
      <c r="B4" s="43" t="s">
        <v>90</v>
      </c>
      <c r="C4" s="45">
        <v>40000</v>
      </c>
      <c r="D4" s="46"/>
      <c r="E4" s="54">
        <v>0</v>
      </c>
      <c r="F4" s="46"/>
      <c r="G4" s="45">
        <v>6122880</v>
      </c>
      <c r="H4" s="46"/>
      <c r="I4" s="45">
        <f>SUM(C4:E4)</f>
        <v>40000</v>
      </c>
    </row>
    <row r="5" spans="2:15" ht="25.5" x14ac:dyDescent="0.25">
      <c r="B5" s="43" t="s">
        <v>91</v>
      </c>
      <c r="C5" s="10"/>
      <c r="D5" s="12"/>
      <c r="E5" s="10"/>
      <c r="F5" s="12"/>
      <c r="G5" s="10"/>
      <c r="H5" s="12"/>
      <c r="I5" s="10"/>
    </row>
    <row r="6" spans="2:15" x14ac:dyDescent="0.25">
      <c r="B6" s="40" t="s">
        <v>92</v>
      </c>
      <c r="C6" s="54">
        <v>0</v>
      </c>
      <c r="D6" s="12"/>
      <c r="E6" s="54">
        <v>0</v>
      </c>
      <c r="F6" s="12"/>
      <c r="G6" s="10">
        <v>1998852</v>
      </c>
      <c r="H6" s="12"/>
      <c r="I6" s="10">
        <f>SUM(C6:H6)</f>
        <v>1998852</v>
      </c>
    </row>
    <row r="7" spans="2:15" x14ac:dyDescent="0.25">
      <c r="B7" s="43" t="s">
        <v>93</v>
      </c>
      <c r="C7" s="54"/>
      <c r="D7" s="12"/>
      <c r="E7" s="54"/>
      <c r="F7" s="12"/>
      <c r="G7" s="10"/>
      <c r="H7" s="12"/>
      <c r="I7" s="10"/>
    </row>
    <row r="8" spans="2:15" ht="26.25" thickBot="1" x14ac:dyDescent="0.3">
      <c r="B8" s="40" t="s">
        <v>53</v>
      </c>
      <c r="C8" s="55">
        <v>0</v>
      </c>
      <c r="E8" s="17">
        <v>-1000</v>
      </c>
      <c r="G8" s="55">
        <v>0</v>
      </c>
      <c r="I8" s="17">
        <f>SUM(C8:H8)</f>
        <v>-1000</v>
      </c>
    </row>
    <row r="9" spans="2:15" ht="26.25" thickBot="1" x14ac:dyDescent="0.3">
      <c r="B9" s="43" t="s">
        <v>94</v>
      </c>
      <c r="C9" s="55">
        <f>SUM(C6:C8)</f>
        <v>0</v>
      </c>
      <c r="D9" s="56"/>
      <c r="E9" s="16">
        <f>SUM(E6:E8)</f>
        <v>-1000</v>
      </c>
      <c r="F9" s="56"/>
      <c r="G9" s="55">
        <v>0</v>
      </c>
      <c r="H9" s="56"/>
      <c r="I9" s="16">
        <f>I8</f>
        <v>-1000</v>
      </c>
    </row>
    <row r="10" spans="2:15" ht="26.25" thickBot="1" x14ac:dyDescent="0.3">
      <c r="B10" s="43" t="s">
        <v>105</v>
      </c>
      <c r="C10" s="55">
        <v>0</v>
      </c>
      <c r="D10" s="56"/>
      <c r="E10" s="16">
        <f>E4+E9</f>
        <v>-1000</v>
      </c>
      <c r="F10" s="56"/>
      <c r="G10" s="45">
        <f>G6</f>
        <v>1998852</v>
      </c>
      <c r="H10" s="56"/>
      <c r="I10" s="45">
        <f>I6+I9</f>
        <v>1997852</v>
      </c>
    </row>
    <row r="11" spans="2:15" x14ac:dyDescent="0.25">
      <c r="B11" s="43"/>
      <c r="C11" s="45"/>
      <c r="E11" s="45"/>
      <c r="G11" s="45"/>
      <c r="I11" s="45"/>
    </row>
    <row r="12" spans="2:15" x14ac:dyDescent="0.25">
      <c r="B12" s="43" t="s">
        <v>95</v>
      </c>
    </row>
    <row r="13" spans="2:15" x14ac:dyDescent="0.25">
      <c r="B13" s="51" t="s">
        <v>96</v>
      </c>
      <c r="C13" s="56">
        <v>10000</v>
      </c>
      <c r="D13" s="56"/>
      <c r="E13" s="54">
        <v>0</v>
      </c>
      <c r="F13" s="56"/>
      <c r="G13" s="59">
        <v>-10000</v>
      </c>
      <c r="H13" s="56"/>
      <c r="I13" s="54">
        <v>0</v>
      </c>
    </row>
    <row r="14" spans="2:15" ht="39" x14ac:dyDescent="0.25">
      <c r="B14" s="3" t="s">
        <v>97</v>
      </c>
      <c r="C14" s="56">
        <v>2160273</v>
      </c>
      <c r="D14" s="56"/>
      <c r="E14" s="54">
        <v>0</v>
      </c>
      <c r="F14" s="56"/>
      <c r="G14" s="56">
        <v>2548693</v>
      </c>
      <c r="H14" s="56"/>
      <c r="I14" s="56">
        <v>4708966</v>
      </c>
    </row>
    <row r="15" spans="2:15" ht="27" thickBot="1" x14ac:dyDescent="0.3">
      <c r="B15" s="3" t="s">
        <v>98</v>
      </c>
      <c r="C15" s="55">
        <v>0</v>
      </c>
      <c r="D15" s="56"/>
      <c r="E15" s="55">
        <v>0</v>
      </c>
      <c r="F15" s="56"/>
      <c r="G15" s="60">
        <v>-434343</v>
      </c>
      <c r="H15" s="56"/>
      <c r="I15" s="60">
        <v>-434343</v>
      </c>
    </row>
    <row r="16" spans="2:15" ht="26.25" thickBot="1" x14ac:dyDescent="0.3">
      <c r="B16" s="43" t="s">
        <v>63</v>
      </c>
      <c r="C16" s="57">
        <f>C4+C13+C14</f>
        <v>2210273</v>
      </c>
      <c r="D16" s="56"/>
      <c r="E16" s="64">
        <f>E10</f>
        <v>-1000</v>
      </c>
      <c r="F16" s="56"/>
      <c r="G16" s="57">
        <f>G4+G10+G13+G14+G15</f>
        <v>10226082</v>
      </c>
      <c r="H16" s="56"/>
      <c r="I16" s="57">
        <f>C16+E16+G16</f>
        <v>12435355</v>
      </c>
      <c r="O16" s="59"/>
    </row>
    <row r="17" spans="2:15" x14ac:dyDescent="0.25">
      <c r="B17" s="43"/>
      <c r="C17" s="61"/>
      <c r="D17" s="56"/>
      <c r="E17" s="58"/>
      <c r="F17" s="56"/>
      <c r="G17" s="61"/>
      <c r="H17" s="56"/>
      <c r="I17" s="61"/>
      <c r="O17" s="59"/>
    </row>
    <row r="18" spans="2:15" ht="37.5" customHeight="1" thickBot="1" x14ac:dyDescent="0.3">
      <c r="B18" s="43" t="s">
        <v>1</v>
      </c>
      <c r="C18" s="41" t="s">
        <v>16</v>
      </c>
      <c r="D18" s="41"/>
      <c r="E18" s="41" t="s">
        <v>17</v>
      </c>
      <c r="F18" s="41"/>
      <c r="G18" s="43" t="s">
        <v>18</v>
      </c>
      <c r="H18" s="41"/>
      <c r="I18" s="41" t="s">
        <v>100</v>
      </c>
    </row>
    <row r="19" spans="2:15" ht="25.5" x14ac:dyDescent="0.25">
      <c r="B19" s="43" t="s">
        <v>101</v>
      </c>
      <c r="C19" s="45">
        <v>2210273</v>
      </c>
      <c r="D19" s="46"/>
      <c r="E19" s="16">
        <v>-1000</v>
      </c>
      <c r="F19" s="46"/>
      <c r="G19" s="45">
        <f>G16</f>
        <v>10226082</v>
      </c>
      <c r="H19" s="46"/>
      <c r="I19" s="45">
        <f>I16</f>
        <v>12435355</v>
      </c>
    </row>
    <row r="20" spans="2:15" ht="25.5" x14ac:dyDescent="0.25">
      <c r="B20" s="43" t="s">
        <v>91</v>
      </c>
      <c r="C20" s="10"/>
      <c r="D20" s="12"/>
      <c r="E20" s="10"/>
      <c r="F20" s="12"/>
      <c r="G20" s="10"/>
      <c r="H20" s="12"/>
      <c r="I20" s="12"/>
    </row>
    <row r="21" spans="2:15" x14ac:dyDescent="0.25">
      <c r="B21" s="40" t="s">
        <v>92</v>
      </c>
      <c r="C21" s="54">
        <v>0</v>
      </c>
      <c r="D21" s="12"/>
      <c r="E21" s="54">
        <v>0</v>
      </c>
      <c r="F21" s="12"/>
      <c r="G21" s="10">
        <v>3606175</v>
      </c>
      <c r="H21" s="12"/>
      <c r="I21" s="10">
        <f>G21</f>
        <v>3606175</v>
      </c>
    </row>
    <row r="22" spans="2:15" ht="26.25" thickBot="1" x14ac:dyDescent="0.3">
      <c r="B22" s="40" t="s">
        <v>53</v>
      </c>
      <c r="C22" s="55">
        <v>0</v>
      </c>
      <c r="D22" s="12"/>
      <c r="E22" s="11">
        <v>274113</v>
      </c>
      <c r="F22" s="12"/>
      <c r="G22" s="55">
        <v>0</v>
      </c>
      <c r="H22" s="12"/>
      <c r="I22" s="17">
        <f>SUM(C22:E22)</f>
        <v>274113</v>
      </c>
    </row>
    <row r="23" spans="2:15" ht="15.75" thickBot="1" x14ac:dyDescent="0.3">
      <c r="B23" s="43" t="s">
        <v>99</v>
      </c>
      <c r="C23" s="54">
        <f>SUM(C21:C22)</f>
        <v>0</v>
      </c>
      <c r="D23" s="46"/>
      <c r="E23" s="45">
        <f>SUM(E21:E22)</f>
        <v>274113</v>
      </c>
      <c r="F23" s="46"/>
      <c r="G23" s="45">
        <f>SUM(G21:G22)</f>
        <v>3606175</v>
      </c>
      <c r="H23" s="46"/>
      <c r="I23" s="45">
        <f>SUM(I21:I22)</f>
        <v>3880288</v>
      </c>
    </row>
    <row r="24" spans="2:15" ht="26.25" thickBot="1" x14ac:dyDescent="0.3">
      <c r="B24" s="43" t="s">
        <v>103</v>
      </c>
      <c r="C24" s="62">
        <f>C19+C23</f>
        <v>2210273</v>
      </c>
      <c r="D24" s="12"/>
      <c r="E24" s="62">
        <f>E19+E23</f>
        <v>273113</v>
      </c>
      <c r="F24" s="12"/>
      <c r="G24" s="63">
        <f>G19+G23</f>
        <v>13832257</v>
      </c>
      <c r="H24" s="12"/>
      <c r="I24" s="62">
        <f>I19+I23</f>
        <v>16315643</v>
      </c>
    </row>
    <row r="25" spans="2:15" ht="15.75" thickTop="1" x14ac:dyDescent="0.25">
      <c r="B25" s="43"/>
    </row>
    <row r="27" spans="2:15" x14ac:dyDescent="0.25">
      <c r="C27" s="42"/>
      <c r="D27" s="42"/>
      <c r="E27" s="42"/>
      <c r="F27" s="42"/>
      <c r="G27" s="42"/>
      <c r="H27" s="42"/>
      <c r="I27" s="42"/>
    </row>
    <row r="28" spans="2:15" ht="15.75" customHeight="1" x14ac:dyDescent="0.25">
      <c r="B28" s="69" t="s">
        <v>41</v>
      </c>
      <c r="C28" s="69"/>
      <c r="D28" s="69"/>
      <c r="E28" s="69"/>
      <c r="F28" s="69"/>
      <c r="G28" s="69"/>
      <c r="H28" s="69"/>
      <c r="I28" s="69"/>
    </row>
    <row r="29" spans="2:15" x14ac:dyDescent="0.25">
      <c r="I29" s="42"/>
    </row>
    <row r="30" spans="2:15" ht="15.75" thickBot="1" x14ac:dyDescent="0.3">
      <c r="B30" s="4"/>
      <c r="C30" s="6"/>
      <c r="D30" s="6"/>
      <c r="F30" s="6"/>
      <c r="G30" s="6"/>
      <c r="H30" s="6"/>
      <c r="I30" s="4"/>
    </row>
    <row r="31" spans="2:15" ht="12.75" customHeight="1" x14ac:dyDescent="0.25">
      <c r="B31" s="6" t="s">
        <v>67</v>
      </c>
      <c r="C31" s="6"/>
      <c r="D31" s="6"/>
      <c r="F31" s="6"/>
      <c r="G31" s="6"/>
      <c r="H31" s="6"/>
      <c r="I31" s="42" t="s">
        <v>20</v>
      </c>
      <c r="J31" s="42"/>
    </row>
    <row r="32" spans="2:15" ht="15" customHeight="1" x14ac:dyDescent="0.25">
      <c r="B32" s="6" t="s">
        <v>106</v>
      </c>
      <c r="I32" s="42" t="s">
        <v>21</v>
      </c>
      <c r="J32" s="42"/>
    </row>
  </sheetData>
  <mergeCells count="2">
    <mergeCell ref="B2:I2"/>
    <mergeCell ref="B28:I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2023-05-30T04:15:08Z</dcterms:modified>
</cp:coreProperties>
</file>