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zhanat.dzhumagulova\Desktop\Работа\1. Repotrs RF\3. KASE\ФО 1 кв 2024\"/>
    </mc:Choice>
  </mc:AlternateContent>
  <xr:revisionPtr revIDLastSave="0" documentId="13_ncr:1_{6E6C204A-9E04-4C5F-9485-B2AC62F488DE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Ф1" sheetId="2" r:id="rId1"/>
    <sheet name="Ф2" sheetId="3" r:id="rId2"/>
    <sheet name="Ф3" sheetId="4" r:id="rId3"/>
    <sheet name="Ф4" sheetId="5" r:id="rId4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2" l="1"/>
  <c r="D26" i="2"/>
  <c r="D18" i="5"/>
  <c r="E18" i="5"/>
  <c r="E12" i="5"/>
  <c r="C16" i="4"/>
  <c r="C17" i="4"/>
  <c r="C21" i="4"/>
  <c r="C37" i="4"/>
  <c r="C32" i="4"/>
  <c r="C40" i="4"/>
  <c r="C13" i="4"/>
  <c r="D41" i="4"/>
  <c r="D39" i="4"/>
  <c r="D37" i="4"/>
  <c r="D32" i="4"/>
  <c r="D18" i="4"/>
  <c r="D26" i="4" s="1"/>
  <c r="D28" i="4" s="1"/>
  <c r="D20" i="3"/>
  <c r="D10" i="2"/>
  <c r="C18" i="4" l="1"/>
  <c r="C13" i="2"/>
  <c r="C26" i="4" l="1"/>
  <c r="C28" i="4" s="1"/>
  <c r="C39" i="4" s="1"/>
  <c r="E6" i="5"/>
  <c r="C25" i="2" l="1"/>
  <c r="C21" i="2"/>
  <c r="C26" i="2" l="1"/>
  <c r="A7" i="4"/>
  <c r="C11" i="3" l="1"/>
  <c r="C13" i="3" s="1"/>
  <c r="D13" i="2" l="1"/>
  <c r="C9" i="3" l="1"/>
  <c r="D9" i="3"/>
  <c r="C15" i="3" l="1"/>
  <c r="C20" i="3" s="1"/>
  <c r="D16" i="5"/>
  <c r="D10" i="5"/>
  <c r="D12" i="5" s="1"/>
  <c r="C18" i="5"/>
  <c r="E14" i="5"/>
  <c r="E7" i="5"/>
  <c r="E13" i="5"/>
  <c r="C12" i="5"/>
  <c r="E11" i="5"/>
  <c r="E9" i="5"/>
  <c r="E8" i="5"/>
  <c r="C41" i="4"/>
  <c r="D11" i="3"/>
  <c r="D25" i="2"/>
  <c r="D21" i="2"/>
  <c r="E10" i="5" l="1"/>
  <c r="D13" i="3"/>
  <c r="D15" i="3" s="1"/>
  <c r="D22" i="3" l="1"/>
  <c r="D24" i="3" s="1"/>
  <c r="C22" i="3"/>
  <c r="C24" i="3" s="1"/>
  <c r="E16" i="5"/>
</calcChain>
</file>

<file path=xl/sharedStrings.xml><?xml version="1.0" encoding="utf-8"?>
<sst xmlns="http://schemas.openxmlformats.org/spreadsheetml/2006/main" count="129" uniqueCount="95">
  <si>
    <t>Денежные средства и их эквиваленты</t>
  </si>
  <si>
    <t xml:space="preserve">Займы выданные </t>
  </si>
  <si>
    <t>Прочая дебиторская задолженность</t>
  </si>
  <si>
    <t>Основные средства</t>
  </si>
  <si>
    <t>Прочие активы</t>
  </si>
  <si>
    <t>Отложенный налоговый актив</t>
  </si>
  <si>
    <t>Займы полученные</t>
  </si>
  <si>
    <t>Корпоративный подоходный налог к уплате</t>
  </si>
  <si>
    <t>Финансовые обязательства по аренде</t>
  </si>
  <si>
    <t>Кредиторская задолженность</t>
  </si>
  <si>
    <t>Налоги и прочие обязательные платежи в бюджет</t>
  </si>
  <si>
    <t>Прочие обязательства</t>
  </si>
  <si>
    <t>Итого обязательства:</t>
  </si>
  <si>
    <t>Уставный капитал</t>
  </si>
  <si>
    <t>Накопленный убыток</t>
  </si>
  <si>
    <t>Итого капитал:</t>
  </si>
  <si>
    <t>Процентные доходы</t>
  </si>
  <si>
    <t>Процентные расходы</t>
  </si>
  <si>
    <t>Чистый процентный доход</t>
  </si>
  <si>
    <t>Общие и административные расходы</t>
  </si>
  <si>
    <t>Доходы, за вычетом расходов, по курсовой разнице, нетто</t>
  </si>
  <si>
    <t>Прочие доходы</t>
  </si>
  <si>
    <t>Прочие расходы</t>
  </si>
  <si>
    <t>Прибыль / (убыток) до налогообложения</t>
  </si>
  <si>
    <t>Прибыль / (убыток) за отчетный период</t>
  </si>
  <si>
    <t>Прочий совокупный доход за отчетный период</t>
  </si>
  <si>
    <t>Итого совокупный доход / (убыток) за отчетный период, за вычетом налога на прибыль</t>
  </si>
  <si>
    <t>Денежные потоки от операционной деятельности</t>
  </si>
  <si>
    <t>Общие и административные расходы уплаченные</t>
  </si>
  <si>
    <t>Прочие доходы, полученные</t>
  </si>
  <si>
    <t>Прочие расходы, уплаченные</t>
  </si>
  <si>
    <t>Денежные потоки от операционной деятельности до изменений в операционных активах и обязательствах</t>
  </si>
  <si>
    <t>Чистое уменьшение / (увеличение) в операционных активах</t>
  </si>
  <si>
    <t>Выданные займы</t>
  </si>
  <si>
    <t>Чистые денежные потоки, израсходованные на деятельность, до налога на прибыль</t>
  </si>
  <si>
    <t>Денежные потоки от инвестиционной деятельности</t>
  </si>
  <si>
    <t>Приобретение основных средств</t>
  </si>
  <si>
    <t>Денежные потоки от финансовой деятельности</t>
  </si>
  <si>
    <t>Полученные займы</t>
  </si>
  <si>
    <t>Погашение займов</t>
  </si>
  <si>
    <t>Взнос в уставный капитал</t>
  </si>
  <si>
    <t>Влияние обменных курсов на денежные средства и их эквиваленты</t>
  </si>
  <si>
    <t>Чистое увеличение денежных средств и их эквивалентов</t>
  </si>
  <si>
    <t>Денежные средства и их эквиваленты на начало отчетного года</t>
  </si>
  <si>
    <t>Денежные средства и их эквиваленты на конец отчетного года</t>
  </si>
  <si>
    <t>Итого</t>
  </si>
  <si>
    <t>Прочий совокупный доход</t>
  </si>
  <si>
    <t>Итого совокупный доход за период</t>
  </si>
  <si>
    <t>Генеральный директор</t>
  </si>
  <si>
    <t>Главный бухгалтер</t>
  </si>
  <si>
    <t>В тысячах тенге</t>
  </si>
  <si>
    <t>АКТИВЫ</t>
  </si>
  <si>
    <t>ИТОГО АКТИВЫ</t>
  </si>
  <si>
    <t>ТОО «МФО «Rangeld finance»</t>
  </si>
  <si>
    <t>Примечания</t>
  </si>
  <si>
    <t>ОБЯЗАТЕЛЬСТВА</t>
  </si>
  <si>
    <t>КАПИТАЛ</t>
  </si>
  <si>
    <t>Нераспределенная прибыль / (накопленный убыток)</t>
  </si>
  <si>
    <t>ИТОГО КАПИТАЛ  И ОБЯЗАТЕЛЬСТВА:</t>
  </si>
  <si>
    <t>ПРОМЕЖУТОЧНЫЙ СОКРАЩЕННЫЙ ОТЧЕТ О СОВОКУПНОМ ДОХОДЕ</t>
  </si>
  <si>
    <t xml:space="preserve">ПРОМЕЖУТОЧНЫЙ СОКРАЩЕННЫЙ ОТЧЕТ О ФИНАНСОВОМ ПОЛОЖЕНИИ </t>
  </si>
  <si>
    <t xml:space="preserve">Процентные расходы </t>
  </si>
  <si>
    <t>Расходы по ожидаемым кредитным убыткам</t>
  </si>
  <si>
    <t>Чистый процентный доход после расходов по ожидаемым кредитным убыткам</t>
  </si>
  <si>
    <t>(Расходы)/ экономия по налогу на прибыль</t>
  </si>
  <si>
    <t>ПРОМЕЖУТОЧНЫЙ СОКРАЩЕННЫЙ ОТЧЕТ  О ДВИЖЕНИИ ДЕНЕЖНЫХ СРЕДСТВ</t>
  </si>
  <si>
    <t>Доходы по вознаграждениям полученные</t>
  </si>
  <si>
    <t>Расходы по вознаграждениям выплаченные</t>
  </si>
  <si>
    <t>Чистое увеличение / (уменьшение) операционных обязательств</t>
  </si>
  <si>
    <t>Уплаченный корпоративный подоходный налог</t>
  </si>
  <si>
    <t xml:space="preserve">Чистое расходование денежных средств на операционную деятельность: </t>
  </si>
  <si>
    <t xml:space="preserve">Чистое расходование денежных средств на инвестиционную деятельность: </t>
  </si>
  <si>
    <t xml:space="preserve">Чистое поступление денежных средств от финансовой деятельности </t>
  </si>
  <si>
    <t>Прибыль за период</t>
  </si>
  <si>
    <t>ПРОМЕЖУТОЧНЫЙ СОКРАЩЕННЫЙ ОТЧЕТ  ОБ ИЗМЕНЕНИЯХ В КАПИТАЛЕ</t>
  </si>
  <si>
    <t>На 1 января 2023г.</t>
  </si>
  <si>
    <t>Отчетный период</t>
  </si>
  <si>
    <t>Джумагулова Ж.Т.</t>
  </si>
  <si>
    <t>не аудировано</t>
  </si>
  <si>
    <t>Сальдо на 31 декабря отчетного года</t>
  </si>
  <si>
    <t xml:space="preserve">Корректировка КПН </t>
  </si>
  <si>
    <t>Мустафаев Р.Н.</t>
  </si>
  <si>
    <t>-</t>
  </si>
  <si>
    <t>31.12.2023 года</t>
  </si>
  <si>
    <t>31 декабря                    2023 года</t>
  </si>
  <si>
    <t>31 марта                          2024 года                         не аудировано</t>
  </si>
  <si>
    <t>По состоянию на 31 марта 2024 года</t>
  </si>
  <si>
    <t>За год, закончившийся 31 марта 2024 года</t>
  </si>
  <si>
    <t>31.03.2024 года</t>
  </si>
  <si>
    <t>31 декабря 2023 год</t>
  </si>
  <si>
    <t>Поступления от реализации основных средств</t>
  </si>
  <si>
    <t>Выплаты по обязательствам по финансовой аренде</t>
  </si>
  <si>
    <t xml:space="preserve">1 квартал 2024 г.										</t>
  </si>
  <si>
    <t>На 1 января 2024г.</t>
  </si>
  <si>
    <t>На 31 декабря 2023г.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</si>
</sst>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theme="1"/>
      <name val="Arial"/>
      <family val="2"/>
      <charset val="204"/>
    </font>
    <font>
      <i/>
      <sz val="10"/>
      <color theme="1"/>
      <name val="Times New Roman"/>
      <family val="1"/>
      <charset val="204"/>
    </font>
    <font>
      <b/>
      <sz val="9"/>
      <color theme="1"/>
      <name val="Arial"/>
      <family val="2"/>
      <charset val="204"/>
    </font>
    <font>
      <i/>
      <sz val="9"/>
      <color rgb="FF000000"/>
      <name val="Arial"/>
      <family val="2"/>
      <charset val="204"/>
    </font>
    <font>
      <b/>
      <sz val="9"/>
      <color rgb="FF000000"/>
      <name val="Arial"/>
      <family val="2"/>
      <charset val="204"/>
    </font>
    <font>
      <b/>
      <i/>
      <sz val="10"/>
      <color theme="1"/>
      <name val="Times New Roman"/>
      <family val="1"/>
      <charset val="204"/>
    </font>
    <font>
      <b/>
      <i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5" fillId="0" borderId="0"/>
  </cellStyleXfs>
  <cellXfs count="82">
    <xf numFmtId="0" fontId="0" fillId="0" borderId="0" xfId="0"/>
    <xf numFmtId="0" fontId="3" fillId="0" borderId="0" xfId="0" applyFont="1" applyAlignment="1">
      <alignment wrapText="1"/>
    </xf>
    <xf numFmtId="0" fontId="4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3" fillId="0" borderId="0" xfId="0" applyFont="1"/>
    <xf numFmtId="164" fontId="3" fillId="0" borderId="1" xfId="1" applyNumberFormat="1" applyFont="1" applyBorder="1" applyAlignment="1"/>
    <xf numFmtId="164" fontId="4" fillId="0" borderId="1" xfId="1" applyNumberFormat="1" applyFont="1" applyFill="1" applyBorder="1" applyAlignment="1"/>
    <xf numFmtId="164" fontId="3" fillId="0" borderId="0" xfId="1" applyNumberFormat="1" applyFont="1" applyAlignment="1">
      <alignment wrapText="1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3" fillId="0" borderId="2" xfId="0" applyFont="1" applyBorder="1" applyAlignment="1">
      <alignment wrapText="1"/>
    </xf>
    <xf numFmtId="164" fontId="3" fillId="0" borderId="0" xfId="1" applyNumberFormat="1" applyFont="1" applyBorder="1" applyAlignment="1">
      <alignment wrapText="1"/>
    </xf>
    <xf numFmtId="0" fontId="4" fillId="0" borderId="0" xfId="0" applyFont="1" applyAlignment="1">
      <alignment wrapText="1"/>
    </xf>
    <xf numFmtId="164" fontId="4" fillId="0" borderId="0" xfId="1" applyNumberFormat="1" applyFont="1" applyBorder="1" applyAlignment="1">
      <alignment wrapText="1"/>
    </xf>
    <xf numFmtId="0" fontId="4" fillId="0" borderId="0" xfId="0" applyFont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164" fontId="3" fillId="0" borderId="2" xfId="1" applyNumberFormat="1" applyFont="1" applyBorder="1" applyAlignment="1">
      <alignment wrapText="1"/>
    </xf>
    <xf numFmtId="0" fontId="4" fillId="0" borderId="4" xfId="0" applyFont="1" applyBorder="1" applyAlignment="1">
      <alignment wrapText="1"/>
    </xf>
    <xf numFmtId="164" fontId="4" fillId="0" borderId="4" xfId="1" applyNumberFormat="1" applyFont="1" applyBorder="1" applyAlignment="1">
      <alignment wrapText="1"/>
    </xf>
    <xf numFmtId="0" fontId="16" fillId="0" borderId="0" xfId="0" applyFont="1" applyAlignment="1">
      <alignment wrapText="1"/>
    </xf>
    <xf numFmtId="0" fontId="16" fillId="0" borderId="4" xfId="0" applyFont="1" applyBorder="1" applyAlignment="1">
      <alignment wrapText="1"/>
    </xf>
    <xf numFmtId="0" fontId="12" fillId="0" borderId="0" xfId="0" applyFont="1" applyAlignment="1">
      <alignment horizontal="center" wrapText="1"/>
    </xf>
    <xf numFmtId="0" fontId="12" fillId="0" borderId="2" xfId="0" applyFont="1" applyBorder="1" applyAlignment="1">
      <alignment horizontal="center" wrapText="1"/>
    </xf>
    <xf numFmtId="0" fontId="16" fillId="0" borderId="4" xfId="0" applyFont="1" applyBorder="1" applyAlignment="1">
      <alignment horizontal="center" wrapText="1"/>
    </xf>
    <xf numFmtId="0" fontId="16" fillId="0" borderId="0" xfId="0" applyFont="1" applyAlignment="1">
      <alignment horizontal="center" wrapText="1"/>
    </xf>
    <xf numFmtId="0" fontId="15" fillId="0" borderId="2" xfId="0" applyFont="1" applyBorder="1" applyAlignment="1">
      <alignment horizontal="right" vertical="center" wrapText="1"/>
    </xf>
    <xf numFmtId="0" fontId="14" fillId="0" borderId="3" xfId="0" applyFont="1" applyBorder="1" applyAlignment="1">
      <alignment horizontal="justify" vertical="center" wrapText="1"/>
    </xf>
    <xf numFmtId="0" fontId="15" fillId="0" borderId="3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wrapText="1"/>
    </xf>
    <xf numFmtId="0" fontId="12" fillId="0" borderId="1" xfId="0" applyFont="1" applyBorder="1" applyAlignment="1">
      <alignment horizontal="center" wrapText="1"/>
    </xf>
    <xf numFmtId="164" fontId="4" fillId="0" borderId="0" xfId="1" applyNumberFormat="1" applyFont="1" applyFill="1" applyBorder="1" applyAlignment="1">
      <alignment wrapText="1"/>
    </xf>
    <xf numFmtId="164" fontId="3" fillId="0" borderId="0" xfId="1" applyNumberFormat="1" applyFont="1" applyFill="1" applyBorder="1" applyAlignment="1">
      <alignment wrapText="1"/>
    </xf>
    <xf numFmtId="164" fontId="4" fillId="0" borderId="3" xfId="1" applyNumberFormat="1" applyFont="1" applyBorder="1" applyAlignment="1">
      <alignment horizontal="center" vertical="center" wrapText="1"/>
    </xf>
    <xf numFmtId="164" fontId="3" fillId="0" borderId="2" xfId="1" applyNumberFormat="1" applyFont="1" applyFill="1" applyBorder="1" applyAlignment="1">
      <alignment wrapText="1"/>
    </xf>
    <xf numFmtId="0" fontId="4" fillId="0" borderId="3" xfId="0" applyFont="1" applyBorder="1" applyAlignment="1">
      <alignment wrapText="1"/>
    </xf>
    <xf numFmtId="0" fontId="16" fillId="0" borderId="3" xfId="0" applyFont="1" applyBorder="1" applyAlignment="1">
      <alignment horizontal="center" wrapText="1"/>
    </xf>
    <xf numFmtId="164" fontId="4" fillId="0" borderId="3" xfId="1" applyNumberFormat="1" applyFont="1" applyBorder="1" applyAlignment="1">
      <alignment wrapText="1"/>
    </xf>
    <xf numFmtId="164" fontId="4" fillId="0" borderId="3" xfId="1" applyNumberFormat="1" applyFont="1" applyFill="1" applyBorder="1" applyAlignment="1">
      <alignment wrapText="1"/>
    </xf>
    <xf numFmtId="164" fontId="6" fillId="0" borderId="0" xfId="1" applyNumberFormat="1" applyFont="1" applyFill="1" applyBorder="1" applyAlignment="1">
      <alignment vertical="center" wrapText="1"/>
    </xf>
    <xf numFmtId="164" fontId="7" fillId="0" borderId="0" xfId="1" applyNumberFormat="1" applyFont="1" applyFill="1" applyBorder="1" applyAlignment="1">
      <alignment vertical="center" wrapText="1"/>
    </xf>
    <xf numFmtId="164" fontId="10" fillId="0" borderId="0" xfId="1" applyNumberFormat="1" applyFont="1" applyFill="1" applyBorder="1" applyAlignment="1">
      <alignment vertical="center"/>
    </xf>
    <xf numFmtId="164" fontId="6" fillId="0" borderId="2" xfId="1" applyNumberFormat="1" applyFont="1" applyFill="1" applyBorder="1" applyAlignment="1">
      <alignment vertical="center" wrapText="1"/>
    </xf>
    <xf numFmtId="164" fontId="9" fillId="0" borderId="3" xfId="1" applyNumberFormat="1" applyFont="1" applyFill="1" applyBorder="1" applyAlignment="1">
      <alignment vertical="center"/>
    </xf>
    <xf numFmtId="164" fontId="9" fillId="0" borderId="4" xfId="1" applyNumberFormat="1" applyFont="1" applyFill="1" applyBorder="1" applyAlignment="1">
      <alignment vertical="center"/>
    </xf>
    <xf numFmtId="164" fontId="3" fillId="0" borderId="0" xfId="0" applyNumberFormat="1" applyFont="1" applyAlignment="1">
      <alignment wrapText="1"/>
    </xf>
    <xf numFmtId="0" fontId="15" fillId="0" borderId="0" xfId="0" applyFont="1" applyAlignment="1">
      <alignment horizontal="center" vertical="center"/>
    </xf>
    <xf numFmtId="164" fontId="7" fillId="0" borderId="5" xfId="1" applyNumberFormat="1" applyFont="1" applyFill="1" applyBorder="1" applyAlignment="1">
      <alignment vertical="center" wrapText="1"/>
    </xf>
    <xf numFmtId="164" fontId="4" fillId="0" borderId="4" xfId="1" applyNumberFormat="1" applyFont="1" applyFill="1" applyBorder="1" applyAlignment="1">
      <alignment wrapText="1"/>
    </xf>
    <xf numFmtId="164" fontId="3" fillId="0" borderId="1" xfId="1" applyNumberFormat="1" applyFont="1" applyFill="1" applyBorder="1" applyAlignment="1"/>
    <xf numFmtId="164" fontId="6" fillId="0" borderId="1" xfId="1" applyNumberFormat="1" applyFont="1" applyFill="1" applyBorder="1" applyAlignment="1"/>
    <xf numFmtId="164" fontId="6" fillId="0" borderId="0" xfId="1" applyNumberFormat="1" applyFont="1" applyFill="1" applyBorder="1" applyAlignment="1">
      <alignment wrapText="1"/>
    </xf>
    <xf numFmtId="0" fontId="7" fillId="0" borderId="0" xfId="0" applyFont="1" applyAlignment="1">
      <alignment vertical="center" wrapText="1"/>
    </xf>
    <xf numFmtId="0" fontId="17" fillId="0" borderId="0" xfId="0" applyFont="1" applyAlignment="1">
      <alignment horizontal="center" vertical="center" wrapText="1"/>
    </xf>
    <xf numFmtId="4" fontId="0" fillId="0" borderId="0" xfId="0" applyNumberFormat="1"/>
    <xf numFmtId="0" fontId="7" fillId="0" borderId="3" xfId="0" applyFont="1" applyBorder="1" applyAlignment="1">
      <alignment vertical="center" wrapText="1"/>
    </xf>
    <xf numFmtId="0" fontId="17" fillId="0" borderId="3" xfId="0" applyFont="1" applyBorder="1" applyAlignment="1">
      <alignment horizontal="center" vertical="center" wrapText="1"/>
    </xf>
    <xf numFmtId="0" fontId="2" fillId="0" borderId="0" xfId="0" applyFont="1"/>
    <xf numFmtId="164" fontId="9" fillId="0" borderId="0" xfId="1" applyNumberFormat="1" applyFont="1" applyFill="1" applyBorder="1" applyAlignment="1">
      <alignment vertical="center"/>
    </xf>
    <xf numFmtId="0" fontId="7" fillId="0" borderId="4" xfId="0" applyFont="1" applyBorder="1" applyAlignment="1">
      <alignment vertical="center" wrapText="1"/>
    </xf>
    <xf numFmtId="0" fontId="17" fillId="0" borderId="4" xfId="0" applyFont="1" applyBorder="1" applyAlignment="1">
      <alignment horizontal="center" vertical="center" wrapText="1"/>
    </xf>
    <xf numFmtId="164" fontId="0" fillId="0" borderId="0" xfId="0" applyNumberFormat="1"/>
    <xf numFmtId="0" fontId="6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7" fillId="0" borderId="5" xfId="0" applyFont="1" applyBorder="1" applyAlignment="1">
      <alignment vertical="center" wrapText="1"/>
    </xf>
    <xf numFmtId="0" fontId="17" fillId="0" borderId="5" xfId="0" applyFont="1" applyBorder="1" applyAlignment="1">
      <alignment horizontal="center" vertical="center" wrapText="1"/>
    </xf>
    <xf numFmtId="164" fontId="2" fillId="0" borderId="0" xfId="0" applyNumberFormat="1" applyFont="1"/>
    <xf numFmtId="164" fontId="3" fillId="0" borderId="0" xfId="0" applyNumberFormat="1" applyFont="1"/>
    <xf numFmtId="0" fontId="11" fillId="0" borderId="0" xfId="0" applyFont="1" applyAlignment="1">
      <alignment horizontal="center" vertical="center"/>
    </xf>
    <xf numFmtId="0" fontId="15" fillId="0" borderId="5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justify" vertical="center" wrapText="1"/>
    </xf>
    <xf numFmtId="0" fontId="14" fillId="0" borderId="0" xfId="0" applyFont="1" applyAlignment="1">
      <alignment horizontal="justify" vertical="center" wrapText="1"/>
    </xf>
    <xf numFmtId="0" fontId="14" fillId="0" borderId="2" xfId="0" applyFont="1" applyBorder="1" applyAlignment="1">
      <alignment horizontal="justify" vertical="center" wrapText="1"/>
    </xf>
    <xf numFmtId="0" fontId="15" fillId="0" borderId="0" xfId="0" applyFont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/>
    </xf>
    <xf numFmtId="0" fontId="14" fillId="0" borderId="5" xfId="0" applyFont="1" applyBorder="1" applyAlignment="1">
      <alignment vertical="center" wrapText="1"/>
    </xf>
    <xf numFmtId="0" fontId="14" fillId="0" borderId="0" xfId="0" applyFont="1" applyAlignment="1">
      <alignment vertical="center" wrapText="1"/>
    </xf>
    <xf numFmtId="0" fontId="14" fillId="0" borderId="2" xfId="0" applyFont="1" applyBorder="1" applyAlignment="1">
      <alignment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</cellXfs>
  <cellStyles count="3">
    <cellStyle name="Обычный" xfId="0" builtinId="0"/>
    <cellStyle name="Обычный 2" xfId="2" xr:uid="{00000000-0005-0000-0000-000001000000}"/>
    <cellStyle name="Финансовый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37"/>
  <sheetViews>
    <sheetView tabSelected="1" zoomScale="99" zoomScaleNormal="99" workbookViewId="0">
      <selection activeCell="K20" sqref="K20"/>
    </sheetView>
  </sheetViews>
  <sheetFormatPr defaultRowHeight="15" x14ac:dyDescent="0.25"/>
  <cols>
    <col min="1" max="1" width="43.42578125" style="1" customWidth="1"/>
    <col min="2" max="2" width="13.28515625" style="1" customWidth="1"/>
    <col min="3" max="3" width="18.140625" style="1" customWidth="1"/>
    <col min="4" max="4" width="14.28515625" style="1" customWidth="1"/>
  </cols>
  <sheetData>
    <row r="1" spans="1:5" x14ac:dyDescent="0.25">
      <c r="A1" s="9" t="s">
        <v>53</v>
      </c>
      <c r="B1" s="68"/>
      <c r="C1" s="68"/>
      <c r="D1"/>
    </row>
    <row r="2" spans="1:5" x14ac:dyDescent="0.25">
      <c r="A2" s="8"/>
      <c r="B2"/>
      <c r="C2"/>
      <c r="D2"/>
    </row>
    <row r="3" spans="1:5" x14ac:dyDescent="0.25">
      <c r="A3" s="9" t="s">
        <v>60</v>
      </c>
      <c r="B3"/>
      <c r="C3"/>
      <c r="D3"/>
    </row>
    <row r="4" spans="1:5" x14ac:dyDescent="0.25">
      <c r="A4" s="9" t="s">
        <v>86</v>
      </c>
      <c r="B4"/>
      <c r="C4"/>
      <c r="D4"/>
    </row>
    <row r="5" spans="1:5" ht="46.9" customHeight="1" x14ac:dyDescent="0.25">
      <c r="A5" s="26" t="s">
        <v>50</v>
      </c>
      <c r="B5" s="27" t="s">
        <v>54</v>
      </c>
      <c r="C5" s="15" t="s">
        <v>85</v>
      </c>
      <c r="D5" s="15" t="s">
        <v>84</v>
      </c>
    </row>
    <row r="6" spans="1:5" x14ac:dyDescent="0.25">
      <c r="A6" s="19" t="s">
        <v>51</v>
      </c>
      <c r="B6" s="12"/>
      <c r="C6" s="11"/>
      <c r="D6" s="11"/>
    </row>
    <row r="7" spans="1:5" x14ac:dyDescent="0.25">
      <c r="A7" s="1" t="s">
        <v>0</v>
      </c>
      <c r="B7" s="21">
        <v>5</v>
      </c>
      <c r="C7" s="31">
        <v>174208.16993999999</v>
      </c>
      <c r="D7" s="31">
        <v>123123</v>
      </c>
    </row>
    <row r="8" spans="1:5" x14ac:dyDescent="0.25">
      <c r="A8" s="1" t="s">
        <v>1</v>
      </c>
      <c r="B8" s="21">
        <v>6</v>
      </c>
      <c r="C8" s="31">
        <v>1732440.8378399997</v>
      </c>
      <c r="D8" s="31">
        <v>1974766</v>
      </c>
      <c r="E8" s="60"/>
    </row>
    <row r="9" spans="1:5" x14ac:dyDescent="0.25">
      <c r="A9" s="1" t="s">
        <v>2</v>
      </c>
      <c r="B9" s="21"/>
      <c r="C9" s="31">
        <v>18424.53428</v>
      </c>
      <c r="D9" s="31">
        <v>39607</v>
      </c>
    </row>
    <row r="10" spans="1:5" x14ac:dyDescent="0.25">
      <c r="A10" s="1" t="s">
        <v>3</v>
      </c>
      <c r="B10" s="21">
        <v>7</v>
      </c>
      <c r="C10" s="31">
        <v>60876.517949999994</v>
      </c>
      <c r="D10" s="31">
        <f>60691+4056</f>
        <v>64747</v>
      </c>
    </row>
    <row r="11" spans="1:5" x14ac:dyDescent="0.25">
      <c r="A11" s="1" t="s">
        <v>5</v>
      </c>
      <c r="B11" s="21"/>
      <c r="C11" s="31">
        <v>942</v>
      </c>
      <c r="D11" s="31">
        <v>942</v>
      </c>
      <c r="E11" s="60"/>
    </row>
    <row r="12" spans="1:5" x14ac:dyDescent="0.25">
      <c r="A12" s="10" t="s">
        <v>4</v>
      </c>
      <c r="B12" s="22"/>
      <c r="C12" s="31">
        <v>22564.18086</v>
      </c>
      <c r="D12" s="33">
        <f>5731+8457</f>
        <v>14188</v>
      </c>
      <c r="E12" s="60"/>
    </row>
    <row r="13" spans="1:5" ht="15.75" thickBot="1" x14ac:dyDescent="0.3">
      <c r="A13" s="20" t="s">
        <v>52</v>
      </c>
      <c r="B13" s="23"/>
      <c r="C13" s="47">
        <f>SUM(C7:C12)</f>
        <v>2009456.2408699996</v>
      </c>
      <c r="D13" s="47">
        <f>SUM(D7:D12)</f>
        <v>2217373</v>
      </c>
      <c r="E13" s="60"/>
    </row>
    <row r="14" spans="1:5" x14ac:dyDescent="0.25">
      <c r="A14" s="12" t="s">
        <v>55</v>
      </c>
      <c r="B14" s="24"/>
      <c r="C14" s="31"/>
      <c r="D14" s="31"/>
      <c r="E14" s="60"/>
    </row>
    <row r="15" spans="1:5" x14ac:dyDescent="0.25">
      <c r="A15" s="1" t="s">
        <v>6</v>
      </c>
      <c r="B15" s="21">
        <v>8</v>
      </c>
      <c r="C15" s="31">
        <v>1028397</v>
      </c>
      <c r="D15" s="31">
        <v>1276943</v>
      </c>
      <c r="E15" s="60"/>
    </row>
    <row r="16" spans="1:5" x14ac:dyDescent="0.25">
      <c r="A16" s="1" t="s">
        <v>7</v>
      </c>
      <c r="B16" s="21"/>
      <c r="C16" s="31">
        <v>54599.425000000003</v>
      </c>
      <c r="D16" s="31">
        <v>54800</v>
      </c>
      <c r="E16" s="60"/>
    </row>
    <row r="17" spans="1:5" x14ac:dyDescent="0.25">
      <c r="A17" s="1" t="s">
        <v>8</v>
      </c>
      <c r="B17" s="21"/>
      <c r="C17" s="31">
        <v>17831.718089999998</v>
      </c>
      <c r="D17" s="31">
        <v>19134</v>
      </c>
    </row>
    <row r="18" spans="1:5" x14ac:dyDescent="0.25">
      <c r="A18" s="1" t="s">
        <v>9</v>
      </c>
      <c r="B18" s="21">
        <v>9</v>
      </c>
      <c r="C18" s="31">
        <v>1392</v>
      </c>
      <c r="D18" s="50">
        <v>534</v>
      </c>
      <c r="E18" s="60"/>
    </row>
    <row r="19" spans="1:5" x14ac:dyDescent="0.25">
      <c r="A19" s="1" t="s">
        <v>10</v>
      </c>
      <c r="B19" s="21">
        <v>10</v>
      </c>
      <c r="C19" s="31">
        <v>1565.02774</v>
      </c>
      <c r="D19" s="31">
        <v>2804</v>
      </c>
    </row>
    <row r="20" spans="1:5" x14ac:dyDescent="0.25">
      <c r="A20" s="1" t="s">
        <v>11</v>
      </c>
      <c r="B20" s="21">
        <v>11</v>
      </c>
      <c r="C20" s="31">
        <v>21896.5</v>
      </c>
      <c r="D20" s="31">
        <v>25550</v>
      </c>
      <c r="E20" s="60"/>
    </row>
    <row r="21" spans="1:5" x14ac:dyDescent="0.25">
      <c r="A21" s="12" t="s">
        <v>12</v>
      </c>
      <c r="B21" s="14"/>
      <c r="C21" s="30">
        <f>SUM(C15:C20)</f>
        <v>1125681.6708300002</v>
      </c>
      <c r="D21" s="30">
        <f>SUM(D15:D20)</f>
        <v>1379765</v>
      </c>
    </row>
    <row r="22" spans="1:5" x14ac:dyDescent="0.25">
      <c r="A22" s="12" t="s">
        <v>56</v>
      </c>
      <c r="B22" s="14"/>
      <c r="C22" s="31"/>
      <c r="D22" s="31"/>
    </row>
    <row r="23" spans="1:5" x14ac:dyDescent="0.25">
      <c r="A23" s="1" t="s">
        <v>13</v>
      </c>
      <c r="B23" s="21">
        <v>12</v>
      </c>
      <c r="C23" s="31">
        <v>348549</v>
      </c>
      <c r="D23" s="31">
        <v>348549</v>
      </c>
    </row>
    <row r="24" spans="1:5" ht="26.25" x14ac:dyDescent="0.25">
      <c r="A24" s="1" t="s">
        <v>57</v>
      </c>
      <c r="B24" s="21">
        <v>18</v>
      </c>
      <c r="C24" s="31">
        <v>535225.42235999997</v>
      </c>
      <c r="D24" s="31">
        <v>489059</v>
      </c>
    </row>
    <row r="25" spans="1:5" x14ac:dyDescent="0.25">
      <c r="A25" s="12" t="s">
        <v>15</v>
      </c>
      <c r="B25" s="24">
        <v>18</v>
      </c>
      <c r="C25" s="30">
        <f>SUM(C23:C24)</f>
        <v>883774.42235999997</v>
      </c>
      <c r="D25" s="30">
        <f>SUM(D23:D24)</f>
        <v>837608</v>
      </c>
    </row>
    <row r="26" spans="1:5" ht="15.75" thickBot="1" x14ac:dyDescent="0.3">
      <c r="A26" s="17" t="s">
        <v>58</v>
      </c>
      <c r="B26" s="17"/>
      <c r="C26" s="18">
        <f>C21+C25</f>
        <v>2009456.0931900002</v>
      </c>
      <c r="D26" s="18">
        <f>D21+D25</f>
        <v>2217373</v>
      </c>
    </row>
    <row r="28" spans="1:5" x14ac:dyDescent="0.25">
      <c r="A28" s="1" t="s">
        <v>48</v>
      </c>
      <c r="C28" s="1" t="s">
        <v>81</v>
      </c>
    </row>
    <row r="30" spans="1:5" ht="19.5" customHeight="1" x14ac:dyDescent="0.25">
      <c r="A30" s="1" t="s">
        <v>49</v>
      </c>
      <c r="C30" s="1" t="s">
        <v>77</v>
      </c>
    </row>
    <row r="31" spans="1:5" x14ac:dyDescent="0.25">
      <c r="C31" s="44"/>
      <c r="D31" s="44"/>
    </row>
    <row r="32" spans="1:5" x14ac:dyDescent="0.25">
      <c r="C32" s="44"/>
    </row>
    <row r="33" spans="3:3" x14ac:dyDescent="0.25">
      <c r="C33" s="44"/>
    </row>
    <row r="34" spans="3:3" x14ac:dyDescent="0.25">
      <c r="C34" s="44"/>
    </row>
    <row r="35" spans="3:3" x14ac:dyDescent="0.25">
      <c r="C35" s="44"/>
    </row>
    <row r="36" spans="3:3" x14ac:dyDescent="0.25">
      <c r="C36" s="44"/>
    </row>
    <row r="37" spans="3:3" x14ac:dyDescent="0.25">
      <c r="C37" s="44"/>
    </row>
  </sheetData>
  <mergeCells count="1">
    <mergeCell ref="B1:C1"/>
  </mergeCells>
  <pageMargins left="0.70866141732283472" right="0.70866141732283472" top="0.74803149606299213" bottom="0.74803149606299213" header="0.31496062992125984" footer="0.31496062992125984"/>
  <pageSetup paperSize="9" scale="9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35"/>
  <sheetViews>
    <sheetView zoomScale="96" zoomScaleNormal="96" workbookViewId="0">
      <selection activeCell="I24" sqref="I24"/>
    </sheetView>
  </sheetViews>
  <sheetFormatPr defaultRowHeight="15" x14ac:dyDescent="0.25"/>
  <cols>
    <col min="1" max="1" width="42.7109375" style="1" customWidth="1"/>
    <col min="2" max="2" width="15" style="1" customWidth="1"/>
    <col min="3" max="3" width="14.7109375" style="4" customWidth="1"/>
    <col min="4" max="4" width="19.140625" style="4" customWidth="1"/>
    <col min="5" max="5" width="8.85546875" style="4"/>
    <col min="7" max="8" width="13.85546875" customWidth="1"/>
  </cols>
  <sheetData>
    <row r="1" spans="1:4" x14ac:dyDescent="0.25">
      <c r="A1" s="9" t="s">
        <v>53</v>
      </c>
      <c r="B1" s="9"/>
    </row>
    <row r="2" spans="1:4" x14ac:dyDescent="0.25">
      <c r="A2" s="8"/>
      <c r="B2" s="8"/>
    </row>
    <row r="3" spans="1:4" x14ac:dyDescent="0.25">
      <c r="A3" s="9" t="s">
        <v>59</v>
      </c>
      <c r="B3" s="9"/>
    </row>
    <row r="4" spans="1:4" x14ac:dyDescent="0.25">
      <c r="A4" s="9" t="s">
        <v>87</v>
      </c>
      <c r="B4" s="9"/>
    </row>
    <row r="5" spans="1:4" x14ac:dyDescent="0.25">
      <c r="A5" s="70" t="s">
        <v>50</v>
      </c>
      <c r="B5" s="69" t="s">
        <v>54</v>
      </c>
      <c r="C5" s="69" t="s">
        <v>76</v>
      </c>
      <c r="D5" s="69"/>
    </row>
    <row r="6" spans="1:4" x14ac:dyDescent="0.25">
      <c r="A6" s="71"/>
      <c r="B6" s="73"/>
      <c r="C6" s="75"/>
      <c r="D6" s="75"/>
    </row>
    <row r="7" spans="1:4" x14ac:dyDescent="0.25">
      <c r="A7" s="71"/>
      <c r="B7" s="73"/>
      <c r="C7" s="45" t="s">
        <v>88</v>
      </c>
      <c r="D7" s="45" t="s">
        <v>83</v>
      </c>
    </row>
    <row r="8" spans="1:4" x14ac:dyDescent="0.25">
      <c r="A8" s="72"/>
      <c r="B8" s="74"/>
      <c r="C8" s="25" t="s">
        <v>78</v>
      </c>
      <c r="D8" s="25"/>
    </row>
    <row r="9" spans="1:4" x14ac:dyDescent="0.25">
      <c r="A9" s="2" t="s">
        <v>16</v>
      </c>
      <c r="B9" s="28"/>
      <c r="C9" s="6">
        <f>C10</f>
        <v>143519</v>
      </c>
      <c r="D9" s="6">
        <f>D10</f>
        <v>666800</v>
      </c>
    </row>
    <row r="10" spans="1:4" x14ac:dyDescent="0.25">
      <c r="A10" s="3" t="s">
        <v>16</v>
      </c>
      <c r="B10" s="29">
        <v>13</v>
      </c>
      <c r="C10" s="48">
        <v>143519</v>
      </c>
      <c r="D10" s="48">
        <v>666800</v>
      </c>
    </row>
    <row r="11" spans="1:4" x14ac:dyDescent="0.25">
      <c r="A11" s="2" t="s">
        <v>17</v>
      </c>
      <c r="B11" s="28"/>
      <c r="C11" s="6">
        <f>C12</f>
        <v>-48177</v>
      </c>
      <c r="D11" s="6">
        <f>D12</f>
        <v>-230386</v>
      </c>
    </row>
    <row r="12" spans="1:4" x14ac:dyDescent="0.25">
      <c r="A12" s="3" t="s">
        <v>61</v>
      </c>
      <c r="B12" s="29">
        <v>14</v>
      </c>
      <c r="C12" s="48">
        <v>-48177</v>
      </c>
      <c r="D12" s="48">
        <v>-230386</v>
      </c>
    </row>
    <row r="13" spans="1:4" x14ac:dyDescent="0.25">
      <c r="A13" s="2" t="s">
        <v>18</v>
      </c>
      <c r="B13" s="28"/>
      <c r="C13" s="6">
        <f>C9+C11</f>
        <v>95342</v>
      </c>
      <c r="D13" s="6">
        <f t="shared" ref="D13" si="0">D9+D11</f>
        <v>436414</v>
      </c>
    </row>
    <row r="14" spans="1:4" x14ac:dyDescent="0.25">
      <c r="A14" s="3" t="s">
        <v>62</v>
      </c>
      <c r="B14" s="29"/>
      <c r="C14" s="48" t="s">
        <v>82</v>
      </c>
      <c r="D14" s="48">
        <v>9705</v>
      </c>
    </row>
    <row r="15" spans="1:4" ht="26.25" x14ac:dyDescent="0.25">
      <c r="A15" s="2" t="s">
        <v>63</v>
      </c>
      <c r="B15" s="28"/>
      <c r="C15" s="6">
        <f>SUM(C13:C14)</f>
        <v>95342</v>
      </c>
      <c r="D15" s="6">
        <f>SUM(D13:D14)</f>
        <v>446119</v>
      </c>
    </row>
    <row r="16" spans="1:4" x14ac:dyDescent="0.25">
      <c r="A16" s="3" t="s">
        <v>19</v>
      </c>
      <c r="B16" s="29">
        <v>15</v>
      </c>
      <c r="C16" s="48">
        <v>-38909</v>
      </c>
      <c r="D16" s="48">
        <v>-236303</v>
      </c>
    </row>
    <row r="17" spans="1:4" ht="26.25" x14ac:dyDescent="0.25">
      <c r="A17" s="3" t="s">
        <v>20</v>
      </c>
      <c r="B17" s="29"/>
      <c r="C17" s="48"/>
      <c r="D17" s="48">
        <v>-5</v>
      </c>
    </row>
    <row r="18" spans="1:4" x14ac:dyDescent="0.25">
      <c r="A18" s="3" t="s">
        <v>21</v>
      </c>
      <c r="B18" s="29">
        <v>16</v>
      </c>
      <c r="C18" s="48">
        <v>10119</v>
      </c>
      <c r="D18" s="49"/>
    </row>
    <row r="19" spans="1:4" x14ac:dyDescent="0.25">
      <c r="A19" s="3" t="s">
        <v>22</v>
      </c>
      <c r="B19" s="29">
        <v>17</v>
      </c>
      <c r="C19" s="48">
        <v>-20386</v>
      </c>
      <c r="D19" s="48">
        <v>-11416</v>
      </c>
    </row>
    <row r="20" spans="1:4" ht="15" customHeight="1" x14ac:dyDescent="0.25">
      <c r="A20" s="2" t="s">
        <v>23</v>
      </c>
      <c r="B20" s="28"/>
      <c r="C20" s="6">
        <f>C15+C16+C18+C19+C17</f>
        <v>46166</v>
      </c>
      <c r="D20" s="6">
        <f>D15+D16+D18+D19+D17</f>
        <v>198395</v>
      </c>
    </row>
    <row r="21" spans="1:4" x14ac:dyDescent="0.25">
      <c r="A21" s="3" t="s">
        <v>64</v>
      </c>
      <c r="B21" s="29"/>
      <c r="C21" s="48">
        <v>0</v>
      </c>
      <c r="D21" s="48">
        <v>-58020</v>
      </c>
    </row>
    <row r="22" spans="1:4" x14ac:dyDescent="0.25">
      <c r="A22" s="2" t="s">
        <v>24</v>
      </c>
      <c r="B22" s="28"/>
      <c r="C22" s="6">
        <f t="shared" ref="C22" si="1">SUM(C20:C21)</f>
        <v>46166</v>
      </c>
      <c r="D22" s="6">
        <f>SUM(D20:D21)</f>
        <v>140375</v>
      </c>
    </row>
    <row r="23" spans="1:4" x14ac:dyDescent="0.25">
      <c r="A23" s="3" t="s">
        <v>25</v>
      </c>
      <c r="B23" s="29"/>
      <c r="C23" s="5">
        <v>0</v>
      </c>
      <c r="D23" s="5">
        <v>0</v>
      </c>
    </row>
    <row r="24" spans="1:4" ht="26.25" x14ac:dyDescent="0.25">
      <c r="A24" s="2" t="s">
        <v>26</v>
      </c>
      <c r="B24" s="28"/>
      <c r="C24" s="6">
        <f t="shared" ref="C24" si="2">SUM(C22:C23)</f>
        <v>46166</v>
      </c>
      <c r="D24" s="6">
        <f>SUM(D22:D23)</f>
        <v>140375</v>
      </c>
    </row>
    <row r="26" spans="1:4" ht="15" customHeight="1" x14ac:dyDescent="0.25"/>
    <row r="27" spans="1:4" x14ac:dyDescent="0.25">
      <c r="A27" s="1" t="s">
        <v>48</v>
      </c>
      <c r="C27" s="1"/>
      <c r="D27" s="1" t="s">
        <v>81</v>
      </c>
    </row>
    <row r="28" spans="1:4" x14ac:dyDescent="0.25">
      <c r="C28" s="44"/>
      <c r="D28" s="1"/>
    </row>
    <row r="29" spans="1:4" x14ac:dyDescent="0.25">
      <c r="A29" s="1" t="s">
        <v>49</v>
      </c>
      <c r="C29" s="44"/>
      <c r="D29" s="1" t="s">
        <v>77</v>
      </c>
    </row>
    <row r="30" spans="1:4" x14ac:dyDescent="0.25">
      <c r="C30" s="1"/>
    </row>
    <row r="35" spans="4:4" x14ac:dyDescent="0.25">
      <c r="D35" s="67"/>
    </row>
  </sheetData>
  <mergeCells count="4">
    <mergeCell ref="C5:D5"/>
    <mergeCell ref="A5:A8"/>
    <mergeCell ref="B5:B8"/>
    <mergeCell ref="C6:D6"/>
  </mergeCells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4:H53"/>
  <sheetViews>
    <sheetView zoomScale="98" zoomScaleNormal="98" workbookViewId="0">
      <selection activeCell="F14" sqref="F14"/>
    </sheetView>
  </sheetViews>
  <sheetFormatPr defaultRowHeight="15" x14ac:dyDescent="0.25"/>
  <cols>
    <col min="1" max="1" width="40.28515625" customWidth="1"/>
    <col min="2" max="2" width="14.85546875" customWidth="1"/>
    <col min="3" max="3" width="16.28515625" customWidth="1"/>
    <col min="4" max="4" width="19.140625" customWidth="1"/>
  </cols>
  <sheetData>
    <row r="4" spans="1:7" x14ac:dyDescent="0.25">
      <c r="A4" s="9" t="s">
        <v>53</v>
      </c>
      <c r="B4" s="9"/>
    </row>
    <row r="5" spans="1:7" x14ac:dyDescent="0.25">
      <c r="A5" s="8"/>
      <c r="B5" s="8"/>
    </row>
    <row r="6" spans="1:7" x14ac:dyDescent="0.25">
      <c r="A6" s="9" t="s">
        <v>65</v>
      </c>
      <c r="B6" s="9"/>
    </row>
    <row r="7" spans="1:7" x14ac:dyDescent="0.25">
      <c r="A7" s="9" t="str">
        <f>Ф2!A4</f>
        <v>За год, закончившийся 31 марта 2024 года</v>
      </c>
      <c r="B7" s="9"/>
    </row>
    <row r="8" spans="1:7" ht="15" customHeight="1" x14ac:dyDescent="0.25">
      <c r="A8" s="76" t="s">
        <v>50</v>
      </c>
      <c r="B8" s="79" t="s">
        <v>54</v>
      </c>
      <c r="C8" s="69" t="s">
        <v>76</v>
      </c>
      <c r="D8" s="69"/>
    </row>
    <row r="9" spans="1:7" x14ac:dyDescent="0.25">
      <c r="A9" s="77"/>
      <c r="B9" s="80"/>
      <c r="C9" s="75"/>
      <c r="D9" s="75"/>
    </row>
    <row r="10" spans="1:7" x14ac:dyDescent="0.25">
      <c r="A10" s="77"/>
      <c r="B10" s="80"/>
      <c r="C10" s="45" t="s">
        <v>88</v>
      </c>
      <c r="D10" s="45" t="s">
        <v>89</v>
      </c>
    </row>
    <row r="11" spans="1:7" x14ac:dyDescent="0.25">
      <c r="A11" s="78"/>
      <c r="B11" s="81"/>
      <c r="C11" s="25" t="s">
        <v>78</v>
      </c>
      <c r="D11" s="25"/>
    </row>
    <row r="12" spans="1:7" ht="25.5" x14ac:dyDescent="0.25">
      <c r="A12" s="51" t="s">
        <v>27</v>
      </c>
      <c r="B12" s="52"/>
      <c r="C12" s="39"/>
      <c r="D12" s="39"/>
    </row>
    <row r="13" spans="1:7" x14ac:dyDescent="0.25">
      <c r="A13" s="61" t="s">
        <v>66</v>
      </c>
      <c r="B13" s="62"/>
      <c r="C13" s="38">
        <f>3705+153145</f>
        <v>156850</v>
      </c>
      <c r="D13" s="38">
        <v>664196</v>
      </c>
      <c r="F13" s="60"/>
    </row>
    <row r="14" spans="1:7" x14ac:dyDescent="0.25">
      <c r="A14" s="61" t="s">
        <v>67</v>
      </c>
      <c r="B14" s="62"/>
      <c r="C14" s="38">
        <v>-48838</v>
      </c>
      <c r="D14" s="38">
        <v>-234847</v>
      </c>
      <c r="G14" s="60"/>
    </row>
    <row r="15" spans="1:7" ht="26.25" x14ac:dyDescent="0.25">
      <c r="A15" s="1" t="s">
        <v>28</v>
      </c>
      <c r="B15" s="21"/>
      <c r="C15" s="38">
        <v>-28016</v>
      </c>
      <c r="D15" s="38">
        <v>-236303</v>
      </c>
      <c r="G15" s="60"/>
    </row>
    <row r="16" spans="1:7" x14ac:dyDescent="0.25">
      <c r="A16" s="1" t="s">
        <v>29</v>
      </c>
      <c r="B16" s="21"/>
      <c r="C16" s="38">
        <f>387+1757+13455+18048+8+53153</f>
        <v>86808</v>
      </c>
      <c r="D16" s="38">
        <v>53010</v>
      </c>
      <c r="F16" s="60"/>
    </row>
    <row r="17" spans="1:7" x14ac:dyDescent="0.25">
      <c r="A17" s="10" t="s">
        <v>30</v>
      </c>
      <c r="B17" s="22"/>
      <c r="C17" s="41">
        <f>-(53710+466)</f>
        <v>-54176</v>
      </c>
      <c r="D17" s="41">
        <v>-64426</v>
      </c>
      <c r="G17" s="60"/>
    </row>
    <row r="18" spans="1:7" ht="38.25" x14ac:dyDescent="0.25">
      <c r="A18" s="51" t="s">
        <v>31</v>
      </c>
      <c r="B18" s="52"/>
      <c r="C18" s="39">
        <f>SUM(C13:C17)</f>
        <v>112628</v>
      </c>
      <c r="D18" s="39">
        <f>SUM(D13:D17)</f>
        <v>181630</v>
      </c>
    </row>
    <row r="19" spans="1:7" ht="25.5" x14ac:dyDescent="0.25">
      <c r="A19" s="63" t="s">
        <v>32</v>
      </c>
      <c r="B19" s="62"/>
      <c r="C19" s="38"/>
      <c r="D19" s="38"/>
    </row>
    <row r="20" spans="1:7" x14ac:dyDescent="0.25">
      <c r="A20" s="61" t="s">
        <v>33</v>
      </c>
      <c r="B20" s="62"/>
      <c r="C20" s="38">
        <v>-62858</v>
      </c>
      <c r="D20" s="38">
        <v>42913</v>
      </c>
      <c r="G20" s="60"/>
    </row>
    <row r="21" spans="1:7" x14ac:dyDescent="0.25">
      <c r="A21" s="61" t="s">
        <v>2</v>
      </c>
      <c r="B21" s="62"/>
      <c r="C21" s="38">
        <f>266698</f>
        <v>266698</v>
      </c>
      <c r="D21" s="38">
        <v>-30020</v>
      </c>
      <c r="F21" s="60"/>
    </row>
    <row r="22" spans="1:7" x14ac:dyDescent="0.25">
      <c r="A22" s="61" t="s">
        <v>4</v>
      </c>
      <c r="B22" s="62"/>
      <c r="C22" s="38"/>
      <c r="D22" s="38">
        <v>1902</v>
      </c>
    </row>
    <row r="23" spans="1:7" ht="25.5" x14ac:dyDescent="0.25">
      <c r="A23" s="63" t="s">
        <v>68</v>
      </c>
      <c r="B23" s="62"/>
      <c r="C23" s="38"/>
      <c r="D23" s="38"/>
    </row>
    <row r="24" spans="1:7" x14ac:dyDescent="0.25">
      <c r="A24" s="61" t="s">
        <v>9</v>
      </c>
      <c r="B24" s="62"/>
      <c r="C24" s="38">
        <v>-20536</v>
      </c>
      <c r="D24" s="38">
        <v>7038</v>
      </c>
      <c r="G24" s="60"/>
    </row>
    <row r="25" spans="1:7" x14ac:dyDescent="0.25">
      <c r="A25" s="61" t="s">
        <v>11</v>
      </c>
      <c r="B25" s="62"/>
      <c r="C25" s="38"/>
      <c r="D25" s="38">
        <v>145369</v>
      </c>
    </row>
    <row r="26" spans="1:7" ht="25.5" x14ac:dyDescent="0.25">
      <c r="A26" s="64" t="s">
        <v>34</v>
      </c>
      <c r="B26" s="65"/>
      <c r="C26" s="46">
        <f>SUM(C18:C25)</f>
        <v>295932</v>
      </c>
      <c r="D26" s="46">
        <f>SUM(D18:D25)</f>
        <v>348832</v>
      </c>
      <c r="G26" s="53"/>
    </row>
    <row r="27" spans="1:7" x14ac:dyDescent="0.25">
      <c r="A27" s="61" t="s">
        <v>69</v>
      </c>
      <c r="B27" s="62"/>
      <c r="C27" s="38">
        <v>-276</v>
      </c>
      <c r="D27" s="38">
        <v>-35088</v>
      </c>
      <c r="G27" s="60"/>
    </row>
    <row r="28" spans="1:7" ht="25.5" x14ac:dyDescent="0.25">
      <c r="A28" s="54" t="s">
        <v>70</v>
      </c>
      <c r="B28" s="55"/>
      <c r="C28" s="42">
        <f>SUM(C26:C27)</f>
        <v>295656</v>
      </c>
      <c r="D28" s="42">
        <f>SUM(D26:D27)</f>
        <v>313744</v>
      </c>
      <c r="F28" s="60"/>
    </row>
    <row r="29" spans="1:7" ht="25.5" x14ac:dyDescent="0.25">
      <c r="A29" s="51" t="s">
        <v>35</v>
      </c>
      <c r="B29" s="52"/>
      <c r="C29" s="52"/>
      <c r="D29" s="52"/>
    </row>
    <row r="30" spans="1:7" x14ac:dyDescent="0.25">
      <c r="A30" s="61" t="s">
        <v>36</v>
      </c>
      <c r="B30" s="62"/>
      <c r="C30" s="40"/>
      <c r="D30" s="40">
        <v>-48106</v>
      </c>
    </row>
    <row r="31" spans="1:7" x14ac:dyDescent="0.25">
      <c r="A31" s="61" t="s">
        <v>90</v>
      </c>
      <c r="B31" s="62"/>
      <c r="C31" s="40"/>
      <c r="D31" s="40">
        <v>26000</v>
      </c>
    </row>
    <row r="32" spans="1:7" s="56" customFormat="1" ht="25.5" x14ac:dyDescent="0.25">
      <c r="A32" s="54" t="s">
        <v>71</v>
      </c>
      <c r="B32" s="55"/>
      <c r="C32" s="42">
        <f>SUM(C29:C31)</f>
        <v>0</v>
      </c>
      <c r="D32" s="42">
        <f>SUM(D29:D31)</f>
        <v>-22106</v>
      </c>
      <c r="E32"/>
    </row>
    <row r="33" spans="1:8" ht="25.5" x14ac:dyDescent="0.25">
      <c r="A33" s="51" t="s">
        <v>37</v>
      </c>
      <c r="B33" s="52"/>
      <c r="C33" s="38"/>
      <c r="D33" s="52"/>
    </row>
    <row r="34" spans="1:8" x14ac:dyDescent="0.25">
      <c r="A34" s="61" t="s">
        <v>38</v>
      </c>
      <c r="B34" s="62"/>
      <c r="C34" s="38"/>
      <c r="D34" s="40">
        <v>520000</v>
      </c>
    </row>
    <row r="35" spans="1:8" x14ac:dyDescent="0.25">
      <c r="A35" s="61" t="s">
        <v>39</v>
      </c>
      <c r="B35" s="62"/>
      <c r="C35" s="38">
        <v>-244523</v>
      </c>
      <c r="D35" s="40">
        <v>-815340</v>
      </c>
    </row>
    <row r="36" spans="1:8" ht="25.5" x14ac:dyDescent="0.25">
      <c r="A36" s="61" t="s">
        <v>91</v>
      </c>
      <c r="B36" s="62"/>
      <c r="C36" s="40">
        <v>0</v>
      </c>
      <c r="D36" s="40">
        <v>-8670</v>
      </c>
    </row>
    <row r="37" spans="1:8" s="56" customFormat="1" ht="25.5" x14ac:dyDescent="0.25">
      <c r="A37" s="54" t="s">
        <v>72</v>
      </c>
      <c r="B37" s="55"/>
      <c r="C37" s="42">
        <f>SUM(C33:C36)</f>
        <v>-244523</v>
      </c>
      <c r="D37" s="42">
        <f>SUM(D33:D36)</f>
        <v>-304010</v>
      </c>
      <c r="E37"/>
      <c r="H37" s="66"/>
    </row>
    <row r="38" spans="1:8" s="56" customFormat="1" ht="25.5" x14ac:dyDescent="0.25">
      <c r="A38" s="51" t="s">
        <v>41</v>
      </c>
      <c r="B38" s="52"/>
      <c r="C38" s="38">
        <v>-48</v>
      </c>
      <c r="D38" s="57">
        <v>-115</v>
      </c>
      <c r="E38"/>
      <c r="H38" s="66"/>
    </row>
    <row r="39" spans="1:8" s="56" customFormat="1" ht="25.5" x14ac:dyDescent="0.25">
      <c r="A39" s="54" t="s">
        <v>42</v>
      </c>
      <c r="B39" s="55"/>
      <c r="C39" s="42">
        <f>C28+C32+C37+C38</f>
        <v>51085</v>
      </c>
      <c r="D39" s="42">
        <f>D28+D32+D37+D38</f>
        <v>-12487</v>
      </c>
      <c r="E39"/>
      <c r="H39" s="66"/>
    </row>
    <row r="40" spans="1:8" s="56" customFormat="1" ht="25.5" x14ac:dyDescent="0.25">
      <c r="A40" s="51" t="s">
        <v>43</v>
      </c>
      <c r="B40" s="52"/>
      <c r="C40" s="39">
        <f>D41</f>
        <v>123123</v>
      </c>
      <c r="D40" s="39">
        <v>135610</v>
      </c>
      <c r="E40"/>
      <c r="H40" s="66"/>
    </row>
    <row r="41" spans="1:8" s="56" customFormat="1" ht="26.25" thickBot="1" x14ac:dyDescent="0.3">
      <c r="A41" s="58" t="s">
        <v>44</v>
      </c>
      <c r="B41" s="59"/>
      <c r="C41" s="43">
        <f>SUM(C39:C40)</f>
        <v>174208</v>
      </c>
      <c r="D41" s="43">
        <f>D40+D39</f>
        <v>123123</v>
      </c>
      <c r="E41"/>
      <c r="H41" s="66"/>
    </row>
    <row r="43" spans="1:8" x14ac:dyDescent="0.25">
      <c r="A43" s="1" t="s">
        <v>48</v>
      </c>
      <c r="B43" s="1"/>
      <c r="C43" s="44"/>
      <c r="D43" s="1" t="s">
        <v>81</v>
      </c>
    </row>
    <row r="44" spans="1:8" x14ac:dyDescent="0.25">
      <c r="A44" s="1"/>
      <c r="B44" s="1"/>
      <c r="C44" s="44"/>
      <c r="D44" s="1"/>
    </row>
    <row r="45" spans="1:8" x14ac:dyDescent="0.25">
      <c r="A45" s="1" t="s">
        <v>49</v>
      </c>
      <c r="B45" s="1"/>
      <c r="C45" s="44"/>
      <c r="D45" s="1" t="s">
        <v>77</v>
      </c>
    </row>
    <row r="47" spans="1:8" x14ac:dyDescent="0.25">
      <c r="C47" s="60"/>
    </row>
    <row r="48" spans="1:8" x14ac:dyDescent="0.25">
      <c r="C48" s="60"/>
    </row>
    <row r="49" spans="3:3" x14ac:dyDescent="0.25">
      <c r="C49" s="60"/>
    </row>
    <row r="50" spans="3:3" x14ac:dyDescent="0.25">
      <c r="C50" s="60"/>
    </row>
    <row r="52" spans="3:3" x14ac:dyDescent="0.25">
      <c r="C52" s="60"/>
    </row>
    <row r="53" spans="3:3" x14ac:dyDescent="0.25">
      <c r="C53" s="60"/>
    </row>
  </sheetData>
  <mergeCells count="4">
    <mergeCell ref="A8:A11"/>
    <mergeCell ref="B8:B11"/>
    <mergeCell ref="C8:D8"/>
    <mergeCell ref="C9:D9"/>
  </mergeCells>
  <pageMargins left="0.70866141732283472" right="0.70866141732283472" top="0.35433070866141736" bottom="0.35433070866141736" header="0.31496062992125984" footer="0.31496062992125984"/>
  <pageSetup paperSize="9" scale="96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23"/>
  <sheetViews>
    <sheetView zoomScale="94" zoomScaleNormal="94" workbookViewId="0">
      <selection activeCell="D12" sqref="D12"/>
    </sheetView>
  </sheetViews>
  <sheetFormatPr defaultRowHeight="15" x14ac:dyDescent="0.25"/>
  <cols>
    <col min="1" max="1" width="33.28515625" style="1" customWidth="1"/>
    <col min="2" max="2" width="12.7109375" style="1" customWidth="1"/>
    <col min="3" max="3" width="15.28515625" style="7" customWidth="1"/>
    <col min="4" max="4" width="17.7109375" style="7" customWidth="1"/>
    <col min="5" max="5" width="11.42578125" style="7" customWidth="1"/>
    <col min="6" max="6" width="8.85546875" style="7"/>
  </cols>
  <sheetData>
    <row r="1" spans="1:5" x14ac:dyDescent="0.25">
      <c r="A1" s="9" t="s">
        <v>53</v>
      </c>
      <c r="B1" s="9"/>
    </row>
    <row r="2" spans="1:5" x14ac:dyDescent="0.25">
      <c r="A2" s="8"/>
      <c r="B2" s="8"/>
    </row>
    <row r="3" spans="1:5" x14ac:dyDescent="0.25">
      <c r="A3" s="9" t="s">
        <v>74</v>
      </c>
      <c r="B3" s="9"/>
    </row>
    <row r="4" spans="1:5" x14ac:dyDescent="0.25">
      <c r="A4" s="9" t="s">
        <v>92</v>
      </c>
      <c r="B4" s="9"/>
    </row>
    <row r="5" spans="1:5" s="7" customFormat="1" ht="34.9" customHeight="1" x14ac:dyDescent="0.2">
      <c r="A5" s="26" t="s">
        <v>50</v>
      </c>
      <c r="B5" s="27" t="s">
        <v>54</v>
      </c>
      <c r="C5" s="32" t="s">
        <v>13</v>
      </c>
      <c r="D5" s="32" t="s">
        <v>14</v>
      </c>
      <c r="E5" s="32" t="s">
        <v>45</v>
      </c>
    </row>
    <row r="6" spans="1:5" s="7" customFormat="1" ht="13.5" x14ac:dyDescent="0.25">
      <c r="A6" s="12" t="s">
        <v>93</v>
      </c>
      <c r="B6" s="24"/>
      <c r="C6" s="13">
        <v>348549</v>
      </c>
      <c r="D6" s="13">
        <v>489059</v>
      </c>
      <c r="E6" s="13">
        <f>C6+D6</f>
        <v>837608</v>
      </c>
    </row>
    <row r="7" spans="1:5" s="7" customFormat="1" ht="12.75" x14ac:dyDescent="0.2">
      <c r="A7" s="1" t="s">
        <v>80</v>
      </c>
      <c r="B7" s="21"/>
      <c r="C7" s="11">
        <v>0</v>
      </c>
      <c r="D7" s="11">
        <v>0</v>
      </c>
      <c r="E7" s="11">
        <f>C7+D7</f>
        <v>0</v>
      </c>
    </row>
    <row r="8" spans="1:5" s="7" customFormat="1" ht="12.75" x14ac:dyDescent="0.2">
      <c r="A8" s="1" t="s">
        <v>73</v>
      </c>
      <c r="B8" s="21"/>
      <c r="C8" s="11">
        <v>0</v>
      </c>
      <c r="D8" s="11">
        <v>0</v>
      </c>
      <c r="E8" s="11">
        <f>C8+D8</f>
        <v>0</v>
      </c>
    </row>
    <row r="9" spans="1:5" s="7" customFormat="1" ht="12.75" x14ac:dyDescent="0.2">
      <c r="A9" s="10" t="s">
        <v>46</v>
      </c>
      <c r="B9" s="22"/>
      <c r="C9" s="16">
        <v>0</v>
      </c>
      <c r="D9" s="16">
        <v>0</v>
      </c>
      <c r="E9" s="16">
        <f t="shared" ref="E9:E11" si="0">C9+D9</f>
        <v>0</v>
      </c>
    </row>
    <row r="10" spans="1:5" s="7" customFormat="1" ht="13.5" x14ac:dyDescent="0.25">
      <c r="A10" s="12" t="s">
        <v>47</v>
      </c>
      <c r="B10" s="24"/>
      <c r="C10" s="13">
        <v>0</v>
      </c>
      <c r="D10" s="13">
        <f>SUM(D7:D9)</f>
        <v>0</v>
      </c>
      <c r="E10" s="11">
        <f>C10+D10</f>
        <v>0</v>
      </c>
    </row>
    <row r="11" spans="1:5" s="7" customFormat="1" ht="12.75" x14ac:dyDescent="0.2">
      <c r="A11" s="1" t="s">
        <v>40</v>
      </c>
      <c r="B11" s="21">
        <v>12</v>
      </c>
      <c r="C11" s="11">
        <v>0</v>
      </c>
      <c r="D11" s="11">
        <v>0</v>
      </c>
      <c r="E11" s="11">
        <f t="shared" si="0"/>
        <v>0</v>
      </c>
    </row>
    <row r="12" spans="1:5" s="7" customFormat="1" ht="13.5" x14ac:dyDescent="0.25">
      <c r="A12" s="34" t="s">
        <v>79</v>
      </c>
      <c r="B12" s="35"/>
      <c r="C12" s="36">
        <f>SUM(C6:C11)</f>
        <v>348549</v>
      </c>
      <c r="D12" s="37">
        <f>D6+D10</f>
        <v>489059</v>
      </c>
      <c r="E12" s="37">
        <f>C12+D12</f>
        <v>837608</v>
      </c>
    </row>
    <row r="13" spans="1:5" s="7" customFormat="1" ht="13.5" x14ac:dyDescent="0.25">
      <c r="A13" s="12" t="s">
        <v>75</v>
      </c>
      <c r="B13" s="24"/>
      <c r="C13" s="13">
        <v>348549</v>
      </c>
      <c r="D13" s="30">
        <v>348718.4</v>
      </c>
      <c r="E13" s="30">
        <f>C13+D13</f>
        <v>697267.4</v>
      </c>
    </row>
    <row r="14" spans="1:5" s="7" customFormat="1" ht="12.75" customHeight="1" x14ac:dyDescent="0.2">
      <c r="A14" s="1" t="s">
        <v>73</v>
      </c>
      <c r="B14" s="21"/>
      <c r="C14" s="11">
        <v>0</v>
      </c>
      <c r="D14" s="11">
        <v>140340.4</v>
      </c>
      <c r="E14" s="31">
        <f>C14+D14</f>
        <v>140340.4</v>
      </c>
    </row>
    <row r="15" spans="1:5" s="7" customFormat="1" ht="12.75" x14ac:dyDescent="0.2">
      <c r="A15" s="10" t="s">
        <v>46</v>
      </c>
      <c r="B15" s="22"/>
      <c r="C15" s="16">
        <v>0</v>
      </c>
      <c r="D15" s="33">
        <v>0</v>
      </c>
      <c r="E15" s="33">
        <v>0</v>
      </c>
    </row>
    <row r="16" spans="1:5" s="7" customFormat="1" ht="12.75" customHeight="1" x14ac:dyDescent="0.2">
      <c r="A16" s="1" t="s">
        <v>47</v>
      </c>
      <c r="B16" s="21"/>
      <c r="C16" s="11">
        <v>0</v>
      </c>
      <c r="D16" s="31">
        <f>SUM(D14:D15)</f>
        <v>140340.4</v>
      </c>
      <c r="E16" s="31">
        <f>C16+D16</f>
        <v>140340.4</v>
      </c>
    </row>
    <row r="17" spans="1:5" s="7" customFormat="1" ht="12.75" x14ac:dyDescent="0.2">
      <c r="A17" s="1" t="s">
        <v>40</v>
      </c>
      <c r="B17" s="21"/>
      <c r="C17" s="11">
        <v>0</v>
      </c>
      <c r="D17" s="11">
        <v>0</v>
      </c>
      <c r="E17" s="11">
        <v>0</v>
      </c>
    </row>
    <row r="18" spans="1:5" s="7" customFormat="1" ht="14.25" thickBot="1" x14ac:dyDescent="0.3">
      <c r="A18" s="17" t="s">
        <v>94</v>
      </c>
      <c r="B18" s="23"/>
      <c r="C18" s="18">
        <f>SUM(C13:C17)</f>
        <v>348549</v>
      </c>
      <c r="D18" s="18">
        <f>D13+D16</f>
        <v>489058.80000000005</v>
      </c>
      <c r="E18" s="18">
        <f>C18+D18</f>
        <v>837607.8</v>
      </c>
    </row>
    <row r="20" spans="1:5" ht="32.25" customHeight="1" x14ac:dyDescent="0.25"/>
    <row r="21" spans="1:5" x14ac:dyDescent="0.25">
      <c r="A21" s="1" t="s">
        <v>48</v>
      </c>
      <c r="C21" s="1"/>
      <c r="D21" s="1" t="s">
        <v>81</v>
      </c>
    </row>
    <row r="22" spans="1:5" x14ac:dyDescent="0.25">
      <c r="C22" s="1"/>
      <c r="D22" s="1"/>
    </row>
    <row r="23" spans="1:5" x14ac:dyDescent="0.25">
      <c r="A23" s="1" t="s">
        <v>49</v>
      </c>
      <c r="C23" s="1"/>
      <c r="D23" s="1" t="s">
        <v>77</v>
      </c>
    </row>
  </sheetData>
  <pageMargins left="0.70866141732283472" right="0.11811023622047245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Ф1</vt:lpstr>
      <vt:lpstr>Ф2</vt:lpstr>
      <vt:lpstr>Ф3</vt:lpstr>
      <vt:lpstr>Ф4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Нигора Юнусова</dc:creator>
  <cp:lastModifiedBy>Zhanat Dzhumagulova</cp:lastModifiedBy>
  <cp:lastPrinted>2024-02-08T03:35:32Z</cp:lastPrinted>
  <dcterms:created xsi:type="dcterms:W3CDTF">2022-05-12T06:05:42Z</dcterms:created>
  <dcterms:modified xsi:type="dcterms:W3CDTF">2024-05-10T06:48:20Z</dcterms:modified>
</cp:coreProperties>
</file>