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aliya.iskakova\Desktop\"/>
    </mc:Choice>
  </mc:AlternateContent>
  <xr:revisionPtr revIDLastSave="0" documentId="8_{A923ABA8-5E41-47E1-809C-C63A3F6A471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Ф1" sheetId="2" r:id="rId1"/>
    <sheet name="Ф2" sheetId="3" r:id="rId2"/>
    <sheet name="Ф3" sheetId="4" r:id="rId3"/>
    <sheet name="Ф4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5" l="1"/>
  <c r="E6" i="5"/>
  <c r="C40" i="4"/>
  <c r="C26" i="4"/>
  <c r="C28" i="4" s="1"/>
  <c r="C38" i="4" s="1"/>
  <c r="D18" i="4"/>
  <c r="C18" i="3" l="1"/>
  <c r="C11" i="3"/>
  <c r="D13" i="2"/>
  <c r="C13" i="2" l="1"/>
  <c r="C9" i="3" l="1"/>
  <c r="C13" i="3" s="1"/>
  <c r="C15" i="3" s="1"/>
  <c r="D9" i="3"/>
  <c r="D16" i="5" l="1"/>
  <c r="D10" i="5"/>
  <c r="E10" i="5" s="1"/>
  <c r="C18" i="5"/>
  <c r="E14" i="5"/>
  <c r="E7" i="5"/>
  <c r="E13" i="5"/>
  <c r="C12" i="5"/>
  <c r="E11" i="5"/>
  <c r="E9" i="5"/>
  <c r="E8" i="5"/>
  <c r="D36" i="4"/>
  <c r="C36" i="4"/>
  <c r="C31" i="4"/>
  <c r="D31" i="4"/>
  <c r="D26" i="4"/>
  <c r="D28" i="4" s="1"/>
  <c r="D38" i="4" s="1"/>
  <c r="D11" i="3"/>
  <c r="C25" i="2"/>
  <c r="D25" i="2"/>
  <c r="D21" i="2"/>
  <c r="D26" i="2" s="1"/>
  <c r="C21" i="2"/>
  <c r="C26" i="2" l="1"/>
  <c r="D12" i="5"/>
  <c r="C18" i="4"/>
  <c r="D40" i="4"/>
  <c r="D13" i="3"/>
  <c r="D15" i="3" s="1"/>
  <c r="D20" i="3" s="1"/>
  <c r="D22" i="3" s="1"/>
  <c r="D24" i="3" s="1"/>
  <c r="C20" i="3" l="1"/>
  <c r="C22" i="3" s="1"/>
  <c r="C24" i="3" s="1"/>
  <c r="D18" i="5"/>
  <c r="E18" i="5" s="1"/>
  <c r="E16" i="5"/>
</calcChain>
</file>

<file path=xl/sharedStrings.xml><?xml version="1.0" encoding="utf-8"?>
<sst xmlns="http://schemas.openxmlformats.org/spreadsheetml/2006/main" count="126" uniqueCount="92">
  <si>
    <t>Денежные средства и их эквиваленты</t>
  </si>
  <si>
    <t xml:space="preserve">Займы выданные </t>
  </si>
  <si>
    <t>Прочая дебиторская задолженность</t>
  </si>
  <si>
    <t>Основные средства</t>
  </si>
  <si>
    <t>Прочие активы</t>
  </si>
  <si>
    <t>Отложенный налоговый актив</t>
  </si>
  <si>
    <t>Займы полученные</t>
  </si>
  <si>
    <t>Корпоративный подоходный налог к уплате</t>
  </si>
  <si>
    <t>Финансовые обязательства по аренде</t>
  </si>
  <si>
    <t>Кредиторская задолженность</t>
  </si>
  <si>
    <t>Налоги и прочие обязательные платежи в бюджет</t>
  </si>
  <si>
    <t>Прочие обязательства</t>
  </si>
  <si>
    <t>Итого обязательства:</t>
  </si>
  <si>
    <t>Уставный капитал</t>
  </si>
  <si>
    <t>Накопленный убыток</t>
  </si>
  <si>
    <t>Итого капитал:</t>
  </si>
  <si>
    <t>Процентные доходы</t>
  </si>
  <si>
    <t>Процентные расходы</t>
  </si>
  <si>
    <t>Чистый процентный доход</t>
  </si>
  <si>
    <t>Общие и административные расходы</t>
  </si>
  <si>
    <t>Доходы, за вычетом расходов, по курсовой разнице, нетто</t>
  </si>
  <si>
    <t>Прочие доходы</t>
  </si>
  <si>
    <t>Прочие расходы</t>
  </si>
  <si>
    <t>Прибыль / (убыток) до налогообложения</t>
  </si>
  <si>
    <t>Прибыль / (убыток) за отчетный период</t>
  </si>
  <si>
    <t>Прочий совокупный доход за отчетный период</t>
  </si>
  <si>
    <t>Итого совокупный доход / (убыток) за отчетный период, за вычетом налога на прибыль</t>
  </si>
  <si>
    <t>Денежные потоки от операционной деятельности</t>
  </si>
  <si>
    <t>Общие и административные расходы уплаченные</t>
  </si>
  <si>
    <t>Прочие доходы, полученные</t>
  </si>
  <si>
    <t>Прочие расходы, уплаченные</t>
  </si>
  <si>
    <t>Денежные потоки от операционной деятельности до изменений в операционных активах и обязательствах</t>
  </si>
  <si>
    <t>Чистое уменьшение / (увеличение) в операционных активах</t>
  </si>
  <si>
    <t>Выданные займы</t>
  </si>
  <si>
    <t>Чистые денежные потоки, израсходованные на деятельность, до налога на прибыль</t>
  </si>
  <si>
    <t>Денежные потоки от инвестиционной деятельности</t>
  </si>
  <si>
    <t>Приобретение основных средств</t>
  </si>
  <si>
    <t>Денежные потоки от финансовой деятельности</t>
  </si>
  <si>
    <t>Полученные займы</t>
  </si>
  <si>
    <t>Погашение займов</t>
  </si>
  <si>
    <t>Взнос в уставный капитал</t>
  </si>
  <si>
    <t>Влияние обменных курсов на денежные средства и их эквиваленты</t>
  </si>
  <si>
    <t>Чистое увеличение денежных средств и их эквивалентов</t>
  </si>
  <si>
    <t>Денежные средства и их эквиваленты на начало отчетного года</t>
  </si>
  <si>
    <t>Денежные средства и их эквиваленты на конец отчетного года</t>
  </si>
  <si>
    <t>Итого</t>
  </si>
  <si>
    <t>Прочий совокупный доход</t>
  </si>
  <si>
    <t>Итого совокупный доход за период</t>
  </si>
  <si>
    <t>Корректировка КПН за 2020</t>
  </si>
  <si>
    <t>На 1 января 2022г.</t>
  </si>
  <si>
    <t>Генеральный директор</t>
  </si>
  <si>
    <t>Дзауров Х.А.</t>
  </si>
  <si>
    <t>Главный бухгалтер</t>
  </si>
  <si>
    <t>В тысячах тенге</t>
  </si>
  <si>
    <t>АКТИВЫ</t>
  </si>
  <si>
    <t>ИТОГО АКТИВЫ</t>
  </si>
  <si>
    <t>ТОО «МФО «Rangeld finance»</t>
  </si>
  <si>
    <t>Примечания</t>
  </si>
  <si>
    <t>ОБЯЗАТЕЛЬСТВА</t>
  </si>
  <si>
    <t>КАПИТАЛ</t>
  </si>
  <si>
    <t>Нераспределенная прибыль / (накопленный убыток)</t>
  </si>
  <si>
    <t>ИТОГО КАПИТАЛ  И ОБЯЗАТЕЛЬСТВА:</t>
  </si>
  <si>
    <t>ПРОМЕЖУТОЧНЫЙ СОКРАЩЕННЫЙ ОТЧЕТ О СОВОКУПНОМ ДОХОДЕ</t>
  </si>
  <si>
    <t xml:space="preserve">ПРОМЕЖУТОЧНЫЙ СОКРАЩЕННЫЙ ОТЧЕТ О ФИНАНСОВОМ ПОЛОЖЕНИИ </t>
  </si>
  <si>
    <t xml:space="preserve">Процентные расходы </t>
  </si>
  <si>
    <t>Расходы по ожидаемым кредитным убыткам</t>
  </si>
  <si>
    <t>Чистый процентный доход после расходов по ожидаемым кредитным убыткам</t>
  </si>
  <si>
    <t>(Расходы)/ экономия по налогу на прибыль</t>
  </si>
  <si>
    <t>ПРОМЕЖУТОЧНЫЙ СОКРАЩЕННЫЙ ОТЧЕТ  О ДВИЖЕНИИ ДЕНЕЖНЫХ СРЕДСТВ</t>
  </si>
  <si>
    <t>Доходы по вознаграждениям полученные</t>
  </si>
  <si>
    <t>Расходы по вознаграждениям выплаченные</t>
  </si>
  <si>
    <t>Чистое увеличение / (уменьшение) операционных обязательств</t>
  </si>
  <si>
    <t>Уплаченный корпоративный подоходный налог</t>
  </si>
  <si>
    <t xml:space="preserve">Чистое расходование денежных средств на операционную деятельность: </t>
  </si>
  <si>
    <t xml:space="preserve">Чистое расходование денежных средств на инвестиционную деятельность: </t>
  </si>
  <si>
    <t xml:space="preserve">Чистое поступление денежных средств от финансовой деятельности </t>
  </si>
  <si>
    <t>Прибыль за период</t>
  </si>
  <si>
    <t>ПРОМЕЖУТОЧНЫЙ СОКРАЩЕННЫЙ ОТЧЕТ  ОБ ИЗМЕНЕНИЯХ В КАПИТАЛЕ</t>
  </si>
  <si>
    <t>По состоянию на 31 марта 2023 года</t>
  </si>
  <si>
    <t>31 декабря                    2022 года</t>
  </si>
  <si>
    <t>Искакова А.Д.</t>
  </si>
  <si>
    <t>На 1 января 2023г.</t>
  </si>
  <si>
    <t>На 31 марта 2023г.</t>
  </si>
  <si>
    <t>31.03.2023 года</t>
  </si>
  <si>
    <t>Отчетный период</t>
  </si>
  <si>
    <t>31 марта                          2023 года</t>
  </si>
  <si>
    <t xml:space="preserve"> 31 декабря 2022 год</t>
  </si>
  <si>
    <t>31 декабря 2022 год</t>
  </si>
  <si>
    <t>На 31 декабря 2022г.</t>
  </si>
  <si>
    <t xml:space="preserve">Искакова А.Д. </t>
  </si>
  <si>
    <t>За три месяца, закончившиеся 31 марта 2023 года</t>
  </si>
  <si>
    <t>За три месяца, закончившиеся 31 марта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</si>
</sst>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Times New Roman"/>
      <family val="1"/>
      <charset val="204"/>
    </font>
    <font>
      <b/>
      <sz val="9"/>
      <color theme="1"/>
      <name val="Arial"/>
      <family val="2"/>
      <charset val="204"/>
    </font>
    <font>
      <i/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86">
    <xf numFmtId="0" fontId="0" fillId="0" borderId="0" xfId="0"/>
    <xf numFmtId="0" fontId="3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8" fillId="0" borderId="0" xfId="0" applyFont="1"/>
    <xf numFmtId="164" fontId="4" fillId="0" borderId="1" xfId="1" applyNumberFormat="1" applyFont="1" applyBorder="1" applyAlignment="1"/>
    <xf numFmtId="164" fontId="3" fillId="0" borderId="1" xfId="1" applyNumberFormat="1" applyFont="1" applyBorder="1" applyAlignment="1"/>
    <xf numFmtId="164" fontId="4" fillId="0" borderId="1" xfId="1" applyNumberFormat="1" applyFont="1" applyFill="1" applyBorder="1" applyAlignment="1"/>
    <xf numFmtId="0" fontId="2" fillId="0" borderId="0" xfId="0" applyFont="1"/>
    <xf numFmtId="164" fontId="3" fillId="0" borderId="0" xfId="1" applyNumberFormat="1" applyFont="1" applyAlignment="1">
      <alignment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3" fillId="0" borderId="2" xfId="0" applyFont="1" applyBorder="1" applyAlignment="1">
      <alignment wrapText="1"/>
    </xf>
    <xf numFmtId="164" fontId="3" fillId="0" borderId="0" xfId="1" applyNumberFormat="1" applyFont="1" applyBorder="1" applyAlignment="1">
      <alignment wrapText="1"/>
    </xf>
    <xf numFmtId="3" fontId="6" fillId="0" borderId="0" xfId="2" applyNumberFormat="1" applyFont="1" applyAlignment="1">
      <alignment horizontal="right" vertical="center"/>
    </xf>
    <xf numFmtId="0" fontId="4" fillId="0" borderId="0" xfId="0" applyFont="1" applyAlignment="1">
      <alignment wrapText="1"/>
    </xf>
    <xf numFmtId="164" fontId="4" fillId="0" borderId="0" xfId="1" applyNumberFormat="1" applyFont="1" applyBorder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64" fontId="3" fillId="0" borderId="2" xfId="1" applyNumberFormat="1" applyFont="1" applyBorder="1" applyAlignment="1">
      <alignment wrapText="1"/>
    </xf>
    <xf numFmtId="0" fontId="4" fillId="0" borderId="4" xfId="0" applyFont="1" applyBorder="1" applyAlignment="1">
      <alignment wrapText="1"/>
    </xf>
    <xf numFmtId="164" fontId="4" fillId="0" borderId="4" xfId="1" applyNumberFormat="1" applyFont="1" applyBorder="1" applyAlignment="1">
      <alignment wrapText="1"/>
    </xf>
    <xf numFmtId="0" fontId="17" fillId="0" borderId="0" xfId="0" applyFont="1" applyAlignment="1">
      <alignment wrapText="1"/>
    </xf>
    <xf numFmtId="0" fontId="17" fillId="0" borderId="4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7" fillId="0" borderId="4" xfId="0" applyFont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0" fontId="16" fillId="0" borderId="2" xfId="0" applyFont="1" applyBorder="1" applyAlignment="1">
      <alignment horizontal="right" vertical="center" wrapText="1"/>
    </xf>
    <xf numFmtId="0" fontId="15" fillId="0" borderId="3" xfId="0" applyFont="1" applyBorder="1" applyAlignment="1">
      <alignment horizontal="justify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16" fillId="0" borderId="2" xfId="0" applyFont="1" applyBorder="1" applyAlignment="1">
      <alignment horizontal="right" vertical="center"/>
    </xf>
    <xf numFmtId="0" fontId="17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164" fontId="4" fillId="0" borderId="0" xfId="1" applyNumberFormat="1" applyFont="1" applyFill="1" applyBorder="1" applyAlignment="1">
      <alignment wrapText="1"/>
    </xf>
    <xf numFmtId="164" fontId="3" fillId="0" borderId="0" xfId="1" applyNumberFormat="1" applyFont="1" applyFill="1" applyBorder="1" applyAlignment="1">
      <alignment wrapText="1"/>
    </xf>
    <xf numFmtId="164" fontId="4" fillId="0" borderId="3" xfId="1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wrapText="1"/>
    </xf>
    <xf numFmtId="0" fontId="4" fillId="0" borderId="3" xfId="0" applyFont="1" applyBorder="1" applyAlignment="1">
      <alignment wrapText="1"/>
    </xf>
    <xf numFmtId="0" fontId="17" fillId="0" borderId="3" xfId="0" applyFont="1" applyBorder="1" applyAlignment="1">
      <alignment horizontal="center" wrapText="1"/>
    </xf>
    <xf numFmtId="164" fontId="4" fillId="0" borderId="3" xfId="1" applyNumberFormat="1" applyFont="1" applyBorder="1" applyAlignment="1">
      <alignment wrapText="1"/>
    </xf>
    <xf numFmtId="164" fontId="4" fillId="0" borderId="3" xfId="1" applyNumberFormat="1" applyFont="1" applyFill="1" applyBorder="1" applyAlignment="1">
      <alignment wrapText="1"/>
    </xf>
    <xf numFmtId="0" fontId="7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4" fontId="7" fillId="0" borderId="0" xfId="1" applyNumberFormat="1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164" fontId="6" fillId="0" borderId="0" xfId="1" applyNumberFormat="1" applyFont="1" applyFill="1" applyBorder="1" applyAlignment="1">
      <alignment vertical="center" wrapText="1"/>
    </xf>
    <xf numFmtId="164" fontId="6" fillId="0" borderId="0" xfId="1" applyNumberFormat="1" applyFont="1" applyBorder="1" applyAlignment="1">
      <alignment vertical="center" wrapText="1"/>
    </xf>
    <xf numFmtId="164" fontId="7" fillId="0" borderId="0" xfId="1" applyNumberFormat="1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164" fontId="10" fillId="2" borderId="0" xfId="1" applyNumberFormat="1" applyFont="1" applyFill="1" applyBorder="1" applyAlignment="1">
      <alignment vertical="center"/>
    </xf>
    <xf numFmtId="164" fontId="11" fillId="0" borderId="0" xfId="1" applyNumberFormat="1" applyFont="1" applyFill="1" applyBorder="1" applyAlignment="1">
      <alignment vertical="center"/>
    </xf>
    <xf numFmtId="164" fontId="11" fillId="2" borderId="0" xfId="1" applyNumberFormat="1" applyFont="1" applyFill="1" applyBorder="1" applyAlignment="1">
      <alignment vertical="center"/>
    </xf>
    <xf numFmtId="164" fontId="6" fillId="0" borderId="2" xfId="1" applyNumberFormat="1" applyFont="1" applyFill="1" applyBorder="1" applyAlignment="1">
      <alignment vertical="center" wrapText="1"/>
    </xf>
    <xf numFmtId="164" fontId="6" fillId="0" borderId="2" xfId="1" applyNumberFormat="1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18" fillId="0" borderId="3" xfId="0" applyFont="1" applyBorder="1" applyAlignment="1">
      <alignment horizontal="center" vertical="center" wrapText="1"/>
    </xf>
    <xf numFmtId="164" fontId="10" fillId="0" borderId="3" xfId="1" applyNumberFormat="1" applyFont="1" applyFill="1" applyBorder="1" applyAlignment="1">
      <alignment vertical="center"/>
    </xf>
    <xf numFmtId="164" fontId="10" fillId="2" borderId="3" xfId="1" applyNumberFormat="1" applyFont="1" applyFill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18" fillId="0" borderId="4" xfId="0" applyFont="1" applyBorder="1" applyAlignment="1">
      <alignment horizontal="center" vertical="center" wrapText="1"/>
    </xf>
    <xf numFmtId="164" fontId="10" fillId="0" borderId="4" xfId="1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justify" vertical="center" wrapText="1"/>
    </xf>
    <xf numFmtId="0" fontId="15" fillId="0" borderId="0" xfId="0" applyFont="1" applyAlignment="1">
      <alignment horizontal="justify" vertical="center" wrapText="1"/>
    </xf>
    <xf numFmtId="0" fontId="15" fillId="0" borderId="2" xfId="0" applyFont="1" applyBorder="1" applyAlignment="1">
      <alignment horizontal="justify" vertical="center" wrapText="1"/>
    </xf>
    <xf numFmtId="0" fontId="16" fillId="0" borderId="0" xfId="0" applyFont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/>
    <xf numFmtId="164" fontId="2" fillId="0" borderId="0" xfId="0" applyNumberFormat="1" applyFont="1"/>
    <xf numFmtId="0" fontId="16" fillId="0" borderId="0" xfId="0" applyFont="1" applyAlignment="1">
      <alignment horizontal="center" vertical="center"/>
    </xf>
  </cellXfs>
  <cellStyles count="3">
    <cellStyle name="Обычный" xfId="0" builtinId="0"/>
    <cellStyle name="Обычный 2" xfId="2" xr:uid="{00000000-0005-0000-0000-000001000000}"/>
    <cellStyle name="Финансов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0"/>
  <sheetViews>
    <sheetView tabSelected="1" zoomScale="99" zoomScaleNormal="99" workbookViewId="0">
      <selection activeCell="A14" sqref="A14"/>
    </sheetView>
  </sheetViews>
  <sheetFormatPr defaultRowHeight="15" x14ac:dyDescent="0.25"/>
  <cols>
    <col min="1" max="1" width="43.42578125" style="1" customWidth="1"/>
    <col min="2" max="2" width="13.28515625" style="1" customWidth="1"/>
    <col min="3" max="3" width="15.85546875" style="1" customWidth="1"/>
    <col min="4" max="4" width="14.28515625" style="1" customWidth="1"/>
    <col min="5" max="8" width="8.85546875" style="1"/>
    <col min="9" max="9" width="8.85546875" style="4"/>
    <col min="10" max="20" width="8.85546875" style="5"/>
  </cols>
  <sheetData>
    <row r="1" spans="1:21" x14ac:dyDescent="0.25">
      <c r="A1" s="12" t="s">
        <v>56</v>
      </c>
      <c r="B1" s="68"/>
      <c r="C1" s="68"/>
      <c r="D1"/>
    </row>
    <row r="2" spans="1:21" x14ac:dyDescent="0.25">
      <c r="A2" s="11"/>
      <c r="B2"/>
      <c r="C2"/>
      <c r="D2"/>
      <c r="E2"/>
    </row>
    <row r="3" spans="1:21" x14ac:dyDescent="0.25">
      <c r="A3" s="12" t="s">
        <v>63</v>
      </c>
      <c r="B3"/>
      <c r="C3"/>
      <c r="D3"/>
      <c r="E3"/>
    </row>
    <row r="4" spans="1:21" x14ac:dyDescent="0.25">
      <c r="A4" s="12" t="s">
        <v>78</v>
      </c>
      <c r="B4"/>
      <c r="C4"/>
      <c r="D4"/>
      <c r="E4"/>
    </row>
    <row r="5" spans="1:21" ht="46.9" customHeight="1" x14ac:dyDescent="0.25">
      <c r="A5" s="31" t="s">
        <v>53</v>
      </c>
      <c r="B5" s="32" t="s">
        <v>57</v>
      </c>
      <c r="C5" s="19" t="s">
        <v>85</v>
      </c>
      <c r="D5" s="19" t="s">
        <v>79</v>
      </c>
      <c r="I5" s="1"/>
      <c r="J5" s="4"/>
      <c r="U5" s="5"/>
    </row>
    <row r="6" spans="1:21" x14ac:dyDescent="0.25">
      <c r="A6" s="23" t="s">
        <v>54</v>
      </c>
      <c r="B6" s="16"/>
      <c r="C6" s="14"/>
      <c r="D6" s="14"/>
      <c r="I6" s="1"/>
      <c r="J6" s="4"/>
      <c r="U6" s="5"/>
    </row>
    <row r="7" spans="1:21" x14ac:dyDescent="0.25">
      <c r="A7" s="1" t="s">
        <v>0</v>
      </c>
      <c r="B7" s="26">
        <v>5</v>
      </c>
      <c r="C7" s="14">
        <v>95057</v>
      </c>
      <c r="D7" s="14">
        <v>135610</v>
      </c>
      <c r="F7" s="82"/>
      <c r="I7" s="1"/>
      <c r="J7" s="4"/>
      <c r="U7" s="5"/>
    </row>
    <row r="8" spans="1:21" x14ac:dyDescent="0.25">
      <c r="A8" s="1" t="s">
        <v>1</v>
      </c>
      <c r="B8" s="26">
        <v>6</v>
      </c>
      <c r="C8" s="15">
        <v>2127393</v>
      </c>
      <c r="D8" s="14">
        <v>2138126</v>
      </c>
      <c r="I8" s="1"/>
      <c r="J8" s="4"/>
      <c r="U8" s="5"/>
    </row>
    <row r="9" spans="1:21" x14ac:dyDescent="0.25">
      <c r="A9" s="1" t="s">
        <v>2</v>
      </c>
      <c r="B9" s="26"/>
      <c r="C9" s="14">
        <v>18583</v>
      </c>
      <c r="D9" s="14">
        <v>22112</v>
      </c>
      <c r="I9" s="1"/>
      <c r="J9" s="4"/>
      <c r="U9" s="5"/>
    </row>
    <row r="10" spans="1:21" x14ac:dyDescent="0.25">
      <c r="A10" s="1" t="s">
        <v>3</v>
      </c>
      <c r="B10" s="26">
        <v>7</v>
      </c>
      <c r="C10" s="14">
        <v>38329</v>
      </c>
      <c r="D10" s="14">
        <v>33073</v>
      </c>
      <c r="I10" s="1"/>
      <c r="J10" s="4"/>
      <c r="U10" s="5"/>
    </row>
    <row r="11" spans="1:21" x14ac:dyDescent="0.25">
      <c r="A11" s="1" t="s">
        <v>5</v>
      </c>
      <c r="B11" s="26">
        <v>17</v>
      </c>
      <c r="C11" s="14">
        <v>3148</v>
      </c>
      <c r="D11" s="14">
        <v>3148</v>
      </c>
      <c r="I11" s="1"/>
      <c r="J11" s="4"/>
      <c r="U11" s="5"/>
    </row>
    <row r="12" spans="1:21" x14ac:dyDescent="0.25">
      <c r="A12" s="13" t="s">
        <v>4</v>
      </c>
      <c r="B12" s="27"/>
      <c r="C12" s="20">
        <v>69099</v>
      </c>
      <c r="D12" s="20">
        <v>22904</v>
      </c>
      <c r="I12" s="1"/>
      <c r="J12" s="4"/>
      <c r="U12" s="5"/>
    </row>
    <row r="13" spans="1:21" ht="15.75" thickBot="1" x14ac:dyDescent="0.3">
      <c r="A13" s="24" t="s">
        <v>55</v>
      </c>
      <c r="B13" s="28"/>
      <c r="C13" s="22">
        <f>SUM(C7:C12)</f>
        <v>2351609</v>
      </c>
      <c r="D13" s="22">
        <f>SUM(D7:D12)</f>
        <v>2354973</v>
      </c>
      <c r="I13" s="1"/>
      <c r="J13" s="4"/>
      <c r="U13" s="5"/>
    </row>
    <row r="14" spans="1:21" x14ac:dyDescent="0.25">
      <c r="A14" s="16" t="s">
        <v>58</v>
      </c>
      <c r="B14" s="29"/>
      <c r="C14" s="14"/>
      <c r="D14" s="14"/>
      <c r="I14" s="1"/>
      <c r="J14" s="4"/>
      <c r="U14" s="5"/>
    </row>
    <row r="15" spans="1:21" x14ac:dyDescent="0.25">
      <c r="A15" s="1" t="s">
        <v>6</v>
      </c>
      <c r="B15" s="26">
        <v>8</v>
      </c>
      <c r="C15" s="14">
        <v>1544444</v>
      </c>
      <c r="D15" s="14">
        <v>1571727</v>
      </c>
      <c r="I15" s="1"/>
      <c r="J15" s="4"/>
      <c r="U15" s="5"/>
    </row>
    <row r="16" spans="1:21" x14ac:dyDescent="0.25">
      <c r="A16" s="1" t="s">
        <v>7</v>
      </c>
      <c r="B16" s="26"/>
      <c r="C16" s="14">
        <v>33499</v>
      </c>
      <c r="D16" s="14">
        <v>33499</v>
      </c>
      <c r="I16" s="1"/>
      <c r="J16" s="4"/>
      <c r="U16" s="5"/>
    </row>
    <row r="17" spans="1:21" x14ac:dyDescent="0.25">
      <c r="A17" s="1" t="s">
        <v>8</v>
      </c>
      <c r="B17" s="26"/>
      <c r="C17" s="14">
        <v>2937</v>
      </c>
      <c r="D17" s="14">
        <v>3204</v>
      </c>
      <c r="I17" s="1"/>
      <c r="J17" s="4"/>
      <c r="U17" s="5"/>
    </row>
    <row r="18" spans="1:21" x14ac:dyDescent="0.25">
      <c r="A18" s="1" t="s">
        <v>9</v>
      </c>
      <c r="B18" s="26">
        <v>9</v>
      </c>
      <c r="C18" s="14">
        <v>2178</v>
      </c>
      <c r="D18" s="14">
        <v>23285</v>
      </c>
      <c r="I18" s="1"/>
      <c r="J18" s="4"/>
      <c r="U18" s="5"/>
    </row>
    <row r="19" spans="1:21" x14ac:dyDescent="0.25">
      <c r="A19" s="1" t="s">
        <v>10</v>
      </c>
      <c r="B19" s="26">
        <v>10</v>
      </c>
      <c r="C19" s="14">
        <v>116</v>
      </c>
      <c r="D19" s="14">
        <v>4287</v>
      </c>
      <c r="I19" s="1"/>
      <c r="J19" s="4"/>
      <c r="U19" s="5"/>
    </row>
    <row r="20" spans="1:21" x14ac:dyDescent="0.25">
      <c r="A20" s="1" t="s">
        <v>11</v>
      </c>
      <c r="B20" s="26">
        <v>11</v>
      </c>
      <c r="C20" s="14">
        <v>24574</v>
      </c>
      <c r="D20" s="14">
        <v>21736</v>
      </c>
      <c r="I20" s="1"/>
      <c r="J20" s="4"/>
      <c r="U20" s="5"/>
    </row>
    <row r="21" spans="1:21" x14ac:dyDescent="0.25">
      <c r="A21" s="16" t="s">
        <v>12</v>
      </c>
      <c r="B21" s="18"/>
      <c r="C21" s="17">
        <f>SUM(C15:C20)</f>
        <v>1607748</v>
      </c>
      <c r="D21" s="17">
        <f>SUM(D15:D20)</f>
        <v>1657738</v>
      </c>
      <c r="I21" s="1"/>
      <c r="J21" s="4"/>
      <c r="U21" s="5"/>
    </row>
    <row r="22" spans="1:21" x14ac:dyDescent="0.25">
      <c r="A22" s="16" t="s">
        <v>59</v>
      </c>
      <c r="B22" s="18"/>
      <c r="C22" s="14"/>
      <c r="D22" s="14"/>
      <c r="I22" s="1"/>
      <c r="J22" s="4"/>
      <c r="U22" s="5"/>
    </row>
    <row r="23" spans="1:21" x14ac:dyDescent="0.25">
      <c r="A23" s="1" t="s">
        <v>13</v>
      </c>
      <c r="B23" s="26">
        <v>12</v>
      </c>
      <c r="C23" s="14">
        <v>348549</v>
      </c>
      <c r="D23" s="14">
        <v>348549</v>
      </c>
      <c r="I23" s="1"/>
      <c r="J23" s="4"/>
      <c r="U23" s="5"/>
    </row>
    <row r="24" spans="1:21" ht="26.25" x14ac:dyDescent="0.25">
      <c r="A24" s="1" t="s">
        <v>60</v>
      </c>
      <c r="B24" s="25"/>
      <c r="C24" s="14">
        <v>395312</v>
      </c>
      <c r="D24" s="14">
        <v>348686</v>
      </c>
      <c r="I24" s="1"/>
      <c r="J24" s="4"/>
      <c r="U24" s="5"/>
    </row>
    <row r="25" spans="1:21" x14ac:dyDescent="0.25">
      <c r="A25" s="16" t="s">
        <v>15</v>
      </c>
      <c r="B25" s="18"/>
      <c r="C25" s="17">
        <f>SUM(C23:C24)</f>
        <v>743861</v>
      </c>
      <c r="D25" s="17">
        <f>SUM(D23:D24)</f>
        <v>697235</v>
      </c>
      <c r="I25" s="1"/>
      <c r="J25" s="4"/>
      <c r="U25" s="5"/>
    </row>
    <row r="26" spans="1:21" ht="15.75" thickBot="1" x14ac:dyDescent="0.3">
      <c r="A26" s="21" t="s">
        <v>61</v>
      </c>
      <c r="B26" s="21"/>
      <c r="C26" s="22">
        <f>C21+C25</f>
        <v>2351609</v>
      </c>
      <c r="D26" s="22">
        <f>D21+D25</f>
        <v>2354973</v>
      </c>
      <c r="E26" s="82"/>
      <c r="F26" s="82"/>
      <c r="I26" s="1"/>
      <c r="J26" s="4"/>
      <c r="U26" s="5"/>
    </row>
    <row r="28" spans="1:21" x14ac:dyDescent="0.25">
      <c r="A28" s="1" t="s">
        <v>50</v>
      </c>
      <c r="C28" s="1" t="s">
        <v>51</v>
      </c>
    </row>
    <row r="30" spans="1:21" x14ac:dyDescent="0.25">
      <c r="A30" s="1" t="s">
        <v>52</v>
      </c>
      <c r="C30" s="1" t="s">
        <v>80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9"/>
  <sheetViews>
    <sheetView zoomScale="96" zoomScaleNormal="96" workbookViewId="0">
      <selection activeCell="A4" sqref="A4"/>
    </sheetView>
  </sheetViews>
  <sheetFormatPr defaultRowHeight="15" x14ac:dyDescent="0.25"/>
  <cols>
    <col min="1" max="1" width="42.7109375" style="1" customWidth="1"/>
    <col min="2" max="2" width="15" style="1" customWidth="1"/>
    <col min="3" max="3" width="15.28515625" style="4" customWidth="1"/>
    <col min="4" max="4" width="18.7109375" style="4" customWidth="1"/>
    <col min="5" max="17" width="8.85546875" style="4"/>
  </cols>
  <sheetData>
    <row r="1" spans="1:4" x14ac:dyDescent="0.25">
      <c r="A1" s="12" t="s">
        <v>56</v>
      </c>
      <c r="B1" s="12"/>
    </row>
    <row r="2" spans="1:4" x14ac:dyDescent="0.25">
      <c r="A2" s="11"/>
      <c r="B2" s="11"/>
    </row>
    <row r="3" spans="1:4" x14ac:dyDescent="0.25">
      <c r="A3" s="12" t="s">
        <v>62</v>
      </c>
      <c r="B3" s="12"/>
    </row>
    <row r="4" spans="1:4" x14ac:dyDescent="0.25">
      <c r="A4" s="12" t="s">
        <v>90</v>
      </c>
      <c r="B4" s="12"/>
    </row>
    <row r="5" spans="1:4" ht="21" customHeight="1" x14ac:dyDescent="0.25">
      <c r="A5" s="70" t="s">
        <v>53</v>
      </c>
      <c r="B5" s="69" t="s">
        <v>57</v>
      </c>
      <c r="C5" s="69" t="s">
        <v>84</v>
      </c>
      <c r="D5" s="69"/>
    </row>
    <row r="6" spans="1:4" x14ac:dyDescent="0.25">
      <c r="A6" s="71"/>
      <c r="B6" s="73"/>
      <c r="C6" s="81"/>
      <c r="D6" s="81"/>
    </row>
    <row r="7" spans="1:4" x14ac:dyDescent="0.25">
      <c r="A7" s="71"/>
      <c r="B7" s="73"/>
      <c r="C7" s="85" t="s">
        <v>83</v>
      </c>
      <c r="D7" s="85" t="s">
        <v>86</v>
      </c>
    </row>
    <row r="8" spans="1:4" x14ac:dyDescent="0.25">
      <c r="A8" s="72"/>
      <c r="B8" s="74"/>
      <c r="C8" s="30"/>
      <c r="D8" s="30"/>
    </row>
    <row r="9" spans="1:4" x14ac:dyDescent="0.25">
      <c r="A9" s="2" t="s">
        <v>16</v>
      </c>
      <c r="B9" s="35"/>
      <c r="C9" s="6">
        <f>C10</f>
        <v>159773</v>
      </c>
      <c r="D9" s="6">
        <f>D10</f>
        <v>679801</v>
      </c>
    </row>
    <row r="10" spans="1:4" x14ac:dyDescent="0.25">
      <c r="A10" s="3" t="s">
        <v>16</v>
      </c>
      <c r="B10" s="36">
        <v>13</v>
      </c>
      <c r="C10" s="7">
        <v>159773</v>
      </c>
      <c r="D10" s="7">
        <v>679801</v>
      </c>
    </row>
    <row r="11" spans="1:4" x14ac:dyDescent="0.25">
      <c r="A11" s="2" t="s">
        <v>17</v>
      </c>
      <c r="B11" s="35"/>
      <c r="C11" s="6">
        <f>C12</f>
        <v>-52096</v>
      </c>
      <c r="D11" s="6">
        <f>D12</f>
        <v>-242165</v>
      </c>
    </row>
    <row r="12" spans="1:4" x14ac:dyDescent="0.25">
      <c r="A12" s="3" t="s">
        <v>64</v>
      </c>
      <c r="B12" s="36">
        <v>14</v>
      </c>
      <c r="C12" s="7">
        <v>-52096</v>
      </c>
      <c r="D12" s="7">
        <v>-242165</v>
      </c>
    </row>
    <row r="13" spans="1:4" ht="12.75" customHeight="1" x14ac:dyDescent="0.25">
      <c r="A13" s="2" t="s">
        <v>18</v>
      </c>
      <c r="B13" s="35"/>
      <c r="C13" s="8">
        <f>C9+C11</f>
        <v>107677</v>
      </c>
      <c r="D13" s="8">
        <f t="shared" ref="D13" si="0">D9+D11</f>
        <v>437636</v>
      </c>
    </row>
    <row r="14" spans="1:4" x14ac:dyDescent="0.25">
      <c r="A14" s="3" t="s">
        <v>65</v>
      </c>
      <c r="B14" s="36"/>
      <c r="C14" s="7">
        <v>-19128</v>
      </c>
      <c r="D14" s="7">
        <v>-68471</v>
      </c>
    </row>
    <row r="15" spans="1:4" ht="26.25" x14ac:dyDescent="0.25">
      <c r="A15" s="2" t="s">
        <v>66</v>
      </c>
      <c r="B15" s="35"/>
      <c r="C15" s="8">
        <f>SUM(C13:C14)</f>
        <v>88549</v>
      </c>
      <c r="D15" s="8">
        <f>SUM(D13:D14)</f>
        <v>369165</v>
      </c>
    </row>
    <row r="16" spans="1:4" x14ac:dyDescent="0.25">
      <c r="A16" s="3" t="s">
        <v>19</v>
      </c>
      <c r="B16" s="36">
        <v>15</v>
      </c>
      <c r="C16" s="7">
        <v>-61275</v>
      </c>
      <c r="D16" s="7">
        <v>-239516</v>
      </c>
    </row>
    <row r="17" spans="1:7" ht="26.25" x14ac:dyDescent="0.25">
      <c r="A17" s="3" t="s">
        <v>20</v>
      </c>
      <c r="B17" s="36"/>
      <c r="C17" s="7">
        <v>9</v>
      </c>
      <c r="D17" s="7">
        <v>559</v>
      </c>
      <c r="G17" s="83"/>
    </row>
    <row r="18" spans="1:7" x14ac:dyDescent="0.25">
      <c r="A18" s="3" t="s">
        <v>21</v>
      </c>
      <c r="B18" s="36">
        <v>16</v>
      </c>
      <c r="C18" s="7">
        <f>17902-118</f>
        <v>17784</v>
      </c>
      <c r="D18" s="7">
        <v>27960</v>
      </c>
    </row>
    <row r="19" spans="1:7" x14ac:dyDescent="0.25">
      <c r="A19" s="3" t="s">
        <v>22</v>
      </c>
      <c r="B19" s="36"/>
      <c r="C19" s="7">
        <v>1558</v>
      </c>
      <c r="D19" s="7">
        <v>-46</v>
      </c>
      <c r="G19" s="83"/>
    </row>
    <row r="20" spans="1:7" x14ac:dyDescent="0.25">
      <c r="A20" s="2" t="s">
        <v>23</v>
      </c>
      <c r="B20" s="35"/>
      <c r="C20" s="8">
        <f>SUM(C15:C19)</f>
        <v>46625</v>
      </c>
      <c r="D20" s="8">
        <f>SUM(D15:D19)</f>
        <v>158122</v>
      </c>
    </row>
    <row r="21" spans="1:7" x14ac:dyDescent="0.25">
      <c r="A21" s="3" t="s">
        <v>67</v>
      </c>
      <c r="B21" s="36">
        <v>17</v>
      </c>
      <c r="C21" s="7">
        <v>0</v>
      </c>
      <c r="D21" s="7">
        <v>-32138</v>
      </c>
    </row>
    <row r="22" spans="1:7" x14ac:dyDescent="0.25">
      <c r="A22" s="2" t="s">
        <v>24</v>
      </c>
      <c r="B22" s="35"/>
      <c r="C22" s="8">
        <f t="shared" ref="C22" si="1">SUM(C20:C21)</f>
        <v>46625</v>
      </c>
      <c r="D22" s="8">
        <f>SUM(D20:D21)</f>
        <v>125984</v>
      </c>
    </row>
    <row r="23" spans="1:7" x14ac:dyDescent="0.25">
      <c r="A23" s="3" t="s">
        <v>25</v>
      </c>
      <c r="B23" s="36"/>
      <c r="C23" s="7">
        <v>0</v>
      </c>
      <c r="D23" s="7">
        <v>0</v>
      </c>
    </row>
    <row r="24" spans="1:7" ht="26.25" x14ac:dyDescent="0.25">
      <c r="A24" s="2" t="s">
        <v>26</v>
      </c>
      <c r="B24" s="35"/>
      <c r="C24" s="8">
        <f t="shared" ref="C24" si="2">SUM(C22:C23)</f>
        <v>46625</v>
      </c>
      <c r="D24" s="8">
        <f>SUM(D22:D23)</f>
        <v>125984</v>
      </c>
      <c r="G24" s="83"/>
    </row>
    <row r="27" spans="1:7" x14ac:dyDescent="0.25">
      <c r="A27" s="1" t="s">
        <v>50</v>
      </c>
      <c r="C27" s="1"/>
      <c r="D27" s="1" t="s">
        <v>51</v>
      </c>
    </row>
    <row r="28" spans="1:7" x14ac:dyDescent="0.25">
      <c r="C28" s="1"/>
      <c r="D28" s="1"/>
    </row>
    <row r="29" spans="1:7" x14ac:dyDescent="0.25">
      <c r="A29" s="1" t="s">
        <v>52</v>
      </c>
      <c r="C29" s="1"/>
      <c r="D29" s="1" t="s">
        <v>80</v>
      </c>
    </row>
  </sheetData>
  <mergeCells count="4">
    <mergeCell ref="C5:D5"/>
    <mergeCell ref="A5:A8"/>
    <mergeCell ref="B5:B8"/>
    <mergeCell ref="C6:D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4:H44"/>
  <sheetViews>
    <sheetView zoomScale="98" zoomScaleNormal="98" workbookViewId="0">
      <selection activeCell="A7" sqref="A7"/>
    </sheetView>
  </sheetViews>
  <sheetFormatPr defaultRowHeight="15" x14ac:dyDescent="0.25"/>
  <cols>
    <col min="1" max="1" width="40.28515625" customWidth="1"/>
    <col min="2" max="2" width="14.85546875" customWidth="1"/>
    <col min="3" max="3" width="16.28515625" customWidth="1"/>
    <col min="4" max="4" width="19.140625" customWidth="1"/>
  </cols>
  <sheetData>
    <row r="4" spans="1:4" x14ac:dyDescent="0.25">
      <c r="A4" s="12" t="s">
        <v>56</v>
      </c>
      <c r="B4" s="12"/>
    </row>
    <row r="5" spans="1:4" x14ac:dyDescent="0.25">
      <c r="A5" s="11"/>
      <c r="B5" s="11"/>
    </row>
    <row r="6" spans="1:4" x14ac:dyDescent="0.25">
      <c r="A6" s="12" t="s">
        <v>68</v>
      </c>
      <c r="B6" s="12"/>
    </row>
    <row r="7" spans="1:4" x14ac:dyDescent="0.25">
      <c r="A7" s="12" t="s">
        <v>90</v>
      </c>
      <c r="B7" s="12"/>
    </row>
    <row r="8" spans="1:4" ht="15" customHeight="1" x14ac:dyDescent="0.25">
      <c r="A8" s="75" t="s">
        <v>53</v>
      </c>
      <c r="B8" s="78" t="s">
        <v>57</v>
      </c>
      <c r="C8" s="69" t="s">
        <v>84</v>
      </c>
      <c r="D8" s="69"/>
    </row>
    <row r="9" spans="1:4" x14ac:dyDescent="0.25">
      <c r="A9" s="76"/>
      <c r="B9" s="79"/>
      <c r="C9" s="81"/>
      <c r="D9" s="81"/>
    </row>
    <row r="10" spans="1:4" x14ac:dyDescent="0.25">
      <c r="A10" s="76"/>
      <c r="B10" s="79"/>
      <c r="C10" s="33" t="s">
        <v>83</v>
      </c>
      <c r="D10" s="33" t="s">
        <v>87</v>
      </c>
    </row>
    <row r="11" spans="1:4" x14ac:dyDescent="0.25">
      <c r="A11" s="77"/>
      <c r="B11" s="80"/>
      <c r="C11" s="34"/>
      <c r="D11" s="34"/>
    </row>
    <row r="12" spans="1:4" ht="25.5" x14ac:dyDescent="0.25">
      <c r="A12" s="45" t="s">
        <v>27</v>
      </c>
      <c r="B12" s="46"/>
      <c r="C12" s="47"/>
      <c r="D12" s="47"/>
    </row>
    <row r="13" spans="1:4" x14ac:dyDescent="0.25">
      <c r="A13" s="48" t="s">
        <v>69</v>
      </c>
      <c r="B13" s="49"/>
      <c r="C13" s="50">
        <v>252061</v>
      </c>
      <c r="D13" s="51">
        <v>688121</v>
      </c>
    </row>
    <row r="14" spans="1:4" x14ac:dyDescent="0.25">
      <c r="A14" s="48" t="s">
        <v>70</v>
      </c>
      <c r="B14" s="49">
        <v>8</v>
      </c>
      <c r="C14" s="50">
        <v>-56668</v>
      </c>
      <c r="D14" s="51">
        <v>-249255</v>
      </c>
    </row>
    <row r="15" spans="1:4" ht="26.25" x14ac:dyDescent="0.25">
      <c r="A15" s="1" t="s">
        <v>28</v>
      </c>
      <c r="B15" s="26"/>
      <c r="C15" s="50">
        <v>-66780</v>
      </c>
      <c r="D15" s="51">
        <v>-228778</v>
      </c>
    </row>
    <row r="16" spans="1:4" x14ac:dyDescent="0.25">
      <c r="A16" s="1" t="s">
        <v>29</v>
      </c>
      <c r="B16" s="26"/>
      <c r="C16" s="50">
        <v>13955</v>
      </c>
      <c r="D16" s="51">
        <v>30409</v>
      </c>
    </row>
    <row r="17" spans="1:4" x14ac:dyDescent="0.25">
      <c r="A17" s="13" t="s">
        <v>30</v>
      </c>
      <c r="B17" s="27"/>
      <c r="C17" s="57"/>
      <c r="D17" s="58">
        <v>-46</v>
      </c>
    </row>
    <row r="18" spans="1:4" ht="38.25" x14ac:dyDescent="0.25">
      <c r="A18" s="45" t="s">
        <v>31</v>
      </c>
      <c r="B18" s="46"/>
      <c r="C18" s="52">
        <f>SUM(C13:C17)</f>
        <v>142568</v>
      </c>
      <c r="D18" s="52">
        <f>SUM(D13:D17)</f>
        <v>240451</v>
      </c>
    </row>
    <row r="19" spans="1:4" ht="25.5" x14ac:dyDescent="0.25">
      <c r="A19" s="53" t="s">
        <v>32</v>
      </c>
      <c r="B19" s="49"/>
      <c r="C19" s="50"/>
      <c r="D19" s="51"/>
    </row>
    <row r="20" spans="1:4" x14ac:dyDescent="0.25">
      <c r="A20" s="48" t="s">
        <v>33</v>
      </c>
      <c r="B20" s="49"/>
      <c r="C20" s="50">
        <v>87814</v>
      </c>
      <c r="D20" s="51">
        <v>210517</v>
      </c>
    </row>
    <row r="21" spans="1:4" x14ac:dyDescent="0.25">
      <c r="A21" s="48" t="s">
        <v>2</v>
      </c>
      <c r="B21" s="49"/>
      <c r="C21" s="50">
        <v>9525</v>
      </c>
      <c r="D21" s="51">
        <v>-4855</v>
      </c>
    </row>
    <row r="22" spans="1:4" x14ac:dyDescent="0.25">
      <c r="A22" s="48" t="s">
        <v>4</v>
      </c>
      <c r="B22" s="49"/>
      <c r="C22" s="50">
        <v>-15</v>
      </c>
      <c r="D22" s="51">
        <v>-1980</v>
      </c>
    </row>
    <row r="23" spans="1:4" ht="25.5" x14ac:dyDescent="0.25">
      <c r="A23" s="53" t="s">
        <v>71</v>
      </c>
      <c r="B23" s="49"/>
      <c r="C23" s="50"/>
      <c r="D23" s="51"/>
    </row>
    <row r="24" spans="1:4" x14ac:dyDescent="0.25">
      <c r="A24" s="48" t="s">
        <v>9</v>
      </c>
      <c r="B24" s="49"/>
      <c r="C24" s="50">
        <v>-331</v>
      </c>
      <c r="D24" s="51">
        <v>-1157</v>
      </c>
    </row>
    <row r="25" spans="1:4" x14ac:dyDescent="0.25">
      <c r="A25" s="59" t="s">
        <v>11</v>
      </c>
      <c r="B25" s="60"/>
      <c r="C25" s="57">
        <v>-257395</v>
      </c>
      <c r="D25" s="58">
        <v>270866</v>
      </c>
    </row>
    <row r="26" spans="1:4" ht="25.5" x14ac:dyDescent="0.25">
      <c r="A26" s="45" t="s">
        <v>34</v>
      </c>
      <c r="B26" s="46"/>
      <c r="C26" s="52">
        <f>SUM(C18:C25)</f>
        <v>-17834</v>
      </c>
      <c r="D26" s="52">
        <f t="shared" ref="D26" si="0">SUM(D18:D25)</f>
        <v>713842</v>
      </c>
    </row>
    <row r="27" spans="1:4" ht="25.5" x14ac:dyDescent="0.25">
      <c r="A27" s="48" t="s">
        <v>72</v>
      </c>
      <c r="B27" s="49"/>
      <c r="C27" s="50"/>
      <c r="D27" s="51">
        <v>-55620</v>
      </c>
    </row>
    <row r="28" spans="1:4" ht="25.5" x14ac:dyDescent="0.25">
      <c r="A28" s="61" t="s">
        <v>73</v>
      </c>
      <c r="B28" s="62"/>
      <c r="C28" s="63">
        <f>SUM(C26:C27)</f>
        <v>-17834</v>
      </c>
      <c r="D28" s="64">
        <f>SUM(D26:D27)</f>
        <v>658222</v>
      </c>
    </row>
    <row r="29" spans="1:4" ht="25.5" x14ac:dyDescent="0.25">
      <c r="A29" s="45" t="s">
        <v>35</v>
      </c>
      <c r="B29" s="46"/>
      <c r="C29" s="46"/>
      <c r="D29" s="46"/>
    </row>
    <row r="30" spans="1:4" x14ac:dyDescent="0.25">
      <c r="A30" s="48" t="s">
        <v>36</v>
      </c>
      <c r="B30" s="49"/>
      <c r="C30" s="55">
        <v>0</v>
      </c>
      <c r="D30" s="56">
        <v>-10022</v>
      </c>
    </row>
    <row r="31" spans="1:4" s="9" customFormat="1" ht="25.5" x14ac:dyDescent="0.25">
      <c r="A31" s="61" t="s">
        <v>74</v>
      </c>
      <c r="B31" s="62"/>
      <c r="C31" s="63">
        <f t="shared" ref="C31" si="1">SUM(C29:C30)</f>
        <v>0</v>
      </c>
      <c r="D31" s="64">
        <f>SUM(D29:D30)</f>
        <v>-10022</v>
      </c>
    </row>
    <row r="32" spans="1:4" ht="25.5" x14ac:dyDescent="0.25">
      <c r="A32" s="45" t="s">
        <v>37</v>
      </c>
      <c r="B32" s="46"/>
      <c r="C32" s="46"/>
      <c r="D32" s="46"/>
    </row>
    <row r="33" spans="1:8" x14ac:dyDescent="0.25">
      <c r="A33" s="48" t="s">
        <v>38</v>
      </c>
      <c r="B33" s="49">
        <v>8</v>
      </c>
      <c r="C33" s="55">
        <v>160000</v>
      </c>
      <c r="D33" s="55">
        <v>100000</v>
      </c>
    </row>
    <row r="34" spans="1:8" x14ac:dyDescent="0.25">
      <c r="A34" s="48" t="s">
        <v>39</v>
      </c>
      <c r="B34" s="49">
        <v>8</v>
      </c>
      <c r="C34" s="55">
        <v>-182700</v>
      </c>
      <c r="D34" s="55">
        <v>-872641</v>
      </c>
    </row>
    <row r="35" spans="1:8" x14ac:dyDescent="0.25">
      <c r="A35" s="48" t="s">
        <v>40</v>
      </c>
      <c r="B35" s="49"/>
      <c r="C35" s="55">
        <v>0</v>
      </c>
      <c r="D35" s="55">
        <v>0</v>
      </c>
    </row>
    <row r="36" spans="1:8" s="9" customFormat="1" ht="25.5" x14ac:dyDescent="0.25">
      <c r="A36" s="61" t="s">
        <v>75</v>
      </c>
      <c r="B36" s="62"/>
      <c r="C36" s="63">
        <f>SUM(C32:C35)</f>
        <v>-22700</v>
      </c>
      <c r="D36" s="63">
        <f>SUM(D32:D35)</f>
        <v>-772641</v>
      </c>
    </row>
    <row r="37" spans="1:8" s="9" customFormat="1" ht="25.5" x14ac:dyDescent="0.25">
      <c r="A37" s="45" t="s">
        <v>41</v>
      </c>
      <c r="B37" s="46"/>
      <c r="C37" s="54">
        <v>-19</v>
      </c>
      <c r="D37" s="54">
        <v>-1109</v>
      </c>
    </row>
    <row r="38" spans="1:8" s="9" customFormat="1" ht="25.5" x14ac:dyDescent="0.25">
      <c r="A38" s="61" t="s">
        <v>42</v>
      </c>
      <c r="B38" s="62"/>
      <c r="C38" s="63">
        <f>C28+C31+C36+C37</f>
        <v>-40553</v>
      </c>
      <c r="D38" s="63">
        <f>D28+D31+D36+D37</f>
        <v>-125550</v>
      </c>
    </row>
    <row r="39" spans="1:8" s="9" customFormat="1" ht="25.5" x14ac:dyDescent="0.25">
      <c r="A39" s="45" t="s">
        <v>43</v>
      </c>
      <c r="B39" s="46"/>
      <c r="C39" s="54">
        <v>135610</v>
      </c>
      <c r="D39" s="54">
        <v>261160</v>
      </c>
    </row>
    <row r="40" spans="1:8" s="9" customFormat="1" ht="26.25" thickBot="1" x14ac:dyDescent="0.3">
      <c r="A40" s="65" t="s">
        <v>44</v>
      </c>
      <c r="B40" s="66"/>
      <c r="C40" s="67">
        <f>SUM(C38:C39)</f>
        <v>95057</v>
      </c>
      <c r="D40" s="67">
        <f>SUM(D38:D39)</f>
        <v>135610</v>
      </c>
      <c r="H40" s="84"/>
    </row>
    <row r="42" spans="1:8" x14ac:dyDescent="0.25">
      <c r="A42" s="1" t="s">
        <v>50</v>
      </c>
      <c r="B42" s="1"/>
      <c r="C42" s="1"/>
      <c r="D42" s="1" t="s">
        <v>51</v>
      </c>
    </row>
    <row r="43" spans="1:8" x14ac:dyDescent="0.25">
      <c r="A43" s="1"/>
      <c r="B43" s="1"/>
      <c r="C43" s="1"/>
      <c r="D43" s="1"/>
    </row>
    <row r="44" spans="1:8" x14ac:dyDescent="0.25">
      <c r="A44" s="1" t="s">
        <v>52</v>
      </c>
      <c r="B44" s="1"/>
      <c r="C44" s="1"/>
      <c r="D44" s="1" t="s">
        <v>80</v>
      </c>
    </row>
  </sheetData>
  <mergeCells count="4">
    <mergeCell ref="A8:A11"/>
    <mergeCell ref="B8:B11"/>
    <mergeCell ref="C8:D8"/>
    <mergeCell ref="C9:D9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F23"/>
  <sheetViews>
    <sheetView zoomScale="94" zoomScaleNormal="94" workbookViewId="0">
      <selection activeCell="E12" sqref="E12"/>
    </sheetView>
  </sheetViews>
  <sheetFormatPr defaultRowHeight="15" x14ac:dyDescent="0.25"/>
  <cols>
    <col min="1" max="1" width="33.28515625" style="1" customWidth="1"/>
    <col min="2" max="2" width="12.7109375" style="1" customWidth="1"/>
    <col min="3" max="3" width="15.28515625" style="10" customWidth="1"/>
    <col min="4" max="4" width="14.42578125" style="10" customWidth="1"/>
    <col min="5" max="5" width="11.42578125" style="10" customWidth="1"/>
    <col min="6" max="12" width="8.85546875" style="10"/>
    <col min="13" max="32" width="8.85546875" style="1"/>
  </cols>
  <sheetData>
    <row r="1" spans="1:32" x14ac:dyDescent="0.25">
      <c r="A1" s="12" t="s">
        <v>56</v>
      </c>
      <c r="B1" s="12"/>
    </row>
    <row r="2" spans="1:32" x14ac:dyDescent="0.25">
      <c r="A2" s="11"/>
      <c r="B2" s="11"/>
    </row>
    <row r="3" spans="1:32" x14ac:dyDescent="0.25">
      <c r="A3" s="12" t="s">
        <v>77</v>
      </c>
      <c r="B3" s="12"/>
    </row>
    <row r="4" spans="1:32" x14ac:dyDescent="0.25">
      <c r="A4" s="12" t="s">
        <v>91</v>
      </c>
      <c r="B4" s="12"/>
    </row>
    <row r="5" spans="1:32" s="10" customFormat="1" ht="34.9" customHeight="1" x14ac:dyDescent="0.2">
      <c r="A5" s="31" t="s">
        <v>53</v>
      </c>
      <c r="B5" s="32" t="s">
        <v>57</v>
      </c>
      <c r="C5" s="39" t="s">
        <v>13</v>
      </c>
      <c r="D5" s="39" t="s">
        <v>14</v>
      </c>
      <c r="E5" s="39" t="s">
        <v>45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s="10" customFormat="1" ht="13.5" x14ac:dyDescent="0.25">
      <c r="A6" s="16" t="s">
        <v>81</v>
      </c>
      <c r="B6" s="29"/>
      <c r="C6" s="17">
        <v>348549</v>
      </c>
      <c r="D6" s="17">
        <v>348686</v>
      </c>
      <c r="E6" s="17">
        <f>C6+D6</f>
        <v>697235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s="10" customFormat="1" ht="12.75" x14ac:dyDescent="0.2">
      <c r="A7" s="1" t="s">
        <v>48</v>
      </c>
      <c r="B7" s="26"/>
      <c r="C7" s="14">
        <v>0</v>
      </c>
      <c r="D7" s="14">
        <v>0</v>
      </c>
      <c r="E7" s="14">
        <f>C7+D7</f>
        <v>0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s="10" customFormat="1" ht="12.75" x14ac:dyDescent="0.2">
      <c r="A8" s="1" t="s">
        <v>76</v>
      </c>
      <c r="B8" s="26"/>
      <c r="C8" s="14">
        <v>0</v>
      </c>
      <c r="D8" s="14">
        <v>46625</v>
      </c>
      <c r="E8" s="14">
        <f>C8+D8</f>
        <v>46625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s="10" customFormat="1" ht="12.75" x14ac:dyDescent="0.2">
      <c r="A9" s="13" t="s">
        <v>46</v>
      </c>
      <c r="B9" s="27"/>
      <c r="C9" s="20">
        <v>0</v>
      </c>
      <c r="D9" s="20">
        <v>0</v>
      </c>
      <c r="E9" s="20">
        <f t="shared" ref="E9:E12" si="0">C9+D9</f>
        <v>0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s="10" customFormat="1" ht="13.5" x14ac:dyDescent="0.25">
      <c r="A10" s="16" t="s">
        <v>47</v>
      </c>
      <c r="B10" s="29"/>
      <c r="C10" s="17">
        <v>0</v>
      </c>
      <c r="D10" s="17">
        <f>SUM(D7:D9)</f>
        <v>46625</v>
      </c>
      <c r="E10" s="14">
        <f>C10+D10</f>
        <v>46625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s="10" customFormat="1" ht="12.75" x14ac:dyDescent="0.2">
      <c r="A11" s="1" t="s">
        <v>40</v>
      </c>
      <c r="B11" s="26">
        <v>12</v>
      </c>
      <c r="C11" s="14">
        <v>0</v>
      </c>
      <c r="D11" s="14">
        <v>0</v>
      </c>
      <c r="E11" s="14">
        <f t="shared" si="0"/>
        <v>0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s="10" customFormat="1" ht="13.5" x14ac:dyDescent="0.25">
      <c r="A12" s="41" t="s">
        <v>82</v>
      </c>
      <c r="B12" s="42"/>
      <c r="C12" s="43">
        <f>SUM(C6:C11)</f>
        <v>348549</v>
      </c>
      <c r="D12" s="44">
        <f>D6+D10</f>
        <v>395311</v>
      </c>
      <c r="E12" s="44">
        <f>C12+D12+1</f>
        <v>743861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s="10" customFormat="1" ht="13.5" x14ac:dyDescent="0.25">
      <c r="A13" s="16" t="s">
        <v>49</v>
      </c>
      <c r="B13" s="29"/>
      <c r="C13" s="17">
        <v>348549</v>
      </c>
      <c r="D13" s="37">
        <v>222702</v>
      </c>
      <c r="E13" s="37">
        <f>C13+D13</f>
        <v>571251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s="10" customFormat="1" ht="12.75" x14ac:dyDescent="0.2">
      <c r="A14" s="1" t="s">
        <v>76</v>
      </c>
      <c r="B14" s="26"/>
      <c r="C14" s="14">
        <v>0</v>
      </c>
      <c r="D14" s="38">
        <v>125984</v>
      </c>
      <c r="E14" s="38">
        <f>C14+D14</f>
        <v>125984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s="10" customFormat="1" ht="12.75" x14ac:dyDescent="0.2">
      <c r="A15" s="13" t="s">
        <v>46</v>
      </c>
      <c r="B15" s="27"/>
      <c r="C15" s="20">
        <v>0</v>
      </c>
      <c r="D15" s="40">
        <v>0</v>
      </c>
      <c r="E15" s="40">
        <v>0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s="10" customFormat="1" ht="12.75" x14ac:dyDescent="0.2">
      <c r="A16" s="1" t="s">
        <v>47</v>
      </c>
      <c r="B16" s="26"/>
      <c r="C16" s="14">
        <v>0</v>
      </c>
      <c r="D16" s="38">
        <f>SUM(D14:D15)</f>
        <v>125984</v>
      </c>
      <c r="E16" s="38">
        <f>C16+D16</f>
        <v>125984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s="10" customFormat="1" ht="12.75" x14ac:dyDescent="0.2">
      <c r="A17" s="1" t="s">
        <v>40</v>
      </c>
      <c r="B17" s="26"/>
      <c r="C17" s="14">
        <v>0</v>
      </c>
      <c r="D17" s="14">
        <v>0</v>
      </c>
      <c r="E17" s="14">
        <v>0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s="10" customFormat="1" ht="14.25" thickBot="1" x14ac:dyDescent="0.3">
      <c r="A18" s="21" t="s">
        <v>88</v>
      </c>
      <c r="B18" s="28"/>
      <c r="C18" s="22">
        <f>SUM(C13:C17)</f>
        <v>348549</v>
      </c>
      <c r="D18" s="22">
        <f>D13+D16</f>
        <v>348686</v>
      </c>
      <c r="E18" s="22">
        <f>C18+D18</f>
        <v>697235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21" spans="1:32" x14ac:dyDescent="0.25">
      <c r="A21" s="1" t="s">
        <v>50</v>
      </c>
      <c r="C21" s="1"/>
      <c r="D21" s="1" t="s">
        <v>51</v>
      </c>
    </row>
    <row r="22" spans="1:32" x14ac:dyDescent="0.25">
      <c r="C22" s="1"/>
      <c r="D22" s="1"/>
    </row>
    <row r="23" spans="1:32" x14ac:dyDescent="0.25">
      <c r="A23" s="1" t="s">
        <v>52</v>
      </c>
      <c r="C23" s="1"/>
      <c r="D23" s="1" t="s">
        <v>89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E12" formula="1"/>
    <ignoredError sqref="D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Нигора Юнусова</dc:creator>
  <cp:lastModifiedBy>Aliya Iskakova</cp:lastModifiedBy>
  <cp:lastPrinted>2022-07-20T09:18:54Z</cp:lastPrinted>
  <dcterms:created xsi:type="dcterms:W3CDTF">2022-05-12T06:05:42Z</dcterms:created>
  <dcterms:modified xsi:type="dcterms:W3CDTF">2023-05-03T09:13:07Z</dcterms:modified>
</cp:coreProperties>
</file>