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лександра\Отчеты\Биржа КАСЕ\2023 г\"/>
    </mc:Choice>
  </mc:AlternateContent>
  <bookViews>
    <workbookView xWindow="288" yWindow="324" windowWidth="22692" windowHeight="9276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ОПиУ!$A$18</definedName>
  </definedNames>
  <calcPr calcId="162913"/>
</workbook>
</file>

<file path=xl/calcChain.xml><?xml version="1.0" encoding="utf-8"?>
<calcChain xmlns="http://schemas.openxmlformats.org/spreadsheetml/2006/main">
  <c r="C22" i="1" l="1"/>
  <c r="B12" i="3" l="1"/>
  <c r="B20" i="3"/>
  <c r="C48" i="3"/>
  <c r="B35" i="3"/>
  <c r="B39" i="3" l="1"/>
  <c r="C20" i="3" l="1"/>
  <c r="C16" i="3"/>
  <c r="D10" i="2"/>
  <c r="C39" i="3" l="1"/>
  <c r="C35" i="3"/>
  <c r="C30" i="3"/>
  <c r="C13" i="3"/>
  <c r="C9" i="3"/>
  <c r="D13" i="2"/>
  <c r="D15" i="2" s="1"/>
  <c r="D17" i="2" s="1"/>
  <c r="D27" i="1"/>
  <c r="D21" i="1"/>
  <c r="D17" i="1"/>
  <c r="D14" i="1"/>
  <c r="D22" i="1" l="1"/>
  <c r="D28" i="1"/>
  <c r="C21" i="3" l="1"/>
  <c r="C33" i="3"/>
  <c r="C44" i="3"/>
  <c r="C45" i="3" l="1"/>
  <c r="D8" i="4"/>
  <c r="B11" i="4" l="1"/>
  <c r="C10" i="2" l="1"/>
  <c r="C14" i="1"/>
  <c r="D9" i="4" l="1"/>
  <c r="D15" i="4" l="1"/>
  <c r="B30" i="3" l="1"/>
  <c r="C16" i="4" l="1"/>
  <c r="D13" i="4"/>
  <c r="D16" i="4" s="1"/>
  <c r="C11" i="4"/>
  <c r="D10" i="4"/>
  <c r="D11" i="4" s="1"/>
  <c r="B13" i="3" l="1"/>
  <c r="B44" i="3"/>
  <c r="C27" i="1"/>
  <c r="C13" i="2"/>
  <c r="C15" i="2" s="1"/>
  <c r="C17" i="2" s="1"/>
  <c r="B9" i="3"/>
  <c r="C28" i="1" l="1"/>
  <c r="B21" i="3"/>
  <c r="B33" i="3"/>
  <c r="B45" i="3" s="1"/>
  <c r="B48" i="3" s="1"/>
</calcChain>
</file>

<file path=xl/sharedStrings.xml><?xml version="1.0" encoding="utf-8"?>
<sst xmlns="http://schemas.openxmlformats.org/spreadsheetml/2006/main" count="134" uniqueCount="103">
  <si>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</si>
  <si>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</si>
  <si>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</si>
  <si>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</si>
  <si>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</si>
  <si>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</si>
  <si>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</si>
  <si>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</si>
  <si>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</si>
  <si>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</si>
  <si>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</si>
  <si>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</si>
  <si>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</si>
  <si>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</si>
  <si>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</si>
  <si>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</si>
  <si>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</si>
  <si>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</si>
  <si>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</si>
  <si>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</si>
  <si>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</si>
  <si>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</si>
  <si>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</si>
  <si>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</si>
  <si>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</si>
  <si>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</si>
  <si>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</si>
  <si>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</si>
  <si>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</si>
  <si>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</si>
  <si>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</si>
  <si>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</si>
  <si>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</si>
  <si>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</si>
  <si>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</si>
  <si>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</si>
  <si>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</si>
  <si>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</si>
  <si>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</si>
  <si>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</si>
  <si>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</si>
  <si>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</si>
  <si>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</si>
  <si>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</si>
  <si>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</si>
  <si>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</si>
  <si>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</si>
  <si>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</si>
  <si>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</si>
  <si>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</si>
  <si>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</si>
  <si>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</si>
  <si>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</si>
  <si>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</si>
  <si>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</si>
  <si>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</si>
  <si>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</si>
  <si>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</si>
  <si>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</si>
  <si>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</si>
  <si>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</si>
  <si>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</si>
  <si>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</si>
  <si>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</si>
  <si>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</si>
  <si>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</si>
  <si>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</si>
  <si>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</si>
  <si>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</si>
  <si>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</si>
  <si>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</si>
  <si>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</si>
  <si>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</si>
  <si>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</si>
  <si>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</si>
  <si>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</si>
  <si>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</si>
  <si>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</si>
  <si>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</si>
  <si>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</si>
  <si>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 xml:space="preserve">Сальдо на 01 января 2022 года 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</si>
  <si>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</si>
  <si>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</si>
  <si>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</si>
  <si>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</si>
  <si>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ПРОМЕЖУТОЧНЫЙ СОКРАЩЕННЫЙ 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</si>
  <si>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</si>
  <si>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</si>
  <si>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 xml:space="preserve">Сальдо на 01 января 2023 года </t>
  </si>
  <si>
    <t>Инвестиции в капитал других юридических лиц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</si>
  <si>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</si>
  <si>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</si>
  <si>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</si>
  <si>
    <t>по состоянию на 30 июня 2023 года</t>
  </si>
  <si>
    <t>за шесть месяцев, закончившиеся 30 июня 2023 года</t>
  </si>
  <si>
    <t>за 6 месяцев, закончившиеся 30 июня 2023г. (неаудировано)</t>
  </si>
  <si>
    <t>за 6 месяцев, закончившиеся 30 июня 2022г. (неаудировано)</t>
  </si>
  <si>
    <t>30 июня 2023г.  (неаудировано)</t>
  </si>
  <si>
    <t>за шесть  месяцев, закончившиеся 30 июня 2023 года</t>
  </si>
  <si>
    <t>Сальдо на 30 июня 2022 года  (неаудировано)</t>
  </si>
  <si>
    <t>Сальдо на 30 июня 2023 года  (неаудировано)</t>
  </si>
  <si>
    <t>31 декабря 2022г.  (аудировано)</t>
  </si>
  <si>
    <t xml:space="preserve">   выплата дивидендов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</si>
</sst>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/>
    </xf>
    <xf numFmtId="3" fontId="0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tabSelected="1" topLeftCell="A4" zoomScale="90" zoomScaleNormal="90" workbookViewId="0">
      <selection activeCell="H22" sqref="H22"/>
    </sheetView>
  </sheetViews>
  <sheetFormatPr defaultRowHeight="14.4" x14ac:dyDescent="0.3"/>
  <cols>
    <col min="1" max="1" width="51.88671875" customWidth="1"/>
    <col min="2" max="2" width="6.6640625" customWidth="1"/>
    <col min="3" max="4" width="15.77734375" customWidth="1"/>
  </cols>
  <sheetData>
    <row r="1" spans="1:4" x14ac:dyDescent="0.3">
      <c r="A1" s="52" t="s">
        <v>71</v>
      </c>
      <c r="B1" s="53"/>
      <c r="C1" s="53"/>
      <c r="D1" s="53"/>
    </row>
    <row r="2" spans="1:4" x14ac:dyDescent="0.3">
      <c r="A2" s="9"/>
    </row>
    <row r="3" spans="1:4" x14ac:dyDescent="0.3">
      <c r="A3" s="51" t="s">
        <v>84</v>
      </c>
      <c r="B3" s="51"/>
      <c r="C3" s="51"/>
      <c r="D3" s="51"/>
    </row>
    <row r="4" spans="1:4" x14ac:dyDescent="0.3">
      <c r="A4" s="52" t="s">
        <v>93</v>
      </c>
      <c r="B4" s="52"/>
      <c r="C4" s="52"/>
      <c r="D4" s="52"/>
    </row>
    <row r="5" spans="1:4" x14ac:dyDescent="0.3">
      <c r="C5" s="4"/>
      <c r="D5" s="29" t="s">
        <v>0</v>
      </c>
    </row>
    <row r="6" spans="1:4" s="26" customFormat="1" ht="42.6" x14ac:dyDescent="0.3">
      <c r="A6" s="22" t="s">
        <v>70</v>
      </c>
      <c r="B6" s="23" t="s">
        <v>1</v>
      </c>
      <c r="C6" s="25" t="s">
        <v>97</v>
      </c>
      <c r="D6" s="25" t="s">
        <v>101</v>
      </c>
    </row>
    <row r="7" spans="1:4" x14ac:dyDescent="0.3">
      <c r="A7" s="14" t="s">
        <v>2</v>
      </c>
      <c r="B7" s="15"/>
      <c r="C7" s="15"/>
      <c r="D7" s="16"/>
    </row>
    <row r="8" spans="1:4" x14ac:dyDescent="0.3">
      <c r="A8" s="17" t="s">
        <v>3</v>
      </c>
      <c r="B8" s="13">
        <v>4</v>
      </c>
      <c r="C8" s="18">
        <v>70</v>
      </c>
      <c r="D8" s="18">
        <v>130</v>
      </c>
    </row>
    <row r="9" spans="1:4" x14ac:dyDescent="0.3">
      <c r="A9" s="17" t="s">
        <v>4</v>
      </c>
      <c r="B9" s="13">
        <v>5</v>
      </c>
      <c r="C9" s="18">
        <v>60124</v>
      </c>
      <c r="D9" s="18">
        <v>207878</v>
      </c>
    </row>
    <row r="10" spans="1:4" x14ac:dyDescent="0.3">
      <c r="A10" s="17" t="s">
        <v>5</v>
      </c>
      <c r="B10" s="13">
        <v>6</v>
      </c>
      <c r="C10" s="47">
        <v>1166068</v>
      </c>
      <c r="D10" s="18">
        <v>865325</v>
      </c>
    </row>
    <row r="11" spans="1:4" x14ac:dyDescent="0.3">
      <c r="A11" s="17" t="s">
        <v>6</v>
      </c>
      <c r="B11" s="13">
        <v>7</v>
      </c>
      <c r="C11" s="18">
        <v>18494</v>
      </c>
      <c r="D11" s="18">
        <v>5353</v>
      </c>
    </row>
    <row r="12" spans="1:4" x14ac:dyDescent="0.3">
      <c r="A12" s="17" t="s">
        <v>89</v>
      </c>
      <c r="B12" s="13">
        <v>8</v>
      </c>
      <c r="C12" s="18"/>
      <c r="D12" s="18">
        <v>70700</v>
      </c>
    </row>
    <row r="13" spans="1:4" x14ac:dyDescent="0.3">
      <c r="A13" s="17" t="s">
        <v>7</v>
      </c>
      <c r="B13" s="13">
        <v>9</v>
      </c>
      <c r="C13" s="18">
        <v>5390</v>
      </c>
      <c r="D13" s="18">
        <v>2928</v>
      </c>
    </row>
    <row r="14" spans="1:4" x14ac:dyDescent="0.3">
      <c r="A14" s="14" t="s">
        <v>9</v>
      </c>
      <c r="B14" s="15"/>
      <c r="C14" s="20">
        <f>SUM(C8:C13)</f>
        <v>1250146</v>
      </c>
      <c r="D14" s="20">
        <f>SUM(D8:D13)</f>
        <v>1152314</v>
      </c>
    </row>
    <row r="15" spans="1:4" ht="9" customHeight="1" x14ac:dyDescent="0.3">
      <c r="A15" s="15"/>
      <c r="B15" s="15"/>
      <c r="C15" s="48"/>
      <c r="D15" s="48"/>
    </row>
    <row r="16" spans="1:4" x14ac:dyDescent="0.3">
      <c r="A16" s="14" t="s">
        <v>10</v>
      </c>
      <c r="B16" s="15"/>
      <c r="C16" s="48"/>
      <c r="D16" s="48"/>
    </row>
    <row r="17" spans="1:4" x14ac:dyDescent="0.3">
      <c r="A17" s="17" t="s">
        <v>11</v>
      </c>
      <c r="B17" s="13">
        <v>10</v>
      </c>
      <c r="C17" s="47">
        <v>299610</v>
      </c>
      <c r="D17" s="18">
        <f>467878+329</f>
        <v>468207</v>
      </c>
    </row>
    <row r="18" spans="1:4" x14ac:dyDescent="0.3">
      <c r="A18" s="17" t="s">
        <v>15</v>
      </c>
      <c r="B18" s="13">
        <v>11</v>
      </c>
      <c r="C18" s="18">
        <v>660262</v>
      </c>
      <c r="D18" s="18">
        <v>457268</v>
      </c>
    </row>
    <row r="19" spans="1:4" x14ac:dyDescent="0.3">
      <c r="A19" s="17" t="s">
        <v>12</v>
      </c>
      <c r="B19" s="13">
        <v>12</v>
      </c>
      <c r="C19" s="47">
        <v>877</v>
      </c>
      <c r="D19" s="18">
        <v>1357</v>
      </c>
    </row>
    <row r="20" spans="1:4" x14ac:dyDescent="0.3">
      <c r="A20" s="17" t="s">
        <v>13</v>
      </c>
      <c r="B20" s="13">
        <v>13</v>
      </c>
      <c r="C20" s="47">
        <v>835</v>
      </c>
      <c r="D20" s="18">
        <v>1636</v>
      </c>
    </row>
    <row r="21" spans="1:4" x14ac:dyDescent="0.3">
      <c r="A21" s="17" t="s">
        <v>14</v>
      </c>
      <c r="B21" s="13">
        <v>14</v>
      </c>
      <c r="C21" s="18">
        <v>4553</v>
      </c>
      <c r="D21" s="18">
        <f>759+8507</f>
        <v>9266</v>
      </c>
    </row>
    <row r="22" spans="1:4" x14ac:dyDescent="0.3">
      <c r="A22" s="14" t="s">
        <v>16</v>
      </c>
      <c r="B22" s="15"/>
      <c r="C22" s="20">
        <f>SUM(C17:C21)</f>
        <v>966137</v>
      </c>
      <c r="D22" s="20">
        <f>SUM(D17:D21)</f>
        <v>937734</v>
      </c>
    </row>
    <row r="23" spans="1:4" ht="7.2" customHeight="1" x14ac:dyDescent="0.3">
      <c r="A23" s="15"/>
      <c r="B23" s="15"/>
      <c r="C23" s="48"/>
      <c r="D23" s="48"/>
    </row>
    <row r="24" spans="1:4" x14ac:dyDescent="0.3">
      <c r="A24" s="14" t="s">
        <v>17</v>
      </c>
      <c r="B24" s="15"/>
      <c r="C24" s="48"/>
      <c r="D24" s="48"/>
    </row>
    <row r="25" spans="1:4" x14ac:dyDescent="0.3">
      <c r="A25" s="17" t="s">
        <v>18</v>
      </c>
      <c r="B25" s="13">
        <v>15</v>
      </c>
      <c r="C25" s="18">
        <v>197690</v>
      </c>
      <c r="D25" s="18">
        <v>197690</v>
      </c>
    </row>
    <row r="26" spans="1:4" x14ac:dyDescent="0.3">
      <c r="A26" s="17" t="s">
        <v>19</v>
      </c>
      <c r="B26" s="15"/>
      <c r="C26" s="18">
        <v>86319</v>
      </c>
      <c r="D26" s="42">
        <v>16890</v>
      </c>
    </row>
    <row r="27" spans="1:4" x14ac:dyDescent="0.3">
      <c r="A27" s="14" t="s">
        <v>20</v>
      </c>
      <c r="B27" s="15"/>
      <c r="C27" s="20">
        <f>SUM(C25:C26)</f>
        <v>284009</v>
      </c>
      <c r="D27" s="20">
        <f>SUM(D25:D26)</f>
        <v>214580</v>
      </c>
    </row>
    <row r="28" spans="1:4" x14ac:dyDescent="0.3">
      <c r="A28" s="14" t="s">
        <v>21</v>
      </c>
      <c r="B28" s="15"/>
      <c r="C28" s="20">
        <f>C27+C22</f>
        <v>1250146</v>
      </c>
      <c r="D28" s="20">
        <f>D27+D22</f>
        <v>1152314</v>
      </c>
    </row>
    <row r="29" spans="1:4" x14ac:dyDescent="0.3">
      <c r="A29" s="8"/>
    </row>
    <row r="30" spans="1:4" x14ac:dyDescent="0.3">
      <c r="A30" s="8"/>
    </row>
    <row r="31" spans="1:4" x14ac:dyDescent="0.3">
      <c r="A31" s="9" t="s">
        <v>76</v>
      </c>
    </row>
    <row r="32" spans="1:4" ht="5.4" customHeight="1" x14ac:dyDescent="0.3">
      <c r="A32" s="9"/>
    </row>
    <row r="33" spans="1:1" x14ac:dyDescent="0.3">
      <c r="A33" s="10" t="s">
        <v>72</v>
      </c>
    </row>
    <row r="34" spans="1:1" x14ac:dyDescent="0.3">
      <c r="A34" s="9"/>
    </row>
    <row r="35" spans="1:1" x14ac:dyDescent="0.3">
      <c r="A35" s="3"/>
    </row>
    <row r="36" spans="1:1" x14ac:dyDescent="0.3">
      <c r="A36" s="3" t="s">
        <v>22</v>
      </c>
    </row>
    <row r="37" spans="1:1" x14ac:dyDescent="0.3">
      <c r="A37" s="9"/>
    </row>
    <row r="38" spans="1:1" x14ac:dyDescent="0.3">
      <c r="A38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zoomScale="90" zoomScaleNormal="90" workbookViewId="0">
      <selection activeCell="I16" sqref="I16"/>
    </sheetView>
  </sheetViews>
  <sheetFormatPr defaultRowHeight="14.4" x14ac:dyDescent="0.3"/>
  <cols>
    <col min="1" max="1" width="41.44140625" customWidth="1"/>
    <col min="2" max="2" width="6.109375" customWidth="1"/>
    <col min="3" max="4" width="17.109375" customWidth="1"/>
  </cols>
  <sheetData>
    <row r="1" spans="1:4" x14ac:dyDescent="0.3">
      <c r="A1" s="52" t="s">
        <v>71</v>
      </c>
      <c r="B1" s="53"/>
      <c r="C1" s="53"/>
      <c r="D1" s="53"/>
    </row>
    <row r="3" spans="1:4" ht="35.4" customHeight="1" x14ac:dyDescent="0.3">
      <c r="A3" s="54" t="s">
        <v>85</v>
      </c>
      <c r="B3" s="54"/>
      <c r="C3" s="54"/>
      <c r="D3" s="54"/>
    </row>
    <row r="4" spans="1:4" x14ac:dyDescent="0.3">
      <c r="A4" s="52" t="s">
        <v>94</v>
      </c>
      <c r="B4" s="52"/>
      <c r="C4" s="52"/>
      <c r="D4" s="52"/>
    </row>
    <row r="5" spans="1:4" ht="21" customHeight="1" x14ac:dyDescent="0.3">
      <c r="A5" s="1"/>
      <c r="D5" s="29" t="s">
        <v>0</v>
      </c>
    </row>
    <row r="6" spans="1:4" s="27" customFormat="1" ht="81" customHeight="1" x14ac:dyDescent="0.3">
      <c r="A6" s="22" t="s">
        <v>70</v>
      </c>
      <c r="B6" s="24" t="s">
        <v>1</v>
      </c>
      <c r="C6" s="25" t="s">
        <v>95</v>
      </c>
      <c r="D6" s="25" t="s">
        <v>96</v>
      </c>
    </row>
    <row r="7" spans="1:4" ht="16.05" customHeight="1" x14ac:dyDescent="0.3">
      <c r="A7" s="17" t="s">
        <v>23</v>
      </c>
      <c r="B7" s="13">
        <v>16</v>
      </c>
      <c r="C7" s="18">
        <v>218914</v>
      </c>
      <c r="D7" s="18">
        <v>144807</v>
      </c>
    </row>
    <row r="8" spans="1:4" ht="16.05" customHeight="1" x14ac:dyDescent="0.3">
      <c r="A8" s="17" t="s">
        <v>24</v>
      </c>
      <c r="B8" s="13">
        <v>17</v>
      </c>
      <c r="C8" s="18">
        <v>-54116</v>
      </c>
      <c r="D8" s="18">
        <v>-44591</v>
      </c>
    </row>
    <row r="9" spans="1:4" ht="16.05" customHeight="1" x14ac:dyDescent="0.3">
      <c r="A9" s="17" t="s">
        <v>25</v>
      </c>
      <c r="B9" s="13">
        <v>18</v>
      </c>
      <c r="C9" s="18">
        <v>-24968</v>
      </c>
      <c r="D9" s="18">
        <v>-27342</v>
      </c>
    </row>
    <row r="10" spans="1:4" ht="16.05" customHeight="1" x14ac:dyDescent="0.3">
      <c r="A10" s="14" t="s">
        <v>26</v>
      </c>
      <c r="B10" s="15"/>
      <c r="C10" s="20">
        <f>SUM(C7:C9)</f>
        <v>139830</v>
      </c>
      <c r="D10" s="20">
        <f>SUM(D7:D9)</f>
        <v>72874</v>
      </c>
    </row>
    <row r="11" spans="1:4" ht="16.05" customHeight="1" x14ac:dyDescent="0.3">
      <c r="A11" s="17" t="s">
        <v>27</v>
      </c>
      <c r="B11" s="13">
        <v>19</v>
      </c>
      <c r="C11" s="18">
        <v>-45058</v>
      </c>
      <c r="D11" s="18">
        <v>-30712</v>
      </c>
    </row>
    <row r="12" spans="1:4" ht="16.05" customHeight="1" x14ac:dyDescent="0.3">
      <c r="A12" s="17" t="s">
        <v>28</v>
      </c>
      <c r="B12" s="13">
        <v>20</v>
      </c>
      <c r="C12" s="18">
        <v>-9344</v>
      </c>
      <c r="D12" s="18">
        <v>-920</v>
      </c>
    </row>
    <row r="13" spans="1:4" ht="16.05" customHeight="1" x14ac:dyDescent="0.3">
      <c r="A13" s="14" t="s">
        <v>29</v>
      </c>
      <c r="B13" s="15"/>
      <c r="C13" s="20">
        <f>C10+C11+C12</f>
        <v>85428</v>
      </c>
      <c r="D13" s="20">
        <f>D10+D11+D12</f>
        <v>41242</v>
      </c>
    </row>
    <row r="14" spans="1:4" ht="16.05" customHeight="1" x14ac:dyDescent="0.3">
      <c r="A14" s="17" t="s">
        <v>30</v>
      </c>
      <c r="B14" s="13">
        <v>21</v>
      </c>
      <c r="C14" s="18"/>
      <c r="D14" s="18"/>
    </row>
    <row r="15" spans="1:4" ht="16.05" customHeight="1" x14ac:dyDescent="0.3">
      <c r="A15" s="14" t="s">
        <v>31</v>
      </c>
      <c r="B15" s="15"/>
      <c r="C15" s="20">
        <f>C13+C14</f>
        <v>85428</v>
      </c>
      <c r="D15" s="20">
        <f>D13+D14</f>
        <v>41242</v>
      </c>
    </row>
    <row r="16" spans="1:4" ht="16.05" customHeight="1" x14ac:dyDescent="0.3">
      <c r="A16" s="17" t="s">
        <v>32</v>
      </c>
      <c r="B16" s="15"/>
      <c r="C16" s="20" t="s">
        <v>8</v>
      </c>
      <c r="D16" s="20" t="s">
        <v>8</v>
      </c>
    </row>
    <row r="17" spans="1:4" ht="16.05" customHeight="1" x14ac:dyDescent="0.3">
      <c r="A17" s="14" t="s">
        <v>81</v>
      </c>
      <c r="B17" s="15"/>
      <c r="C17" s="20">
        <f>C15</f>
        <v>85428</v>
      </c>
      <c r="D17" s="20">
        <f>D15</f>
        <v>41242</v>
      </c>
    </row>
    <row r="18" spans="1:4" ht="27.6" customHeight="1" x14ac:dyDescent="0.3">
      <c r="A18" s="11"/>
    </row>
    <row r="19" spans="1:4" x14ac:dyDescent="0.3">
      <c r="A19" s="9" t="s">
        <v>77</v>
      </c>
    </row>
    <row r="20" spans="1:4" ht="6.6" customHeight="1" x14ac:dyDescent="0.3">
      <c r="A20" s="9"/>
    </row>
    <row r="21" spans="1:4" x14ac:dyDescent="0.3">
      <c r="A21" s="10" t="s">
        <v>74</v>
      </c>
    </row>
    <row r="22" spans="1:4" x14ac:dyDescent="0.3">
      <c r="A22" s="9"/>
    </row>
    <row r="23" spans="1:4" x14ac:dyDescent="0.3">
      <c r="A23" s="3"/>
    </row>
    <row r="24" spans="1:4" x14ac:dyDescent="0.3">
      <c r="A24" s="3" t="s">
        <v>33</v>
      </c>
    </row>
    <row r="25" spans="1:4" x14ac:dyDescent="0.3">
      <c r="A25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GridLines="0" topLeftCell="A7" zoomScale="90" zoomScaleNormal="90" workbookViewId="0">
      <selection activeCell="C7" sqref="C7"/>
    </sheetView>
  </sheetViews>
  <sheetFormatPr defaultRowHeight="14.4" x14ac:dyDescent="0.3"/>
  <cols>
    <col min="1" max="1" width="69.44140625" customWidth="1"/>
    <col min="2" max="3" width="15.77734375" customWidth="1"/>
  </cols>
  <sheetData>
    <row r="1" spans="1:3" x14ac:dyDescent="0.3">
      <c r="A1" s="52" t="s">
        <v>71</v>
      </c>
      <c r="B1" s="53"/>
      <c r="C1" s="53"/>
    </row>
    <row r="3" spans="1:3" x14ac:dyDescent="0.3">
      <c r="A3" s="51" t="s">
        <v>86</v>
      </c>
      <c r="B3" s="51"/>
      <c r="C3" s="51"/>
    </row>
    <row r="4" spans="1:3" x14ac:dyDescent="0.3">
      <c r="A4" s="52" t="s">
        <v>94</v>
      </c>
      <c r="B4" s="52"/>
      <c r="C4" s="52"/>
    </row>
    <row r="5" spans="1:3" x14ac:dyDescent="0.3">
      <c r="A5" s="55" t="s">
        <v>40</v>
      </c>
      <c r="B5" s="55"/>
      <c r="C5" s="55"/>
    </row>
    <row r="6" spans="1:3" x14ac:dyDescent="0.3">
      <c r="A6" s="11"/>
      <c r="C6" s="29" t="s">
        <v>0</v>
      </c>
    </row>
    <row r="7" spans="1:3" ht="57" customHeight="1" x14ac:dyDescent="0.3">
      <c r="A7" s="28" t="s">
        <v>73</v>
      </c>
      <c r="B7" s="49" t="s">
        <v>95</v>
      </c>
      <c r="C7" s="49" t="s">
        <v>96</v>
      </c>
    </row>
    <row r="8" spans="1:3" x14ac:dyDescent="0.3">
      <c r="A8" s="14" t="s">
        <v>41</v>
      </c>
      <c r="B8" s="15"/>
      <c r="C8" s="16"/>
    </row>
    <row r="9" spans="1:3" x14ac:dyDescent="0.3">
      <c r="A9" s="14" t="s">
        <v>42</v>
      </c>
      <c r="B9" s="41">
        <f>SUM(B10:B12)</f>
        <v>1013032</v>
      </c>
      <c r="C9" s="20">
        <f>SUM(C10:C12)</f>
        <v>624826</v>
      </c>
    </row>
    <row r="10" spans="1:3" x14ac:dyDescent="0.3">
      <c r="A10" s="17" t="s">
        <v>43</v>
      </c>
      <c r="B10" s="42">
        <v>1012383</v>
      </c>
      <c r="C10" s="42">
        <v>624821</v>
      </c>
    </row>
    <row r="11" spans="1:3" x14ac:dyDescent="0.3">
      <c r="A11" s="17" t="s">
        <v>44</v>
      </c>
      <c r="B11" s="42">
        <v>41</v>
      </c>
      <c r="C11" s="42">
        <v>5</v>
      </c>
    </row>
    <row r="12" spans="1:3" x14ac:dyDescent="0.3">
      <c r="A12" s="17" t="s">
        <v>45</v>
      </c>
      <c r="B12" s="43">
        <f>533+75</f>
        <v>608</v>
      </c>
      <c r="C12" s="43" t="s">
        <v>8</v>
      </c>
    </row>
    <row r="13" spans="1:3" x14ac:dyDescent="0.3">
      <c r="A13" s="14" t="s">
        <v>46</v>
      </c>
      <c r="B13" s="41">
        <f>SUM(B14:B20)</f>
        <v>1213466</v>
      </c>
      <c r="C13" s="20">
        <f>SUM(C14:C20)</f>
        <v>871292</v>
      </c>
    </row>
    <row r="14" spans="1:3" x14ac:dyDescent="0.3">
      <c r="A14" s="17" t="s">
        <v>47</v>
      </c>
      <c r="B14" s="42">
        <v>1116456</v>
      </c>
      <c r="C14" s="42">
        <v>767643</v>
      </c>
    </row>
    <row r="15" spans="1:3" x14ac:dyDescent="0.3">
      <c r="A15" s="17" t="s">
        <v>48</v>
      </c>
      <c r="B15" s="42">
        <v>32185</v>
      </c>
      <c r="C15" s="42">
        <v>58084</v>
      </c>
    </row>
    <row r="16" spans="1:3" x14ac:dyDescent="0.3">
      <c r="A16" s="17" t="s">
        <v>49</v>
      </c>
      <c r="B16" s="42">
        <v>10444</v>
      </c>
      <c r="C16" s="42">
        <f>5956+741+4</f>
        <v>6701</v>
      </c>
    </row>
    <row r="17" spans="1:5" x14ac:dyDescent="0.3">
      <c r="A17" s="17" t="s">
        <v>50</v>
      </c>
      <c r="B17" s="42">
        <v>25019</v>
      </c>
      <c r="C17" s="42">
        <v>21516</v>
      </c>
    </row>
    <row r="18" spans="1:5" x14ac:dyDescent="0.3">
      <c r="A18" s="17" t="s">
        <v>51</v>
      </c>
      <c r="B18" s="42">
        <v>16494</v>
      </c>
      <c r="C18" s="42">
        <v>7751</v>
      </c>
    </row>
    <row r="19" spans="1:5" x14ac:dyDescent="0.3">
      <c r="A19" s="17" t="s">
        <v>82</v>
      </c>
      <c r="B19" s="42">
        <v>7358</v>
      </c>
      <c r="C19" s="42">
        <v>8063</v>
      </c>
    </row>
    <row r="20" spans="1:5" x14ac:dyDescent="0.3">
      <c r="A20" s="17" t="s">
        <v>52</v>
      </c>
      <c r="B20" s="42">
        <f>500+5010</f>
        <v>5510</v>
      </c>
      <c r="C20" s="42">
        <f>713+1+768+52</f>
        <v>1534</v>
      </c>
    </row>
    <row r="21" spans="1:5" x14ac:dyDescent="0.3">
      <c r="A21" s="14" t="s">
        <v>53</v>
      </c>
      <c r="B21" s="41">
        <f>B9-B13</f>
        <v>-200434</v>
      </c>
      <c r="C21" s="20">
        <f>C9-C13</f>
        <v>-246466</v>
      </c>
      <c r="E21" s="7"/>
    </row>
    <row r="22" spans="1:5" x14ac:dyDescent="0.3">
      <c r="A22" s="14" t="s">
        <v>54</v>
      </c>
      <c r="B22" s="44"/>
      <c r="C22" s="16"/>
    </row>
    <row r="23" spans="1:5" hidden="1" x14ac:dyDescent="0.3">
      <c r="A23" s="14"/>
      <c r="B23" s="44"/>
      <c r="C23" s="16"/>
    </row>
    <row r="24" spans="1:5" hidden="1" x14ac:dyDescent="0.3">
      <c r="A24" s="14"/>
      <c r="B24" s="44"/>
      <c r="C24" s="16"/>
    </row>
    <row r="25" spans="1:5" hidden="1" x14ac:dyDescent="0.3">
      <c r="A25" s="14"/>
      <c r="B25" s="44"/>
      <c r="C25" s="16"/>
    </row>
    <row r="26" spans="1:5" hidden="1" x14ac:dyDescent="0.3">
      <c r="A26" s="14"/>
      <c r="B26" s="44"/>
      <c r="C26" s="16"/>
    </row>
    <row r="27" spans="1:5" x14ac:dyDescent="0.3">
      <c r="A27" s="14" t="s">
        <v>55</v>
      </c>
      <c r="B27" s="41">
        <v>213852</v>
      </c>
      <c r="C27" s="30"/>
    </row>
    <row r="28" spans="1:5" x14ac:dyDescent="0.3">
      <c r="A28" s="17" t="s">
        <v>92</v>
      </c>
      <c r="B28" s="42">
        <v>143862</v>
      </c>
      <c r="C28" s="30" t="s">
        <v>8</v>
      </c>
    </row>
    <row r="29" spans="1:5" x14ac:dyDescent="0.3">
      <c r="A29" s="17" t="s">
        <v>91</v>
      </c>
      <c r="B29" s="42">
        <v>69991</v>
      </c>
      <c r="C29" s="30" t="s">
        <v>8</v>
      </c>
    </row>
    <row r="30" spans="1:5" x14ac:dyDescent="0.3">
      <c r="A30" s="14" t="s">
        <v>56</v>
      </c>
      <c r="B30" s="41">
        <f>SUM(B31:B32)</f>
        <v>3461</v>
      </c>
      <c r="C30" s="20">
        <f>SUM(C31:C32)</f>
        <v>78608</v>
      </c>
    </row>
    <row r="31" spans="1:5" x14ac:dyDescent="0.3">
      <c r="A31" s="17" t="s">
        <v>57</v>
      </c>
      <c r="B31" s="42">
        <v>3461</v>
      </c>
      <c r="C31" s="42">
        <v>102</v>
      </c>
    </row>
    <row r="32" spans="1:5" x14ac:dyDescent="0.3">
      <c r="A32" s="17" t="s">
        <v>58</v>
      </c>
      <c r="B32" s="42"/>
      <c r="C32" s="42">
        <v>78506</v>
      </c>
    </row>
    <row r="33" spans="1:3" x14ac:dyDescent="0.3">
      <c r="A33" s="14" t="s">
        <v>59</v>
      </c>
      <c r="B33" s="41">
        <f>B27-B30</f>
        <v>210391</v>
      </c>
      <c r="C33" s="20">
        <f>C27-C30</f>
        <v>-78608</v>
      </c>
    </row>
    <row r="34" spans="1:3" x14ac:dyDescent="0.3">
      <c r="A34" s="14" t="s">
        <v>60</v>
      </c>
      <c r="B34" s="44"/>
      <c r="C34" s="16"/>
    </row>
    <row r="35" spans="1:3" x14ac:dyDescent="0.3">
      <c r="A35" s="14" t="s">
        <v>55</v>
      </c>
      <c r="B35" s="41">
        <f>SUM(B36:B38)</f>
        <v>1220884</v>
      </c>
      <c r="C35" s="20">
        <f>SUM(C36:C38)</f>
        <v>601538</v>
      </c>
    </row>
    <row r="36" spans="1:3" x14ac:dyDescent="0.3">
      <c r="A36" s="17" t="s">
        <v>61</v>
      </c>
      <c r="B36" s="42">
        <v>573430</v>
      </c>
      <c r="C36" s="42">
        <v>601538</v>
      </c>
    </row>
    <row r="37" spans="1:3" x14ac:dyDescent="0.3">
      <c r="A37" s="17" t="s">
        <v>62</v>
      </c>
      <c r="B37" s="42" t="s">
        <v>8</v>
      </c>
      <c r="C37" s="19"/>
    </row>
    <row r="38" spans="1:3" x14ac:dyDescent="0.3">
      <c r="A38" s="17" t="s">
        <v>63</v>
      </c>
      <c r="B38" s="42">
        <v>647454</v>
      </c>
      <c r="C38" s="50"/>
    </row>
    <row r="39" spans="1:3" x14ac:dyDescent="0.3">
      <c r="A39" s="14" t="s">
        <v>56</v>
      </c>
      <c r="B39" s="41">
        <f>SUM(B40:B43)</f>
        <v>1231836</v>
      </c>
      <c r="C39" s="20">
        <f>SUM(C40:C41)</f>
        <v>342154</v>
      </c>
    </row>
    <row r="40" spans="1:3" x14ac:dyDescent="0.3">
      <c r="A40" s="17" t="s">
        <v>64</v>
      </c>
      <c r="B40" s="42">
        <v>741698</v>
      </c>
      <c r="C40" s="42">
        <v>253640</v>
      </c>
    </row>
    <row r="41" spans="1:3" x14ac:dyDescent="0.3">
      <c r="A41" s="17" t="s">
        <v>83</v>
      </c>
      <c r="B41" s="42">
        <v>46432</v>
      </c>
      <c r="C41" s="42">
        <v>88514</v>
      </c>
    </row>
    <row r="42" spans="1:3" x14ac:dyDescent="0.3">
      <c r="A42" s="17" t="s">
        <v>90</v>
      </c>
      <c r="B42" s="42">
        <v>427706</v>
      </c>
      <c r="C42" s="19" t="s">
        <v>8</v>
      </c>
    </row>
    <row r="43" spans="1:3" x14ac:dyDescent="0.3">
      <c r="A43" s="17" t="s">
        <v>102</v>
      </c>
      <c r="B43" s="42">
        <v>16000</v>
      </c>
      <c r="C43" s="19" t="s">
        <v>8</v>
      </c>
    </row>
    <row r="44" spans="1:3" x14ac:dyDescent="0.3">
      <c r="A44" s="14" t="s">
        <v>65</v>
      </c>
      <c r="B44" s="41">
        <f>B35-B39</f>
        <v>-10952</v>
      </c>
      <c r="C44" s="20">
        <f>C35-C39</f>
        <v>259384</v>
      </c>
    </row>
    <row r="45" spans="1:3" x14ac:dyDescent="0.3">
      <c r="A45" s="14" t="s">
        <v>66</v>
      </c>
      <c r="B45" s="41">
        <f>B21+B33+B44</f>
        <v>-995</v>
      </c>
      <c r="C45" s="20">
        <f>C21+C33+C44</f>
        <v>-65690</v>
      </c>
    </row>
    <row r="46" spans="1:3" x14ac:dyDescent="0.3">
      <c r="A46" s="31" t="s">
        <v>67</v>
      </c>
      <c r="B46" s="45">
        <v>935</v>
      </c>
      <c r="C46" s="46">
        <v>-550</v>
      </c>
    </row>
    <row r="47" spans="1:3" x14ac:dyDescent="0.3">
      <c r="A47" s="14" t="s">
        <v>68</v>
      </c>
      <c r="B47" s="41">
        <v>130</v>
      </c>
      <c r="C47" s="20">
        <v>69010</v>
      </c>
    </row>
    <row r="48" spans="1:3" x14ac:dyDescent="0.3">
      <c r="A48" s="14" t="s">
        <v>69</v>
      </c>
      <c r="B48" s="41">
        <f>B45+B46+B47</f>
        <v>70</v>
      </c>
      <c r="C48" s="20">
        <f>C45+C46+C47</f>
        <v>2770</v>
      </c>
    </row>
    <row r="49" spans="1:1" x14ac:dyDescent="0.3">
      <c r="A49" s="12"/>
    </row>
    <row r="50" spans="1:1" ht="4.8" customHeight="1" x14ac:dyDescent="0.3">
      <c r="A50" s="11"/>
    </row>
    <row r="51" spans="1:1" x14ac:dyDescent="0.3">
      <c r="A51" s="9" t="s">
        <v>78</v>
      </c>
    </row>
    <row r="52" spans="1:1" ht="4.2" customHeight="1" x14ac:dyDescent="0.3">
      <c r="A52" s="9"/>
    </row>
    <row r="53" spans="1:1" x14ac:dyDescent="0.3">
      <c r="A53" s="10" t="s">
        <v>75</v>
      </c>
    </row>
    <row r="54" spans="1:1" x14ac:dyDescent="0.3">
      <c r="A54" s="3"/>
    </row>
    <row r="55" spans="1:1" x14ac:dyDescent="0.3">
      <c r="A55" s="3" t="s">
        <v>33</v>
      </c>
    </row>
    <row r="56" spans="1:1" x14ac:dyDescent="0.3">
      <c r="A56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>
      <selection activeCell="H18" sqref="H18"/>
    </sheetView>
  </sheetViews>
  <sheetFormatPr defaultRowHeight="14.4" x14ac:dyDescent="0.3"/>
  <cols>
    <col min="1" max="1" width="47.109375" customWidth="1"/>
    <col min="2" max="4" width="18" customWidth="1"/>
  </cols>
  <sheetData>
    <row r="1" spans="1:5" x14ac:dyDescent="0.3">
      <c r="A1" s="52" t="s">
        <v>71</v>
      </c>
      <c r="B1" s="53"/>
      <c r="C1" s="53"/>
      <c r="D1" s="53"/>
    </row>
    <row r="3" spans="1:5" x14ac:dyDescent="0.3">
      <c r="A3" s="51" t="s">
        <v>87</v>
      </c>
      <c r="B3" s="51"/>
      <c r="C3" s="51"/>
      <c r="D3" s="51"/>
    </row>
    <row r="4" spans="1:5" x14ac:dyDescent="0.3">
      <c r="A4" s="52" t="s">
        <v>98</v>
      </c>
      <c r="B4" s="52"/>
      <c r="C4" s="52"/>
      <c r="D4" s="52"/>
    </row>
    <row r="5" spans="1:5" x14ac:dyDescent="0.3">
      <c r="A5" s="1"/>
    </row>
    <row r="6" spans="1:5" x14ac:dyDescent="0.3">
      <c r="A6" s="5"/>
      <c r="D6" s="29" t="s">
        <v>0</v>
      </c>
    </row>
    <row r="7" spans="1:5" s="21" customFormat="1" ht="27.6" x14ac:dyDescent="0.3">
      <c r="A7" s="39"/>
      <c r="B7" s="40" t="s">
        <v>18</v>
      </c>
      <c r="C7" s="40" t="s">
        <v>34</v>
      </c>
      <c r="D7" s="40" t="s">
        <v>20</v>
      </c>
      <c r="E7" s="32"/>
    </row>
    <row r="8" spans="1:5" x14ac:dyDescent="0.3">
      <c r="A8" s="33" t="s">
        <v>80</v>
      </c>
      <c r="B8" s="36">
        <v>197690</v>
      </c>
      <c r="C8" s="36">
        <v>-31486</v>
      </c>
      <c r="D8" s="36">
        <f>B8+C8</f>
        <v>166204</v>
      </c>
      <c r="E8" s="6"/>
    </row>
    <row r="9" spans="1:5" x14ac:dyDescent="0.3">
      <c r="A9" s="34" t="s">
        <v>35</v>
      </c>
      <c r="B9" s="35" t="s">
        <v>8</v>
      </c>
      <c r="C9" s="35" t="s">
        <v>8</v>
      </c>
      <c r="D9" s="35" t="str">
        <f>B9</f>
        <v>-</v>
      </c>
      <c r="E9" s="6"/>
    </row>
    <row r="10" spans="1:5" x14ac:dyDescent="0.3">
      <c r="A10" s="34" t="s">
        <v>36</v>
      </c>
      <c r="B10" s="35" t="s">
        <v>8</v>
      </c>
      <c r="C10" s="35">
        <v>41242</v>
      </c>
      <c r="D10" s="36">
        <f>C10</f>
        <v>41242</v>
      </c>
      <c r="E10" s="6"/>
    </row>
    <row r="11" spans="1:5" x14ac:dyDescent="0.3">
      <c r="A11" s="33" t="s">
        <v>99</v>
      </c>
      <c r="B11" s="36">
        <f>SUM(B8:B10)</f>
        <v>197690</v>
      </c>
      <c r="C11" s="36">
        <f>C8+C10</f>
        <v>9756</v>
      </c>
      <c r="D11" s="36">
        <f>SUM(D8:D10)</f>
        <v>207446</v>
      </c>
      <c r="E11" s="6"/>
    </row>
    <row r="12" spans="1:5" ht="9.6" customHeight="1" x14ac:dyDescent="0.3">
      <c r="A12" s="37"/>
      <c r="B12" s="38"/>
      <c r="C12" s="38"/>
      <c r="D12" s="38"/>
      <c r="E12" s="6"/>
    </row>
    <row r="13" spans="1:5" ht="16.2" customHeight="1" x14ac:dyDescent="0.3">
      <c r="A13" s="33" t="s">
        <v>88</v>
      </c>
      <c r="B13" s="36">
        <v>197690</v>
      </c>
      <c r="C13" s="36">
        <v>16890</v>
      </c>
      <c r="D13" s="36">
        <f>B13+C13</f>
        <v>214580</v>
      </c>
      <c r="E13" s="6"/>
    </row>
    <row r="14" spans="1:5" x14ac:dyDescent="0.3">
      <c r="A14" s="34" t="s">
        <v>37</v>
      </c>
      <c r="B14" s="35" t="s">
        <v>8</v>
      </c>
      <c r="C14" s="35" t="s">
        <v>8</v>
      </c>
      <c r="D14" s="35" t="s">
        <v>8</v>
      </c>
      <c r="E14" s="6"/>
    </row>
    <row r="15" spans="1:5" ht="27.6" x14ac:dyDescent="0.3">
      <c r="A15" s="34" t="s">
        <v>38</v>
      </c>
      <c r="B15" s="35" t="s">
        <v>8</v>
      </c>
      <c r="C15" s="35">
        <v>85428</v>
      </c>
      <c r="D15" s="36">
        <f>C15</f>
        <v>85428</v>
      </c>
      <c r="E15" s="6"/>
    </row>
    <row r="16" spans="1:5" x14ac:dyDescent="0.3">
      <c r="A16" s="33" t="s">
        <v>100</v>
      </c>
      <c r="B16" s="36">
        <v>197690</v>
      </c>
      <c r="C16" s="36">
        <f>C13+C15</f>
        <v>102318</v>
      </c>
      <c r="D16" s="36">
        <f>D13+D15</f>
        <v>300008</v>
      </c>
      <c r="E16" s="6"/>
    </row>
    <row r="18" spans="1:1" ht="28.2" customHeight="1" x14ac:dyDescent="0.3">
      <c r="A18" s="9" t="s">
        <v>79</v>
      </c>
    </row>
    <row r="19" spans="1:1" ht="4.8" customHeight="1" x14ac:dyDescent="0.3">
      <c r="A19" s="9"/>
    </row>
    <row r="20" spans="1:1" x14ac:dyDescent="0.3">
      <c r="A20" s="10" t="s">
        <v>39</v>
      </c>
    </row>
    <row r="21" spans="1:1" x14ac:dyDescent="0.3">
      <c r="A21" s="9"/>
    </row>
    <row r="22" spans="1:1" x14ac:dyDescent="0.3">
      <c r="A22" s="3" t="s">
        <v>33</v>
      </c>
    </row>
    <row r="23" spans="1:1" x14ac:dyDescent="0.3">
      <c r="A23" s="3"/>
    </row>
    <row r="24" spans="1:1" x14ac:dyDescent="0.3">
      <c r="A24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2023-07-31T07:26:47Z</cp:lastPrinted>
  <dcterms:created xsi:type="dcterms:W3CDTF">2021-11-07T12:29:42Z</dcterms:created>
  <dcterms:modified xsi:type="dcterms:W3CDTF">2023-08-03T11:08:55Z</dcterms:modified>
</cp:coreProperties>
</file>