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.mussin\OneDrive - Maten Petroleum\Документы\MatenPetroleum\Отчеты\2021\"/>
    </mc:Choice>
  </mc:AlternateContent>
  <bookViews>
    <workbookView xWindow="0" yWindow="0" windowWidth="28800" windowHeight="12045"/>
  </bookViews>
  <sheets>
    <sheet name="1" sheetId="1" r:id="rId1"/>
    <sheet name="2" sheetId="2" r:id="rId2"/>
    <sheet name="3" sheetId="3" r:id="rId3"/>
    <sheet name="4" sheetId="4" r:id="rId4"/>
  </sheets>
  <definedNames>
    <definedName name="OLE_LINK1" localSheetId="0">'1'!$A$18</definedName>
    <definedName name="OLE_LINK5" localSheetId="1">'2'!#REF!</definedName>
    <definedName name="OLE_LINK6" localSheetId="3">'4'!$A$11</definedName>
    <definedName name="OLE_LINK8" localSheetId="3">'4'!#REF!</definedName>
    <definedName name="_xlnm.Print_Titles" localSheetId="3">'4'!$3:$5</definedName>
    <definedName name="_xlnm.Print_Area" localSheetId="0">'1'!$A$1:$D$63</definedName>
    <definedName name="_xlnm.Print_Area" localSheetId="1">'2'!$A$1:$D$34</definedName>
    <definedName name="_xlnm.Print_Area" localSheetId="2">'3'!$A$1:$E$26</definedName>
    <definedName name="_xlnm.Print_Area" localSheetId="3">'4'!$A$1:$D$56</definedName>
  </definedNames>
  <calcPr calcId="162913"/>
</workbook>
</file>

<file path=xl/calcChain.xml><?xml version="1.0" encoding="utf-8"?>
<calcChain xmlns="http://schemas.openxmlformats.org/spreadsheetml/2006/main">
  <c r="E49" i="4" l="1"/>
  <c r="E48" i="4"/>
  <c r="D49" i="4" l="1"/>
  <c r="D45" i="4" l="1"/>
  <c r="C45" i="4"/>
  <c r="D39" i="4"/>
  <c r="D28" i="4"/>
  <c r="D30" i="4" s="1"/>
  <c r="C28" i="4"/>
  <c r="C19" i="3" l="1"/>
  <c r="C13" i="3"/>
  <c r="A5" i="3" l="1"/>
  <c r="A4" i="4"/>
  <c r="C39" i="4"/>
  <c r="E18" i="3"/>
  <c r="E17" i="3"/>
  <c r="D18" i="3"/>
  <c r="D19" i="3"/>
  <c r="C15" i="2"/>
  <c r="C10" i="2"/>
  <c r="E12" i="3" l="1"/>
  <c r="D12" i="3"/>
  <c r="D13" i="3" s="1"/>
  <c r="E11" i="3"/>
  <c r="C20" i="2"/>
  <c r="C23" i="2" s="1"/>
  <c r="C24" i="2" s="1"/>
  <c r="D10" i="2"/>
  <c r="D15" i="2" l="1"/>
  <c r="D20" i="2" s="1"/>
  <c r="D23" i="2" s="1"/>
  <c r="D24" i="2" s="1"/>
  <c r="F18" i="3"/>
  <c r="C27" i="2"/>
  <c r="D46" i="4"/>
  <c r="C30" i="4"/>
  <c r="C46" i="4" s="1"/>
  <c r="E15" i="3"/>
  <c r="E19" i="3" s="1"/>
  <c r="E13" i="3"/>
  <c r="C54" i="1"/>
  <c r="D20" i="1"/>
  <c r="C20" i="1"/>
  <c r="D31" i="1"/>
  <c r="D32" i="1" s="1"/>
  <c r="C31" i="1"/>
  <c r="C38" i="1"/>
  <c r="D45" i="1"/>
  <c r="C45" i="1"/>
  <c r="D38" i="1"/>
  <c r="D54" i="1"/>
  <c r="D27" i="2" l="1"/>
  <c r="F12" i="3"/>
  <c r="C32" i="1"/>
  <c r="C55" i="1"/>
  <c r="C56" i="1" s="1"/>
  <c r="D55" i="1"/>
  <c r="D56" i="1" s="1"/>
  <c r="D57" i="1"/>
  <c r="F19" i="3"/>
  <c r="C49" i="4"/>
  <c r="F15" i="3"/>
  <c r="C57" i="1" l="1"/>
</calcChain>
</file>

<file path=xl/sharedStrings.xml><?xml version="1.0" encoding="utf-8"?>
<sst xmlns="http://schemas.openxmlformats.org/spreadsheetml/2006/main" count="193" uniqueCount="128">
  <si>
    <t>в тысячах тенге</t>
  </si>
  <si>
    <t>АКТИВЫ</t>
  </si>
  <si>
    <t>Нефтегазовые активы и права на недропользование</t>
  </si>
  <si>
    <t>Основные средства</t>
  </si>
  <si>
    <t>Незавершённое строительство</t>
  </si>
  <si>
    <t>Нематериальные активы</t>
  </si>
  <si>
    <t>Разведочные и оценочные активы</t>
  </si>
  <si>
    <t>Торговая дебиторская задолженность</t>
  </si>
  <si>
    <t>Налоги к возмещению</t>
  </si>
  <si>
    <t>Авансы выданные</t>
  </si>
  <si>
    <t>Денежные средства и их эквиваленты</t>
  </si>
  <si>
    <t>Предоплата по подоходному налогу</t>
  </si>
  <si>
    <t>ИТОГО АКТИВЫ</t>
  </si>
  <si>
    <t xml:space="preserve">КАПИТАЛ И ОБЯЗАТЕЛЬСТВА </t>
  </si>
  <si>
    <t>Капитал</t>
  </si>
  <si>
    <t>Акционерный капитал</t>
  </si>
  <si>
    <t>Долгосрочные обязательства</t>
  </si>
  <si>
    <t>Резерв по ликвидации и восстановлению месторождений</t>
  </si>
  <si>
    <t>Прочие долгосрочные обязательства</t>
  </si>
  <si>
    <t>Торговая кредиторская задолженность</t>
  </si>
  <si>
    <t>Прочие налоги к уплате</t>
  </si>
  <si>
    <t>Прочая кредиторская задолженность и начисленные обязательства</t>
  </si>
  <si>
    <t>ИТОГО КАПИТАЛ И ОБЯЗАТЕЛЬСТВА</t>
  </si>
  <si>
    <t>Балансовая стоимость одной простой акции (в тенге)</t>
  </si>
  <si>
    <t>Заместитель</t>
  </si>
  <si>
    <t>по экономике и финансам</t>
  </si>
  <si>
    <t>Прим</t>
  </si>
  <si>
    <t>Себестоимость реализованной продукции</t>
  </si>
  <si>
    <t>Валовая прибыль</t>
  </si>
  <si>
    <t>Расходы по реализации</t>
  </si>
  <si>
    <t>Общие и административные расходы</t>
  </si>
  <si>
    <t>Финансовые доходы</t>
  </si>
  <si>
    <t>Финансовые расходы</t>
  </si>
  <si>
    <t>Расходы по подоходному налогу</t>
  </si>
  <si>
    <t>Итого собственный капитал</t>
  </si>
  <si>
    <t>Корректировки на:</t>
  </si>
  <si>
    <t>Износ, истощение и амортизация</t>
  </si>
  <si>
    <t>Изменения в оборотном капитале</t>
  </si>
  <si>
    <t>Изменения в налогах к возмещению</t>
  </si>
  <si>
    <t>Изменения в прочих долгосрочных активах</t>
  </si>
  <si>
    <t>Изменения в торговой кредиторской задолженности</t>
  </si>
  <si>
    <t>Изменения в прочей кредиторской задолженности и начисленных обязательствах</t>
  </si>
  <si>
    <t>Изменения в прочих налогах к уплате</t>
  </si>
  <si>
    <t>Подоходный налог уплаченный</t>
  </si>
  <si>
    <t>Приобретение основных средств</t>
  </si>
  <si>
    <t>Затраты на незавершённое строительство</t>
  </si>
  <si>
    <t>Приобретение разведочных и оценочных активов</t>
  </si>
  <si>
    <t>Депозит на ликвидацию и восстановление месторождений</t>
  </si>
  <si>
    <t>Выплата вознаграждений</t>
  </si>
  <si>
    <t xml:space="preserve">КОНСОЛИДИРОВАННЫЙ ОТЧЕТ ОБ ИЗМЕНЕНИЯХ В КАПИТАЛЕ </t>
  </si>
  <si>
    <t>КОНСОЛИДИРОВАННЫЙ ОТЧЕТ О ДВИЖЕНИИ ДЕНЕЖНЫХ СРЕДСТВ</t>
  </si>
  <si>
    <t>Мусин Р.А.</t>
  </si>
  <si>
    <t>Кусниденова Э.С.</t>
  </si>
  <si>
    <t>-</t>
  </si>
  <si>
    <t>Генеральный директор</t>
  </si>
  <si>
    <t>__________________</t>
  </si>
  <si>
    <t xml:space="preserve"> </t>
  </si>
  <si>
    <t>Изменения в авансах полученных</t>
  </si>
  <si>
    <t>Подоходный налог к уплате</t>
  </si>
  <si>
    <t>Прочие доходы/(расходы), нетто</t>
  </si>
  <si>
    <t>____________</t>
  </si>
  <si>
    <t>Сяо Хуаньцинь</t>
  </si>
  <si>
    <t xml:space="preserve">Главный </t>
  </si>
  <si>
    <t>генерального директора</t>
  </si>
  <si>
    <t xml:space="preserve">бухгалтер </t>
  </si>
  <si>
    <t>В тысячах тенге</t>
  </si>
  <si>
    <t>Приобретение нематериальных активов</t>
  </si>
  <si>
    <t>Прим.</t>
  </si>
  <si>
    <t>Внеоборотные активы</t>
  </si>
  <si>
    <t>Авансы выданные за внеоборотные активы</t>
  </si>
  <si>
    <t>Прочие внеоборотные активы</t>
  </si>
  <si>
    <t>Займы выданные</t>
  </si>
  <si>
    <t>Долгосрочные финансовые инвестиции</t>
  </si>
  <si>
    <t>Оборотные активы</t>
  </si>
  <si>
    <t>Запасы</t>
  </si>
  <si>
    <t>Прочие оборотные активы</t>
  </si>
  <si>
    <t>Нераспределенная прибыль / (накопленный убыток)</t>
  </si>
  <si>
    <t>Процентные кредиты и займы</t>
  </si>
  <si>
    <t>Обязательство по отсроченному подоходному налогу</t>
  </si>
  <si>
    <t>Краткосрочные обязательства</t>
  </si>
  <si>
    <t>Обязательства по договорам с покупателями</t>
  </si>
  <si>
    <t>Выручка по договорам с покупателями</t>
  </si>
  <si>
    <t>Операционная прибыль</t>
  </si>
  <si>
    <t>Курсовые разницы, нетто</t>
  </si>
  <si>
    <t xml:space="preserve">Денежные средства, ограниченные в использовании </t>
  </si>
  <si>
    <t>Прибыль/(убыток) до налогообложения</t>
  </si>
  <si>
    <t>Чистый доход/(убыток) за период</t>
  </si>
  <si>
    <t>Итого совокупный доход/(убыток) за период</t>
  </si>
  <si>
    <t>Базовая прибыль/(убыток) на акцию</t>
  </si>
  <si>
    <t>Накопленный убыток</t>
  </si>
  <si>
    <t xml:space="preserve">На 1 января 2020 года </t>
  </si>
  <si>
    <t>Чистый убыток за период</t>
  </si>
  <si>
    <t>Итого совокупный убыток за период</t>
  </si>
  <si>
    <t xml:space="preserve">На 1 января 2021 года </t>
  </si>
  <si>
    <t>26, 27, 28, 31</t>
  </si>
  <si>
    <t>Отрицательная/(полождительная) курсовая разница, нетто</t>
  </si>
  <si>
    <t>Резерв на обесценение активов, дебиторской задолженности,авансов выданных и займов выданных</t>
  </si>
  <si>
    <t>Изменения в торговой дебиторской задолженности, авансах выданных и прочих краткосрочных активах</t>
  </si>
  <si>
    <t>Изменения по предоплате по подоходному налогу</t>
  </si>
  <si>
    <t>Изменения в товарно-материальных запасах</t>
  </si>
  <si>
    <t>Чистые денежные средства, использованные в инвестиционной деятельности</t>
  </si>
  <si>
    <t>Погашение займов</t>
  </si>
  <si>
    <t>Чистые денежные средства, полученные от финансовой деятельности</t>
  </si>
  <si>
    <t>Чистое (уменьшение)/увеличение денежных средств и их эквивалентов</t>
  </si>
  <si>
    <t>Денежные средства и их эквиваленты, на начало года</t>
  </si>
  <si>
    <t>Денежные средства и их эквиваленты, на конец года</t>
  </si>
  <si>
    <t>АО "Матен Петролеум"</t>
  </si>
  <si>
    <t>Консолидированная финансовая отчетность</t>
  </si>
  <si>
    <t>Прибыль на акцию</t>
  </si>
  <si>
    <t>31 декабря 2020 года</t>
  </si>
  <si>
    <r>
      <t>КОНСОЛИДИРОВАННЫЙ</t>
    </r>
    <r>
      <rPr>
        <b/>
        <sz val="12"/>
        <color theme="1"/>
        <rFont val="Times New Roman"/>
        <family val="1"/>
        <charset val="204"/>
      </rPr>
      <t xml:space="preserve"> ОТЧЁТ О ФИНАНСОВОМ ПОЛОЖЕНИИ </t>
    </r>
  </si>
  <si>
    <t>АО «Матен Петролеум»</t>
  </si>
  <si>
    <t>Консолидированная финансовая отчётность</t>
  </si>
  <si>
    <r>
      <t>КОНСОЛИДИРОВАННЫЙ</t>
    </r>
    <r>
      <rPr>
        <b/>
        <sz val="12"/>
        <color theme="1"/>
        <rFont val="Times New Roman"/>
        <family val="1"/>
        <charset val="204"/>
      </rPr>
      <t xml:space="preserve"> ОТЧЁТ О СОВОКУПНОМ ДОХОДЕ</t>
    </r>
  </si>
  <si>
    <t>Приобретение нефтегазовых активов</t>
  </si>
  <si>
    <r>
      <t xml:space="preserve">30 </t>
    </r>
    <r>
      <rPr>
        <b/>
        <sz val="10"/>
        <color rgb="FF000000"/>
        <rFont val="Times New Roman"/>
        <family val="1"/>
        <charset val="204"/>
      </rPr>
      <t>сентября</t>
    </r>
    <r>
      <rPr>
        <b/>
        <sz val="9"/>
        <color theme="1"/>
        <rFont val="Arial"/>
        <family val="2"/>
        <charset val="204"/>
      </rPr>
      <t xml:space="preserve"> 2021 года</t>
    </r>
  </si>
  <si>
    <r>
      <t xml:space="preserve">На 30 сентября 2021 </t>
    </r>
    <r>
      <rPr>
        <b/>
        <sz val="10"/>
        <color theme="1"/>
        <rFont val="Times New Roman"/>
        <family val="1"/>
        <charset val="204"/>
      </rPr>
      <t>года</t>
    </r>
  </si>
  <si>
    <r>
      <t xml:space="preserve">За 9 месяцев, закончившихся 30 сентября </t>
    </r>
    <r>
      <rPr>
        <b/>
        <sz val="9"/>
        <color rgb="FF000000"/>
        <rFont val="Arial"/>
        <family val="2"/>
        <charset val="204"/>
      </rPr>
      <t>2021</t>
    </r>
  </si>
  <si>
    <r>
      <t xml:space="preserve">За 9 месяцев, закончившихся 30 сентября </t>
    </r>
    <r>
      <rPr>
        <b/>
        <sz val="9"/>
        <color rgb="FF000000"/>
        <rFont val="Arial"/>
        <family val="2"/>
        <charset val="204"/>
      </rPr>
      <t>2020</t>
    </r>
  </si>
  <si>
    <t>За 9 месяцев, закончившихся 30 сентября 2021 года</t>
  </si>
  <si>
    <r>
      <t>За 9 месяцев, закончившихся 30 сентября</t>
    </r>
    <r>
      <rPr>
        <b/>
        <sz val="9"/>
        <color rgb="FF000000"/>
        <rFont val="Arial"/>
        <family val="2"/>
        <charset val="204"/>
      </rPr>
      <t xml:space="preserve"> 2020</t>
    </r>
  </si>
  <si>
    <t>Операционная деятельность</t>
  </si>
  <si>
    <t>Чистые поступления от операционной деятельности</t>
  </si>
  <si>
    <t>Инвестиционная деятельность</t>
  </si>
  <si>
    <t>Финансовая деятельность</t>
  </si>
  <si>
    <t>Чистая курсовая разница</t>
  </si>
  <si>
    <t>На 30 сентября 2020 года</t>
  </si>
  <si>
    <t>На 30 сентября 2021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</si>
</sst>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.00\ _₽_-;\-* #,##0.00\ _₽_-;_-* &quot;-&quot;??\ _₽_-;_-@_-"/>
    <numFmt numFmtId="165" formatCode="_-* #,##0.00_р_._-;\-* #,##0.00_р_._-;_-* &quot;-&quot;??_р_._-;_-@_-"/>
    <numFmt numFmtId="166" formatCode="_-* #,##0_р_._-;\-* #,##0_р_._-;_-* &quot;-&quot;??_р_._-;_-@_-"/>
    <numFmt numFmtId="167" formatCode="_-* #,##0.000_р_._-;\-* #,##0.000_р_._-;_-* &quot;-&quot;??_р_._-;_-@_-"/>
    <numFmt numFmtId="168" formatCode="_-* #,##0.0_р_._-;\-* #,##0.0_р_._-;_-* &quot;-&quot;??_р_._-;_-@_-"/>
  </numFmts>
  <fonts count="23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color indexed="23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9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i/>
      <sz val="9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color rgb="FF000000"/>
      <name val="Arial"/>
      <family val="2"/>
      <charset val="204"/>
    </font>
    <font>
      <b/>
      <sz val="9"/>
      <color rgb="FF000000"/>
      <name val="Arial"/>
      <family val="2"/>
      <charset val="204"/>
    </font>
    <font>
      <sz val="10"/>
      <color theme="1"/>
      <name val="Times New Roman"/>
      <family val="1"/>
      <charset val="204"/>
    </font>
    <font>
      <i/>
      <sz val="8"/>
      <color theme="1"/>
      <name val="Arial"/>
      <family val="2"/>
      <charset val="204"/>
    </font>
    <font>
      <sz val="8.5"/>
      <color theme="1"/>
      <name val="Arial"/>
      <family val="2"/>
      <charset val="204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9"/>
      <color rgb="FFFF0000"/>
      <name val="Arial"/>
      <family val="2"/>
      <charset val="204"/>
    </font>
    <font>
      <b/>
      <sz val="10"/>
      <color theme="0" tint="-0.499984740745262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165" fontId="3" fillId="0" borderId="0" applyFont="0" applyFill="0" applyBorder="0" applyAlignment="0" applyProtection="0"/>
  </cellStyleXfs>
  <cellXfs count="208">
    <xf numFmtId="0" fontId="0" fillId="0" borderId="0" xfId="0"/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0" fontId="8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9" fillId="0" borderId="0" xfId="0" applyFont="1" applyAlignment="1">
      <alignment vertical="center"/>
    </xf>
    <xf numFmtId="166" fontId="7" fillId="0" borderId="0" xfId="2" applyNumberFormat="1" applyFont="1" applyAlignment="1">
      <alignment horizontal="right" vertical="center" wrapText="1"/>
    </xf>
    <xf numFmtId="0" fontId="0" fillId="0" borderId="0" xfId="0" applyBorder="1"/>
    <xf numFmtId="166" fontId="3" fillId="0" borderId="0" xfId="2" applyNumberFormat="1" applyFont="1"/>
    <xf numFmtId="166" fontId="0" fillId="0" borderId="0" xfId="0" applyNumberFormat="1" applyBorder="1"/>
    <xf numFmtId="166" fontId="3" fillId="0" borderId="0" xfId="2" applyNumberFormat="1" applyFont="1" applyAlignment="1">
      <alignment horizontal="right"/>
    </xf>
    <xf numFmtId="0" fontId="5" fillId="0" borderId="0" xfId="0" applyFont="1" applyFill="1" applyAlignment="1">
      <alignment vertical="center"/>
    </xf>
    <xf numFmtId="0" fontId="0" fillId="0" borderId="0" xfId="0" applyFill="1"/>
    <xf numFmtId="166" fontId="3" fillId="0" borderId="0" xfId="2" applyNumberFormat="1" applyFont="1" applyFill="1" applyAlignment="1"/>
    <xf numFmtId="0" fontId="8" fillId="0" borderId="0" xfId="0" applyFont="1" applyFill="1" applyAlignment="1">
      <alignment vertical="center" wrapText="1"/>
    </xf>
    <xf numFmtId="0" fontId="10" fillId="0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65" fontId="8" fillId="0" borderId="0" xfId="2" applyFont="1" applyAlignment="1">
      <alignment horizontal="left" vertical="center" wrapText="1"/>
    </xf>
    <xf numFmtId="165" fontId="7" fillId="0" borderId="0" xfId="2" applyFont="1" applyAlignment="1">
      <alignment horizontal="left" vertical="center" wrapText="1"/>
    </xf>
    <xf numFmtId="165" fontId="8" fillId="0" borderId="1" xfId="2" applyFont="1" applyBorder="1" applyAlignment="1">
      <alignment horizontal="left" vertical="center" wrapText="1"/>
    </xf>
    <xf numFmtId="0" fontId="0" fillId="0" borderId="0" xfId="0" applyFill="1" applyBorder="1"/>
    <xf numFmtId="164" fontId="0" fillId="0" borderId="0" xfId="0" applyNumberFormat="1" applyFill="1" applyBorder="1"/>
    <xf numFmtId="166" fontId="8" fillId="0" borderId="0" xfId="2" applyNumberFormat="1" applyFont="1" applyAlignment="1">
      <alignment horizontal="left" vertical="center" wrapText="1"/>
    </xf>
    <xf numFmtId="166" fontId="8" fillId="0" borderId="0" xfId="2" applyNumberFormat="1" applyFont="1" applyAlignment="1">
      <alignment horizontal="center" vertical="center" wrapText="1"/>
    </xf>
    <xf numFmtId="166" fontId="7" fillId="0" borderId="1" xfId="2" applyNumberFormat="1" applyFont="1" applyBorder="1" applyAlignment="1">
      <alignment horizontal="left" vertical="center" wrapText="1"/>
    </xf>
    <xf numFmtId="166" fontId="7" fillId="0" borderId="1" xfId="2" applyNumberFormat="1" applyFont="1" applyBorder="1" applyAlignment="1">
      <alignment horizontal="center" vertical="center" wrapText="1"/>
    </xf>
    <xf numFmtId="166" fontId="7" fillId="0" borderId="0" xfId="2" applyNumberFormat="1" applyFont="1" applyAlignment="1">
      <alignment horizontal="left" vertical="center" wrapText="1"/>
    </xf>
    <xf numFmtId="166" fontId="7" fillId="0" borderId="0" xfId="2" applyNumberFormat="1" applyFont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166" fontId="7" fillId="0" borderId="0" xfId="2" applyNumberFormat="1" applyFont="1" applyBorder="1" applyAlignment="1">
      <alignment horizontal="left" vertical="center" wrapText="1"/>
    </xf>
    <xf numFmtId="166" fontId="0" fillId="0" borderId="0" xfId="0" applyNumberFormat="1"/>
    <xf numFmtId="166" fontId="3" fillId="0" borderId="0" xfId="2" applyNumberFormat="1" applyFont="1" applyAlignment="1">
      <alignment horizontal="left"/>
    </xf>
    <xf numFmtId="166" fontId="3" fillId="0" borderId="0" xfId="2" applyNumberFormat="1" applyFont="1" applyFill="1" applyAlignment="1">
      <alignment horizontal="left"/>
    </xf>
    <xf numFmtId="0" fontId="2" fillId="0" borderId="0" xfId="1" applyFont="1" applyFill="1" applyBorder="1" applyAlignment="1">
      <alignment vertical="center"/>
    </xf>
    <xf numFmtId="166" fontId="3" fillId="0" borderId="0" xfId="2" applyNumberFormat="1" applyFont="1"/>
    <xf numFmtId="166" fontId="3" fillId="0" borderId="0" xfId="2" applyNumberFormat="1" applyFont="1" applyBorder="1"/>
    <xf numFmtId="0" fontId="11" fillId="0" borderId="0" xfId="0" applyFont="1" applyAlignment="1">
      <alignment horizontal="justify" vertical="center"/>
    </xf>
    <xf numFmtId="0" fontId="11" fillId="0" borderId="0" xfId="0" applyFont="1" applyAlignment="1">
      <alignment horizontal="left" vertical="center"/>
    </xf>
    <xf numFmtId="166" fontId="4" fillId="0" borderId="0" xfId="2" applyNumberFormat="1" applyFont="1"/>
    <xf numFmtId="0" fontId="11" fillId="0" borderId="0" xfId="0" applyFont="1" applyFill="1" applyAlignment="1">
      <alignment horizontal="justify" vertical="center"/>
    </xf>
    <xf numFmtId="0" fontId="11" fillId="0" borderId="0" xfId="0" applyFont="1" applyFill="1" applyAlignment="1">
      <alignment horizontal="left" vertical="center"/>
    </xf>
    <xf numFmtId="0" fontId="12" fillId="0" borderId="3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 wrapText="1"/>
    </xf>
    <xf numFmtId="166" fontId="7" fillId="0" borderId="0" xfId="2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66" fontId="8" fillId="0" borderId="1" xfId="2" applyNumberFormat="1" applyFont="1" applyBorder="1" applyAlignment="1">
      <alignment horizontal="left" vertical="center" wrapText="1"/>
    </xf>
    <xf numFmtId="0" fontId="13" fillId="0" borderId="0" xfId="0" applyFont="1" applyBorder="1" applyAlignment="1">
      <alignment horizontal="right" vertical="center" wrapText="1"/>
    </xf>
    <xf numFmtId="0" fontId="11" fillId="0" borderId="0" xfId="0" applyFont="1" applyBorder="1" applyAlignment="1">
      <alignment horizontal="justify" vertical="center"/>
    </xf>
    <xf numFmtId="165" fontId="7" fillId="0" borderId="0" xfId="2" applyFont="1" applyBorder="1" applyAlignment="1">
      <alignment horizontal="left" vertical="center" wrapText="1"/>
    </xf>
    <xf numFmtId="165" fontId="8" fillId="0" borderId="0" xfId="2" applyFont="1" applyBorder="1" applyAlignment="1">
      <alignment horizontal="center" vertical="center" wrapText="1"/>
    </xf>
    <xf numFmtId="165" fontId="8" fillId="0" borderId="0" xfId="2" applyFont="1" applyBorder="1" applyAlignment="1">
      <alignment horizontal="left" vertical="center" wrapText="1"/>
    </xf>
    <xf numFmtId="165" fontId="8" fillId="0" borderId="0" xfId="2" applyFont="1" applyBorder="1" applyAlignment="1">
      <alignment horizontal="left" vertical="center" wrapText="1"/>
    </xf>
    <xf numFmtId="165" fontId="7" fillId="0" borderId="0" xfId="2" applyFont="1" applyBorder="1" applyAlignment="1">
      <alignment horizontal="left" vertical="center" wrapText="1"/>
    </xf>
    <xf numFmtId="165" fontId="13" fillId="0" borderId="0" xfId="2" applyFont="1" applyBorder="1" applyAlignment="1">
      <alignment horizontal="right" vertical="center" wrapText="1"/>
    </xf>
    <xf numFmtId="0" fontId="8" fillId="0" borderId="0" xfId="0" applyFont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166" fontId="4" fillId="0" borderId="0" xfId="2" applyNumberFormat="1" applyFont="1" applyFill="1" applyAlignment="1">
      <alignment horizontal="right"/>
    </xf>
    <xf numFmtId="166" fontId="3" fillId="0" borderId="0" xfId="2" applyNumberFormat="1" applyFont="1" applyFill="1" applyBorder="1" applyAlignment="1">
      <alignment horizontal="right"/>
    </xf>
    <xf numFmtId="166" fontId="8" fillId="0" borderId="3" xfId="2" applyNumberFormat="1" applyFont="1" applyBorder="1" applyAlignment="1">
      <alignment horizontal="left" vertical="center" wrapText="1"/>
    </xf>
    <xf numFmtId="166" fontId="3" fillId="0" borderId="0" xfId="2" applyNumberFormat="1" applyFont="1" applyBorder="1"/>
    <xf numFmtId="165" fontId="7" fillId="0" borderId="0" xfId="2" applyFont="1" applyBorder="1" applyAlignment="1">
      <alignment horizontal="center" vertical="center" wrapText="1"/>
    </xf>
    <xf numFmtId="166" fontId="7" fillId="0" borderId="1" xfId="2" applyNumberFormat="1" applyFont="1" applyFill="1" applyBorder="1" applyAlignment="1">
      <alignment horizontal="center" vertical="center" wrapText="1"/>
    </xf>
    <xf numFmtId="166" fontId="3" fillId="0" borderId="0" xfId="2" applyNumberFormat="1" applyFont="1"/>
    <xf numFmtId="165" fontId="7" fillId="0" borderId="0" xfId="2" applyFont="1" applyBorder="1" applyAlignment="1">
      <alignment vertical="center" wrapText="1"/>
    </xf>
    <xf numFmtId="165" fontId="3" fillId="0" borderId="0" xfId="2" applyFont="1" applyBorder="1"/>
    <xf numFmtId="166" fontId="3" fillId="0" borderId="0" xfId="2" applyNumberFormat="1" applyFont="1" applyFill="1" applyAlignment="1">
      <alignment horizontal="right"/>
    </xf>
    <xf numFmtId="166" fontId="11" fillId="0" borderId="0" xfId="2" applyNumberFormat="1" applyFont="1" applyFill="1" applyAlignment="1">
      <alignment horizontal="right" vertical="center"/>
    </xf>
    <xf numFmtId="166" fontId="8" fillId="0" borderId="0" xfId="2" applyNumberFormat="1" applyFont="1" applyBorder="1" applyAlignment="1">
      <alignment horizontal="left" vertical="center" wrapText="1"/>
    </xf>
    <xf numFmtId="166" fontId="7" fillId="0" borderId="0" xfId="2" applyNumberFormat="1" applyFont="1" applyBorder="1" applyAlignment="1">
      <alignment horizontal="left" vertical="center" wrapText="1"/>
    </xf>
    <xf numFmtId="0" fontId="7" fillId="0" borderId="0" xfId="0" applyFont="1" applyBorder="1" applyAlignment="1">
      <alignment horizontal="right" vertical="center" wrapText="1"/>
    </xf>
    <xf numFmtId="0" fontId="8" fillId="0" borderId="0" xfId="0" applyFont="1" applyBorder="1" applyAlignment="1">
      <alignment horizontal="left" vertical="center" wrapText="1"/>
    </xf>
    <xf numFmtId="0" fontId="15" fillId="0" borderId="0" xfId="0" applyFont="1" applyBorder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66" fontId="7" fillId="0" borderId="0" xfId="2" applyNumberFormat="1" applyFont="1" applyBorder="1" applyAlignment="1">
      <alignment horizontal="center" vertical="center" wrapText="1"/>
    </xf>
    <xf numFmtId="0" fontId="16" fillId="0" borderId="0" xfId="0" applyFont="1" applyAlignment="1">
      <alignment horizontal="justify" vertical="center" wrapText="1"/>
    </xf>
    <xf numFmtId="0" fontId="17" fillId="0" borderId="0" xfId="0" applyFont="1" applyBorder="1"/>
    <xf numFmtId="0" fontId="7" fillId="0" borderId="0" xfId="0" applyFont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17" fillId="0" borderId="0" xfId="0" applyFont="1" applyFill="1" applyBorder="1"/>
    <xf numFmtId="165" fontId="7" fillId="0" borderId="6" xfId="2" applyFont="1" applyBorder="1" applyAlignment="1">
      <alignment horizontal="left" vertical="center" wrapText="1"/>
    </xf>
    <xf numFmtId="165" fontId="20" fillId="0" borderId="0" xfId="2" applyFont="1" applyBorder="1" applyAlignment="1">
      <alignment horizontal="right" vertical="center" wrapText="1"/>
    </xf>
    <xf numFmtId="0" fontId="6" fillId="0" borderId="0" xfId="0" applyFont="1" applyAlignment="1">
      <alignment horizontal="justify" vertical="center"/>
    </xf>
    <xf numFmtId="0" fontId="21" fillId="0" borderId="0" xfId="1" applyFont="1" applyFill="1" applyBorder="1" applyAlignment="1">
      <alignment vertical="center"/>
    </xf>
    <xf numFmtId="0" fontId="15" fillId="0" borderId="0" xfId="0" applyFont="1" applyBorder="1" applyAlignment="1">
      <alignment vertical="center" wrapText="1"/>
    </xf>
    <xf numFmtId="165" fontId="7" fillId="0" borderId="0" xfId="2" applyFont="1" applyBorder="1" applyAlignment="1">
      <alignment horizontal="right" vertical="center" wrapText="1"/>
    </xf>
    <xf numFmtId="165" fontId="8" fillId="0" borderId="0" xfId="2" applyFont="1" applyBorder="1" applyAlignment="1">
      <alignment horizontal="right" vertical="center" wrapText="1"/>
    </xf>
    <xf numFmtId="0" fontId="15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165" fontId="7" fillId="0" borderId="0" xfId="2" applyFont="1" applyBorder="1" applyAlignment="1">
      <alignment horizontal="right" vertical="center" wrapText="1"/>
    </xf>
    <xf numFmtId="0" fontId="13" fillId="0" borderId="1" xfId="0" applyFont="1" applyBorder="1" applyAlignment="1">
      <alignment horizontal="right" vertical="center" wrapText="1"/>
    </xf>
    <xf numFmtId="0" fontId="7" fillId="0" borderId="5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left" vertical="center" wrapText="1"/>
    </xf>
    <xf numFmtId="165" fontId="3" fillId="0" borderId="0" xfId="2" applyFont="1" applyBorder="1"/>
    <xf numFmtId="4" fontId="8" fillId="0" borderId="0" xfId="0" applyNumberFormat="1" applyFont="1" applyBorder="1" applyAlignment="1">
      <alignment horizontal="left" vertical="center" wrapText="1"/>
    </xf>
    <xf numFmtId="4" fontId="8" fillId="0" borderId="0" xfId="0" applyNumberFormat="1" applyFont="1" applyBorder="1" applyAlignment="1">
      <alignment horizontal="center" vertical="center" wrapText="1"/>
    </xf>
    <xf numFmtId="4" fontId="7" fillId="0" borderId="0" xfId="0" applyNumberFormat="1" applyFont="1" applyBorder="1" applyAlignment="1">
      <alignment horizontal="left" vertical="center" wrapText="1"/>
    </xf>
    <xf numFmtId="4" fontId="7" fillId="0" borderId="0" xfId="0" applyNumberFormat="1" applyFont="1" applyBorder="1" applyAlignment="1">
      <alignment horizontal="center" vertical="center" wrapText="1"/>
    </xf>
    <xf numFmtId="4" fontId="7" fillId="0" borderId="0" xfId="0" applyNumberFormat="1" applyFont="1" applyBorder="1" applyAlignment="1">
      <alignment horizontal="right" vertical="center" wrapText="1"/>
    </xf>
    <xf numFmtId="167" fontId="20" fillId="0" borderId="0" xfId="2" applyNumberFormat="1" applyFont="1" applyBorder="1" applyAlignment="1">
      <alignment horizontal="right" vertical="center" wrapText="1"/>
    </xf>
    <xf numFmtId="167" fontId="7" fillId="0" borderId="0" xfId="2" applyNumberFormat="1" applyFont="1" applyBorder="1" applyAlignment="1">
      <alignment horizontal="right" vertical="center" wrapText="1"/>
    </xf>
    <xf numFmtId="166" fontId="3" fillId="0" borderId="0" xfId="2" applyNumberFormat="1" applyFont="1"/>
    <xf numFmtId="166" fontId="8" fillId="0" borderId="1" xfId="2" applyNumberFormat="1" applyFont="1" applyBorder="1" applyAlignment="1">
      <alignment horizontal="center" vertical="center" wrapText="1"/>
    </xf>
    <xf numFmtId="166" fontId="7" fillId="0" borderId="6" xfId="2" applyNumberFormat="1" applyFont="1" applyBorder="1" applyAlignment="1">
      <alignment horizontal="center" vertical="center" wrapText="1"/>
    </xf>
    <xf numFmtId="166" fontId="8" fillId="0" borderId="0" xfId="2" applyNumberFormat="1" applyFont="1" applyBorder="1" applyAlignment="1">
      <alignment horizontal="center" vertical="center" wrapText="1"/>
    </xf>
    <xf numFmtId="166" fontId="3" fillId="0" borderId="0" xfId="2" applyNumberFormat="1" applyFont="1" applyBorder="1"/>
    <xf numFmtId="166" fontId="11" fillId="0" borderId="0" xfId="2" applyNumberFormat="1" applyFont="1" applyAlignment="1">
      <alignment horizontal="left" vertical="center"/>
    </xf>
    <xf numFmtId="0" fontId="7" fillId="0" borderId="1" xfId="0" applyFont="1" applyBorder="1" applyAlignment="1">
      <alignment horizontal="right" vertical="center" wrapText="1"/>
    </xf>
    <xf numFmtId="166" fontId="13" fillId="0" borderId="1" xfId="2" applyNumberFormat="1" applyFont="1" applyBorder="1" applyAlignment="1">
      <alignment horizontal="justify" vertical="center" wrapText="1"/>
    </xf>
    <xf numFmtId="166" fontId="13" fillId="0" borderId="0" xfId="2" applyNumberFormat="1" applyFont="1" applyAlignment="1">
      <alignment horizontal="justify" vertical="center" wrapText="1"/>
    </xf>
    <xf numFmtId="166" fontId="8" fillId="0" borderId="2" xfId="2" applyNumberFormat="1" applyFont="1" applyBorder="1" applyAlignment="1">
      <alignment vertical="center" wrapText="1"/>
    </xf>
    <xf numFmtId="0" fontId="7" fillId="0" borderId="4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166" fontId="7" fillId="0" borderId="4" xfId="2" applyNumberFormat="1" applyFont="1" applyBorder="1" applyAlignment="1">
      <alignment horizontal="left" vertical="center" wrapText="1"/>
    </xf>
    <xf numFmtId="166" fontId="7" fillId="0" borderId="5" xfId="2" applyNumberFormat="1" applyFont="1" applyBorder="1" applyAlignment="1">
      <alignment horizontal="left" vertical="center" wrapText="1"/>
    </xf>
    <xf numFmtId="165" fontId="3" fillId="0" borderId="0" xfId="2" applyFont="1" applyFill="1" applyBorder="1"/>
    <xf numFmtId="166" fontId="3" fillId="0" borderId="0" xfId="2" applyNumberFormat="1" applyFont="1" applyAlignment="1">
      <alignment horizontal="right"/>
    </xf>
    <xf numFmtId="166" fontId="3" fillId="0" borderId="0" xfId="2" applyNumberFormat="1" applyFont="1" applyFill="1" applyAlignment="1">
      <alignment horizontal="right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4" fillId="0" borderId="0" xfId="0" applyFont="1"/>
    <xf numFmtId="0" fontId="4" fillId="0" borderId="0" xfId="0" applyFont="1" applyBorder="1"/>
    <xf numFmtId="166" fontId="13" fillId="0" borderId="0" xfId="2" applyNumberFormat="1" applyFont="1" applyBorder="1" applyAlignment="1">
      <alignment horizontal="justify" vertical="center" wrapText="1"/>
    </xf>
    <xf numFmtId="166" fontId="7" fillId="0" borderId="1" xfId="2" applyNumberFormat="1" applyFont="1" applyBorder="1" applyAlignment="1">
      <alignment vertical="center" wrapText="1"/>
    </xf>
    <xf numFmtId="0" fontId="8" fillId="0" borderId="7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left" vertical="center" wrapText="1"/>
    </xf>
    <xf numFmtId="166" fontId="7" fillId="0" borderId="6" xfId="2" applyNumberFormat="1" applyFont="1" applyBorder="1" applyAlignment="1">
      <alignment horizontal="left" vertical="center" wrapText="1"/>
    </xf>
    <xf numFmtId="0" fontId="5" fillId="0" borderId="0" xfId="0" applyFont="1" applyAlignment="1">
      <alignment horizontal="justify" vertical="center"/>
    </xf>
    <xf numFmtId="166" fontId="8" fillId="0" borderId="9" xfId="2" applyNumberFormat="1" applyFont="1" applyBorder="1" applyAlignment="1">
      <alignment horizontal="left" vertical="center" wrapText="1"/>
    </xf>
    <xf numFmtId="165" fontId="8" fillId="0" borderId="8" xfId="2" applyFont="1" applyBorder="1" applyAlignment="1">
      <alignment horizontal="left" vertical="center" wrapText="1"/>
    </xf>
    <xf numFmtId="166" fontId="8" fillId="0" borderId="8" xfId="2" applyNumberFormat="1" applyFont="1" applyBorder="1" applyAlignment="1">
      <alignment horizontal="center" vertical="center" wrapText="1"/>
    </xf>
    <xf numFmtId="0" fontId="8" fillId="0" borderId="9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center" vertical="center" wrapText="1"/>
    </xf>
    <xf numFmtId="166" fontId="12" fillId="0" borderId="9" xfId="2" applyNumberFormat="1" applyFont="1" applyBorder="1" applyAlignment="1">
      <alignment horizontal="justify" vertical="center" wrapText="1"/>
    </xf>
    <xf numFmtId="166" fontId="8" fillId="0" borderId="9" xfId="2" applyNumberFormat="1" applyFont="1" applyBorder="1" applyAlignment="1">
      <alignment vertical="center" wrapText="1"/>
    </xf>
    <xf numFmtId="0" fontId="7" fillId="0" borderId="7" xfId="0" applyFont="1" applyBorder="1" applyAlignment="1">
      <alignment horizontal="left" vertical="center" wrapText="1"/>
    </xf>
    <xf numFmtId="166" fontId="7" fillId="0" borderId="7" xfId="2" applyNumberFormat="1" applyFont="1" applyBorder="1" applyAlignment="1">
      <alignment horizontal="left" vertical="center" wrapText="1"/>
    </xf>
    <xf numFmtId="165" fontId="0" fillId="0" borderId="0" xfId="2" applyFont="1" applyFill="1" applyBorder="1"/>
    <xf numFmtId="165" fontId="13" fillId="0" borderId="0" xfId="2" applyFont="1" applyBorder="1" applyAlignment="1">
      <alignment horizontal="justify" vertical="center" wrapText="1"/>
    </xf>
    <xf numFmtId="165" fontId="12" fillId="0" borderId="0" xfId="2" applyFont="1" applyBorder="1" applyAlignment="1">
      <alignment horizontal="justify" vertical="center" wrapText="1"/>
    </xf>
    <xf numFmtId="0" fontId="15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center" vertical="center" wrapText="1"/>
    </xf>
    <xf numFmtId="165" fontId="15" fillId="0" borderId="0" xfId="2" applyFont="1" applyBorder="1" applyAlignment="1">
      <alignment horizontal="left" vertical="center" wrapText="1"/>
    </xf>
    <xf numFmtId="166" fontId="8" fillId="0" borderId="8" xfId="2" applyNumberFormat="1" applyFont="1" applyBorder="1" applyAlignment="1">
      <alignment horizontal="left" vertical="center" wrapText="1"/>
    </xf>
    <xf numFmtId="166" fontId="0" fillId="0" borderId="0" xfId="0" applyNumberFormat="1" applyFill="1" applyBorder="1"/>
    <xf numFmtId="165" fontId="7" fillId="0" borderId="1" xfId="2" applyFont="1" applyBorder="1" applyAlignment="1">
      <alignment horizontal="left" vertical="center" wrapText="1"/>
    </xf>
    <xf numFmtId="166" fontId="15" fillId="0" borderId="1" xfId="2" applyNumberFormat="1" applyFont="1" applyBorder="1" applyAlignment="1">
      <alignment horizontal="left" vertical="center" wrapText="1"/>
    </xf>
    <xf numFmtId="168" fontId="17" fillId="0" borderId="0" xfId="0" applyNumberFormat="1" applyFont="1" applyBorder="1"/>
    <xf numFmtId="168" fontId="17" fillId="0" borderId="0" xfId="2" applyNumberFormat="1" applyFont="1" applyBorder="1"/>
    <xf numFmtId="168" fontId="3" fillId="0" borderId="0" xfId="2" applyNumberFormat="1" applyFont="1" applyBorder="1"/>
    <xf numFmtId="168" fontId="0" fillId="0" borderId="0" xfId="0" applyNumberFormat="1" applyBorder="1"/>
    <xf numFmtId="168" fontId="8" fillId="0" borderId="0" xfId="2" applyNumberFormat="1" applyFont="1" applyBorder="1" applyAlignment="1">
      <alignment horizontal="left" vertical="center" wrapText="1"/>
    </xf>
    <xf numFmtId="168" fontId="4" fillId="0" borderId="0" xfId="0" applyNumberFormat="1" applyFont="1" applyBorder="1"/>
    <xf numFmtId="168" fontId="8" fillId="0" borderId="0" xfId="0" applyNumberFormat="1" applyFont="1" applyBorder="1" applyAlignment="1">
      <alignment horizontal="center" vertical="center" wrapText="1"/>
    </xf>
    <xf numFmtId="168" fontId="18" fillId="0" borderId="0" xfId="0" applyNumberFormat="1" applyFont="1" applyBorder="1" applyAlignment="1">
      <alignment horizontal="justify" vertical="center"/>
    </xf>
    <xf numFmtId="168" fontId="19" fillId="0" borderId="0" xfId="0" applyNumberFormat="1" applyFont="1" applyBorder="1" applyAlignment="1">
      <alignment horizontal="justify" vertical="center"/>
    </xf>
    <xf numFmtId="168" fontId="19" fillId="0" borderId="0" xfId="2" applyNumberFormat="1" applyFont="1" applyBorder="1" applyAlignment="1">
      <alignment horizontal="justify" vertical="center"/>
    </xf>
    <xf numFmtId="168" fontId="19" fillId="0" borderId="0" xfId="2" applyNumberFormat="1" applyFont="1" applyBorder="1"/>
    <xf numFmtId="168" fontId="0" fillId="0" borderId="0" xfId="0" applyNumberFormat="1" applyFill="1" applyBorder="1"/>
    <xf numFmtId="168" fontId="17" fillId="0" borderId="0" xfId="0" applyNumberFormat="1" applyFont="1" applyFill="1" applyBorder="1"/>
    <xf numFmtId="168" fontId="17" fillId="0" borderId="0" xfId="2" applyNumberFormat="1" applyFont="1" applyFill="1" applyBorder="1"/>
    <xf numFmtId="168" fontId="3" fillId="0" borderId="0" xfId="2" applyNumberFormat="1" applyFont="1" applyFill="1" applyBorder="1"/>
    <xf numFmtId="168" fontId="15" fillId="0" borderId="0" xfId="2" applyNumberFormat="1" applyFont="1" applyBorder="1" applyAlignment="1">
      <alignment horizontal="left" vertical="center" wrapText="1"/>
    </xf>
    <xf numFmtId="168" fontId="7" fillId="0" borderId="0" xfId="2" applyNumberFormat="1" applyFont="1" applyBorder="1" applyAlignment="1">
      <alignment horizontal="center" vertical="center" wrapText="1"/>
    </xf>
    <xf numFmtId="168" fontId="7" fillId="0" borderId="0" xfId="2" applyNumberFormat="1" applyFont="1" applyBorder="1" applyAlignment="1">
      <alignment horizontal="right" vertical="center" wrapText="1"/>
    </xf>
    <xf numFmtId="168" fontId="13" fillId="0" borderId="0" xfId="2" applyNumberFormat="1" applyFont="1" applyBorder="1" applyAlignment="1">
      <alignment horizontal="right" vertical="center" wrapText="1"/>
    </xf>
    <xf numFmtId="168" fontId="7" fillId="0" borderId="0" xfId="2" applyNumberFormat="1" applyFont="1" applyBorder="1" applyAlignment="1">
      <alignment horizontal="left" vertical="center" wrapText="1"/>
    </xf>
    <xf numFmtId="168" fontId="8" fillId="0" borderId="0" xfId="2" applyNumberFormat="1" applyFont="1" applyBorder="1" applyAlignment="1">
      <alignment horizontal="center" vertical="center" wrapText="1"/>
    </xf>
    <xf numFmtId="168" fontId="8" fillId="0" borderId="0" xfId="2" applyNumberFormat="1" applyFont="1" applyBorder="1" applyAlignment="1">
      <alignment horizontal="right" vertical="center" wrapText="1"/>
    </xf>
    <xf numFmtId="0" fontId="6" fillId="0" borderId="1" xfId="0" applyFont="1" applyBorder="1" applyAlignment="1">
      <alignment horizontal="right" vertical="center" wrapText="1"/>
    </xf>
    <xf numFmtId="0" fontId="6" fillId="0" borderId="0" xfId="0" applyFont="1" applyBorder="1" applyAlignment="1">
      <alignment horizontal="right" vertical="center" wrapText="1"/>
    </xf>
    <xf numFmtId="166" fontId="7" fillId="0" borderId="0" xfId="2" applyNumberFormat="1" applyFont="1" applyBorder="1" applyAlignment="1">
      <alignment horizontal="right" vertical="center" wrapText="1"/>
    </xf>
    <xf numFmtId="166" fontId="14" fillId="0" borderId="0" xfId="2" applyNumberFormat="1" applyFont="1" applyBorder="1" applyAlignment="1">
      <alignment horizontal="justify" vertical="center"/>
    </xf>
    <xf numFmtId="166" fontId="0" fillId="0" borderId="0" xfId="2" applyNumberFormat="1" applyFont="1" applyBorder="1"/>
    <xf numFmtId="166" fontId="6" fillId="0" borderId="1" xfId="2" applyNumberFormat="1" applyFont="1" applyBorder="1" applyAlignment="1">
      <alignment horizontal="right" vertical="center" wrapText="1"/>
    </xf>
    <xf numFmtId="166" fontId="15" fillId="0" borderId="0" xfId="2" applyNumberFormat="1" applyFont="1" applyBorder="1" applyAlignment="1">
      <alignment horizontal="left" vertical="center" wrapText="1"/>
    </xf>
    <xf numFmtId="166" fontId="6" fillId="0" borderId="0" xfId="2" applyNumberFormat="1" applyFont="1" applyBorder="1" applyAlignment="1">
      <alignment horizontal="right" vertical="center" wrapText="1"/>
    </xf>
    <xf numFmtId="0" fontId="7" fillId="0" borderId="8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center" vertical="center" wrapText="1"/>
    </xf>
    <xf numFmtId="166" fontId="7" fillId="0" borderId="8" xfId="2" applyNumberFormat="1" applyFont="1" applyBorder="1" applyAlignment="1">
      <alignment horizontal="left" vertical="center" wrapText="1"/>
    </xf>
    <xf numFmtId="0" fontId="7" fillId="0" borderId="0" xfId="0" applyFont="1" applyBorder="1" applyAlignment="1">
      <alignment horizontal="center" vertical="center" wrapText="1"/>
    </xf>
    <xf numFmtId="165" fontId="15" fillId="0" borderId="0" xfId="2" applyFont="1" applyBorder="1" applyAlignment="1">
      <alignment horizontal="left" vertical="center" wrapText="1"/>
    </xf>
    <xf numFmtId="165" fontId="7" fillId="0" borderId="9" xfId="2" applyFont="1" applyBorder="1" applyAlignment="1">
      <alignment horizontal="left" vertical="center" wrapText="1"/>
    </xf>
    <xf numFmtId="165" fontId="8" fillId="0" borderId="9" xfId="2" applyFont="1" applyBorder="1" applyAlignment="1">
      <alignment horizontal="left" vertical="center" wrapText="1"/>
    </xf>
    <xf numFmtId="165" fontId="14" fillId="0" borderId="0" xfId="2" applyFont="1" applyBorder="1" applyAlignment="1">
      <alignment horizontal="center" vertical="center"/>
    </xf>
    <xf numFmtId="165" fontId="0" fillId="0" borderId="0" xfId="2" applyFont="1" applyBorder="1"/>
    <xf numFmtId="0" fontId="5" fillId="0" borderId="0" xfId="0" applyFont="1" applyAlignment="1">
      <alignment horizontal="left" vertical="center"/>
    </xf>
    <xf numFmtId="166" fontId="11" fillId="0" borderId="0" xfId="2" applyNumberFormat="1" applyFont="1" applyAlignment="1">
      <alignment horizontal="left" vertical="center"/>
    </xf>
    <xf numFmtId="0" fontId="15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165" fontId="15" fillId="0" borderId="0" xfId="2" applyFont="1" applyBorder="1" applyAlignment="1">
      <alignment horizontal="left" vertical="center" wrapText="1"/>
    </xf>
    <xf numFmtId="0" fontId="11" fillId="0" borderId="0" xfId="0" applyFont="1" applyFill="1" applyAlignment="1">
      <alignment horizontal="left" vertical="center"/>
    </xf>
    <xf numFmtId="165" fontId="8" fillId="0" borderId="0" xfId="2" applyFont="1" applyBorder="1" applyAlignment="1">
      <alignment horizontal="center" vertical="center" wrapText="1"/>
    </xf>
    <xf numFmtId="165" fontId="8" fillId="0" borderId="0" xfId="2" applyFont="1" applyBorder="1" applyAlignment="1">
      <alignment horizontal="left" vertical="center" wrapText="1"/>
    </xf>
  </cellXfs>
  <cellStyles count="3">
    <cellStyle name="Обычный" xfId="0" builtinId="0"/>
    <cellStyle name="Обычный 17" xfId="1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7"/>
  <sheetViews>
    <sheetView tabSelected="1" view="pageBreakPreview" zoomScaleNormal="100" zoomScaleSheetLayoutView="100" workbookViewId="0"/>
  </sheetViews>
  <sheetFormatPr defaultRowHeight="15" x14ac:dyDescent="0.25"/>
  <cols>
    <col min="1" max="1" width="33" customWidth="1"/>
    <col min="2" max="2" width="15.5703125" customWidth="1"/>
    <col min="3" max="3" width="16.42578125" style="17" customWidth="1"/>
    <col min="4" max="4" width="16.28515625" style="39" customWidth="1"/>
    <col min="5" max="5" width="13.140625" bestFit="1" customWidth="1"/>
    <col min="6" max="6" width="28.7109375" style="86" customWidth="1"/>
    <col min="7" max="7" width="15.5703125" style="159" customWidth="1"/>
    <col min="8" max="8" width="15.140625" style="160" bestFit="1" customWidth="1"/>
    <col min="9" max="9" width="15.28515625" style="160" bestFit="1" customWidth="1"/>
    <col min="10" max="10" width="15.140625" style="161" bestFit="1" customWidth="1"/>
    <col min="11" max="14" width="9.140625" style="162" customWidth="1"/>
    <col min="15" max="16" width="9.140625" style="14" customWidth="1"/>
  </cols>
  <sheetData>
    <row r="1" spans="1:13" x14ac:dyDescent="0.25">
      <c r="A1" s="41" t="s">
        <v>106</v>
      </c>
      <c r="D1" s="127" t="s">
        <v>107</v>
      </c>
    </row>
    <row r="3" spans="1:13" ht="15.75" x14ac:dyDescent="0.25">
      <c r="A3" s="198" t="s">
        <v>110</v>
      </c>
      <c r="B3" s="198"/>
      <c r="C3" s="198"/>
      <c r="D3" s="198"/>
    </row>
    <row r="4" spans="1:13" x14ac:dyDescent="0.25">
      <c r="A4" s="93" t="s">
        <v>116</v>
      </c>
    </row>
    <row r="6" spans="1:13" ht="25.5" thickBot="1" x14ac:dyDescent="0.3">
      <c r="A6" s="98" t="s">
        <v>0</v>
      </c>
      <c r="B6" s="99" t="s">
        <v>26</v>
      </c>
      <c r="C6" s="118" t="s">
        <v>115</v>
      </c>
      <c r="D6" s="101" t="s">
        <v>109</v>
      </c>
      <c r="F6" s="137"/>
      <c r="G6" s="174"/>
      <c r="H6" s="175"/>
      <c r="I6" s="176"/>
      <c r="J6" s="177"/>
    </row>
    <row r="7" spans="1:13" x14ac:dyDescent="0.25">
      <c r="A7" s="4"/>
      <c r="B7" s="3"/>
      <c r="C7" s="13"/>
      <c r="D7" s="34"/>
      <c r="F7" s="51"/>
      <c r="G7" s="178"/>
      <c r="H7" s="175"/>
      <c r="I7" s="178"/>
      <c r="J7" s="163"/>
    </row>
    <row r="8" spans="1:13" x14ac:dyDescent="0.25">
      <c r="A8" s="4" t="s">
        <v>1</v>
      </c>
      <c r="B8" s="5"/>
      <c r="C8" s="13"/>
      <c r="D8" s="34"/>
      <c r="F8" s="51"/>
      <c r="G8" s="178"/>
      <c r="H8" s="179"/>
      <c r="I8" s="178"/>
      <c r="J8" s="163"/>
    </row>
    <row r="9" spans="1:13" x14ac:dyDescent="0.25">
      <c r="A9" s="87" t="s">
        <v>68</v>
      </c>
      <c r="B9" s="5"/>
      <c r="C9" s="35"/>
      <c r="D9" s="34"/>
      <c r="F9" s="51"/>
      <c r="G9" s="163"/>
      <c r="H9" s="179"/>
      <c r="I9" s="178"/>
      <c r="J9" s="163"/>
    </row>
    <row r="10" spans="1:13" ht="24" x14ac:dyDescent="0.25">
      <c r="A10" s="64" t="s">
        <v>2</v>
      </c>
      <c r="B10" s="5">
        <v>4</v>
      </c>
      <c r="C10" s="30">
        <v>135617590</v>
      </c>
      <c r="D10" s="30">
        <v>137663058</v>
      </c>
      <c r="F10" s="80"/>
      <c r="G10" s="163"/>
      <c r="H10" s="179"/>
      <c r="I10" s="163"/>
      <c r="J10" s="163"/>
      <c r="K10" s="163"/>
      <c r="L10" s="163"/>
      <c r="M10" s="163"/>
    </row>
    <row r="11" spans="1:13" x14ac:dyDescent="0.25">
      <c r="A11" s="64" t="s">
        <v>3</v>
      </c>
      <c r="B11" s="5">
        <v>5</v>
      </c>
      <c r="C11" s="30">
        <v>3602032</v>
      </c>
      <c r="D11" s="30">
        <v>3681260</v>
      </c>
      <c r="F11" s="80"/>
      <c r="G11" s="163"/>
      <c r="H11" s="179"/>
      <c r="I11" s="163"/>
      <c r="J11" s="163"/>
      <c r="K11" s="163"/>
      <c r="L11" s="163"/>
      <c r="M11" s="163"/>
    </row>
    <row r="12" spans="1:13" x14ac:dyDescent="0.25">
      <c r="A12" s="64" t="s">
        <v>4</v>
      </c>
      <c r="B12" s="5">
        <v>6</v>
      </c>
      <c r="C12" s="30">
        <v>7921725</v>
      </c>
      <c r="D12" s="30">
        <v>8280414</v>
      </c>
      <c r="F12" s="80"/>
      <c r="G12" s="163"/>
      <c r="H12" s="179"/>
      <c r="I12" s="163"/>
      <c r="J12" s="163"/>
      <c r="K12" s="163"/>
      <c r="L12" s="163"/>
      <c r="M12" s="163"/>
    </row>
    <row r="13" spans="1:13" x14ac:dyDescent="0.25">
      <c r="A13" s="64" t="s">
        <v>5</v>
      </c>
      <c r="B13" s="5"/>
      <c r="C13" s="30">
        <v>48135</v>
      </c>
      <c r="D13" s="30">
        <v>55421</v>
      </c>
      <c r="F13" s="80"/>
      <c r="G13" s="163"/>
      <c r="H13" s="179"/>
      <c r="I13" s="163"/>
      <c r="J13" s="163"/>
      <c r="K13" s="163"/>
      <c r="L13" s="163"/>
      <c r="M13" s="163"/>
    </row>
    <row r="14" spans="1:13" x14ac:dyDescent="0.25">
      <c r="A14" s="64" t="s">
        <v>6</v>
      </c>
      <c r="B14" s="5">
        <v>7</v>
      </c>
      <c r="C14" s="30">
        <v>4358172</v>
      </c>
      <c r="D14" s="30">
        <v>4256408</v>
      </c>
      <c r="F14" s="80"/>
      <c r="G14" s="163"/>
      <c r="H14" s="179"/>
      <c r="I14" s="163"/>
      <c r="J14" s="163"/>
      <c r="K14" s="163"/>
      <c r="L14" s="163"/>
      <c r="M14" s="163"/>
    </row>
    <row r="15" spans="1:13" ht="24" x14ac:dyDescent="0.25">
      <c r="A15" s="64" t="s">
        <v>69</v>
      </c>
      <c r="B15" s="5">
        <v>12</v>
      </c>
      <c r="C15" s="30">
        <v>2013820</v>
      </c>
      <c r="D15" s="30">
        <v>2013820</v>
      </c>
      <c r="F15" s="80"/>
      <c r="G15" s="163"/>
      <c r="H15" s="179"/>
      <c r="I15" s="163"/>
      <c r="J15" s="163"/>
      <c r="K15" s="163"/>
      <c r="L15" s="163"/>
      <c r="M15" s="163"/>
    </row>
    <row r="16" spans="1:13" x14ac:dyDescent="0.25">
      <c r="A16" s="64" t="s">
        <v>70</v>
      </c>
      <c r="B16" s="5"/>
      <c r="C16" s="30">
        <v>61032</v>
      </c>
      <c r="D16" s="30">
        <v>68484</v>
      </c>
      <c r="F16" s="80"/>
      <c r="G16" s="163"/>
      <c r="H16" s="179"/>
      <c r="I16" s="163"/>
      <c r="J16" s="163"/>
      <c r="K16" s="163"/>
      <c r="L16" s="163"/>
      <c r="M16" s="163"/>
    </row>
    <row r="17" spans="1:13" ht="24" x14ac:dyDescent="0.25">
      <c r="A17" s="64" t="s">
        <v>84</v>
      </c>
      <c r="B17" s="5">
        <v>14</v>
      </c>
      <c r="C17" s="30">
        <v>887249</v>
      </c>
      <c r="D17" s="30">
        <v>869060</v>
      </c>
      <c r="F17" s="80"/>
      <c r="G17" s="163"/>
      <c r="H17" s="179"/>
      <c r="I17" s="163"/>
      <c r="J17" s="163"/>
      <c r="K17" s="163"/>
      <c r="L17" s="163"/>
      <c r="M17" s="163"/>
    </row>
    <row r="18" spans="1:13" x14ac:dyDescent="0.25">
      <c r="A18" s="64" t="s">
        <v>71</v>
      </c>
      <c r="B18" s="5">
        <v>8</v>
      </c>
      <c r="C18" s="30">
        <v>1595600</v>
      </c>
      <c r="D18" s="30">
        <v>1590640</v>
      </c>
      <c r="F18" s="80"/>
      <c r="G18" s="163"/>
      <c r="H18" s="179"/>
      <c r="I18" s="163"/>
      <c r="J18" s="163"/>
      <c r="K18" s="163"/>
      <c r="L18" s="163"/>
      <c r="M18" s="163"/>
    </row>
    <row r="19" spans="1:13" ht="24.75" thickBot="1" x14ac:dyDescent="0.3">
      <c r="A19" s="65" t="s">
        <v>72</v>
      </c>
      <c r="B19" s="8"/>
      <c r="C19" s="55">
        <v>39161</v>
      </c>
      <c r="D19" s="55">
        <v>38705</v>
      </c>
      <c r="F19" s="80"/>
      <c r="G19" s="163"/>
      <c r="H19" s="179"/>
      <c r="I19" s="163"/>
      <c r="J19" s="163"/>
      <c r="K19" s="163"/>
      <c r="L19" s="163"/>
      <c r="M19" s="163"/>
    </row>
    <row r="20" spans="1:13" ht="15.75" thickBot="1" x14ac:dyDescent="0.3">
      <c r="A20" s="11"/>
      <c r="B20" s="54"/>
      <c r="C20" s="32">
        <f>SUM(C10:C19)</f>
        <v>156144516</v>
      </c>
      <c r="D20" s="32">
        <f>SUM(D10:D19)</f>
        <v>158517270</v>
      </c>
      <c r="F20" s="51"/>
      <c r="G20" s="178"/>
      <c r="H20" s="175"/>
      <c r="I20" s="178"/>
      <c r="J20" s="178"/>
      <c r="K20" s="163"/>
      <c r="L20" s="163"/>
      <c r="M20" s="163"/>
    </row>
    <row r="21" spans="1:13" x14ac:dyDescent="0.25">
      <c r="A21" s="6"/>
      <c r="B21" s="5"/>
      <c r="C21" s="35"/>
      <c r="D21" s="30"/>
      <c r="F21" s="80"/>
      <c r="G21" s="163"/>
      <c r="H21" s="179"/>
      <c r="I21" s="178"/>
      <c r="J21" s="163"/>
      <c r="K21" s="163"/>
      <c r="L21" s="163"/>
      <c r="M21" s="163"/>
    </row>
    <row r="22" spans="1:13" x14ac:dyDescent="0.25">
      <c r="A22" s="87" t="s">
        <v>73</v>
      </c>
      <c r="B22" s="5"/>
      <c r="C22" s="35"/>
      <c r="D22" s="30"/>
      <c r="E22" s="14"/>
      <c r="F22" s="51"/>
      <c r="G22" s="178"/>
      <c r="H22" s="179"/>
      <c r="I22" s="178"/>
      <c r="J22" s="163"/>
      <c r="K22" s="163"/>
      <c r="L22" s="163"/>
      <c r="M22" s="163"/>
    </row>
    <row r="23" spans="1:13" x14ac:dyDescent="0.25">
      <c r="A23" s="64" t="s">
        <v>71</v>
      </c>
      <c r="B23" s="5">
        <v>8</v>
      </c>
      <c r="C23" s="30">
        <v>5747517</v>
      </c>
      <c r="D23" s="30">
        <v>5217168</v>
      </c>
      <c r="E23" s="14"/>
      <c r="F23" s="80"/>
      <c r="G23" s="163"/>
      <c r="H23" s="179"/>
      <c r="I23" s="163"/>
      <c r="J23" s="163"/>
      <c r="K23" s="163"/>
      <c r="L23" s="163"/>
      <c r="M23" s="163"/>
    </row>
    <row r="24" spans="1:13" x14ac:dyDescent="0.25">
      <c r="A24" s="64" t="s">
        <v>74</v>
      </c>
      <c r="B24" s="5">
        <v>9</v>
      </c>
      <c r="C24" s="30">
        <v>3259626</v>
      </c>
      <c r="D24" s="30">
        <v>3351058</v>
      </c>
      <c r="E24" s="14"/>
      <c r="F24" s="80"/>
      <c r="G24" s="163"/>
      <c r="H24" s="179"/>
      <c r="I24" s="163"/>
      <c r="J24" s="163"/>
      <c r="K24" s="163"/>
      <c r="L24" s="163"/>
      <c r="M24" s="163"/>
    </row>
    <row r="25" spans="1:13" ht="24" x14ac:dyDescent="0.25">
      <c r="A25" s="64" t="s">
        <v>7</v>
      </c>
      <c r="B25" s="5">
        <v>10</v>
      </c>
      <c r="C25" s="30">
        <v>19099053</v>
      </c>
      <c r="D25" s="30">
        <v>9494949</v>
      </c>
      <c r="E25" s="14"/>
      <c r="F25" s="80"/>
      <c r="G25" s="163"/>
      <c r="H25" s="179"/>
      <c r="I25" s="163"/>
      <c r="J25" s="163"/>
      <c r="K25" s="163"/>
      <c r="L25" s="163"/>
      <c r="M25" s="163"/>
    </row>
    <row r="26" spans="1:13" x14ac:dyDescent="0.25">
      <c r="A26" s="64" t="s">
        <v>8</v>
      </c>
      <c r="B26" s="5">
        <v>11</v>
      </c>
      <c r="C26" s="30">
        <v>3810128</v>
      </c>
      <c r="D26" s="30">
        <v>5156218</v>
      </c>
      <c r="E26" s="14"/>
      <c r="F26" s="80"/>
      <c r="G26" s="163"/>
      <c r="H26" s="179"/>
      <c r="I26" s="163"/>
      <c r="J26" s="163"/>
      <c r="K26" s="163"/>
      <c r="L26" s="163"/>
      <c r="M26" s="163"/>
    </row>
    <row r="27" spans="1:13" x14ac:dyDescent="0.25">
      <c r="A27" s="64" t="s">
        <v>9</v>
      </c>
      <c r="B27" s="5">
        <v>12</v>
      </c>
      <c r="C27" s="30">
        <v>6986896</v>
      </c>
      <c r="D27" s="30">
        <v>7021713</v>
      </c>
      <c r="E27" s="14"/>
      <c r="F27" s="80"/>
      <c r="G27" s="163"/>
      <c r="H27" s="179"/>
      <c r="I27" s="163"/>
      <c r="J27" s="163"/>
      <c r="K27" s="163"/>
      <c r="L27" s="163"/>
      <c r="M27" s="163"/>
    </row>
    <row r="28" spans="1:13" x14ac:dyDescent="0.25">
      <c r="A28" s="64" t="s">
        <v>11</v>
      </c>
      <c r="B28" s="5"/>
      <c r="C28" s="30" t="s">
        <v>53</v>
      </c>
      <c r="D28" s="30">
        <v>341685</v>
      </c>
      <c r="E28" s="14"/>
      <c r="F28" s="80"/>
      <c r="G28" s="163"/>
      <c r="H28" s="179"/>
      <c r="I28" s="163"/>
      <c r="J28" s="163"/>
      <c r="K28" s="163"/>
      <c r="L28" s="163"/>
      <c r="M28" s="163"/>
    </row>
    <row r="29" spans="1:13" x14ac:dyDescent="0.25">
      <c r="A29" s="64" t="s">
        <v>75</v>
      </c>
      <c r="B29" s="5">
        <v>13</v>
      </c>
      <c r="C29" s="30">
        <v>574427</v>
      </c>
      <c r="D29" s="30">
        <v>114196</v>
      </c>
      <c r="E29" s="14"/>
      <c r="F29" s="80"/>
      <c r="G29" s="163"/>
      <c r="H29" s="179"/>
      <c r="I29" s="163"/>
      <c r="J29" s="163"/>
      <c r="K29" s="163"/>
      <c r="L29" s="163"/>
      <c r="M29" s="163"/>
    </row>
    <row r="30" spans="1:13" ht="15.75" thickBot="1" x14ac:dyDescent="0.3">
      <c r="A30" s="65" t="s">
        <v>10</v>
      </c>
      <c r="B30" s="8">
        <v>14</v>
      </c>
      <c r="C30" s="55">
        <v>13423533</v>
      </c>
      <c r="D30" s="55">
        <v>1885287</v>
      </c>
      <c r="E30" s="14"/>
      <c r="F30" s="80"/>
      <c r="G30" s="163"/>
      <c r="H30" s="179"/>
      <c r="I30" s="163"/>
      <c r="J30" s="163"/>
      <c r="K30" s="163"/>
      <c r="L30" s="163"/>
      <c r="M30" s="163"/>
    </row>
    <row r="31" spans="1:13" ht="15.75" thickBot="1" x14ac:dyDescent="0.3">
      <c r="A31" s="7"/>
      <c r="B31" s="8"/>
      <c r="C31" s="33">
        <f>SUM(C23:C30)</f>
        <v>52901180</v>
      </c>
      <c r="D31" s="32">
        <f>SUM(D23:D30)</f>
        <v>32582274</v>
      </c>
      <c r="E31" s="14"/>
      <c r="F31" s="51"/>
      <c r="G31" s="178"/>
      <c r="H31" s="175"/>
      <c r="I31" s="178"/>
      <c r="J31" s="178"/>
      <c r="K31" s="163"/>
      <c r="L31" s="163"/>
      <c r="M31" s="163"/>
    </row>
    <row r="32" spans="1:13" ht="15.75" thickBot="1" x14ac:dyDescent="0.3">
      <c r="A32" s="11" t="s">
        <v>12</v>
      </c>
      <c r="B32" s="8"/>
      <c r="C32" s="71">
        <f>C31+C20</f>
        <v>209045696</v>
      </c>
      <c r="D32" s="32">
        <f>D31+D20</f>
        <v>191099544</v>
      </c>
      <c r="E32" s="14"/>
      <c r="F32" s="51"/>
      <c r="G32" s="178"/>
      <c r="H32" s="175"/>
      <c r="I32" s="178"/>
      <c r="J32" s="178"/>
      <c r="K32" s="163"/>
      <c r="L32" s="163"/>
      <c r="M32" s="163"/>
    </row>
    <row r="33" spans="1:13" x14ac:dyDescent="0.25">
      <c r="A33" s="51"/>
      <c r="B33" s="36"/>
      <c r="C33" s="52"/>
      <c r="D33" s="37"/>
      <c r="F33" s="51"/>
      <c r="K33" s="163"/>
      <c r="L33" s="163"/>
      <c r="M33" s="163"/>
    </row>
    <row r="34" spans="1:13" x14ac:dyDescent="0.25">
      <c r="A34" s="4" t="s">
        <v>13</v>
      </c>
      <c r="B34" s="5"/>
      <c r="C34" s="35"/>
      <c r="D34" s="30"/>
      <c r="F34" s="80"/>
      <c r="G34" s="178"/>
      <c r="H34" s="179"/>
      <c r="I34" s="163"/>
      <c r="J34" s="163"/>
      <c r="K34" s="163"/>
      <c r="L34" s="163"/>
      <c r="M34" s="163"/>
    </row>
    <row r="35" spans="1:13" x14ac:dyDescent="0.25">
      <c r="A35" s="4" t="s">
        <v>14</v>
      </c>
      <c r="B35" s="5"/>
      <c r="C35" s="35"/>
      <c r="D35" s="30"/>
      <c r="F35" s="80"/>
      <c r="G35" s="163"/>
      <c r="H35" s="179"/>
      <c r="I35" s="163"/>
      <c r="J35" s="163"/>
      <c r="K35" s="163"/>
      <c r="L35" s="163"/>
      <c r="M35" s="163"/>
    </row>
    <row r="36" spans="1:13" x14ac:dyDescent="0.25">
      <c r="A36" s="64" t="s">
        <v>15</v>
      </c>
      <c r="B36" s="5">
        <v>15</v>
      </c>
      <c r="C36" s="30">
        <v>80000</v>
      </c>
      <c r="D36" s="30">
        <v>80000</v>
      </c>
      <c r="F36" s="80"/>
      <c r="G36" s="163"/>
      <c r="H36" s="179"/>
      <c r="I36" s="163"/>
      <c r="J36" s="163"/>
      <c r="K36" s="163"/>
      <c r="L36" s="163"/>
      <c r="M36" s="163"/>
    </row>
    <row r="37" spans="1:13" ht="24.75" thickBot="1" x14ac:dyDescent="0.3">
      <c r="A37" s="65" t="s">
        <v>76</v>
      </c>
      <c r="B37" s="8"/>
      <c r="C37" s="55">
        <v>47341254</v>
      </c>
      <c r="D37" s="55">
        <v>21243767</v>
      </c>
      <c r="E37" s="38"/>
      <c r="F37" s="51"/>
      <c r="G37" s="163"/>
      <c r="H37" s="179"/>
      <c r="I37" s="163"/>
      <c r="J37" s="163"/>
      <c r="K37" s="163"/>
      <c r="L37" s="163"/>
      <c r="M37" s="163"/>
    </row>
    <row r="38" spans="1:13" ht="15.75" thickBot="1" x14ac:dyDescent="0.3">
      <c r="A38" s="7"/>
      <c r="B38" s="8"/>
      <c r="C38" s="33">
        <f>SUM(C36:C37)</f>
        <v>47421254</v>
      </c>
      <c r="D38" s="32">
        <f>SUM(D36:D37)</f>
        <v>21323767</v>
      </c>
      <c r="F38" s="80"/>
      <c r="G38" s="178"/>
      <c r="H38" s="175"/>
      <c r="I38" s="178"/>
      <c r="J38" s="178"/>
      <c r="K38" s="163"/>
      <c r="L38" s="163"/>
      <c r="M38" s="163"/>
    </row>
    <row r="39" spans="1:13" x14ac:dyDescent="0.25">
      <c r="A39" s="9"/>
      <c r="B39" s="10"/>
      <c r="C39" s="35"/>
      <c r="D39" s="30"/>
      <c r="F39" s="51"/>
      <c r="G39" s="163"/>
      <c r="H39" s="179"/>
      <c r="I39" s="163"/>
      <c r="J39" s="163"/>
      <c r="K39" s="163"/>
      <c r="L39" s="163"/>
      <c r="M39" s="163"/>
    </row>
    <row r="40" spans="1:13" x14ac:dyDescent="0.25">
      <c r="A40" s="4" t="s">
        <v>16</v>
      </c>
      <c r="B40" s="3"/>
      <c r="C40" s="35"/>
      <c r="D40" s="34"/>
      <c r="F40" s="80"/>
      <c r="G40" s="178"/>
      <c r="H40" s="179"/>
      <c r="I40" s="163"/>
      <c r="J40" s="163"/>
      <c r="K40" s="163"/>
      <c r="L40" s="163"/>
      <c r="M40" s="163"/>
    </row>
    <row r="41" spans="1:13" x14ac:dyDescent="0.25">
      <c r="A41" s="64" t="s">
        <v>77</v>
      </c>
      <c r="B41" s="5">
        <v>16</v>
      </c>
      <c r="C41" s="30">
        <v>77796205</v>
      </c>
      <c r="D41" s="30">
        <v>87268428</v>
      </c>
      <c r="F41" s="80"/>
      <c r="G41" s="163"/>
      <c r="H41" s="179"/>
      <c r="I41" s="163"/>
      <c r="J41" s="163"/>
      <c r="K41" s="163"/>
      <c r="L41" s="163"/>
      <c r="M41" s="163"/>
    </row>
    <row r="42" spans="1:13" ht="24" x14ac:dyDescent="0.25">
      <c r="A42" s="64" t="s">
        <v>17</v>
      </c>
      <c r="B42" s="5">
        <v>17</v>
      </c>
      <c r="C42" s="30">
        <v>4334855</v>
      </c>
      <c r="D42" s="30">
        <v>4103584</v>
      </c>
      <c r="F42" s="80"/>
      <c r="G42" s="163"/>
      <c r="H42" s="179"/>
      <c r="I42" s="163"/>
      <c r="J42" s="163"/>
      <c r="K42" s="163"/>
      <c r="L42" s="163"/>
      <c r="M42" s="163"/>
    </row>
    <row r="43" spans="1:13" ht="24" x14ac:dyDescent="0.25">
      <c r="A43" s="64" t="s">
        <v>78</v>
      </c>
      <c r="B43" s="5">
        <v>18</v>
      </c>
      <c r="C43" s="30">
        <v>18796161</v>
      </c>
      <c r="D43" s="30">
        <v>19693104</v>
      </c>
      <c r="F43" s="80"/>
      <c r="G43" s="163"/>
      <c r="H43" s="179"/>
      <c r="I43" s="163"/>
      <c r="J43" s="163"/>
      <c r="K43" s="163"/>
      <c r="L43" s="163"/>
      <c r="M43" s="163"/>
    </row>
    <row r="44" spans="1:13" ht="15.75" thickBot="1" x14ac:dyDescent="0.3">
      <c r="A44" s="65" t="s">
        <v>18</v>
      </c>
      <c r="B44" s="8">
        <v>19</v>
      </c>
      <c r="C44" s="55">
        <v>1769283</v>
      </c>
      <c r="D44" s="55">
        <v>1692834</v>
      </c>
      <c r="F44" s="51"/>
      <c r="G44" s="163"/>
      <c r="H44" s="179"/>
      <c r="I44" s="163"/>
      <c r="J44" s="163"/>
      <c r="K44" s="163"/>
      <c r="L44" s="163"/>
      <c r="M44" s="163"/>
    </row>
    <row r="45" spans="1:13" ht="15.75" thickBot="1" x14ac:dyDescent="0.3">
      <c r="A45" s="7"/>
      <c r="B45" s="8"/>
      <c r="C45" s="33">
        <f>SUM(C41:C44)</f>
        <v>102696504</v>
      </c>
      <c r="D45" s="32">
        <f>SUM(D41:D44)</f>
        <v>112757950</v>
      </c>
      <c r="F45" s="51"/>
      <c r="G45" s="178"/>
      <c r="H45" s="175"/>
      <c r="I45" s="178"/>
      <c r="J45" s="178"/>
      <c r="K45" s="163"/>
      <c r="L45" s="163"/>
      <c r="M45" s="163"/>
    </row>
    <row r="46" spans="1:13" x14ac:dyDescent="0.25">
      <c r="A46" s="4"/>
      <c r="B46" s="23"/>
      <c r="C46" s="35"/>
      <c r="D46" s="30"/>
      <c r="F46" s="51"/>
      <c r="G46" s="178"/>
      <c r="H46" s="175"/>
      <c r="I46" s="163"/>
      <c r="J46" s="163"/>
      <c r="K46" s="163"/>
      <c r="L46" s="163"/>
      <c r="M46" s="163"/>
    </row>
    <row r="47" spans="1:13" x14ac:dyDescent="0.25">
      <c r="A47" s="87" t="s">
        <v>79</v>
      </c>
      <c r="B47" s="5"/>
      <c r="C47" s="34"/>
      <c r="D47" s="30"/>
      <c r="F47" s="80"/>
      <c r="G47" s="178"/>
      <c r="H47" s="179"/>
      <c r="I47" s="163"/>
      <c r="J47" s="163"/>
      <c r="K47" s="163"/>
      <c r="L47" s="163"/>
      <c r="M47" s="163"/>
    </row>
    <row r="48" spans="1:13" x14ac:dyDescent="0.25">
      <c r="A48" s="64" t="s">
        <v>77</v>
      </c>
      <c r="B48" s="5">
        <v>16</v>
      </c>
      <c r="C48" s="30">
        <v>36108431</v>
      </c>
      <c r="D48" s="30">
        <v>44690249</v>
      </c>
      <c r="F48" s="80"/>
      <c r="G48" s="163"/>
      <c r="H48" s="179"/>
      <c r="I48" s="163"/>
      <c r="J48" s="163"/>
      <c r="K48" s="163"/>
      <c r="L48" s="163"/>
      <c r="M48" s="163"/>
    </row>
    <row r="49" spans="1:16" ht="24" x14ac:dyDescent="0.25">
      <c r="A49" s="64" t="s">
        <v>19</v>
      </c>
      <c r="B49" s="5">
        <v>20</v>
      </c>
      <c r="C49" s="30">
        <v>7644866</v>
      </c>
      <c r="D49" s="30">
        <v>4057767</v>
      </c>
      <c r="F49" s="80"/>
      <c r="G49" s="163"/>
      <c r="H49" s="179"/>
      <c r="I49" s="163"/>
      <c r="J49" s="163"/>
      <c r="K49" s="163"/>
      <c r="L49" s="163"/>
      <c r="M49" s="163"/>
    </row>
    <row r="50" spans="1:16" ht="22.5" x14ac:dyDescent="0.25">
      <c r="A50" s="85" t="s">
        <v>80</v>
      </c>
      <c r="B50" s="5">
        <v>21</v>
      </c>
      <c r="C50" s="30">
        <v>40</v>
      </c>
      <c r="D50" s="30">
        <v>1402953</v>
      </c>
      <c r="F50" s="80"/>
      <c r="G50" s="163"/>
      <c r="H50" s="179"/>
      <c r="I50" s="163"/>
      <c r="J50" s="163"/>
      <c r="K50" s="163"/>
      <c r="L50" s="163"/>
      <c r="M50" s="163"/>
    </row>
    <row r="51" spans="1:16" x14ac:dyDescent="0.25">
      <c r="A51" s="64" t="s">
        <v>58</v>
      </c>
      <c r="B51" s="5">
        <v>22</v>
      </c>
      <c r="C51" s="30">
        <v>4954270</v>
      </c>
      <c r="D51" s="30">
        <v>2262035</v>
      </c>
      <c r="F51" s="80"/>
      <c r="G51" s="163"/>
      <c r="H51" s="179"/>
      <c r="I51" s="163"/>
      <c r="J51" s="163"/>
      <c r="K51" s="163"/>
      <c r="L51" s="163"/>
      <c r="M51" s="163"/>
    </row>
    <row r="52" spans="1:16" x14ac:dyDescent="0.25">
      <c r="A52" s="64" t="s">
        <v>20</v>
      </c>
      <c r="B52" s="5">
        <v>23</v>
      </c>
      <c r="C52" s="30">
        <v>8350298</v>
      </c>
      <c r="D52" s="30">
        <v>2416588</v>
      </c>
      <c r="F52" s="80"/>
      <c r="G52" s="163"/>
      <c r="H52" s="179"/>
      <c r="I52" s="163"/>
      <c r="J52" s="163"/>
      <c r="K52" s="163"/>
      <c r="L52" s="163"/>
      <c r="M52" s="163"/>
    </row>
    <row r="53" spans="1:16" ht="24.75" thickBot="1" x14ac:dyDescent="0.3">
      <c r="A53" s="65" t="s">
        <v>21</v>
      </c>
      <c r="B53" s="8">
        <v>24</v>
      </c>
      <c r="C53" s="55">
        <v>1870033</v>
      </c>
      <c r="D53" s="55">
        <v>2188235</v>
      </c>
      <c r="F53" s="51"/>
      <c r="G53" s="163"/>
      <c r="H53" s="179"/>
      <c r="I53" s="163"/>
      <c r="J53" s="163"/>
      <c r="K53" s="163"/>
      <c r="L53" s="163"/>
      <c r="M53" s="163"/>
    </row>
    <row r="54" spans="1:16" s="132" customFormat="1" ht="15.75" thickBot="1" x14ac:dyDescent="0.3">
      <c r="A54" s="131"/>
      <c r="B54" s="129"/>
      <c r="C54" s="33">
        <f>SUM(C48:C53)</f>
        <v>58927938</v>
      </c>
      <c r="D54" s="32">
        <f>SUM(D48:D53)</f>
        <v>57017827</v>
      </c>
      <c r="F54" s="51"/>
      <c r="G54" s="178"/>
      <c r="H54" s="175"/>
      <c r="I54" s="178"/>
      <c r="J54" s="178"/>
      <c r="K54" s="163"/>
      <c r="L54" s="163"/>
      <c r="M54" s="163"/>
      <c r="N54" s="164"/>
      <c r="O54" s="133"/>
      <c r="P54" s="133"/>
    </row>
    <row r="55" spans="1:16" ht="15.75" thickBot="1" x14ac:dyDescent="0.3">
      <c r="A55" s="11" t="s">
        <v>22</v>
      </c>
      <c r="B55" s="24"/>
      <c r="C55" s="33">
        <f>C38+C45+C54</f>
        <v>209045696</v>
      </c>
      <c r="D55" s="32">
        <f>D38+D45+D54</f>
        <v>191099544</v>
      </c>
      <c r="F55" s="51"/>
      <c r="G55" s="178"/>
      <c r="H55" s="175"/>
      <c r="I55" s="178"/>
      <c r="J55" s="178"/>
      <c r="K55" s="163"/>
      <c r="L55" s="163"/>
      <c r="M55" s="163"/>
    </row>
    <row r="56" spans="1:16" ht="24" x14ac:dyDescent="0.25">
      <c r="A56" s="49" t="s">
        <v>23</v>
      </c>
      <c r="B56" s="50">
        <v>15</v>
      </c>
      <c r="C56" s="68">
        <f>(C55-C13-C45-C54)/80000</f>
        <v>592.16398749999996</v>
      </c>
      <c r="D56" s="68">
        <f>(D55-D13-D45-D54)/80000</f>
        <v>265.85432500000002</v>
      </c>
      <c r="F56" s="80"/>
      <c r="G56" s="163"/>
      <c r="H56" s="179"/>
      <c r="I56" s="180"/>
      <c r="J56" s="180"/>
      <c r="K56" s="163"/>
      <c r="L56" s="163"/>
      <c r="M56" s="163"/>
    </row>
    <row r="57" spans="1:16" x14ac:dyDescent="0.25">
      <c r="A57" s="12"/>
      <c r="C57" s="17">
        <f>C32-C55</f>
        <v>0</v>
      </c>
      <c r="D57" s="17">
        <f>D32-D55</f>
        <v>0</v>
      </c>
      <c r="F57" s="80"/>
      <c r="K57" s="163"/>
      <c r="L57" s="163"/>
      <c r="M57" s="163"/>
    </row>
    <row r="58" spans="1:16" x14ac:dyDescent="0.25">
      <c r="C58" s="42"/>
      <c r="D58" s="42"/>
      <c r="G58" s="165"/>
      <c r="H58" s="163"/>
      <c r="I58" s="163"/>
    </row>
    <row r="59" spans="1:16" x14ac:dyDescent="0.25">
      <c r="A59" s="14" t="s">
        <v>55</v>
      </c>
      <c r="B59" s="14" t="s">
        <v>60</v>
      </c>
      <c r="C59" s="69"/>
      <c r="D59" s="116" t="s">
        <v>60</v>
      </c>
    </row>
    <row r="60" spans="1:16" x14ac:dyDescent="0.25">
      <c r="A60" s="44" t="s">
        <v>61</v>
      </c>
      <c r="B60" s="44" t="s">
        <v>51</v>
      </c>
      <c r="C60" s="42"/>
      <c r="D60" s="44" t="s">
        <v>52</v>
      </c>
      <c r="G60" s="166"/>
    </row>
    <row r="61" spans="1:16" x14ac:dyDescent="0.25">
      <c r="A61" s="44" t="s">
        <v>54</v>
      </c>
      <c r="B61" s="44" t="s">
        <v>24</v>
      </c>
      <c r="C61" s="42"/>
      <c r="D61" s="44" t="s">
        <v>62</v>
      </c>
      <c r="G61" s="167"/>
      <c r="H61" s="168"/>
      <c r="I61" s="168"/>
    </row>
    <row r="62" spans="1:16" x14ac:dyDescent="0.25">
      <c r="B62" s="45" t="s">
        <v>63</v>
      </c>
      <c r="C62" s="42"/>
      <c r="D62" s="44" t="s">
        <v>64</v>
      </c>
      <c r="H62" s="168"/>
    </row>
    <row r="63" spans="1:16" x14ac:dyDescent="0.25">
      <c r="B63" s="45" t="s">
        <v>25</v>
      </c>
      <c r="C63" s="72"/>
      <c r="D63" s="46"/>
      <c r="H63" s="169"/>
    </row>
    <row r="64" spans="1:16" s="19" customFormat="1" x14ac:dyDescent="0.25">
      <c r="A64" s="22"/>
      <c r="C64" s="20"/>
      <c r="D64" s="40"/>
      <c r="F64" s="90"/>
      <c r="G64" s="159"/>
      <c r="H64" s="160"/>
      <c r="I64" s="160"/>
      <c r="J64" s="161"/>
      <c r="K64" s="170"/>
      <c r="L64" s="170"/>
      <c r="M64" s="170"/>
      <c r="N64" s="170"/>
      <c r="O64" s="28"/>
      <c r="P64" s="28"/>
    </row>
    <row r="65" spans="7:11" x14ac:dyDescent="0.25">
      <c r="G65" s="171"/>
      <c r="H65" s="172"/>
      <c r="I65" s="172"/>
      <c r="J65" s="173"/>
      <c r="K65" s="170"/>
    </row>
    <row r="66" spans="7:11" x14ac:dyDescent="0.25">
      <c r="G66" s="171"/>
      <c r="H66" s="172"/>
      <c r="I66" s="172"/>
      <c r="J66" s="173"/>
      <c r="K66" s="170"/>
    </row>
    <row r="67" spans="7:11" x14ac:dyDescent="0.25">
      <c r="G67" s="171"/>
      <c r="H67" s="172"/>
      <c r="I67" s="172"/>
      <c r="J67" s="173"/>
    </row>
  </sheetData>
  <mergeCells count="1">
    <mergeCell ref="A3:D3"/>
  </mergeCells>
  <pageMargins left="0.7" right="0.7" top="0.75" bottom="0.75" header="0.3" footer="0.3"/>
  <pageSetup paperSize="9" fitToHeight="0" orientation="portrait" r:id="rId1"/>
  <rowBreaks count="1" manualBreakCount="1">
    <brk id="33" max="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4"/>
  <sheetViews>
    <sheetView view="pageBreakPreview" zoomScaleNormal="100" zoomScaleSheetLayoutView="100" workbookViewId="0">
      <selection activeCell="G24" sqref="G24"/>
    </sheetView>
  </sheetViews>
  <sheetFormatPr defaultRowHeight="15" x14ac:dyDescent="0.25"/>
  <cols>
    <col min="1" max="1" width="40" customWidth="1"/>
    <col min="2" max="2" width="8.28515625" style="112" customWidth="1"/>
    <col min="3" max="4" width="18.140625" style="15" customWidth="1"/>
    <col min="5" max="6" width="9.140625" style="14" customWidth="1"/>
    <col min="7" max="7" width="29.7109375" style="14" customWidth="1"/>
    <col min="8" max="8" width="8.85546875" style="14" customWidth="1"/>
    <col min="9" max="9" width="15.140625" style="14" bestFit="1" customWidth="1"/>
    <col min="10" max="10" width="20.28515625" style="14" customWidth="1"/>
    <col min="11" max="11" width="18.140625" style="14" customWidth="1"/>
    <col min="12" max="12" width="15.28515625" style="14" customWidth="1"/>
    <col min="13" max="13" width="15.7109375" style="14" bestFit="1" customWidth="1"/>
    <col min="14" max="14" width="16.85546875" style="14" customWidth="1"/>
    <col min="15" max="16" width="19.28515625" style="14" customWidth="1"/>
    <col min="17" max="17" width="13.28515625" bestFit="1" customWidth="1"/>
    <col min="18" max="18" width="13.42578125" bestFit="1" customWidth="1"/>
    <col min="19" max="20" width="12.85546875" bestFit="1" customWidth="1"/>
  </cols>
  <sheetData>
    <row r="1" spans="1:22" x14ac:dyDescent="0.25">
      <c r="A1" s="44" t="s">
        <v>111</v>
      </c>
      <c r="C1" s="202" t="s">
        <v>112</v>
      </c>
      <c r="D1" s="202"/>
    </row>
    <row r="2" spans="1:22" ht="31.5" x14ac:dyDescent="0.25">
      <c r="A2" s="139" t="s">
        <v>113</v>
      </c>
      <c r="B2"/>
      <c r="C2" s="94"/>
    </row>
    <row r="4" spans="1:22" x14ac:dyDescent="0.25">
      <c r="A4" s="203" t="s">
        <v>119</v>
      </c>
      <c r="B4" s="203"/>
    </row>
    <row r="5" spans="1:22" x14ac:dyDescent="0.25">
      <c r="G5" s="152"/>
      <c r="H5" s="153"/>
      <c r="I5" s="182"/>
      <c r="J5" s="182"/>
    </row>
    <row r="6" spans="1:22" ht="47.25" customHeight="1" thickBot="1" x14ac:dyDescent="0.3">
      <c r="A6" s="103" t="s">
        <v>65</v>
      </c>
      <c r="B6" s="33" t="s">
        <v>67</v>
      </c>
      <c r="C6" s="181" t="s">
        <v>117</v>
      </c>
      <c r="D6" s="181" t="s">
        <v>118</v>
      </c>
      <c r="G6" s="80"/>
      <c r="H6" s="36"/>
      <c r="I6" s="51"/>
      <c r="J6" s="80"/>
      <c r="K6" s="200"/>
      <c r="L6" s="201"/>
      <c r="M6" s="56"/>
      <c r="N6" s="56"/>
      <c r="Q6" s="14"/>
      <c r="R6" s="14"/>
      <c r="S6" s="14"/>
      <c r="T6" s="14"/>
      <c r="U6" s="14"/>
      <c r="V6" s="14"/>
    </row>
    <row r="7" spans="1:22" x14ac:dyDescent="0.25">
      <c r="A7" s="81"/>
      <c r="B7" s="84"/>
      <c r="C7" s="79"/>
      <c r="D7" s="79"/>
      <c r="G7" s="80"/>
      <c r="H7" s="36"/>
      <c r="I7" s="51"/>
      <c r="J7" s="80"/>
      <c r="K7" s="200"/>
      <c r="L7" s="201"/>
      <c r="M7" s="56"/>
      <c r="N7" s="56"/>
      <c r="Q7" s="14"/>
      <c r="R7" s="14"/>
      <c r="S7" s="14"/>
      <c r="T7" s="14"/>
      <c r="U7" s="14"/>
      <c r="V7" s="14"/>
    </row>
    <row r="8" spans="1:22" x14ac:dyDescent="0.25">
      <c r="A8" s="25" t="s">
        <v>81</v>
      </c>
      <c r="B8" s="31">
        <v>25</v>
      </c>
      <c r="C8" s="30">
        <v>114360742</v>
      </c>
      <c r="D8" s="30">
        <v>68542615</v>
      </c>
      <c r="E8" s="16"/>
      <c r="G8" s="77"/>
      <c r="H8" s="115"/>
      <c r="I8" s="77"/>
      <c r="J8" s="77"/>
      <c r="K8" s="80"/>
      <c r="L8" s="36"/>
      <c r="M8" s="61"/>
      <c r="N8" s="61"/>
      <c r="O8" s="104"/>
      <c r="P8" s="104"/>
      <c r="Q8" s="105"/>
      <c r="R8" s="106"/>
      <c r="S8" s="105"/>
      <c r="T8" s="105"/>
      <c r="U8" s="14"/>
      <c r="V8" s="14"/>
    </row>
    <row r="9" spans="1:22" ht="15.75" thickBot="1" x14ac:dyDescent="0.3">
      <c r="A9" s="27" t="s">
        <v>27</v>
      </c>
      <c r="B9" s="113">
        <v>26</v>
      </c>
      <c r="C9" s="55">
        <v>-29011976</v>
      </c>
      <c r="D9" s="55">
        <v>-25911497</v>
      </c>
      <c r="E9" s="16"/>
      <c r="G9" s="77"/>
      <c r="H9" s="115"/>
      <c r="I9" s="77"/>
      <c r="J9" s="77"/>
      <c r="K9" s="80"/>
      <c r="L9" s="36"/>
      <c r="M9" s="61"/>
      <c r="N9" s="61"/>
      <c r="O9" s="104"/>
      <c r="P9" s="104"/>
      <c r="Q9" s="105"/>
      <c r="R9" s="106"/>
      <c r="S9" s="105"/>
      <c r="T9" s="105"/>
      <c r="U9" s="14"/>
      <c r="V9" s="14"/>
    </row>
    <row r="10" spans="1:22" x14ac:dyDescent="0.25">
      <c r="A10" s="26" t="s">
        <v>28</v>
      </c>
      <c r="B10" s="35"/>
      <c r="C10" s="34">
        <f>SUM(C8:C9)</f>
        <v>85348766</v>
      </c>
      <c r="D10" s="34">
        <f>SUM(D8:D9)</f>
        <v>42631118</v>
      </c>
      <c r="E10" s="16"/>
      <c r="G10" s="78"/>
      <c r="H10" s="84"/>
      <c r="I10" s="78"/>
      <c r="J10" s="78"/>
      <c r="K10" s="51"/>
      <c r="L10" s="153"/>
      <c r="M10" s="62"/>
      <c r="N10" s="62"/>
      <c r="O10" s="104"/>
      <c r="P10" s="104"/>
      <c r="Q10" s="107"/>
      <c r="R10" s="108"/>
      <c r="S10" s="107"/>
      <c r="T10" s="107"/>
      <c r="U10" s="14"/>
      <c r="V10" s="14"/>
    </row>
    <row r="11" spans="1:22" x14ac:dyDescent="0.25">
      <c r="A11" s="25" t="s">
        <v>56</v>
      </c>
      <c r="B11" s="31"/>
      <c r="C11" s="30"/>
      <c r="D11" s="30"/>
      <c r="E11" s="16"/>
      <c r="G11" s="77"/>
      <c r="H11" s="115"/>
      <c r="I11" s="77"/>
      <c r="J11" s="77"/>
      <c r="K11" s="80"/>
      <c r="L11" s="36"/>
      <c r="M11" s="61"/>
      <c r="N11" s="61"/>
      <c r="O11" s="104"/>
      <c r="P11" s="104"/>
      <c r="Q11" s="105"/>
      <c r="R11" s="106"/>
      <c r="S11" s="105"/>
      <c r="T11" s="105"/>
      <c r="U11" s="14"/>
      <c r="V11" s="14"/>
    </row>
    <row r="12" spans="1:22" x14ac:dyDescent="0.25">
      <c r="A12" s="25" t="s">
        <v>29</v>
      </c>
      <c r="B12" s="31">
        <v>27</v>
      </c>
      <c r="C12" s="30">
        <v>-39019986</v>
      </c>
      <c r="D12" s="30">
        <v>-21858049</v>
      </c>
      <c r="E12" s="16"/>
      <c r="G12" s="77"/>
      <c r="H12" s="115"/>
      <c r="I12" s="77"/>
      <c r="J12" s="77"/>
      <c r="K12" s="80"/>
      <c r="L12" s="36"/>
      <c r="M12" s="61"/>
      <c r="N12" s="61"/>
      <c r="O12" s="104"/>
      <c r="P12" s="104"/>
      <c r="Q12" s="105"/>
      <c r="R12" s="106"/>
      <c r="S12" s="105"/>
      <c r="T12" s="105"/>
      <c r="U12" s="14"/>
      <c r="V12" s="14"/>
    </row>
    <row r="13" spans="1:22" x14ac:dyDescent="0.25">
      <c r="A13" s="61" t="s">
        <v>30</v>
      </c>
      <c r="B13" s="115">
        <v>28</v>
      </c>
      <c r="C13" s="30">
        <v>-3539238</v>
      </c>
      <c r="D13" s="30">
        <v>-3260971</v>
      </c>
      <c r="E13" s="16"/>
      <c r="G13" s="77"/>
      <c r="H13" s="115"/>
      <c r="I13" s="77"/>
      <c r="J13" s="77"/>
      <c r="K13" s="80"/>
      <c r="L13" s="36"/>
      <c r="M13" s="61"/>
      <c r="N13" s="61"/>
      <c r="O13" s="104"/>
      <c r="P13" s="104"/>
      <c r="Q13" s="105"/>
      <c r="R13" s="106"/>
      <c r="S13" s="105"/>
      <c r="T13" s="105"/>
      <c r="U13" s="14"/>
      <c r="V13" s="14"/>
    </row>
    <row r="14" spans="1:22" ht="15.75" thickBot="1" x14ac:dyDescent="0.3">
      <c r="A14" s="27" t="s">
        <v>59</v>
      </c>
      <c r="B14" s="113">
        <v>31</v>
      </c>
      <c r="C14" s="55">
        <v>-118115</v>
      </c>
      <c r="D14" s="55">
        <v>61682</v>
      </c>
      <c r="E14" s="16"/>
      <c r="G14" s="77"/>
      <c r="H14" s="115"/>
      <c r="I14" s="77"/>
      <c r="J14" s="77"/>
      <c r="K14" s="80"/>
      <c r="L14" s="36"/>
      <c r="M14" s="61"/>
      <c r="N14" s="61"/>
      <c r="O14" s="104"/>
      <c r="P14" s="104"/>
      <c r="Q14" s="105"/>
      <c r="R14" s="106"/>
      <c r="S14" s="105"/>
      <c r="T14" s="105"/>
      <c r="U14" s="14"/>
      <c r="V14" s="14"/>
    </row>
    <row r="15" spans="1:22" x14ac:dyDescent="0.25">
      <c r="A15" s="26" t="s">
        <v>82</v>
      </c>
      <c r="B15" s="31"/>
      <c r="C15" s="34">
        <f>SUM(C10:C14)</f>
        <v>42671427</v>
      </c>
      <c r="D15" s="34">
        <f>SUM(D10:D14)</f>
        <v>17573780</v>
      </c>
      <c r="E15" s="16"/>
      <c r="G15" s="78"/>
      <c r="H15" s="115"/>
      <c r="I15" s="183"/>
      <c r="J15" s="78"/>
      <c r="K15" s="62"/>
      <c r="M15" s="104"/>
      <c r="N15" s="104"/>
      <c r="O15" s="104"/>
      <c r="P15" s="104"/>
      <c r="Q15" s="107"/>
      <c r="R15" s="106"/>
      <c r="S15" s="109"/>
      <c r="T15" s="107"/>
      <c r="U15" s="14"/>
      <c r="V15" s="14"/>
    </row>
    <row r="16" spans="1:22" x14ac:dyDescent="0.25">
      <c r="A16" s="26"/>
      <c r="B16" s="31"/>
      <c r="C16" s="13"/>
      <c r="D16" s="34"/>
      <c r="E16" s="16"/>
      <c r="G16" s="78"/>
      <c r="H16" s="115"/>
      <c r="I16" s="183"/>
      <c r="J16" s="78"/>
      <c r="K16" s="62"/>
      <c r="M16" s="104"/>
      <c r="N16" s="104"/>
      <c r="O16" s="104"/>
      <c r="P16" s="104"/>
      <c r="Q16" s="107"/>
      <c r="R16" s="106"/>
      <c r="S16" s="109"/>
      <c r="T16" s="107"/>
      <c r="U16" s="14"/>
      <c r="V16" s="14"/>
    </row>
    <row r="17" spans="1:22" x14ac:dyDescent="0.25">
      <c r="A17" s="25" t="s">
        <v>31</v>
      </c>
      <c r="B17" s="31">
        <v>29</v>
      </c>
      <c r="C17" s="30">
        <v>558658</v>
      </c>
      <c r="D17" s="30">
        <v>637747</v>
      </c>
      <c r="E17" s="16"/>
      <c r="G17" s="77"/>
      <c r="H17" s="115"/>
      <c r="I17" s="77"/>
      <c r="J17" s="77"/>
      <c r="O17" s="104"/>
      <c r="P17" s="104"/>
      <c r="Q17" s="105"/>
      <c r="R17" s="106"/>
      <c r="S17" s="105"/>
      <c r="T17" s="105"/>
      <c r="U17" s="14"/>
      <c r="V17" s="14"/>
    </row>
    <row r="18" spans="1:22" x14ac:dyDescent="0.25">
      <c r="A18" s="61" t="s">
        <v>32</v>
      </c>
      <c r="B18" s="115">
        <v>30</v>
      </c>
      <c r="C18" s="77">
        <v>-5797962</v>
      </c>
      <c r="D18" s="77">
        <v>-6254510</v>
      </c>
      <c r="E18" s="16"/>
      <c r="G18" s="77"/>
      <c r="H18" s="115"/>
      <c r="I18" s="77"/>
      <c r="J18" s="77"/>
      <c r="K18" s="61"/>
      <c r="L18" s="59"/>
      <c r="M18" s="61"/>
      <c r="N18" s="61"/>
      <c r="Q18" s="105"/>
      <c r="R18" s="106"/>
      <c r="S18" s="105"/>
      <c r="T18" s="105"/>
      <c r="U18" s="14"/>
      <c r="V18" s="14"/>
    </row>
    <row r="19" spans="1:22" ht="15.75" thickBot="1" x14ac:dyDescent="0.3">
      <c r="A19" s="27" t="s">
        <v>83</v>
      </c>
      <c r="B19" s="113"/>
      <c r="C19" s="55">
        <v>-1620815</v>
      </c>
      <c r="D19" s="55">
        <v>-15220577</v>
      </c>
      <c r="E19" s="16"/>
      <c r="G19" s="77"/>
      <c r="H19" s="115"/>
      <c r="I19" s="77"/>
      <c r="J19" s="77"/>
      <c r="K19" s="61"/>
      <c r="L19" s="59"/>
      <c r="M19" s="61"/>
      <c r="N19" s="61"/>
      <c r="Q19" s="105"/>
      <c r="R19" s="106"/>
      <c r="S19" s="105"/>
      <c r="T19" s="105"/>
      <c r="U19" s="14"/>
      <c r="V19" s="14"/>
    </row>
    <row r="20" spans="1:22" x14ac:dyDescent="0.25">
      <c r="A20" s="26" t="s">
        <v>85</v>
      </c>
      <c r="B20" s="35"/>
      <c r="C20" s="34">
        <f>SUM(C15:C19)</f>
        <v>35811308</v>
      </c>
      <c r="D20" s="34">
        <f>SUM(D15:D19)</f>
        <v>-3263560</v>
      </c>
      <c r="E20" s="16"/>
      <c r="G20" s="78"/>
      <c r="H20" s="84"/>
      <c r="I20" s="78"/>
      <c r="J20" s="78"/>
      <c r="K20" s="51"/>
      <c r="L20" s="153"/>
      <c r="M20" s="62"/>
      <c r="N20" s="62"/>
      <c r="O20" s="104"/>
      <c r="P20" s="104"/>
      <c r="Q20" s="107"/>
      <c r="R20" s="108"/>
      <c r="S20" s="107"/>
      <c r="T20" s="107"/>
      <c r="U20" s="14"/>
      <c r="V20" s="14"/>
    </row>
    <row r="21" spans="1:22" x14ac:dyDescent="0.25">
      <c r="A21" s="25" t="s">
        <v>56</v>
      </c>
      <c r="B21" s="31"/>
      <c r="C21" s="30"/>
      <c r="D21" s="30"/>
      <c r="E21" s="16"/>
      <c r="G21" s="77"/>
      <c r="H21" s="115"/>
      <c r="I21" s="77"/>
      <c r="J21" s="77"/>
      <c r="K21" s="80"/>
      <c r="L21" s="36"/>
      <c r="M21" s="61"/>
      <c r="N21" s="61"/>
      <c r="O21" s="104"/>
      <c r="P21" s="104"/>
      <c r="Q21" s="105"/>
      <c r="R21" s="106"/>
      <c r="S21" s="105"/>
      <c r="T21" s="105"/>
      <c r="U21" s="14"/>
      <c r="V21" s="14"/>
    </row>
    <row r="22" spans="1:22" ht="15.75" thickBot="1" x14ac:dyDescent="0.3">
      <c r="A22" s="27" t="s">
        <v>33</v>
      </c>
      <c r="B22" s="113">
        <v>18</v>
      </c>
      <c r="C22" s="55">
        <v>-9713821</v>
      </c>
      <c r="D22" s="55">
        <v>-4512673</v>
      </c>
      <c r="E22" s="16"/>
      <c r="G22" s="77"/>
      <c r="H22" s="115"/>
      <c r="I22" s="77"/>
      <c r="J22" s="77"/>
      <c r="K22" s="80"/>
      <c r="L22" s="36"/>
      <c r="M22" s="61"/>
      <c r="N22" s="61"/>
      <c r="O22" s="104"/>
      <c r="P22" s="104"/>
      <c r="Q22" s="105"/>
      <c r="R22" s="106"/>
      <c r="S22" s="105"/>
      <c r="T22" s="105"/>
      <c r="U22" s="14"/>
      <c r="V22" s="14"/>
    </row>
    <row r="23" spans="1:22" ht="15.75" thickBot="1" x14ac:dyDescent="0.3">
      <c r="A23" s="26" t="s">
        <v>86</v>
      </c>
      <c r="B23" s="35"/>
      <c r="C23" s="34">
        <f>SUM(C20:C22)</f>
        <v>26097487</v>
      </c>
      <c r="D23" s="34">
        <f>SUM(D20:D22)</f>
        <v>-7776233</v>
      </c>
      <c r="E23" s="16"/>
      <c r="G23" s="78"/>
      <c r="H23" s="84"/>
      <c r="I23" s="78"/>
      <c r="J23" s="78"/>
      <c r="K23" s="51"/>
      <c r="L23" s="153"/>
      <c r="M23" s="62"/>
      <c r="N23" s="62"/>
      <c r="O23" s="16"/>
      <c r="P23" s="16"/>
      <c r="Q23" s="107"/>
      <c r="R23" s="108"/>
      <c r="S23" s="107"/>
      <c r="T23" s="107"/>
      <c r="U23" s="14"/>
      <c r="V23" s="14"/>
    </row>
    <row r="24" spans="1:22" ht="15.75" thickBot="1" x14ac:dyDescent="0.3">
      <c r="A24" s="91" t="s">
        <v>87</v>
      </c>
      <c r="B24" s="114"/>
      <c r="C24" s="138">
        <f>C23</f>
        <v>26097487</v>
      </c>
      <c r="D24" s="138">
        <f>D23</f>
        <v>-7776233</v>
      </c>
      <c r="E24" s="16"/>
      <c r="G24" s="78"/>
      <c r="H24" s="84"/>
      <c r="I24" s="78"/>
      <c r="J24" s="78"/>
      <c r="O24" s="16"/>
      <c r="P24" s="16"/>
      <c r="Q24" s="107"/>
      <c r="R24" s="108"/>
      <c r="S24" s="107"/>
      <c r="T24" s="107"/>
      <c r="U24" s="14"/>
      <c r="V24" s="14"/>
    </row>
    <row r="25" spans="1:22" ht="15.75" thickTop="1" x14ac:dyDescent="0.25">
      <c r="A25" s="26" t="s">
        <v>56</v>
      </c>
      <c r="B25" s="31"/>
      <c r="C25" s="25"/>
      <c r="D25" s="25"/>
      <c r="E25" s="16"/>
      <c r="G25" s="78"/>
      <c r="H25" s="115"/>
      <c r="I25" s="77"/>
      <c r="J25" s="77"/>
      <c r="K25" s="51"/>
      <c r="L25" s="153"/>
      <c r="M25" s="62"/>
      <c r="N25" s="62"/>
      <c r="O25" s="16"/>
      <c r="P25" s="16"/>
      <c r="Q25" s="107"/>
      <c r="R25" s="106"/>
      <c r="S25" s="105"/>
      <c r="T25" s="105"/>
      <c r="U25" s="14"/>
      <c r="V25" s="14"/>
    </row>
    <row r="26" spans="1:22" x14ac:dyDescent="0.25">
      <c r="A26" s="26" t="s">
        <v>108</v>
      </c>
      <c r="B26" s="31"/>
      <c r="C26" s="25"/>
      <c r="D26" s="25"/>
      <c r="G26" s="78"/>
      <c r="H26" s="115"/>
      <c r="I26" s="77"/>
      <c r="J26" s="77"/>
      <c r="K26" s="51"/>
      <c r="L26" s="36"/>
      <c r="M26" s="80"/>
      <c r="N26" s="80"/>
      <c r="Q26" s="107"/>
      <c r="R26" s="106"/>
      <c r="S26" s="105"/>
      <c r="T26" s="105"/>
      <c r="U26" s="14"/>
      <c r="V26" s="14"/>
    </row>
    <row r="27" spans="1:22" ht="15.75" thickBot="1" x14ac:dyDescent="0.3">
      <c r="A27" s="141" t="s">
        <v>88</v>
      </c>
      <c r="B27" s="142">
        <v>15</v>
      </c>
      <c r="C27" s="155">
        <f>C24/80000</f>
        <v>326.21858750000001</v>
      </c>
      <c r="D27" s="155">
        <f>D24/80000</f>
        <v>-97.202912499999996</v>
      </c>
      <c r="G27" s="77"/>
      <c r="H27" s="115"/>
      <c r="I27" s="77"/>
      <c r="J27" s="77"/>
      <c r="K27" s="80"/>
      <c r="L27" s="36"/>
      <c r="M27" s="80"/>
      <c r="N27" s="80"/>
      <c r="Q27" s="105"/>
      <c r="R27" s="106"/>
      <c r="S27" s="105"/>
      <c r="T27" s="105"/>
      <c r="U27" s="14"/>
      <c r="V27" s="14"/>
    </row>
    <row r="28" spans="1:22" x14ac:dyDescent="0.25">
      <c r="A28" s="26"/>
      <c r="B28" s="31"/>
      <c r="C28" s="26"/>
      <c r="D28" s="25"/>
      <c r="E28" s="26"/>
      <c r="F28" s="25"/>
      <c r="G28" s="184"/>
      <c r="H28" s="185"/>
      <c r="I28" s="185"/>
      <c r="J28" s="185"/>
      <c r="K28" s="62"/>
      <c r="L28" s="62"/>
      <c r="Q28" s="14"/>
      <c r="R28" s="14"/>
      <c r="S28" s="14"/>
      <c r="T28" s="14"/>
      <c r="U28" s="14"/>
      <c r="V28" s="14"/>
    </row>
    <row r="29" spans="1:22" s="14" customFormat="1" x14ac:dyDescent="0.25">
      <c r="A29" s="61"/>
      <c r="B29" s="115"/>
      <c r="C29" s="110"/>
      <c r="D29" s="111"/>
      <c r="E29" s="92"/>
      <c r="F29" s="96"/>
      <c r="G29" s="184"/>
      <c r="H29" s="185"/>
      <c r="I29" s="185"/>
      <c r="J29" s="185"/>
      <c r="K29" s="62"/>
      <c r="L29" s="61"/>
    </row>
    <row r="30" spans="1:22" x14ac:dyDescent="0.25">
      <c r="A30" s="14" t="s">
        <v>55</v>
      </c>
      <c r="B30" s="116" t="s">
        <v>60</v>
      </c>
      <c r="C30" s="43"/>
      <c r="D30" s="116" t="s">
        <v>60</v>
      </c>
      <c r="E30"/>
      <c r="F30"/>
      <c r="G30" s="184"/>
      <c r="H30" s="185"/>
      <c r="I30" s="185"/>
      <c r="J30" s="185"/>
      <c r="Q30" s="14"/>
      <c r="R30" s="14"/>
      <c r="S30" s="14"/>
      <c r="T30" s="14"/>
      <c r="U30" s="14"/>
      <c r="V30" s="14"/>
    </row>
    <row r="31" spans="1:22" x14ac:dyDescent="0.25">
      <c r="A31" s="44" t="s">
        <v>61</v>
      </c>
      <c r="B31" s="199" t="s">
        <v>51</v>
      </c>
      <c r="C31" s="199"/>
      <c r="D31" s="44" t="s">
        <v>52</v>
      </c>
      <c r="E31"/>
      <c r="F31"/>
      <c r="Q31" s="14"/>
      <c r="R31" s="14"/>
      <c r="S31" s="14"/>
      <c r="T31" s="14"/>
      <c r="U31" s="14"/>
      <c r="V31" s="14"/>
    </row>
    <row r="32" spans="1:22" x14ac:dyDescent="0.25">
      <c r="A32" s="44" t="s">
        <v>54</v>
      </c>
      <c r="B32" s="199" t="s">
        <v>24</v>
      </c>
      <c r="C32" s="199"/>
      <c r="D32" s="44" t="s">
        <v>62</v>
      </c>
      <c r="E32"/>
      <c r="F32"/>
      <c r="H32" s="57"/>
      <c r="I32" s="57"/>
      <c r="J32" s="57"/>
      <c r="K32" s="57"/>
      <c r="L32" s="57"/>
      <c r="Q32" s="14"/>
      <c r="R32" s="14"/>
      <c r="S32" s="14"/>
      <c r="T32" s="14"/>
      <c r="U32" s="14"/>
      <c r="V32" s="14"/>
    </row>
    <row r="33" spans="2:22" x14ac:dyDescent="0.25">
      <c r="B33" s="117" t="s">
        <v>63</v>
      </c>
      <c r="C33" s="42"/>
      <c r="D33" s="44" t="s">
        <v>64</v>
      </c>
      <c r="E33"/>
      <c r="F33"/>
      <c r="H33" s="57"/>
      <c r="I33" s="57"/>
      <c r="J33" s="57"/>
      <c r="Q33" s="14"/>
      <c r="R33" s="14"/>
      <c r="S33" s="14"/>
      <c r="T33" s="14"/>
      <c r="U33" s="14"/>
      <c r="V33" s="14"/>
    </row>
    <row r="34" spans="2:22" x14ac:dyDescent="0.25">
      <c r="B34" s="117" t="s">
        <v>25</v>
      </c>
      <c r="C34"/>
      <c r="D34" s="46"/>
      <c r="E34"/>
      <c r="F34"/>
      <c r="I34" s="57"/>
      <c r="Q34" s="14"/>
      <c r="R34" s="14"/>
      <c r="S34" s="14"/>
      <c r="T34" s="14"/>
      <c r="U34" s="14"/>
      <c r="V34" s="14"/>
    </row>
  </sheetData>
  <mergeCells count="6">
    <mergeCell ref="B32:C32"/>
    <mergeCell ref="B31:C31"/>
    <mergeCell ref="K6:K7"/>
    <mergeCell ref="L6:L7"/>
    <mergeCell ref="C1:D1"/>
    <mergeCell ref="A4:B4"/>
  </mergeCells>
  <pageMargins left="0.7" right="0.7" top="0.75" bottom="0.75" header="0.3" footer="0.3"/>
  <pageSetup paperSize="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26"/>
  <sheetViews>
    <sheetView view="pageBreakPreview" zoomScaleNormal="100" zoomScaleSheetLayoutView="100" workbookViewId="0">
      <selection activeCell="F19" sqref="F19"/>
    </sheetView>
  </sheetViews>
  <sheetFormatPr defaultRowHeight="15" x14ac:dyDescent="0.25"/>
  <cols>
    <col min="1" max="1" width="31" customWidth="1"/>
    <col min="2" max="2" width="5.42578125" bestFit="1" customWidth="1"/>
    <col min="3" max="5" width="16.85546875" style="15" customWidth="1"/>
    <col min="6" max="6" width="13.140625" bestFit="1" customWidth="1"/>
    <col min="7" max="7" width="9.140625" style="14" customWidth="1"/>
    <col min="8" max="8" width="16.28515625" style="14" customWidth="1"/>
    <col min="9" max="9" width="10.5703125" style="14" bestFit="1" customWidth="1"/>
    <col min="10" max="10" width="14.28515625" style="14" bestFit="1" customWidth="1"/>
    <col min="11" max="12" width="22.7109375" style="14" customWidth="1"/>
    <col min="13" max="15" width="9.140625" style="14" customWidth="1"/>
    <col min="16" max="16" width="9.140625" style="14"/>
  </cols>
  <sheetData>
    <row r="1" spans="1:28" x14ac:dyDescent="0.25">
      <c r="A1" s="41" t="s">
        <v>106</v>
      </c>
      <c r="E1" s="127" t="s">
        <v>107</v>
      </c>
    </row>
    <row r="2" spans="1:28" x14ac:dyDescent="0.25">
      <c r="A2" s="203" t="s">
        <v>119</v>
      </c>
      <c r="B2" s="203"/>
      <c r="C2" s="203"/>
    </row>
    <row r="3" spans="1:28" x14ac:dyDescent="0.25">
      <c r="A3" s="93"/>
      <c r="C3" s="112"/>
      <c r="D3" s="112"/>
      <c r="E3" s="112"/>
    </row>
    <row r="4" spans="1:28" ht="15.75" x14ac:dyDescent="0.25">
      <c r="A4" s="1" t="s">
        <v>49</v>
      </c>
    </row>
    <row r="5" spans="1:28" x14ac:dyDescent="0.25">
      <c r="A5" s="2" t="str">
        <f>'2'!A4:B4</f>
        <v>За 9 месяцев, закончившихся 30 сентября 2021 года</v>
      </c>
    </row>
    <row r="7" spans="1:28" ht="32.25" customHeight="1" thickBot="1" x14ac:dyDescent="0.3">
      <c r="A7" s="103" t="s">
        <v>65</v>
      </c>
      <c r="B7" s="99"/>
      <c r="C7" s="118" t="s">
        <v>15</v>
      </c>
      <c r="D7" s="118" t="s">
        <v>89</v>
      </c>
      <c r="E7" s="118" t="s">
        <v>34</v>
      </c>
      <c r="H7" s="154"/>
      <c r="I7" s="70"/>
      <c r="J7" s="100"/>
      <c r="K7" s="100"/>
      <c r="L7" s="100"/>
      <c r="M7" s="95"/>
      <c r="N7" s="95"/>
      <c r="O7" s="95"/>
      <c r="P7" s="95"/>
      <c r="Q7" s="95"/>
      <c r="R7" s="95"/>
      <c r="S7" s="95"/>
      <c r="T7" s="95"/>
      <c r="U7" s="95"/>
      <c r="V7" s="95"/>
      <c r="W7" s="95"/>
      <c r="X7" s="95"/>
      <c r="Y7" s="95"/>
      <c r="Z7" s="95"/>
      <c r="AA7" s="95"/>
      <c r="AB7" s="95"/>
    </row>
    <row r="8" spans="1:28" x14ac:dyDescent="0.25">
      <c r="A8" s="87" t="s">
        <v>56</v>
      </c>
      <c r="B8" s="5"/>
      <c r="C8" s="64"/>
      <c r="D8" s="64"/>
      <c r="E8" s="64"/>
      <c r="G8" s="204"/>
      <c r="H8" s="62"/>
      <c r="I8" s="59"/>
      <c r="J8" s="61"/>
      <c r="K8" s="61"/>
      <c r="L8" s="61"/>
      <c r="M8" s="95"/>
      <c r="N8" s="95"/>
      <c r="O8" s="95"/>
      <c r="P8" s="95"/>
      <c r="Q8" s="95"/>
      <c r="R8" s="95"/>
      <c r="S8" s="95"/>
      <c r="T8" s="95"/>
      <c r="U8" s="95"/>
      <c r="V8" s="95"/>
      <c r="W8" s="95"/>
      <c r="X8" s="95"/>
      <c r="Y8" s="95"/>
      <c r="Z8" s="95"/>
      <c r="AA8" s="95"/>
      <c r="AB8" s="95"/>
    </row>
    <row r="9" spans="1:28" ht="15.75" thickBot="1" x14ac:dyDescent="0.3">
      <c r="A9" s="11" t="s">
        <v>90</v>
      </c>
      <c r="B9" s="83"/>
      <c r="C9" s="119">
        <v>80000</v>
      </c>
      <c r="D9" s="32">
        <v>23818600</v>
      </c>
      <c r="E9" s="32">
        <v>23898600</v>
      </c>
      <c r="G9" s="204"/>
      <c r="H9" s="62"/>
      <c r="I9" s="70"/>
      <c r="J9" s="150"/>
      <c r="K9" s="62"/>
      <c r="L9" s="62"/>
      <c r="M9" s="95"/>
      <c r="N9" s="95"/>
      <c r="O9" s="95"/>
      <c r="P9" s="95"/>
      <c r="Q9" s="95"/>
      <c r="R9" s="95"/>
      <c r="S9" s="95"/>
      <c r="T9" s="95"/>
      <c r="U9" s="95"/>
      <c r="V9" s="95"/>
      <c r="W9" s="95"/>
      <c r="X9" s="95"/>
      <c r="Y9" s="95"/>
      <c r="Z9" s="95"/>
      <c r="AA9" s="95"/>
      <c r="AB9" s="95"/>
    </row>
    <row r="10" spans="1:28" ht="15" customHeight="1" x14ac:dyDescent="0.25">
      <c r="A10" s="87" t="s">
        <v>56</v>
      </c>
      <c r="B10" s="5"/>
      <c r="C10" s="120"/>
      <c r="D10" s="30"/>
      <c r="E10" s="30"/>
      <c r="G10" s="58"/>
      <c r="H10" s="62"/>
      <c r="I10" s="59"/>
      <c r="J10" s="150"/>
      <c r="K10" s="61"/>
      <c r="L10" s="61"/>
      <c r="M10" s="95"/>
      <c r="N10" s="95"/>
      <c r="O10" s="95"/>
      <c r="P10" s="95"/>
      <c r="Q10" s="95"/>
      <c r="R10" s="95"/>
      <c r="S10" s="95"/>
      <c r="T10" s="95"/>
      <c r="U10" s="95"/>
      <c r="V10" s="95"/>
      <c r="W10" s="95"/>
      <c r="X10" s="95"/>
      <c r="Y10" s="95"/>
      <c r="Z10" s="95"/>
      <c r="AA10" s="95"/>
      <c r="AB10" s="95"/>
    </row>
    <row r="11" spans="1:28" x14ac:dyDescent="0.25">
      <c r="A11" s="143" t="s">
        <v>91</v>
      </c>
      <c r="B11" s="144"/>
      <c r="C11" s="145">
        <v>0</v>
      </c>
      <c r="D11" s="194">
        <v>-7776233</v>
      </c>
      <c r="E11" s="140">
        <f>SUM(D11)</f>
        <v>-7776233</v>
      </c>
      <c r="G11" s="58"/>
      <c r="H11" s="61"/>
      <c r="I11" s="59"/>
      <c r="J11" s="151"/>
      <c r="K11" s="62"/>
      <c r="L11" s="62"/>
      <c r="M11" s="95"/>
      <c r="N11" s="95"/>
      <c r="O11" s="95"/>
      <c r="P11" s="95"/>
      <c r="Q11" s="95"/>
      <c r="R11" s="95"/>
      <c r="S11" s="95"/>
      <c r="T11" s="95"/>
      <c r="U11" s="95"/>
      <c r="V11" s="95"/>
      <c r="W11" s="95"/>
      <c r="X11" s="95"/>
      <c r="Y11" s="95"/>
      <c r="Z11" s="95"/>
      <c r="AA11" s="95"/>
      <c r="AB11" s="95"/>
    </row>
    <row r="12" spans="1:28" x14ac:dyDescent="0.25">
      <c r="A12" s="143" t="s">
        <v>92</v>
      </c>
      <c r="B12" s="144"/>
      <c r="C12" s="145">
        <v>0</v>
      </c>
      <c r="D12" s="140">
        <f>SUM(D11)</f>
        <v>-7776233</v>
      </c>
      <c r="E12" s="140">
        <f>SUM(E11)</f>
        <v>-7776233</v>
      </c>
      <c r="F12" s="38">
        <f>E12-'2'!D24</f>
        <v>0</v>
      </c>
      <c r="G12" s="60"/>
      <c r="H12" s="61"/>
      <c r="I12" s="59"/>
      <c r="J12" s="151"/>
      <c r="K12" s="62"/>
      <c r="L12" s="62"/>
      <c r="M12" s="95"/>
      <c r="N12" s="95"/>
      <c r="O12" s="95"/>
      <c r="P12" s="95"/>
      <c r="Q12" s="95"/>
      <c r="R12" s="95"/>
      <c r="S12" s="95"/>
      <c r="T12" s="95"/>
      <c r="U12" s="95"/>
      <c r="V12" s="95"/>
      <c r="W12" s="95"/>
      <c r="X12" s="95"/>
      <c r="Y12" s="95"/>
      <c r="Z12" s="95"/>
      <c r="AA12" s="95"/>
      <c r="AB12" s="95"/>
    </row>
    <row r="13" spans="1:28" ht="15.75" thickBot="1" x14ac:dyDescent="0.3">
      <c r="A13" s="11" t="s">
        <v>126</v>
      </c>
      <c r="B13" s="8"/>
      <c r="C13" s="32">
        <f>C9+C12</f>
        <v>80000</v>
      </c>
      <c r="D13" s="32">
        <f>D9+D12</f>
        <v>16042367</v>
      </c>
      <c r="E13" s="32">
        <f>E9+E12</f>
        <v>16122367</v>
      </c>
      <c r="G13" s="60"/>
      <c r="H13" s="62"/>
      <c r="I13" s="59"/>
      <c r="J13" s="150"/>
      <c r="K13" s="62"/>
      <c r="L13" s="62"/>
      <c r="M13" s="95"/>
      <c r="N13" s="95"/>
      <c r="O13" s="95"/>
      <c r="P13" s="95"/>
      <c r="Q13" s="95"/>
      <c r="R13" s="95"/>
      <c r="S13" s="95"/>
      <c r="T13" s="95"/>
      <c r="U13" s="95"/>
      <c r="V13" s="95"/>
      <c r="W13" s="95"/>
      <c r="X13" s="95"/>
      <c r="Y13" s="95"/>
      <c r="Z13" s="95"/>
      <c r="AA13" s="95"/>
      <c r="AB13" s="95"/>
    </row>
    <row r="14" spans="1:28" x14ac:dyDescent="0.25">
      <c r="A14" s="51"/>
      <c r="B14" s="36"/>
      <c r="C14" s="134"/>
      <c r="D14" s="134"/>
      <c r="E14" s="134"/>
      <c r="G14" s="60"/>
      <c r="H14" s="62"/>
      <c r="I14" s="59"/>
      <c r="J14" s="150"/>
      <c r="K14" s="150"/>
      <c r="L14" s="63"/>
      <c r="M14" s="95"/>
      <c r="N14" s="95"/>
      <c r="O14" s="95"/>
      <c r="P14" s="95"/>
      <c r="Q14" s="95"/>
      <c r="R14" s="95"/>
      <c r="S14" s="95"/>
      <c r="T14" s="95"/>
      <c r="U14" s="95"/>
      <c r="V14" s="95"/>
      <c r="W14" s="95"/>
      <c r="X14" s="95"/>
      <c r="Y14" s="95"/>
      <c r="Z14" s="95"/>
      <c r="AA14" s="95"/>
      <c r="AB14" s="95"/>
    </row>
    <row r="15" spans="1:28" ht="12" customHeight="1" thickBot="1" x14ac:dyDescent="0.3">
      <c r="A15" s="11" t="s">
        <v>93</v>
      </c>
      <c r="B15" s="130"/>
      <c r="C15" s="119">
        <v>80000</v>
      </c>
      <c r="D15" s="157">
        <v>21243767</v>
      </c>
      <c r="E15" s="135">
        <f>C15+D15</f>
        <v>21323767</v>
      </c>
      <c r="F15" s="38">
        <f>E15-'1'!D38</f>
        <v>0</v>
      </c>
      <c r="G15" s="58"/>
      <c r="H15" s="62"/>
      <c r="I15" s="70"/>
      <c r="J15" s="150"/>
      <c r="K15" s="62"/>
      <c r="L15" s="100"/>
      <c r="M15" s="95"/>
      <c r="N15" s="95"/>
      <c r="O15" s="95"/>
      <c r="P15" s="95"/>
      <c r="Q15" s="95"/>
      <c r="R15" s="95"/>
      <c r="S15" s="95"/>
      <c r="T15" s="95"/>
      <c r="U15" s="95"/>
      <c r="V15" s="95"/>
      <c r="W15" s="95"/>
      <c r="X15" s="95"/>
      <c r="Y15" s="95"/>
      <c r="Z15" s="95"/>
      <c r="AA15" s="95"/>
      <c r="AB15" s="95"/>
    </row>
    <row r="16" spans="1:28" x14ac:dyDescent="0.25">
      <c r="A16" s="87" t="s">
        <v>56</v>
      </c>
      <c r="B16" s="5"/>
      <c r="C16" s="120"/>
      <c r="D16" s="25"/>
      <c r="E16" s="121"/>
      <c r="G16" s="58"/>
      <c r="H16" s="62"/>
      <c r="I16" s="59"/>
      <c r="J16" s="150"/>
      <c r="K16" s="61"/>
      <c r="L16" s="97"/>
      <c r="M16" s="95"/>
      <c r="N16" s="95"/>
      <c r="O16" s="95"/>
      <c r="P16" s="95"/>
      <c r="Q16" s="95"/>
      <c r="R16" s="95"/>
      <c r="S16" s="95"/>
      <c r="T16" s="95"/>
      <c r="U16" s="95"/>
      <c r="V16" s="95"/>
      <c r="W16" s="95"/>
      <c r="X16" s="95"/>
      <c r="Y16" s="95"/>
      <c r="Z16" s="95"/>
      <c r="AA16" s="95"/>
      <c r="AB16" s="95"/>
    </row>
    <row r="17" spans="1:28" x14ac:dyDescent="0.25">
      <c r="A17" s="143" t="s">
        <v>91</v>
      </c>
      <c r="B17" s="144"/>
      <c r="C17" s="145">
        <v>0</v>
      </c>
      <c r="D17" s="195">
        <v>26097487</v>
      </c>
      <c r="E17" s="146">
        <f>D17</f>
        <v>26097487</v>
      </c>
      <c r="G17" s="58"/>
      <c r="H17" s="61"/>
      <c r="I17" s="59"/>
      <c r="J17" s="151"/>
      <c r="K17" s="61"/>
      <c r="L17" s="97"/>
      <c r="M17" s="95"/>
      <c r="N17" s="95"/>
      <c r="O17" s="95"/>
      <c r="P17" s="95"/>
      <c r="Q17" s="95"/>
      <c r="R17" s="95"/>
      <c r="S17" s="95"/>
      <c r="T17" s="95"/>
      <c r="U17" s="95"/>
      <c r="V17" s="95"/>
      <c r="W17" s="95"/>
      <c r="X17" s="95"/>
      <c r="Y17" s="95"/>
      <c r="Z17" s="95"/>
      <c r="AA17" s="95"/>
      <c r="AB17" s="95"/>
    </row>
    <row r="18" spans="1:28" x14ac:dyDescent="0.25">
      <c r="A18" s="143" t="s">
        <v>92</v>
      </c>
      <c r="B18" s="144"/>
      <c r="C18" s="145">
        <v>0</v>
      </c>
      <c r="D18" s="146">
        <f>D17</f>
        <v>26097487</v>
      </c>
      <c r="E18" s="146">
        <f>E17</f>
        <v>26097487</v>
      </c>
      <c r="F18" s="38">
        <f>E18-'2'!C24</f>
        <v>0</v>
      </c>
      <c r="G18" s="60"/>
      <c r="H18" s="61"/>
      <c r="I18" s="59"/>
      <c r="J18" s="151"/>
      <c r="K18" s="61"/>
      <c r="L18" s="97"/>
      <c r="M18" s="95"/>
      <c r="N18" s="95"/>
      <c r="O18" s="95"/>
      <c r="P18" s="95"/>
      <c r="Q18" s="95"/>
      <c r="R18" s="95"/>
      <c r="S18" s="95"/>
      <c r="T18" s="95"/>
      <c r="U18" s="95"/>
      <c r="V18" s="95"/>
      <c r="W18" s="95"/>
      <c r="X18" s="95"/>
      <c r="Y18" s="95"/>
      <c r="Z18" s="95"/>
      <c r="AA18" s="95"/>
      <c r="AB18" s="95"/>
    </row>
    <row r="19" spans="1:28" x14ac:dyDescent="0.25">
      <c r="A19" s="147" t="s">
        <v>127</v>
      </c>
      <c r="B19" s="136"/>
      <c r="C19" s="148">
        <f>C15+C18</f>
        <v>80000</v>
      </c>
      <c r="D19" s="148">
        <f>D15+D18</f>
        <v>47341254</v>
      </c>
      <c r="E19" s="148">
        <f>E15+E18</f>
        <v>47421254</v>
      </c>
      <c r="F19" s="38">
        <f>E19-'1'!C38</f>
        <v>0</v>
      </c>
      <c r="G19" s="60"/>
      <c r="H19" s="62"/>
      <c r="I19" s="70"/>
      <c r="J19" s="150"/>
      <c r="K19" s="62"/>
      <c r="L19" s="100"/>
      <c r="M19" s="95"/>
      <c r="N19" s="95"/>
      <c r="O19" s="95"/>
      <c r="P19" s="95"/>
      <c r="Q19" s="95"/>
      <c r="R19" s="95"/>
      <c r="S19" s="95"/>
      <c r="T19" s="95"/>
      <c r="U19" s="95"/>
      <c r="V19" s="95"/>
      <c r="W19" s="95"/>
      <c r="X19" s="95"/>
      <c r="Y19" s="95"/>
      <c r="Z19" s="95"/>
      <c r="AA19" s="95"/>
      <c r="AB19" s="95"/>
    </row>
    <row r="20" spans="1:28" x14ac:dyDescent="0.25">
      <c r="C20" s="42"/>
      <c r="D20" s="46"/>
      <c r="E20"/>
      <c r="G20" s="58"/>
      <c r="H20" s="95"/>
      <c r="I20" s="95"/>
      <c r="J20" s="95"/>
      <c r="K20" s="95"/>
      <c r="L20" s="95"/>
      <c r="M20" s="95"/>
      <c r="N20" s="95"/>
      <c r="O20" s="95"/>
      <c r="P20" s="95"/>
      <c r="Q20" s="95"/>
      <c r="R20" s="95"/>
      <c r="S20" s="95"/>
      <c r="T20" s="95"/>
      <c r="U20" s="95"/>
      <c r="V20" s="95"/>
      <c r="W20" s="95"/>
      <c r="X20" s="95"/>
      <c r="Y20" s="95"/>
      <c r="Z20" s="95"/>
      <c r="AA20" s="95"/>
      <c r="AB20" s="95"/>
    </row>
    <row r="21" spans="1:28" x14ac:dyDescent="0.25">
      <c r="C21" s="112"/>
      <c r="D21" s="46"/>
      <c r="E21"/>
      <c r="G21" s="62"/>
      <c r="H21" s="95"/>
      <c r="I21" s="95"/>
      <c r="J21" s="95"/>
      <c r="K21" s="95"/>
      <c r="L21" s="95"/>
      <c r="M21" s="95"/>
      <c r="N21" s="95"/>
      <c r="O21" s="95"/>
      <c r="P21" s="95"/>
      <c r="Q21" s="95"/>
      <c r="R21" s="95"/>
      <c r="S21" s="95"/>
      <c r="T21" s="95"/>
      <c r="U21" s="95"/>
      <c r="V21" s="95"/>
      <c r="W21" s="95"/>
      <c r="X21" s="95"/>
      <c r="Y21" s="95"/>
      <c r="Z21" s="95"/>
      <c r="AA21" s="95"/>
      <c r="AB21" s="95"/>
    </row>
    <row r="22" spans="1:28" x14ac:dyDescent="0.25">
      <c r="A22" s="14" t="s">
        <v>55</v>
      </c>
      <c r="B22" s="14"/>
      <c r="C22" s="14" t="s">
        <v>60</v>
      </c>
      <c r="D22" s="43"/>
      <c r="E22" s="116" t="s">
        <v>60</v>
      </c>
      <c r="H22" s="95"/>
      <c r="I22" s="95"/>
      <c r="J22" s="95"/>
      <c r="K22" s="95"/>
      <c r="L22" s="95"/>
      <c r="M22" s="95"/>
      <c r="N22" s="95"/>
      <c r="O22" s="95"/>
      <c r="P22" s="95"/>
      <c r="Q22" s="95"/>
      <c r="R22" s="95"/>
      <c r="S22" s="95"/>
      <c r="T22" s="95"/>
      <c r="U22" s="95"/>
      <c r="V22" s="95"/>
      <c r="W22" s="95"/>
      <c r="X22" s="95"/>
      <c r="Y22" s="95"/>
      <c r="Z22" s="95"/>
      <c r="AA22" s="95"/>
      <c r="AB22" s="95"/>
    </row>
    <row r="23" spans="1:28" x14ac:dyDescent="0.25">
      <c r="A23" s="44" t="s">
        <v>61</v>
      </c>
      <c r="B23" s="44"/>
      <c r="C23" s="44" t="s">
        <v>51</v>
      </c>
      <c r="D23" s="42"/>
      <c r="E23" s="44" t="s">
        <v>52</v>
      </c>
      <c r="H23" s="95"/>
      <c r="I23" s="95"/>
      <c r="J23" s="95"/>
      <c r="K23" s="95"/>
      <c r="L23" s="95"/>
      <c r="M23" s="95"/>
      <c r="N23" s="95"/>
      <c r="O23" s="95"/>
      <c r="P23" s="95"/>
      <c r="Q23" s="95"/>
      <c r="R23" s="95"/>
      <c r="S23" s="95"/>
      <c r="T23" s="95"/>
      <c r="U23" s="95"/>
      <c r="V23" s="95"/>
      <c r="W23" s="95"/>
      <c r="X23" s="95"/>
      <c r="Y23" s="95"/>
      <c r="Z23" s="95"/>
      <c r="AA23" s="95"/>
      <c r="AB23" s="95"/>
    </row>
    <row r="24" spans="1:28" x14ac:dyDescent="0.25">
      <c r="A24" s="44" t="s">
        <v>54</v>
      </c>
      <c r="B24" s="44"/>
      <c r="C24" s="44" t="s">
        <v>24</v>
      </c>
      <c r="D24" s="42"/>
      <c r="E24" s="44" t="s">
        <v>62</v>
      </c>
      <c r="H24" s="95"/>
      <c r="I24" s="95"/>
      <c r="J24" s="95"/>
      <c r="K24" s="95"/>
      <c r="L24" s="95"/>
      <c r="M24" s="95"/>
      <c r="N24" s="95"/>
      <c r="O24" s="95"/>
      <c r="P24" s="95"/>
      <c r="Q24" s="95"/>
      <c r="R24" s="95"/>
      <c r="S24" s="95"/>
      <c r="T24" s="95"/>
      <c r="U24" s="95"/>
      <c r="V24" s="95"/>
      <c r="W24" s="95"/>
      <c r="X24" s="95"/>
      <c r="Y24" s="95"/>
      <c r="Z24" s="95"/>
      <c r="AA24" s="95"/>
      <c r="AB24" s="95"/>
    </row>
    <row r="25" spans="1:28" x14ac:dyDescent="0.25">
      <c r="C25" s="45" t="s">
        <v>63</v>
      </c>
      <c r="D25" s="42"/>
      <c r="E25" s="44" t="s">
        <v>64</v>
      </c>
      <c r="H25" s="95"/>
      <c r="I25" s="95"/>
      <c r="J25" s="95"/>
      <c r="K25" s="95"/>
      <c r="L25" s="95"/>
      <c r="M25" s="95"/>
      <c r="N25" s="95"/>
      <c r="O25" s="95"/>
      <c r="P25" s="95"/>
      <c r="Q25" s="95"/>
      <c r="R25" s="95"/>
      <c r="S25" s="95"/>
      <c r="T25" s="95"/>
      <c r="U25" s="95"/>
      <c r="V25" s="95"/>
      <c r="W25" s="95"/>
      <c r="X25" s="95"/>
      <c r="Y25" s="95"/>
      <c r="Z25" s="95"/>
      <c r="AA25" s="95"/>
      <c r="AB25" s="95"/>
    </row>
    <row r="26" spans="1:28" x14ac:dyDescent="0.25">
      <c r="C26" s="45" t="s">
        <v>25</v>
      </c>
      <c r="D26"/>
      <c r="E26" s="46"/>
      <c r="H26" s="95"/>
      <c r="I26" s="95"/>
      <c r="J26" s="95"/>
      <c r="K26" s="95"/>
      <c r="L26" s="95"/>
      <c r="M26" s="95"/>
      <c r="N26" s="95"/>
      <c r="O26" s="95"/>
      <c r="P26" s="95"/>
      <c r="Q26" s="95"/>
      <c r="R26" s="95"/>
      <c r="S26" s="95"/>
      <c r="T26" s="95"/>
      <c r="U26" s="95"/>
      <c r="V26" s="95"/>
      <c r="W26" s="95"/>
      <c r="X26" s="95"/>
      <c r="Y26" s="95"/>
      <c r="Z26" s="95"/>
      <c r="AA26" s="95"/>
      <c r="AB26" s="95"/>
    </row>
  </sheetData>
  <mergeCells count="2">
    <mergeCell ref="G8:G9"/>
    <mergeCell ref="A2:C2"/>
  </mergeCells>
  <pageMargins left="0.7" right="0.7" top="0.75" bottom="0.75" header="0.3" footer="0.3"/>
  <pageSetup paperSize="9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59"/>
  <sheetViews>
    <sheetView view="pageBreakPreview" zoomScaleNormal="85" zoomScaleSheetLayoutView="100" workbookViewId="0">
      <selection activeCell="D39" sqref="D39"/>
    </sheetView>
  </sheetViews>
  <sheetFormatPr defaultColWidth="9.140625" defaultRowHeight="15" x14ac:dyDescent="0.25"/>
  <cols>
    <col min="1" max="1" width="40.7109375" style="19" customWidth="1"/>
    <col min="2" max="2" width="13.140625" style="19" customWidth="1"/>
    <col min="3" max="3" width="17.85546875" style="75" customWidth="1"/>
    <col min="4" max="4" width="17.7109375" style="75" customWidth="1"/>
    <col min="5" max="5" width="29.85546875" style="28" customWidth="1"/>
    <col min="6" max="6" width="32.85546875" style="149" customWidth="1"/>
    <col min="7" max="7" width="29.5703125" style="28" customWidth="1"/>
    <col min="8" max="8" width="15.140625" style="126" bestFit="1" customWidth="1"/>
    <col min="9" max="9" width="14.42578125" style="126" bestFit="1" customWidth="1"/>
    <col min="10" max="10" width="14.28515625" style="28" bestFit="1" customWidth="1"/>
    <col min="11" max="11" width="35.7109375" style="28" customWidth="1"/>
    <col min="12" max="12" width="9.28515625" style="28" bestFit="1" customWidth="1"/>
    <col min="13" max="14" width="14.28515625" style="28" bestFit="1" customWidth="1"/>
    <col min="15" max="15" width="14.5703125" style="28" bestFit="1" customWidth="1"/>
    <col min="16" max="16" width="11" style="28" bestFit="1" customWidth="1"/>
    <col min="17" max="32" width="9.140625" style="28"/>
    <col min="33" max="16384" width="9.140625" style="19"/>
  </cols>
  <sheetData>
    <row r="1" spans="1:14" x14ac:dyDescent="0.25">
      <c r="A1" s="41" t="s">
        <v>106</v>
      </c>
      <c r="D1" s="128" t="s">
        <v>107</v>
      </c>
    </row>
    <row r="2" spans="1:14" x14ac:dyDescent="0.25">
      <c r="A2" s="41"/>
    </row>
    <row r="3" spans="1:14" ht="15.75" x14ac:dyDescent="0.25">
      <c r="A3" s="18" t="s">
        <v>50</v>
      </c>
    </row>
    <row r="4" spans="1:14" x14ac:dyDescent="0.25">
      <c r="A4" s="2" t="str">
        <f>'2'!A4:B4</f>
        <v>За 9 месяцев, закончившихся 30 сентября 2021 года</v>
      </c>
    </row>
    <row r="5" spans="1:14" x14ac:dyDescent="0.25">
      <c r="F5" s="193"/>
      <c r="G5" s="192"/>
      <c r="H5" s="63"/>
      <c r="I5" s="63"/>
    </row>
    <row r="6" spans="1:14" ht="39" thickBot="1" x14ac:dyDescent="0.3">
      <c r="A6" s="158" t="s">
        <v>65</v>
      </c>
      <c r="B6" s="33" t="s">
        <v>26</v>
      </c>
      <c r="C6" s="186" t="s">
        <v>117</v>
      </c>
      <c r="D6" s="186" t="s">
        <v>120</v>
      </c>
      <c r="F6" s="193"/>
      <c r="G6" s="187"/>
      <c r="H6" s="84"/>
      <c r="I6" s="188"/>
      <c r="J6" s="188"/>
    </row>
    <row r="7" spans="1:14" ht="9" customHeight="1" x14ac:dyDescent="0.25">
      <c r="A7" s="21"/>
      <c r="B7" s="53"/>
      <c r="C7" s="19"/>
      <c r="D7" s="19"/>
      <c r="F7" s="61"/>
      <c r="G7" s="77"/>
      <c r="H7" s="84"/>
      <c r="I7" s="77"/>
      <c r="J7" s="77"/>
    </row>
    <row r="8" spans="1:14" x14ac:dyDescent="0.25">
      <c r="A8" s="34" t="s">
        <v>121</v>
      </c>
      <c r="B8" s="5"/>
      <c r="C8" s="64"/>
      <c r="D8" s="64"/>
      <c r="F8" s="62"/>
      <c r="G8" s="78"/>
      <c r="H8" s="115"/>
      <c r="I8" s="77"/>
      <c r="J8" s="77"/>
    </row>
    <row r="9" spans="1:14" x14ac:dyDescent="0.25">
      <c r="A9" s="64" t="s">
        <v>85</v>
      </c>
      <c r="B9" s="5"/>
      <c r="C9" s="30">
        <v>35811308</v>
      </c>
      <c r="D9" s="25">
        <v>-3263560</v>
      </c>
      <c r="E9" s="80"/>
      <c r="F9" s="61"/>
      <c r="G9" s="59"/>
      <c r="H9" s="61"/>
      <c r="I9" s="61"/>
      <c r="J9" s="77"/>
      <c r="K9" s="77"/>
      <c r="L9" s="62"/>
      <c r="M9" s="61"/>
      <c r="N9" s="61"/>
    </row>
    <row r="10" spans="1:14" x14ac:dyDescent="0.25">
      <c r="A10" s="64" t="s">
        <v>56</v>
      </c>
      <c r="B10" s="5"/>
      <c r="C10" s="30"/>
      <c r="D10" s="25"/>
      <c r="E10" s="80"/>
      <c r="F10" s="61"/>
      <c r="G10" s="59"/>
      <c r="H10" s="61"/>
      <c r="I10" s="61"/>
      <c r="J10" s="77"/>
      <c r="K10" s="77"/>
      <c r="L10" s="62"/>
      <c r="M10" s="61"/>
      <c r="N10" s="61"/>
    </row>
    <row r="11" spans="1:14" x14ac:dyDescent="0.25">
      <c r="A11" s="87" t="s">
        <v>35</v>
      </c>
      <c r="B11" s="5"/>
      <c r="C11" s="30"/>
      <c r="D11" s="25"/>
      <c r="E11" s="51"/>
      <c r="F11" s="62"/>
      <c r="G11" s="59"/>
      <c r="H11" s="61"/>
      <c r="I11" s="61"/>
      <c r="J11" s="77"/>
      <c r="K11" s="77"/>
      <c r="L11" s="62"/>
      <c r="M11" s="61"/>
      <c r="N11" s="61"/>
    </row>
    <row r="12" spans="1:14" ht="18" customHeight="1" x14ac:dyDescent="0.25">
      <c r="A12" s="64" t="s">
        <v>36</v>
      </c>
      <c r="B12" s="5" t="s">
        <v>94</v>
      </c>
      <c r="C12" s="30">
        <v>10352557</v>
      </c>
      <c r="D12" s="25">
        <v>10106568</v>
      </c>
      <c r="E12" s="80"/>
      <c r="F12" s="61"/>
      <c r="G12" s="59"/>
      <c r="H12" s="61"/>
      <c r="I12" s="61"/>
      <c r="J12" s="77"/>
      <c r="K12" s="77"/>
      <c r="L12" s="62"/>
      <c r="M12" s="61"/>
      <c r="N12" s="61"/>
    </row>
    <row r="13" spans="1:14" ht="18" customHeight="1" x14ac:dyDescent="0.25">
      <c r="A13" s="64" t="s">
        <v>32</v>
      </c>
      <c r="B13" s="5">
        <v>30</v>
      </c>
      <c r="C13" s="30">
        <v>5797962</v>
      </c>
      <c r="D13" s="25">
        <v>6254510</v>
      </c>
      <c r="E13" s="80"/>
      <c r="F13" s="61"/>
      <c r="G13" s="59"/>
      <c r="H13" s="61"/>
      <c r="I13" s="61"/>
      <c r="J13" s="77"/>
      <c r="K13" s="77"/>
      <c r="L13" s="62"/>
      <c r="M13" s="61"/>
      <c r="N13" s="61"/>
    </row>
    <row r="14" spans="1:14" ht="18" customHeight="1" x14ac:dyDescent="0.25">
      <c r="A14" s="64" t="s">
        <v>31</v>
      </c>
      <c r="B14" s="5">
        <v>29</v>
      </c>
      <c r="C14" s="30">
        <v>-558658</v>
      </c>
      <c r="D14" s="25">
        <v>-637747</v>
      </c>
      <c r="E14" s="80"/>
      <c r="F14" s="61"/>
      <c r="G14" s="59"/>
      <c r="H14" s="61"/>
      <c r="I14" s="61"/>
      <c r="J14" s="77"/>
      <c r="K14" s="77"/>
      <c r="L14" s="62"/>
      <c r="M14" s="61"/>
      <c r="N14" s="61"/>
    </row>
    <row r="15" spans="1:14" ht="25.5" customHeight="1" x14ac:dyDescent="0.25">
      <c r="A15" s="64" t="s">
        <v>95</v>
      </c>
      <c r="B15" s="5"/>
      <c r="C15" s="30">
        <v>1620815</v>
      </c>
      <c r="D15" s="25">
        <v>15220577</v>
      </c>
      <c r="E15" s="80"/>
      <c r="F15" s="61"/>
      <c r="G15" s="59"/>
      <c r="H15" s="61"/>
      <c r="I15" s="61"/>
      <c r="J15" s="77"/>
      <c r="K15" s="77"/>
      <c r="L15" s="62"/>
      <c r="M15" s="61"/>
      <c r="N15" s="61"/>
    </row>
    <row r="16" spans="1:14" s="28" customFormat="1" ht="42" customHeight="1" x14ac:dyDescent="0.25">
      <c r="A16" s="80" t="s">
        <v>96</v>
      </c>
      <c r="B16" s="36"/>
      <c r="C16" s="77">
        <v>-1063</v>
      </c>
      <c r="D16" s="25">
        <v>-1112</v>
      </c>
      <c r="E16" s="80"/>
      <c r="F16" s="61"/>
      <c r="G16" s="59"/>
      <c r="H16" s="61"/>
      <c r="I16" s="61"/>
      <c r="J16" s="77"/>
      <c r="K16" s="77"/>
      <c r="L16" s="62"/>
      <c r="M16" s="61"/>
      <c r="N16" s="61"/>
    </row>
    <row r="17" spans="1:16" ht="25.5" customHeight="1" x14ac:dyDescent="0.25">
      <c r="A17" s="87" t="s">
        <v>56</v>
      </c>
      <c r="B17" s="5"/>
      <c r="C17" s="30"/>
      <c r="D17" s="30"/>
      <c r="E17" s="51"/>
      <c r="F17" s="62"/>
      <c r="G17" s="206"/>
      <c r="H17" s="207"/>
      <c r="I17" s="207"/>
      <c r="J17" s="77"/>
      <c r="K17" s="77"/>
      <c r="L17" s="62"/>
      <c r="M17" s="61"/>
      <c r="N17" s="61"/>
    </row>
    <row r="18" spans="1:16" ht="25.5" customHeight="1" x14ac:dyDescent="0.25">
      <c r="A18" s="87" t="s">
        <v>37</v>
      </c>
      <c r="B18" s="5"/>
      <c r="C18" s="19"/>
      <c r="D18" s="19"/>
      <c r="E18" s="51"/>
      <c r="F18" s="62"/>
      <c r="G18" s="206"/>
      <c r="H18" s="207"/>
      <c r="I18" s="207"/>
      <c r="J18" s="77"/>
      <c r="K18" s="77"/>
      <c r="L18" s="62"/>
      <c r="M18" s="62"/>
      <c r="N18" s="62"/>
    </row>
    <row r="19" spans="1:16" ht="42" customHeight="1" x14ac:dyDescent="0.25">
      <c r="A19" s="64" t="s">
        <v>97</v>
      </c>
      <c r="B19" s="5"/>
      <c r="C19" s="30">
        <v>-11125997</v>
      </c>
      <c r="D19" s="30">
        <v>7617605</v>
      </c>
      <c r="E19" s="80"/>
      <c r="F19" s="61"/>
      <c r="G19" s="59"/>
      <c r="H19" s="61"/>
      <c r="I19" s="61"/>
      <c r="J19" s="77"/>
      <c r="K19" s="77"/>
      <c r="L19" s="62"/>
      <c r="M19" s="61"/>
      <c r="N19" s="61"/>
    </row>
    <row r="20" spans="1:16" ht="25.5" customHeight="1" x14ac:dyDescent="0.25">
      <c r="A20" s="64" t="s">
        <v>98</v>
      </c>
      <c r="B20" s="5"/>
      <c r="C20" s="30" t="s">
        <v>53</v>
      </c>
      <c r="D20" s="30" t="s">
        <v>53</v>
      </c>
      <c r="E20" s="80"/>
      <c r="F20" s="61"/>
      <c r="G20" s="59"/>
      <c r="H20" s="61"/>
      <c r="I20" s="61"/>
      <c r="J20" s="77"/>
      <c r="K20" s="77"/>
      <c r="L20" s="62"/>
      <c r="M20" s="61"/>
      <c r="N20" s="61"/>
      <c r="O20" s="29"/>
      <c r="P20" s="29"/>
    </row>
    <row r="21" spans="1:16" ht="25.5" customHeight="1" x14ac:dyDescent="0.25">
      <c r="A21" s="64" t="s">
        <v>38</v>
      </c>
      <c r="B21" s="5"/>
      <c r="C21" s="30">
        <v>1415930</v>
      </c>
      <c r="D21" s="30">
        <v>3251981</v>
      </c>
      <c r="E21" s="80"/>
      <c r="F21" s="61"/>
      <c r="G21" s="59"/>
      <c r="H21" s="61"/>
      <c r="I21" s="61"/>
      <c r="J21" s="77"/>
      <c r="K21" s="77"/>
      <c r="L21" s="62"/>
      <c r="M21" s="61"/>
      <c r="N21" s="61"/>
      <c r="O21" s="29"/>
    </row>
    <row r="22" spans="1:16" ht="25.5" customHeight="1" x14ac:dyDescent="0.25">
      <c r="A22" s="64" t="s">
        <v>99</v>
      </c>
      <c r="B22" s="5"/>
      <c r="C22" s="30">
        <v>95693</v>
      </c>
      <c r="D22" s="30">
        <v>468081</v>
      </c>
      <c r="E22" s="80"/>
      <c r="F22" s="61"/>
      <c r="G22" s="59"/>
      <c r="H22" s="61"/>
      <c r="I22" s="61"/>
      <c r="J22" s="77"/>
      <c r="K22" s="77"/>
      <c r="L22" s="62"/>
      <c r="M22" s="61"/>
      <c r="N22" s="61"/>
      <c r="O22" s="29"/>
    </row>
    <row r="23" spans="1:16" ht="25.5" customHeight="1" x14ac:dyDescent="0.25">
      <c r="A23" s="64" t="s">
        <v>39</v>
      </c>
      <c r="B23" s="5"/>
      <c r="C23" s="30">
        <v>7452</v>
      </c>
      <c r="D23" s="30">
        <v>32900</v>
      </c>
      <c r="E23" s="80"/>
      <c r="F23" s="61"/>
      <c r="G23" s="59"/>
      <c r="H23" s="61"/>
      <c r="I23" s="61"/>
      <c r="J23" s="77"/>
      <c r="K23" s="77"/>
      <c r="L23" s="62"/>
      <c r="M23" s="61"/>
      <c r="N23" s="61"/>
      <c r="O23" s="29"/>
    </row>
    <row r="24" spans="1:16" ht="25.5" customHeight="1" x14ac:dyDescent="0.25">
      <c r="A24" s="64" t="s">
        <v>40</v>
      </c>
      <c r="B24" s="5"/>
      <c r="C24" s="30">
        <v>878797</v>
      </c>
      <c r="D24" s="30">
        <v>-412966</v>
      </c>
      <c r="E24" s="80"/>
      <c r="F24" s="61"/>
      <c r="G24" s="59"/>
      <c r="H24" s="61"/>
      <c r="I24" s="61"/>
      <c r="J24" s="77"/>
      <c r="K24" s="77"/>
      <c r="L24" s="62"/>
      <c r="M24" s="61"/>
      <c r="N24" s="61"/>
      <c r="O24" s="29"/>
    </row>
    <row r="25" spans="1:16" ht="25.5" customHeight="1" x14ac:dyDescent="0.25">
      <c r="A25" s="64" t="s">
        <v>57</v>
      </c>
      <c r="B25" s="5"/>
      <c r="C25" s="30">
        <v>-1402913</v>
      </c>
      <c r="D25" s="30">
        <v>-2477195</v>
      </c>
      <c r="E25" s="80"/>
      <c r="F25" s="61"/>
      <c r="G25" s="59"/>
      <c r="H25" s="61"/>
      <c r="I25" s="61"/>
      <c r="J25" s="77"/>
      <c r="K25" s="77"/>
      <c r="L25" s="62"/>
      <c r="M25" s="61"/>
      <c r="N25" s="61"/>
      <c r="O25" s="29"/>
    </row>
    <row r="26" spans="1:16" ht="25.5" customHeight="1" x14ac:dyDescent="0.25">
      <c r="A26" s="64" t="s">
        <v>41</v>
      </c>
      <c r="B26" s="5"/>
      <c r="C26" s="30">
        <v>-360425</v>
      </c>
      <c r="D26" s="30">
        <v>-242101</v>
      </c>
      <c r="E26" s="80"/>
      <c r="F26" s="61"/>
      <c r="G26" s="59"/>
      <c r="H26" s="61"/>
      <c r="I26" s="61"/>
      <c r="J26" s="77"/>
      <c r="K26" s="77"/>
      <c r="L26" s="62"/>
      <c r="M26" s="61"/>
      <c r="N26" s="61"/>
      <c r="O26" s="29"/>
    </row>
    <row r="27" spans="1:16" ht="25.5" customHeight="1" thickBot="1" x14ac:dyDescent="0.3">
      <c r="A27" s="65" t="s">
        <v>42</v>
      </c>
      <c r="B27" s="8"/>
      <c r="C27" s="55">
        <v>5249085</v>
      </c>
      <c r="D27" s="55">
        <v>-1785195</v>
      </c>
      <c r="E27" s="80"/>
      <c r="F27" s="61"/>
      <c r="G27" s="59"/>
      <c r="H27" s="61"/>
      <c r="I27" s="61"/>
      <c r="J27" s="77"/>
      <c r="K27" s="77"/>
      <c r="L27" s="62"/>
      <c r="M27" s="61"/>
      <c r="N27" s="61"/>
      <c r="O27" s="29"/>
    </row>
    <row r="28" spans="1:16" ht="25.5" customHeight="1" x14ac:dyDescent="0.25">
      <c r="A28" s="87"/>
      <c r="B28" s="82"/>
      <c r="C28" s="34">
        <f>SUM(C9:C27)</f>
        <v>47780543</v>
      </c>
      <c r="D28" s="34">
        <f>SUM(D9:D27)</f>
        <v>34132346</v>
      </c>
      <c r="E28" s="51"/>
      <c r="F28" s="62"/>
      <c r="G28" s="70"/>
      <c r="H28" s="62"/>
      <c r="I28" s="62"/>
      <c r="J28" s="77"/>
      <c r="K28" s="77"/>
      <c r="L28" s="62"/>
      <c r="M28" s="61"/>
      <c r="N28" s="61"/>
      <c r="O28" s="29"/>
    </row>
    <row r="29" spans="1:16" ht="25.5" customHeight="1" thickBot="1" x14ac:dyDescent="0.3">
      <c r="A29" s="64" t="s">
        <v>43</v>
      </c>
      <c r="B29" s="5"/>
      <c r="C29" s="30">
        <v>-7576424</v>
      </c>
      <c r="D29" s="30">
        <v>-4209611</v>
      </c>
      <c r="E29" s="29"/>
      <c r="F29" s="61"/>
      <c r="G29" s="59"/>
      <c r="H29" s="61"/>
      <c r="I29" s="61"/>
      <c r="J29" s="77"/>
      <c r="K29" s="77"/>
      <c r="L29" s="62"/>
      <c r="M29" s="62"/>
      <c r="N29" s="62"/>
      <c r="O29" s="29"/>
    </row>
    <row r="30" spans="1:16" ht="25.5" customHeight="1" thickBot="1" x14ac:dyDescent="0.3">
      <c r="A30" s="124" t="s">
        <v>122</v>
      </c>
      <c r="B30" s="122"/>
      <c r="C30" s="124">
        <f>SUM(C28:C29)</f>
        <v>40204119</v>
      </c>
      <c r="D30" s="124">
        <f>SUM(D28:D29)</f>
        <v>29922735</v>
      </c>
      <c r="E30" s="29"/>
      <c r="F30" s="62"/>
      <c r="G30" s="70"/>
      <c r="H30" s="62"/>
      <c r="I30" s="62"/>
      <c r="J30" s="77"/>
      <c r="K30" s="77"/>
      <c r="L30" s="62"/>
      <c r="M30" s="61"/>
      <c r="N30" s="61"/>
    </row>
    <row r="31" spans="1:16" ht="18.75" customHeight="1" x14ac:dyDescent="0.25">
      <c r="A31" s="64" t="s">
        <v>56</v>
      </c>
      <c r="B31" s="5"/>
      <c r="C31" s="30"/>
      <c r="D31" s="30"/>
      <c r="E31" s="29"/>
      <c r="J31" s="77"/>
      <c r="K31" s="77"/>
      <c r="L31" s="62"/>
      <c r="M31" s="61"/>
      <c r="N31" s="61"/>
    </row>
    <row r="32" spans="1:16" ht="25.5" customHeight="1" x14ac:dyDescent="0.25">
      <c r="A32" s="34" t="s">
        <v>123</v>
      </c>
      <c r="B32" s="82"/>
      <c r="C32" s="30"/>
      <c r="D32" s="30"/>
      <c r="E32" s="29"/>
      <c r="F32" s="62"/>
      <c r="G32" s="70"/>
      <c r="H32" s="61"/>
      <c r="I32" s="61"/>
      <c r="J32" s="77"/>
      <c r="K32" s="77"/>
      <c r="L32" s="70"/>
      <c r="M32" s="61"/>
      <c r="N32" s="61"/>
    </row>
    <row r="33" spans="1:14" ht="25.5" customHeight="1" x14ac:dyDescent="0.25">
      <c r="A33" s="64" t="s">
        <v>114</v>
      </c>
      <c r="B33" s="82"/>
      <c r="C33" s="30">
        <v>-4200</v>
      </c>
      <c r="D33" s="30" t="s">
        <v>53</v>
      </c>
      <c r="E33" s="29"/>
      <c r="F33" s="61"/>
      <c r="G33" s="59"/>
      <c r="H33" s="61"/>
      <c r="I33" s="61"/>
      <c r="J33" s="77"/>
      <c r="K33" s="77"/>
      <c r="L33" s="70"/>
      <c r="M33" s="61"/>
      <c r="N33" s="61"/>
    </row>
    <row r="34" spans="1:14" ht="25.5" customHeight="1" x14ac:dyDescent="0.25">
      <c r="A34" s="64" t="s">
        <v>44</v>
      </c>
      <c r="B34" s="5"/>
      <c r="C34" s="30">
        <v>-52480</v>
      </c>
      <c r="D34" s="30">
        <v>-43465</v>
      </c>
      <c r="E34" s="29"/>
      <c r="F34" s="61"/>
      <c r="G34" s="59"/>
      <c r="H34" s="61"/>
      <c r="I34" s="61"/>
      <c r="J34" s="77"/>
      <c r="K34" s="77"/>
      <c r="L34" s="62"/>
      <c r="M34" s="61"/>
      <c r="N34" s="61"/>
    </row>
    <row r="35" spans="1:14" ht="25.5" customHeight="1" x14ac:dyDescent="0.25">
      <c r="A35" s="64" t="s">
        <v>45</v>
      </c>
      <c r="B35" s="5"/>
      <c r="C35" s="30">
        <v>-4050330</v>
      </c>
      <c r="D35" s="30">
        <v>-5963262</v>
      </c>
      <c r="E35" s="29"/>
      <c r="F35" s="61"/>
      <c r="G35" s="59"/>
      <c r="H35" s="61"/>
      <c r="I35" s="61"/>
      <c r="J35" s="77"/>
      <c r="K35" s="77"/>
      <c r="L35" s="62"/>
      <c r="M35" s="61"/>
      <c r="N35" s="61"/>
    </row>
    <row r="36" spans="1:14" ht="25.5" customHeight="1" x14ac:dyDescent="0.25">
      <c r="A36" s="64" t="s">
        <v>66</v>
      </c>
      <c r="B36" s="5"/>
      <c r="C36" s="30">
        <v>-1989</v>
      </c>
      <c r="D36" s="30">
        <v>-742</v>
      </c>
      <c r="E36" s="29"/>
      <c r="F36" s="61"/>
      <c r="G36" s="59"/>
      <c r="H36" s="61"/>
      <c r="I36" s="61"/>
      <c r="J36" s="77"/>
      <c r="K36" s="77"/>
      <c r="L36" s="62"/>
      <c r="M36" s="61"/>
      <c r="N36" s="61"/>
    </row>
    <row r="37" spans="1:14" ht="25.5" customHeight="1" x14ac:dyDescent="0.25">
      <c r="A37" s="64" t="s">
        <v>46</v>
      </c>
      <c r="B37" s="5"/>
      <c r="C37" s="30">
        <v>-102352</v>
      </c>
      <c r="D37" s="30">
        <v>-1074755</v>
      </c>
      <c r="E37" s="29"/>
      <c r="F37" s="61"/>
      <c r="G37" s="59"/>
      <c r="H37" s="61"/>
      <c r="I37" s="61"/>
      <c r="J37" s="77"/>
      <c r="K37" s="77"/>
      <c r="L37" s="62"/>
      <c r="M37" s="61"/>
      <c r="N37" s="61"/>
    </row>
    <row r="38" spans="1:14" ht="25.5" customHeight="1" thickBot="1" x14ac:dyDescent="0.3">
      <c r="A38" s="64" t="s">
        <v>47</v>
      </c>
      <c r="B38" s="5"/>
      <c r="C38" s="30">
        <v>-18189</v>
      </c>
      <c r="D38" s="30">
        <v>-29236</v>
      </c>
      <c r="E38" s="29"/>
      <c r="F38" s="61"/>
      <c r="G38" s="59"/>
      <c r="H38" s="61"/>
      <c r="I38" s="61"/>
      <c r="J38" s="77"/>
      <c r="K38" s="77"/>
      <c r="L38" s="62"/>
      <c r="M38" s="61"/>
      <c r="N38" s="61"/>
    </row>
    <row r="39" spans="1:14" ht="25.5" customHeight="1" thickBot="1" x14ac:dyDescent="0.3">
      <c r="A39" s="88" t="s">
        <v>100</v>
      </c>
      <c r="B39" s="122"/>
      <c r="C39" s="124">
        <f>SUM(C33:C38)</f>
        <v>-4229540</v>
      </c>
      <c r="D39" s="124">
        <f>SUM(D33:D38)</f>
        <v>-7111460</v>
      </c>
      <c r="E39" s="29"/>
      <c r="F39" s="62"/>
      <c r="G39" s="70"/>
      <c r="H39" s="62"/>
      <c r="I39" s="62"/>
      <c r="J39" s="77"/>
      <c r="K39" s="77"/>
      <c r="L39" s="62"/>
      <c r="M39" s="61"/>
      <c r="N39" s="61"/>
    </row>
    <row r="40" spans="1:14" ht="9.75" customHeight="1" x14ac:dyDescent="0.25">
      <c r="A40" s="123"/>
      <c r="B40"/>
      <c r="C40" s="112"/>
      <c r="D40" s="112"/>
      <c r="E40" s="29"/>
      <c r="F40" s="196"/>
      <c r="G40" s="197"/>
      <c r="H40" s="197"/>
      <c r="I40" s="197"/>
      <c r="J40" s="77"/>
      <c r="K40" s="77"/>
      <c r="L40" s="62"/>
      <c r="M40" s="61"/>
      <c r="N40" s="61"/>
    </row>
    <row r="41" spans="1:14" ht="25.5" customHeight="1" x14ac:dyDescent="0.25">
      <c r="A41" s="34" t="s">
        <v>124</v>
      </c>
      <c r="B41" s="5"/>
      <c r="C41" s="34"/>
      <c r="D41" s="34"/>
      <c r="E41" s="29"/>
      <c r="F41" s="62"/>
      <c r="G41" s="59"/>
      <c r="H41" s="62"/>
      <c r="I41" s="62"/>
      <c r="J41" s="77"/>
      <c r="K41" s="77"/>
      <c r="L41" s="62"/>
      <c r="M41" s="62"/>
      <c r="N41" s="62"/>
    </row>
    <row r="42" spans="1:14" ht="19.5" customHeight="1" x14ac:dyDescent="0.25">
      <c r="A42" s="80" t="s">
        <v>101</v>
      </c>
      <c r="B42" s="36">
        <v>16</v>
      </c>
      <c r="C42" s="77">
        <v>-19860772</v>
      </c>
      <c r="D42" s="77">
        <v>-14639954</v>
      </c>
      <c r="E42" s="29"/>
      <c r="F42" s="61"/>
      <c r="G42" s="61"/>
      <c r="H42" s="61"/>
      <c r="I42" s="61"/>
      <c r="J42" s="77"/>
      <c r="K42" s="77"/>
      <c r="L42" s="62"/>
      <c r="M42" s="62"/>
      <c r="N42" s="62"/>
    </row>
    <row r="43" spans="1:14" ht="19.5" customHeight="1" x14ac:dyDescent="0.25">
      <c r="A43" s="80" t="s">
        <v>48</v>
      </c>
      <c r="B43" s="36">
        <v>16</v>
      </c>
      <c r="C43" s="77">
        <v>-4579652</v>
      </c>
      <c r="D43" s="77">
        <v>-4629320</v>
      </c>
      <c r="E43" s="29"/>
      <c r="F43" s="61"/>
      <c r="G43" s="59"/>
      <c r="H43" s="61"/>
      <c r="I43" s="61"/>
      <c r="J43" s="77"/>
      <c r="K43" s="77"/>
      <c r="L43" s="62"/>
      <c r="M43" s="74"/>
      <c r="N43" s="74"/>
    </row>
    <row r="44" spans="1:14" ht="6" customHeight="1" x14ac:dyDescent="0.25">
      <c r="C44" s="19"/>
      <c r="D44" s="19"/>
      <c r="E44" s="29"/>
      <c r="J44" s="77"/>
      <c r="K44" s="77"/>
      <c r="L44" s="62"/>
      <c r="M44" s="63"/>
      <c r="N44" s="63"/>
    </row>
    <row r="45" spans="1:14" ht="25.5" customHeight="1" thickBot="1" x14ac:dyDescent="0.3">
      <c r="A45" s="189" t="s">
        <v>102</v>
      </c>
      <c r="B45" s="190"/>
      <c r="C45" s="191">
        <f>SUM(C42:C44)</f>
        <v>-24440424</v>
      </c>
      <c r="D45" s="191">
        <f>SUM(D42:D44)</f>
        <v>-19269274</v>
      </c>
      <c r="E45" s="29"/>
      <c r="F45" s="62"/>
      <c r="G45" s="70"/>
      <c r="H45" s="62"/>
      <c r="I45" s="62"/>
      <c r="J45" s="77"/>
      <c r="K45" s="77"/>
      <c r="L45" s="62"/>
      <c r="M45" s="63"/>
      <c r="N45" s="63"/>
    </row>
    <row r="46" spans="1:14" ht="25.5" customHeight="1" x14ac:dyDescent="0.25">
      <c r="A46" s="87" t="s">
        <v>103</v>
      </c>
      <c r="B46" s="82"/>
      <c r="C46" s="34">
        <f>C45+C39+C30</f>
        <v>11534155</v>
      </c>
      <c r="D46" s="34">
        <f>D45+D39+D30</f>
        <v>3542001</v>
      </c>
      <c r="E46" s="29"/>
      <c r="F46" s="62"/>
      <c r="G46" s="70"/>
      <c r="H46" s="62"/>
      <c r="I46" s="62"/>
      <c r="J46" s="77"/>
      <c r="K46" s="77"/>
      <c r="L46" s="62"/>
      <c r="M46" s="62"/>
      <c r="N46" s="61"/>
    </row>
    <row r="47" spans="1:14" ht="25.5" customHeight="1" thickBot="1" x14ac:dyDescent="0.3">
      <c r="A47" s="55" t="s">
        <v>125</v>
      </c>
      <c r="B47" s="8"/>
      <c r="C47" s="55">
        <v>4091</v>
      </c>
      <c r="D47" s="55">
        <v>84269</v>
      </c>
      <c r="F47" s="61"/>
      <c r="G47" s="59"/>
      <c r="H47" s="61"/>
      <c r="I47" s="61"/>
      <c r="J47" s="77"/>
      <c r="K47" s="77"/>
      <c r="L47" s="62"/>
      <c r="M47" s="61"/>
      <c r="N47" s="61"/>
    </row>
    <row r="48" spans="1:14" ht="25.5" customHeight="1" thickBot="1" x14ac:dyDescent="0.3">
      <c r="A48" s="65" t="s">
        <v>104</v>
      </c>
      <c r="B48" s="8">
        <v>14</v>
      </c>
      <c r="C48" s="55">
        <v>1885287</v>
      </c>
      <c r="D48" s="55">
        <v>2646416</v>
      </c>
      <c r="E48" s="156">
        <f>C48-'1'!D30</f>
        <v>0</v>
      </c>
      <c r="F48" s="61"/>
      <c r="G48" s="59"/>
      <c r="H48" s="61"/>
      <c r="I48" s="61"/>
      <c r="J48" s="77"/>
      <c r="K48" s="77"/>
      <c r="L48" s="62"/>
      <c r="M48" s="61"/>
      <c r="N48" s="61"/>
    </row>
    <row r="49" spans="1:14" ht="25.5" customHeight="1" thickBot="1" x14ac:dyDescent="0.3">
      <c r="A49" s="89" t="s">
        <v>105</v>
      </c>
      <c r="B49" s="102">
        <v>14</v>
      </c>
      <c r="C49" s="125">
        <f>SUM(C46:C48)</f>
        <v>13423533</v>
      </c>
      <c r="D49" s="125">
        <f>SUM(D46:D48)</f>
        <v>6272686</v>
      </c>
      <c r="E49" s="156">
        <f>C49-'1'!C30</f>
        <v>0</v>
      </c>
      <c r="F49" s="62"/>
      <c r="G49" s="70"/>
      <c r="H49" s="62"/>
      <c r="I49" s="62"/>
      <c r="J49" s="77"/>
      <c r="K49" s="77"/>
      <c r="L49" s="73"/>
      <c r="M49" s="62"/>
      <c r="N49" s="62"/>
    </row>
    <row r="50" spans="1:14" ht="15.75" thickTop="1" x14ac:dyDescent="0.25">
      <c r="D50" s="66"/>
      <c r="J50" s="77"/>
      <c r="K50" s="73"/>
      <c r="L50" s="59"/>
      <c r="M50" s="61"/>
      <c r="N50" s="61"/>
    </row>
    <row r="51" spans="1:14" x14ac:dyDescent="0.25">
      <c r="D51" s="66"/>
      <c r="J51" s="78"/>
      <c r="K51" s="61"/>
      <c r="L51" s="59"/>
      <c r="M51" s="61"/>
      <c r="N51" s="61"/>
    </row>
    <row r="52" spans="1:14" x14ac:dyDescent="0.25">
      <c r="A52" s="28" t="s">
        <v>55</v>
      </c>
      <c r="B52" s="28" t="s">
        <v>60</v>
      </c>
      <c r="C52" s="67"/>
      <c r="D52" s="67" t="s">
        <v>60</v>
      </c>
      <c r="K52" s="61"/>
      <c r="L52" s="59"/>
      <c r="M52" s="61"/>
      <c r="N52" s="61"/>
    </row>
    <row r="53" spans="1:14" x14ac:dyDescent="0.25">
      <c r="A53" s="47" t="s">
        <v>61</v>
      </c>
      <c r="B53" s="205" t="s">
        <v>51</v>
      </c>
      <c r="C53" s="205"/>
      <c r="D53" s="76" t="s">
        <v>52</v>
      </c>
      <c r="K53" s="62"/>
      <c r="L53" s="70"/>
      <c r="M53" s="62"/>
      <c r="N53" s="62"/>
    </row>
    <row r="54" spans="1:14" x14ac:dyDescent="0.25">
      <c r="A54" s="47" t="s">
        <v>54</v>
      </c>
      <c r="B54" s="205" t="s">
        <v>24</v>
      </c>
      <c r="C54" s="205"/>
      <c r="D54" s="76" t="s">
        <v>62</v>
      </c>
      <c r="H54" s="149"/>
      <c r="I54" s="149"/>
      <c r="K54" s="62"/>
      <c r="L54" s="59"/>
      <c r="M54" s="61"/>
      <c r="N54" s="61"/>
    </row>
    <row r="55" spans="1:14" x14ac:dyDescent="0.25">
      <c r="B55" s="48" t="s">
        <v>63</v>
      </c>
      <c r="D55" s="76" t="s">
        <v>64</v>
      </c>
      <c r="K55" s="61"/>
      <c r="L55" s="59"/>
      <c r="M55" s="61"/>
      <c r="N55" s="61"/>
    </row>
    <row r="56" spans="1:14" x14ac:dyDescent="0.25">
      <c r="B56" s="48" t="s">
        <v>25</v>
      </c>
      <c r="D56" s="66"/>
      <c r="K56" s="62"/>
      <c r="L56" s="70"/>
      <c r="M56" s="62"/>
      <c r="N56" s="62"/>
    </row>
    <row r="57" spans="1:14" x14ac:dyDescent="0.25">
      <c r="A57" s="22"/>
      <c r="H57" s="149"/>
      <c r="I57" s="149"/>
    </row>
    <row r="58" spans="1:14" x14ac:dyDescent="0.25">
      <c r="H58" s="149"/>
      <c r="I58" s="149"/>
    </row>
    <row r="59" spans="1:14" x14ac:dyDescent="0.25">
      <c r="H59" s="149"/>
      <c r="I59" s="149"/>
    </row>
  </sheetData>
  <mergeCells count="5">
    <mergeCell ref="B54:C54"/>
    <mergeCell ref="B53:C53"/>
    <mergeCell ref="G17:G18"/>
    <mergeCell ref="H17:H18"/>
    <mergeCell ref="I17:I18"/>
  </mergeCells>
  <pageMargins left="0.70866141732283472" right="0.70866141732283472" top="0.74803149606299213" bottom="0.74803149606299213" header="0.31496062992125984" footer="0.31496062992125984"/>
  <pageSetup paperSize="9" scale="97" fitToHeight="0" orientation="portrait" r:id="rId1"/>
  <rowBreaks count="1" manualBreakCount="1">
    <brk id="30" max="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7</vt:i4>
      </vt:variant>
    </vt:vector>
  </HeadingPairs>
  <TitlesOfParts>
    <vt:vector size="11" baseType="lpstr">
      <vt:lpstr>1</vt:lpstr>
      <vt:lpstr>2</vt:lpstr>
      <vt:lpstr>3</vt:lpstr>
      <vt:lpstr>4</vt:lpstr>
      <vt:lpstr>'1'!OLE_LINK1</vt:lpstr>
      <vt:lpstr>'4'!OLE_LINK6</vt:lpstr>
      <vt:lpstr>'4'!Заголовки_для_печати</vt:lpstr>
      <vt:lpstr>'1'!Область_печати</vt:lpstr>
      <vt:lpstr>'2'!Область_печати</vt:lpstr>
      <vt:lpstr>'3'!Область_печати</vt:lpstr>
      <vt:lpstr>'4'!Область_печати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Rauan Zhumakhanova</dc:creator>
  <cp:lastModifiedBy>Rashid Mussin</cp:lastModifiedBy>
  <cp:lastPrinted>2021-05-10T08:26:25Z</cp:lastPrinted>
  <dcterms:created xsi:type="dcterms:W3CDTF">2016-11-14T09:11:53Z</dcterms:created>
  <dcterms:modified xsi:type="dcterms:W3CDTF">2021-10-29T03:53:26Z</dcterms:modified>
</cp:coreProperties>
</file>