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.mussin\Documents\Отчеты\2018\2018_3Q\"/>
    </mc:Choice>
  </mc:AlternateContent>
  <bookViews>
    <workbookView xWindow="0" yWindow="0" windowWidth="28800" windowHeight="12045"/>
  </bookViews>
  <sheets>
    <sheet name="1" sheetId="1" r:id="rId1"/>
    <sheet name="2" sheetId="2" r:id="rId2"/>
    <sheet name="3" sheetId="3" r:id="rId3"/>
    <sheet name="4" sheetId="4" r:id="rId4"/>
  </sheets>
  <definedNames>
    <definedName name="OLE_LINK1" localSheetId="0">'1'!$A$19</definedName>
    <definedName name="_xlnm.Print_Titles" localSheetId="3">'4'!$4:$9</definedName>
    <definedName name="_xlnm.Print_Area" localSheetId="0">'1'!$A$1:$D$63</definedName>
    <definedName name="_xlnm.Print_Area" localSheetId="2">'3'!$A$1:$E$28</definedName>
    <definedName name="_xlnm.Print_Area" localSheetId="3">'4'!$A$1:$D$71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4" l="1"/>
  <c r="D21" i="3" l="1"/>
  <c r="E18" i="3" l="1"/>
  <c r="E11" i="3"/>
  <c r="E13" i="3"/>
  <c r="D31" i="1"/>
  <c r="C31" i="1"/>
  <c r="C38" i="1"/>
  <c r="C54" i="1"/>
  <c r="D45" i="1"/>
  <c r="C45" i="1"/>
  <c r="C58" i="4" l="1"/>
  <c r="C51" i="4"/>
  <c r="C22" i="4"/>
  <c r="C34" i="4" s="1"/>
  <c r="D58" i="4" l="1"/>
  <c r="D51" i="4" l="1"/>
  <c r="D38" i="1" l="1"/>
  <c r="C20" i="1"/>
  <c r="C55" i="1" l="1"/>
  <c r="C56" i="1" s="1"/>
  <c r="C32" i="1"/>
  <c r="C21" i="3"/>
  <c r="E14" i="3"/>
  <c r="E16" i="3" s="1"/>
  <c r="D14" i="3"/>
  <c r="D16" i="3" s="1"/>
  <c r="D22" i="4"/>
  <c r="D34" i="4" s="1"/>
  <c r="D39" i="4" s="1"/>
  <c r="D61" i="4" s="1"/>
  <c r="D12" i="2"/>
  <c r="C12" i="2"/>
  <c r="D54" i="1"/>
  <c r="D20" i="1"/>
  <c r="D20" i="2" l="1"/>
  <c r="C20" i="2"/>
  <c r="C23" i="2" s="1"/>
  <c r="D55" i="1"/>
  <c r="D56" i="1" s="1"/>
  <c r="D32" i="1"/>
  <c r="D23" i="2" l="1"/>
  <c r="C61" i="4" l="1"/>
  <c r="C64" i="4" s="1"/>
  <c r="D24" i="2"/>
  <c r="D27" i="2" s="1"/>
  <c r="C24" i="2"/>
  <c r="C27" i="2" l="1"/>
  <c r="D64" i="4"/>
  <c r="E19" i="3" l="1"/>
  <c r="E20" i="3" s="1"/>
  <c r="E21" i="3" s="1"/>
  <c r="D20" i="3"/>
</calcChain>
</file>

<file path=xl/sharedStrings.xml><?xml version="1.0" encoding="utf-8"?>
<sst xmlns="http://schemas.openxmlformats.org/spreadsheetml/2006/main" count="199" uniqueCount="140">
  <si>
    <t xml:space="preserve">КОНСОЛИДИРОВАННЫЙ ОТЧЕТ О ФИНАНСОВОМ ПОЛОЖЕНИИ </t>
  </si>
  <si>
    <t>в тысячах тенге</t>
  </si>
  <si>
    <t>АКТИВЫ</t>
  </si>
  <si>
    <t>Долгосрочные активы</t>
  </si>
  <si>
    <t>Нефтегазовые активы и права на недропользование</t>
  </si>
  <si>
    <t>Основные средства</t>
  </si>
  <si>
    <t>Незавершённое строительство</t>
  </si>
  <si>
    <t>Нематериальные активы</t>
  </si>
  <si>
    <t>Разведочные и оценочные активы</t>
  </si>
  <si>
    <t>Прочие долгосрочные активы</t>
  </si>
  <si>
    <t xml:space="preserve">Денежные средства, ограниченные в использовании </t>
  </si>
  <si>
    <t>Займ предоставленный</t>
  </si>
  <si>
    <t>Текущие активы</t>
  </si>
  <si>
    <t>Товарно-материальные запасы</t>
  </si>
  <si>
    <t>Торговая дебиторская задолженность</t>
  </si>
  <si>
    <t xml:space="preserve">Займ предоставленный </t>
  </si>
  <si>
    <t>Налоги к возмещению</t>
  </si>
  <si>
    <t>Авансы выданные</t>
  </si>
  <si>
    <t>Прочие краткосрочные активы</t>
  </si>
  <si>
    <t>Денежные средства и их эквиваленты</t>
  </si>
  <si>
    <t>Предоплата по подоходному налогу</t>
  </si>
  <si>
    <t>ИТОГО АКТИВЫ</t>
  </si>
  <si>
    <t xml:space="preserve">КАПИТАЛ И ОБЯЗАТЕЛЬСТВА </t>
  </si>
  <si>
    <t>Капитал</t>
  </si>
  <si>
    <t>Акционерный капитал</t>
  </si>
  <si>
    <t>Долгосрочные обязательства</t>
  </si>
  <si>
    <t>Обязательство по отсроченному налогу</t>
  </si>
  <si>
    <t xml:space="preserve">Займы </t>
  </si>
  <si>
    <t>Резерв по ликвидации и восстановлению месторождений</t>
  </si>
  <si>
    <t>Прочие долгосрочные обязательства</t>
  </si>
  <si>
    <t>Текущие обязательства</t>
  </si>
  <si>
    <t>Торговая кредиторская задолженность</t>
  </si>
  <si>
    <t>Авансы полученные</t>
  </si>
  <si>
    <t>Прочие налоги к уплате</t>
  </si>
  <si>
    <t>Прочая кредиторская задолженность и начисленные обязательства</t>
  </si>
  <si>
    <t>ИТОГО КАПИТАЛ И ОБЯЗАТЕЛЬСТВА</t>
  </si>
  <si>
    <t>Балансовая стоимость одной простой акции (в тенге)</t>
  </si>
  <si>
    <t>Заместитель</t>
  </si>
  <si>
    <t>по экономике и финансам</t>
  </si>
  <si>
    <t>Прим</t>
  </si>
  <si>
    <r>
      <t>КОНСОЛИДИРОВАННЫЙ</t>
    </r>
    <r>
      <rPr>
        <b/>
        <sz val="12"/>
        <color theme="1"/>
        <rFont val="Times New Roman"/>
        <family val="1"/>
        <charset val="204"/>
      </rPr>
      <t xml:space="preserve"> ОТЧЕТ О СОВОКУПНОМ ДОХОДЕ</t>
    </r>
  </si>
  <si>
    <t>Доход от реализации продукции</t>
  </si>
  <si>
    <t>Себестоимость реализованной продукции</t>
  </si>
  <si>
    <t>Валовая прибыль</t>
  </si>
  <si>
    <t>Расходы по реализации</t>
  </si>
  <si>
    <t>Общие и административные расходы</t>
  </si>
  <si>
    <t>Финансовые доходы</t>
  </si>
  <si>
    <t>Финансовые расходы</t>
  </si>
  <si>
    <t>Расходы по подоходному налогу</t>
  </si>
  <si>
    <t>Чистый (убыток) / прибыль за год</t>
  </si>
  <si>
    <t>Итого совокупный (убыток) / доход за год</t>
  </si>
  <si>
    <t xml:space="preserve">Акционерный </t>
  </si>
  <si>
    <t>капитал</t>
  </si>
  <si>
    <t>прибыль</t>
  </si>
  <si>
    <t>Итого собственный капитал</t>
  </si>
  <si>
    <t>Чистая прибыль за год</t>
  </si>
  <si>
    <t>Итого совокупный доход за год</t>
  </si>
  <si>
    <t>Чистый убыток за год</t>
  </si>
  <si>
    <t>Итого совокупный убыток за год</t>
  </si>
  <si>
    <t>Денежные потоки от операционной деятельности</t>
  </si>
  <si>
    <t>Корректировки на:</t>
  </si>
  <si>
    <t>Износ, истощение и амортизация</t>
  </si>
  <si>
    <t>Убыток от выбытия основных средств, нефтегазовых активов и списания непродуктивных скважин</t>
  </si>
  <si>
    <t>Убыток от изменения в оценке обязательств по ликвидации и восстановлению месторождений</t>
  </si>
  <si>
    <t>Операционная прибыль до изменений в оборотном капитале</t>
  </si>
  <si>
    <t>Изменения в оборотном капитале</t>
  </si>
  <si>
    <t>Изменения в налогах к возмещению</t>
  </si>
  <si>
    <t>Изменения в товарно-материальных запасах</t>
  </si>
  <si>
    <t>Изменения в прочих долгосрочных активах</t>
  </si>
  <si>
    <t>Изменения в торговой кредиторской задолженности</t>
  </si>
  <si>
    <t>Изменения в прочей кредиторской задолженности и начисленных обязательствах</t>
  </si>
  <si>
    <t>Изменения в прочих налогах к уплате</t>
  </si>
  <si>
    <t>Поступление денежных средств от операционной деятельности</t>
  </si>
  <si>
    <t>Подоходный налог уплаченный</t>
  </si>
  <si>
    <t>Налог на сверхприбыль уплаченный</t>
  </si>
  <si>
    <t>Чистые денежные средства, полученные от операционной деятельности</t>
  </si>
  <si>
    <t>Денежные потоки по инвестиционной деятельности</t>
  </si>
  <si>
    <t>Займы работникам, за минусом погашений</t>
  </si>
  <si>
    <t>Приобретение нефтегазовых активов</t>
  </si>
  <si>
    <t>Приобретение основных средств</t>
  </si>
  <si>
    <t>Затраты на незавершённое строительство</t>
  </si>
  <si>
    <t>Приобретение нематериальных активов</t>
  </si>
  <si>
    <t>Приобретение разведочных и оценочных активов</t>
  </si>
  <si>
    <t>Предоставление займов</t>
  </si>
  <si>
    <t>Депозит на ликвидацию и восстановление месторождений</t>
  </si>
  <si>
    <t>Чистые денежные средства, использованные в инвестиционной деятельности</t>
  </si>
  <si>
    <t>Денежные потоки от финансовой деятельности</t>
  </si>
  <si>
    <t>Выплата вознаграждений</t>
  </si>
  <si>
    <t>Чистые денежные средства, полученные от / (использованные) в финансовой деятельности</t>
  </si>
  <si>
    <t>Влияние изменения курса иностранной валюты на денежные средства и их эквиваленты</t>
  </si>
  <si>
    <t>Чистое увеличение / (уменьшение) денежных средств и их эквивалентов</t>
  </si>
  <si>
    <t>Денежные средства и их эквиваленты, на начало года</t>
  </si>
  <si>
    <t>Денежные средства и их эквиваленты, на конец года</t>
  </si>
  <si>
    <t>31 декабря</t>
  </si>
  <si>
    <t xml:space="preserve">КОНСОЛИДИРОВАННЫЙ ОТЧЕТ ОБ ИЗМЕНЕНИЯХ В КАПИТАЛЕ </t>
  </si>
  <si>
    <t>КОНСОЛИДИРОВАННЫЙ ОТЧЕТ О ДВИЖЕНИИ ДЕНЕЖНЫХ СРЕДСТВ</t>
  </si>
  <si>
    <t>Мусин Р.А.</t>
  </si>
  <si>
    <t>Кусниденова Э.С.</t>
  </si>
  <si>
    <t>Генеральный директор</t>
  </si>
  <si>
    <t xml:space="preserve">На 1 января 2017 года </t>
  </si>
  <si>
    <t>__________________</t>
  </si>
  <si>
    <t>Прибыль/(убыток) до налогообложения</t>
  </si>
  <si>
    <t xml:space="preserve"> </t>
  </si>
  <si>
    <t>26, 27, 28, 31</t>
  </si>
  <si>
    <t>Отрицательная/(полождительная) курсовая разница, нетто</t>
  </si>
  <si>
    <t>Резерв на обесценение дебиторской задолженности,авансов выданных и займов выданных</t>
  </si>
  <si>
    <t>Изменения в торговой дебиторской задолженности, авансах выданных и прочих краткосрочных активах</t>
  </si>
  <si>
    <t>Изменения в авансах полученных</t>
  </si>
  <si>
    <t>Поступления по займам</t>
  </si>
  <si>
    <t>Погашение займов</t>
  </si>
  <si>
    <t>Накопленный убыток</t>
  </si>
  <si>
    <t>Подоходный налог к уплате</t>
  </si>
  <si>
    <t>Положительная/(отрицательная) курсовая разница, нетто</t>
  </si>
  <si>
    <t>Прочие доходы/(расходы), нетто</t>
  </si>
  <si>
    <t>Базовая прибыль/(убыток) на акцию</t>
  </si>
  <si>
    <t xml:space="preserve">На 1 января 2018 года </t>
  </si>
  <si>
    <t xml:space="preserve">Консолидированная финансовая отчетность АО "Матен Петролеум", </t>
  </si>
  <si>
    <t>____________</t>
  </si>
  <si>
    <t>Сяо Хуаньцинь</t>
  </si>
  <si>
    <t xml:space="preserve">Главный </t>
  </si>
  <si>
    <t>генерального директора</t>
  </si>
  <si>
    <t xml:space="preserve">бухгалтер </t>
  </si>
  <si>
    <t>2018 года</t>
  </si>
  <si>
    <t>2017 года</t>
  </si>
  <si>
    <t>за 9 месяцев, закончившихся 30 сентября 2018 года</t>
  </si>
  <si>
    <t>За 9 месяцев, закончившихся</t>
  </si>
  <si>
    <t>30 сентября 2018 года</t>
  </si>
  <si>
    <t>На 30 сентября 2018 года</t>
  </si>
  <si>
    <t>Нераспределённая</t>
  </si>
  <si>
    <t>За 9 месяцев, закончившихся 30 сентября 2018 года</t>
  </si>
  <si>
    <t>30 сентября 2017 года</t>
  </si>
  <si>
    <t>Полученные вознаграждения</t>
  </si>
  <si>
    <t>Погашение займов выданных</t>
  </si>
  <si>
    <t>Изменение в займах</t>
  </si>
  <si>
    <t>Мусин РА</t>
  </si>
  <si>
    <t>Кусниденова ЭС</t>
  </si>
  <si>
    <r>
      <t xml:space="preserve">На 30 сентября 2018 </t>
    </r>
    <r>
      <rPr>
        <b/>
        <sz val="10"/>
        <color theme="1"/>
        <rFont val="Times New Roman"/>
        <family val="1"/>
        <charset val="204"/>
      </rPr>
      <t>года</t>
    </r>
  </si>
  <si>
    <r>
      <t xml:space="preserve">За 9 месяцев, закончившихся 30 сентября 2018 </t>
    </r>
    <r>
      <rPr>
        <b/>
        <sz val="10"/>
        <color theme="1"/>
        <rFont val="Times New Roman"/>
        <family val="1"/>
        <charset val="204"/>
      </rPr>
      <t>года</t>
    </r>
  </si>
  <si>
    <t>30 сентября</t>
  </si>
  <si>
    <t xml:space="preserve">На 30 сентября 2017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</si>
</sst>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i/>
      <sz val="9"/>
      <color theme="1"/>
      <name val="Times New Roman"/>
      <family val="1"/>
      <charset val="204"/>
    </font>
    <font>
      <i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indexed="23"/>
      <name val="Times New Roman"/>
      <family val="1"/>
      <charset val="204"/>
    </font>
    <font>
      <b/>
      <sz val="10"/>
      <color theme="0" tint="-0.49998474074526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8" fillId="0" borderId="0"/>
  </cellStyleXfs>
  <cellXfs count="18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5" fontId="9" fillId="0" borderId="0" xfId="1" applyNumberFormat="1" applyFont="1" applyAlignment="1">
      <alignment vertical="center" wrapText="1"/>
    </xf>
    <xf numFmtId="165" fontId="10" fillId="0" borderId="0" xfId="1" applyNumberFormat="1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9" fillId="0" borderId="4" xfId="0" applyFont="1" applyBorder="1" applyAlignment="1">
      <alignment vertical="center" wrapText="1"/>
    </xf>
    <xf numFmtId="165" fontId="9" fillId="0" borderId="1" xfId="1" applyNumberFormat="1" applyFont="1" applyBorder="1" applyAlignment="1">
      <alignment vertical="center" wrapText="1"/>
    </xf>
    <xf numFmtId="165" fontId="9" fillId="0" borderId="0" xfId="1" applyNumberFormat="1" applyFont="1" applyAlignment="1">
      <alignment horizontal="right" vertical="center" wrapText="1"/>
    </xf>
    <xf numFmtId="165" fontId="11" fillId="0" borderId="1" xfId="1" applyNumberFormat="1" applyFont="1" applyBorder="1" applyAlignment="1">
      <alignment vertical="center" wrapText="1"/>
    </xf>
    <xf numFmtId="165" fontId="11" fillId="0" borderId="0" xfId="1" applyNumberFormat="1" applyFont="1" applyAlignment="1">
      <alignment vertical="center" wrapText="1"/>
    </xf>
    <xf numFmtId="165" fontId="14" fillId="0" borderId="1" xfId="1" applyNumberFormat="1" applyFont="1" applyBorder="1" applyAlignment="1">
      <alignment vertical="center" wrapText="1"/>
    </xf>
    <xf numFmtId="165" fontId="14" fillId="0" borderId="0" xfId="1" applyNumberFormat="1" applyFont="1" applyAlignment="1">
      <alignment vertical="center" wrapText="1"/>
    </xf>
    <xf numFmtId="165" fontId="14" fillId="0" borderId="2" xfId="1" applyNumberFormat="1" applyFont="1" applyBorder="1" applyAlignment="1">
      <alignment vertical="center" wrapText="1"/>
    </xf>
    <xf numFmtId="0" fontId="0" fillId="0" borderId="0" xfId="0" applyBorder="1"/>
    <xf numFmtId="165" fontId="0" fillId="0" borderId="0" xfId="1" applyNumberFormat="1" applyFont="1"/>
    <xf numFmtId="165" fontId="9" fillId="0" borderId="2" xfId="1" applyNumberFormat="1" applyFont="1" applyFill="1" applyBorder="1" applyAlignment="1">
      <alignment vertical="center" wrapText="1"/>
    </xf>
    <xf numFmtId="165" fontId="14" fillId="0" borderId="0" xfId="1" applyNumberFormat="1" applyFont="1" applyAlignment="1">
      <alignment horizontal="right" vertical="center" wrapText="1"/>
    </xf>
    <xf numFmtId="165" fontId="14" fillId="0" borderId="1" xfId="1" applyNumberFormat="1" applyFont="1" applyBorder="1" applyAlignment="1">
      <alignment horizontal="right" vertical="center" wrapText="1"/>
    </xf>
    <xf numFmtId="165" fontId="11" fillId="0" borderId="4" xfId="1" applyNumberFormat="1" applyFont="1" applyBorder="1" applyAlignment="1">
      <alignment vertical="center" wrapText="1"/>
    </xf>
    <xf numFmtId="165" fontId="0" fillId="0" borderId="0" xfId="0" applyNumberFormat="1" applyBorder="1"/>
    <xf numFmtId="165" fontId="0" fillId="0" borderId="0" xfId="1" applyNumberFormat="1" applyFont="1" applyAlignment="1">
      <alignment horizontal="right"/>
    </xf>
    <xf numFmtId="0" fontId="4" fillId="0" borderId="0" xfId="0" applyFont="1" applyFill="1" applyAlignment="1">
      <alignment vertical="center"/>
    </xf>
    <xf numFmtId="0" fontId="0" fillId="0" borderId="0" xfId="0" applyFill="1"/>
    <xf numFmtId="165" fontId="0" fillId="0" borderId="0" xfId="1" applyNumberFormat="1" applyFont="1" applyFill="1" applyAlignment="1"/>
    <xf numFmtId="165" fontId="0" fillId="0" borderId="0" xfId="1" applyNumberFormat="1" applyFont="1" applyFill="1"/>
    <xf numFmtId="0" fontId="2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165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165" fontId="10" fillId="0" borderId="0" xfId="1" applyNumberFormat="1" applyFont="1" applyFill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165" fontId="9" fillId="0" borderId="4" xfId="1" applyNumberFormat="1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165" fontId="7" fillId="0" borderId="0" xfId="1" applyNumberFormat="1" applyFont="1" applyFill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4" fontId="10" fillId="0" borderId="0" xfId="1" applyFont="1" applyAlignment="1">
      <alignment horizontal="left" vertical="center" wrapText="1"/>
    </xf>
    <xf numFmtId="164" fontId="9" fillId="0" borderId="0" xfId="1" applyFont="1" applyAlignment="1">
      <alignment horizontal="left" vertical="center" wrapText="1"/>
    </xf>
    <xf numFmtId="164" fontId="10" fillId="0" borderId="1" xfId="1" applyFont="1" applyBorder="1" applyAlignment="1">
      <alignment horizontal="left" vertical="center" wrapText="1"/>
    </xf>
    <xf numFmtId="0" fontId="0" fillId="0" borderId="0" xfId="0" applyFill="1" applyBorder="1"/>
    <xf numFmtId="43" fontId="0" fillId="0" borderId="0" xfId="0" applyNumberFormat="1" applyFill="1" applyBorder="1"/>
    <xf numFmtId="165" fontId="10" fillId="0" borderId="0" xfId="1" applyNumberFormat="1" applyFont="1" applyAlignment="1">
      <alignment horizontal="left" vertical="center" wrapText="1"/>
    </xf>
    <xf numFmtId="165" fontId="10" fillId="0" borderId="0" xfId="1" applyNumberFormat="1" applyFont="1" applyAlignment="1">
      <alignment horizontal="center" vertical="center" wrapText="1"/>
    </xf>
    <xf numFmtId="165" fontId="9" fillId="0" borderId="1" xfId="1" applyNumberFormat="1" applyFont="1" applyBorder="1" applyAlignment="1">
      <alignment horizontal="left" vertical="center" wrapText="1"/>
    </xf>
    <xf numFmtId="165" fontId="9" fillId="0" borderId="1" xfId="1" applyNumberFormat="1" applyFont="1" applyBorder="1" applyAlignment="1">
      <alignment horizontal="center" vertical="center" wrapText="1"/>
    </xf>
    <xf numFmtId="165" fontId="9" fillId="0" borderId="0" xfId="1" applyNumberFormat="1" applyFont="1" applyAlignment="1">
      <alignment horizontal="left" vertical="center" wrapText="1"/>
    </xf>
    <xf numFmtId="165" fontId="9" fillId="0" borderId="0" xfId="1" applyNumberFormat="1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165" fontId="10" fillId="0" borderId="0" xfId="1" applyNumberFormat="1" applyFont="1" applyBorder="1" applyAlignment="1">
      <alignment horizontal="left" vertical="center" wrapText="1"/>
    </xf>
    <xf numFmtId="0" fontId="10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165" fontId="10" fillId="0" borderId="0" xfId="1" applyNumberFormat="1" applyFont="1" applyBorder="1" applyAlignment="1">
      <alignment horizontal="center" vertical="center" wrapText="1"/>
    </xf>
    <xf numFmtId="165" fontId="9" fillId="0" borderId="0" xfId="1" applyNumberFormat="1" applyFont="1" applyBorder="1" applyAlignment="1">
      <alignment horizontal="left" vertical="center" wrapText="1"/>
    </xf>
    <xf numFmtId="165" fontId="9" fillId="0" borderId="0" xfId="1" applyNumberFormat="1" applyFont="1" applyBorder="1" applyAlignment="1">
      <alignment horizontal="center" vertical="center" wrapText="1"/>
    </xf>
    <xf numFmtId="165" fontId="9" fillId="0" borderId="0" xfId="1" applyNumberFormat="1" applyFont="1" applyAlignment="1">
      <alignment horizontal="justify" vertical="center" wrapText="1"/>
    </xf>
    <xf numFmtId="165" fontId="9" fillId="0" borderId="1" xfId="1" applyNumberFormat="1" applyFont="1" applyBorder="1" applyAlignment="1">
      <alignment horizontal="justify" vertical="center" wrapText="1"/>
    </xf>
    <xf numFmtId="165" fontId="0" fillId="0" borderId="0" xfId="0" applyNumberFormat="1"/>
    <xf numFmtId="165" fontId="9" fillId="0" borderId="0" xfId="1" applyNumberFormat="1" applyFont="1" applyBorder="1" applyAlignment="1">
      <alignment horizontal="justify" vertical="center" wrapText="1"/>
    </xf>
    <xf numFmtId="165" fontId="0" fillId="0" borderId="0" xfId="1" applyNumberFormat="1" applyFont="1" applyAlignment="1">
      <alignment horizontal="left"/>
    </xf>
    <xf numFmtId="165" fontId="0" fillId="0" borderId="0" xfId="1" applyNumberFormat="1" applyFont="1" applyFill="1" applyAlignment="1">
      <alignment horizontal="left"/>
    </xf>
    <xf numFmtId="165" fontId="9" fillId="0" borderId="5" xfId="1" applyNumberFormat="1" applyFont="1" applyFill="1" applyBorder="1" applyAlignment="1">
      <alignment horizontal="center" vertical="center" wrapText="1"/>
    </xf>
    <xf numFmtId="165" fontId="0" fillId="0" borderId="0" xfId="1" applyNumberFormat="1" applyFont="1" applyAlignment="1">
      <alignment horizontal="center"/>
    </xf>
    <xf numFmtId="0" fontId="19" fillId="0" borderId="0" xfId="2" applyFont="1" applyFill="1" applyBorder="1" applyAlignment="1">
      <alignment vertical="center"/>
    </xf>
    <xf numFmtId="165" fontId="1" fillId="0" borderId="0" xfId="1" applyNumberFormat="1" applyFont="1"/>
    <xf numFmtId="165" fontId="1" fillId="0" borderId="0" xfId="1" applyNumberFormat="1" applyFont="1" applyBorder="1"/>
    <xf numFmtId="165" fontId="17" fillId="0" borderId="0" xfId="1" applyNumberFormat="1" applyFont="1" applyBorder="1"/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/>
    </xf>
    <xf numFmtId="165" fontId="17" fillId="0" borderId="0" xfId="1" applyNumberFormat="1" applyFont="1"/>
    <xf numFmtId="0" fontId="14" fillId="0" borderId="0" xfId="0" applyFont="1"/>
    <xf numFmtId="165" fontId="1" fillId="0" borderId="0" xfId="1" applyNumberFormat="1" applyFont="1" applyFill="1"/>
    <xf numFmtId="165" fontId="17" fillId="0" borderId="0" xfId="1" applyNumberFormat="1" applyFont="1" applyFill="1"/>
    <xf numFmtId="165" fontId="1" fillId="0" borderId="0" xfId="1" applyNumberFormat="1" applyFont="1" applyFill="1" applyBorder="1"/>
    <xf numFmtId="165" fontId="17" fillId="0" borderId="0" xfId="1" applyNumberFormat="1" applyFont="1" applyFill="1" applyBorder="1"/>
    <xf numFmtId="0" fontId="6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165" fontId="9" fillId="0" borderId="4" xfId="1" applyNumberFormat="1" applyFont="1" applyFill="1" applyBorder="1" applyAlignment="1">
      <alignment horizontal="center" vertical="center" wrapText="1"/>
    </xf>
    <xf numFmtId="165" fontId="9" fillId="0" borderId="4" xfId="1" applyNumberFormat="1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165" fontId="10" fillId="0" borderId="6" xfId="1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165" fontId="10" fillId="0" borderId="7" xfId="1" applyNumberFormat="1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164" fontId="11" fillId="0" borderId="7" xfId="1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0" fillId="0" borderId="0" xfId="1" applyNumberFormat="1" applyFont="1" applyAlignment="1">
      <alignment horizontal="center" vertical="center" wrapText="1"/>
    </xf>
    <xf numFmtId="0" fontId="10" fillId="0" borderId="7" xfId="1" applyNumberFormat="1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 wrapText="1"/>
    </xf>
    <xf numFmtId="165" fontId="10" fillId="0" borderId="1" xfId="1" applyNumberFormat="1" applyFont="1" applyBorder="1" applyAlignment="1">
      <alignment horizontal="justify" vertical="center" wrapText="1"/>
    </xf>
    <xf numFmtId="0" fontId="14" fillId="0" borderId="4" xfId="0" applyFont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10" fillId="0" borderId="0" xfId="0" applyNumberFormat="1" applyFont="1" applyFill="1" applyAlignment="1">
      <alignment horizontal="center" vertical="center" wrapText="1"/>
    </xf>
    <xf numFmtId="0" fontId="10" fillId="0" borderId="1" xfId="1" applyNumberFormat="1" applyFont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ill="1"/>
    <xf numFmtId="0" fontId="10" fillId="0" borderId="2" xfId="0" applyNumberFormat="1" applyFont="1" applyFill="1" applyBorder="1" applyAlignment="1">
      <alignment horizontal="center" vertical="center" wrapText="1"/>
    </xf>
    <xf numFmtId="165" fontId="0" fillId="0" borderId="0" xfId="0" applyNumberFormat="1" applyFill="1" applyAlignment="1"/>
    <xf numFmtId="164" fontId="10" fillId="0" borderId="0" xfId="1" applyFont="1" applyBorder="1" applyAlignment="1">
      <alignment horizontal="left" vertical="center" wrapText="1"/>
    </xf>
    <xf numFmtId="165" fontId="10" fillId="0" borderId="1" xfId="1" applyNumberFormat="1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165" fontId="0" fillId="0" borderId="0" xfId="1" applyNumberFormat="1" applyFont="1" applyBorder="1"/>
    <xf numFmtId="165" fontId="10" fillId="0" borderId="0" xfId="1" applyNumberFormat="1" applyFont="1" applyAlignment="1">
      <alignment horizontal="justify" vertical="center" wrapText="1"/>
    </xf>
    <xf numFmtId="165" fontId="10" fillId="0" borderId="0" xfId="1" applyNumberFormat="1" applyFont="1" applyBorder="1" applyAlignment="1">
      <alignment horizontal="justify" vertical="center" wrapText="1"/>
    </xf>
    <xf numFmtId="165" fontId="11" fillId="0" borderId="0" xfId="1" applyNumberFormat="1" applyFont="1" applyBorder="1" applyAlignment="1">
      <alignment horizontal="right" vertical="center" wrapText="1"/>
    </xf>
    <xf numFmtId="0" fontId="9" fillId="0" borderId="0" xfId="0" applyFont="1"/>
    <xf numFmtId="0" fontId="10" fillId="0" borderId="0" xfId="1" applyNumberFormat="1" applyFont="1" applyBorder="1" applyAlignment="1">
      <alignment horizontal="center" vertical="center" wrapText="1"/>
    </xf>
    <xf numFmtId="165" fontId="10" fillId="0" borderId="7" xfId="1" applyNumberFormat="1" applyFont="1" applyBorder="1" applyAlignment="1">
      <alignment horizontal="justify" vertical="center" wrapText="1"/>
    </xf>
    <xf numFmtId="0" fontId="9" fillId="0" borderId="0" xfId="0" applyFont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165" fontId="9" fillId="0" borderId="0" xfId="1" applyNumberFormat="1" applyFont="1" applyBorder="1" applyAlignment="1">
      <alignment horizontal="right" vertical="center" wrapText="1"/>
    </xf>
    <xf numFmtId="165" fontId="7" fillId="0" borderId="0" xfId="1" applyNumberFormat="1" applyFont="1" applyBorder="1" applyAlignment="1">
      <alignment horizontal="justify" vertical="center" wrapText="1"/>
    </xf>
    <xf numFmtId="165" fontId="14" fillId="0" borderId="0" xfId="1" applyNumberFormat="1" applyFont="1" applyBorder="1" applyAlignment="1">
      <alignment horizontal="justify" vertical="center" wrapText="1"/>
    </xf>
    <xf numFmtId="165" fontId="9" fillId="0" borderId="0" xfId="1" applyNumberFormat="1" applyFont="1" applyBorder="1" applyAlignment="1">
      <alignment vertical="center" wrapText="1"/>
    </xf>
    <xf numFmtId="165" fontId="10" fillId="0" borderId="0" xfId="1" applyNumberFormat="1" applyFont="1" applyBorder="1" applyAlignment="1">
      <alignment vertical="center" wrapText="1"/>
    </xf>
    <xf numFmtId="165" fontId="11" fillId="0" borderId="0" xfId="1" applyNumberFormat="1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/>
    </xf>
    <xf numFmtId="165" fontId="0" fillId="0" borderId="0" xfId="0" applyNumberFormat="1" applyFill="1"/>
    <xf numFmtId="165" fontId="0" fillId="0" borderId="0" xfId="1" applyNumberFormat="1" applyFont="1" applyFill="1" applyBorder="1"/>
    <xf numFmtId="165" fontId="10" fillId="0" borderId="0" xfId="1" applyNumberFormat="1" applyFont="1" applyBorder="1" applyAlignment="1">
      <alignment horizontal="right" vertical="center" wrapText="1"/>
    </xf>
    <xf numFmtId="165" fontId="0" fillId="0" borderId="0" xfId="0" applyNumberFormat="1" applyFill="1" applyBorder="1"/>
    <xf numFmtId="165" fontId="7" fillId="0" borderId="0" xfId="1" applyNumberFormat="1" applyFont="1" applyBorder="1" applyAlignment="1">
      <alignment horizontal="center" vertical="center"/>
    </xf>
    <xf numFmtId="165" fontId="8" fillId="0" borderId="0" xfId="1" applyNumberFormat="1" applyFont="1" applyBorder="1" applyAlignment="1">
      <alignment vertical="center" wrapTex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justify" vertical="center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5" fontId="9" fillId="0" borderId="0" xfId="1" applyNumberFormat="1" applyFont="1" applyBorder="1" applyAlignment="1">
      <alignment horizontal="center" vertical="center" wrapText="1"/>
    </xf>
    <xf numFmtId="165" fontId="10" fillId="0" borderId="0" xfId="1" applyNumberFormat="1" applyFont="1" applyBorder="1" applyAlignment="1">
      <alignment horizontal="center" vertical="center" wrapText="1"/>
    </xf>
    <xf numFmtId="165" fontId="9" fillId="0" borderId="0" xfId="1" applyNumberFormat="1" applyFont="1" applyBorder="1" applyAlignment="1">
      <alignment horizontal="justify" vertical="center" wrapText="1"/>
    </xf>
    <xf numFmtId="165" fontId="14" fillId="0" borderId="0" xfId="1" applyNumberFormat="1" applyFont="1" applyBorder="1" applyAlignment="1">
      <alignment horizontal="justify" vertical="center" wrapText="1"/>
    </xf>
    <xf numFmtId="165" fontId="9" fillId="0" borderId="0" xfId="1" applyNumberFormat="1" applyFont="1" applyBorder="1" applyAlignment="1">
      <alignment horizontal="right" vertical="center" wrapText="1"/>
    </xf>
    <xf numFmtId="165" fontId="7" fillId="0" borderId="0" xfId="1" applyNumberFormat="1" applyFont="1" applyBorder="1" applyAlignment="1">
      <alignment horizontal="justify" vertical="center" wrapText="1"/>
    </xf>
    <xf numFmtId="165" fontId="10" fillId="0" borderId="0" xfId="1" applyNumberFormat="1" applyFont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5" fontId="14" fillId="0" borderId="0" xfId="1" applyNumberFormat="1" applyFont="1" applyAlignment="1">
      <alignment horizontal="right" vertical="center" wrapText="1"/>
    </xf>
    <xf numFmtId="165" fontId="14" fillId="0" borderId="1" xfId="1" applyNumberFormat="1" applyFont="1" applyBorder="1" applyAlignment="1">
      <alignment horizontal="right" vertical="center" wrapText="1"/>
    </xf>
    <xf numFmtId="165" fontId="8" fillId="0" borderId="0" xfId="1" applyNumberFormat="1" applyFont="1" applyBorder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165" fontId="9" fillId="0" borderId="5" xfId="1" applyNumberFormat="1" applyFont="1" applyBorder="1" applyAlignment="1">
      <alignment horizontal="left" vertical="center" wrapText="1"/>
    </xf>
    <xf numFmtId="165" fontId="10" fillId="0" borderId="1" xfId="1" applyNumberFormat="1" applyFont="1" applyBorder="1" applyAlignment="1">
      <alignment vertical="center" wrapText="1"/>
    </xf>
  </cellXfs>
  <cellStyles count="3">
    <cellStyle name="Обычный" xfId="0" builtinId="0"/>
    <cellStyle name="Обычный 17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7"/>
  <sheetViews>
    <sheetView tabSelected="1" view="pageBreakPreview" zoomScaleNormal="100" zoomScaleSheetLayoutView="100" workbookViewId="0">
      <selection activeCell="C8" sqref="C8"/>
    </sheetView>
  </sheetViews>
  <sheetFormatPr defaultRowHeight="15" x14ac:dyDescent="0.25"/>
  <cols>
    <col min="1" max="1" width="45.7109375" customWidth="1"/>
    <col min="2" max="2" width="15.5703125" customWidth="1"/>
    <col min="3" max="3" width="15.5703125" style="42" customWidth="1"/>
    <col min="4" max="4" width="15.5703125" style="86" customWidth="1"/>
    <col min="5" max="5" width="13.140625" bestFit="1" customWidth="1"/>
    <col min="6" max="6" width="36" style="35" customWidth="1"/>
    <col min="7" max="7" width="27.42578125" style="35" customWidth="1"/>
    <col min="8" max="8" width="19.28515625" style="35" customWidth="1"/>
    <col min="9" max="10" width="15.140625" style="35" bestFit="1" customWidth="1"/>
    <col min="11" max="14" width="9.140625" style="35"/>
  </cols>
  <sheetData>
    <row r="1" spans="1:11" x14ac:dyDescent="0.25">
      <c r="A1" s="90" t="s">
        <v>116</v>
      </c>
    </row>
    <row r="2" spans="1:11" x14ac:dyDescent="0.25">
      <c r="A2" s="159" t="s">
        <v>127</v>
      </c>
      <c r="E2" s="151"/>
    </row>
    <row r="4" spans="1:11" ht="15.75" x14ac:dyDescent="0.25">
      <c r="A4" s="1" t="s">
        <v>0</v>
      </c>
    </row>
    <row r="5" spans="1:11" x14ac:dyDescent="0.25">
      <c r="A5" s="2" t="s">
        <v>136</v>
      </c>
    </row>
    <row r="7" spans="1:11" x14ac:dyDescent="0.25">
      <c r="A7" s="160" t="s">
        <v>1</v>
      </c>
      <c r="B7" s="162" t="s">
        <v>39</v>
      </c>
      <c r="C7" s="73" t="s">
        <v>138</v>
      </c>
      <c r="D7" s="73" t="s">
        <v>93</v>
      </c>
    </row>
    <row r="8" spans="1:11" ht="15.75" thickBot="1" x14ac:dyDescent="0.3">
      <c r="A8" s="161"/>
      <c r="B8" s="163"/>
      <c r="C8" s="71" t="s">
        <v>122</v>
      </c>
      <c r="D8" s="71" t="s">
        <v>123</v>
      </c>
    </row>
    <row r="9" spans="1:11" x14ac:dyDescent="0.25">
      <c r="A9" s="4"/>
      <c r="B9" s="3"/>
      <c r="C9" s="29"/>
      <c r="D9" s="72"/>
    </row>
    <row r="10" spans="1:11" x14ac:dyDescent="0.25">
      <c r="A10" s="4" t="s">
        <v>2</v>
      </c>
      <c r="B10" s="5"/>
      <c r="C10" s="29"/>
      <c r="D10" s="72"/>
    </row>
    <row r="11" spans="1:11" x14ac:dyDescent="0.25">
      <c r="A11" s="4" t="s">
        <v>3</v>
      </c>
      <c r="B11" s="5"/>
      <c r="C11" s="73"/>
      <c r="D11" s="72"/>
    </row>
    <row r="12" spans="1:11" ht="21.75" customHeight="1" x14ac:dyDescent="0.25">
      <c r="A12" s="6" t="s">
        <v>4</v>
      </c>
      <c r="B12" s="5">
        <v>4</v>
      </c>
      <c r="C12" s="68">
        <v>138634666</v>
      </c>
      <c r="D12" s="68">
        <v>130889640</v>
      </c>
      <c r="F12" s="134"/>
      <c r="G12" s="75"/>
      <c r="H12" s="76"/>
      <c r="I12" s="76"/>
      <c r="J12" s="76"/>
      <c r="K12" s="76"/>
    </row>
    <row r="13" spans="1:11" ht="21.75" customHeight="1" x14ac:dyDescent="0.25">
      <c r="A13" s="6" t="s">
        <v>5</v>
      </c>
      <c r="B13" s="5">
        <v>5</v>
      </c>
      <c r="C13" s="68">
        <v>2294813</v>
      </c>
      <c r="D13" s="68">
        <v>1922714</v>
      </c>
      <c r="F13" s="134"/>
      <c r="G13" s="75"/>
      <c r="H13" s="76"/>
      <c r="I13" s="76"/>
      <c r="J13" s="76"/>
      <c r="K13" s="76"/>
    </row>
    <row r="14" spans="1:11" ht="21.75" customHeight="1" x14ac:dyDescent="0.25">
      <c r="A14" s="6" t="s">
        <v>6</v>
      </c>
      <c r="B14" s="5">
        <v>6</v>
      </c>
      <c r="C14" s="68">
        <v>13476733</v>
      </c>
      <c r="D14" s="68">
        <v>13563694</v>
      </c>
      <c r="F14" s="134"/>
      <c r="G14" s="75"/>
      <c r="H14" s="76"/>
      <c r="I14" s="76"/>
      <c r="J14" s="76"/>
      <c r="K14" s="76"/>
    </row>
    <row r="15" spans="1:11" ht="21.75" customHeight="1" x14ac:dyDescent="0.25">
      <c r="A15" s="6" t="s">
        <v>7</v>
      </c>
      <c r="B15" s="5"/>
      <c r="C15" s="68">
        <v>78125</v>
      </c>
      <c r="D15" s="68">
        <v>49558</v>
      </c>
      <c r="F15" s="134"/>
      <c r="G15" s="75"/>
      <c r="H15" s="76"/>
      <c r="I15" s="76"/>
      <c r="J15" s="76"/>
      <c r="K15" s="76"/>
    </row>
    <row r="16" spans="1:11" ht="21.75" customHeight="1" x14ac:dyDescent="0.25">
      <c r="A16" s="6" t="s">
        <v>8</v>
      </c>
      <c r="B16" s="5">
        <v>7</v>
      </c>
      <c r="C16" s="68">
        <v>2438507</v>
      </c>
      <c r="D16" s="68">
        <v>2668783</v>
      </c>
      <c r="F16" s="134"/>
      <c r="G16" s="75"/>
      <c r="H16" s="76"/>
      <c r="I16" s="76"/>
      <c r="J16" s="76"/>
      <c r="K16" s="76"/>
    </row>
    <row r="17" spans="1:11" ht="21.75" customHeight="1" x14ac:dyDescent="0.25">
      <c r="A17" s="6" t="s">
        <v>9</v>
      </c>
      <c r="B17" s="5"/>
      <c r="C17" s="68">
        <v>30982</v>
      </c>
      <c r="D17" s="68">
        <v>32859</v>
      </c>
      <c r="F17" s="134"/>
      <c r="G17" s="75"/>
      <c r="H17" s="76"/>
      <c r="I17" s="76"/>
      <c r="J17" s="76"/>
      <c r="K17" s="76"/>
    </row>
    <row r="18" spans="1:11" ht="21.75" customHeight="1" x14ac:dyDescent="0.25">
      <c r="A18" s="74" t="s">
        <v>11</v>
      </c>
      <c r="B18" s="75">
        <v>8</v>
      </c>
      <c r="C18" s="68">
        <v>1414000</v>
      </c>
      <c r="D18" s="68">
        <v>924130</v>
      </c>
      <c r="F18" s="134"/>
      <c r="G18" s="75"/>
      <c r="H18" s="76"/>
      <c r="I18" s="76"/>
      <c r="J18" s="76"/>
      <c r="K18" s="76"/>
    </row>
    <row r="19" spans="1:11" ht="21.75" customHeight="1" x14ac:dyDescent="0.25">
      <c r="A19" s="6" t="s">
        <v>10</v>
      </c>
      <c r="B19" s="5">
        <v>14</v>
      </c>
      <c r="C19" s="76">
        <v>535033</v>
      </c>
      <c r="D19" s="76">
        <v>1174947</v>
      </c>
      <c r="F19" s="134"/>
      <c r="G19" s="75"/>
      <c r="H19" s="76"/>
      <c r="I19" s="76"/>
      <c r="J19" s="76"/>
      <c r="K19" s="76"/>
    </row>
    <row r="20" spans="1:11" ht="16.5" customHeight="1" thickBot="1" x14ac:dyDescent="0.3">
      <c r="A20" s="77"/>
      <c r="B20" s="78"/>
      <c r="C20" s="88">
        <f>SUM(C12:C19)</f>
        <v>158902859</v>
      </c>
      <c r="D20" s="184">
        <f>SUM(D12:D19)</f>
        <v>151226325</v>
      </c>
      <c r="F20" s="111"/>
      <c r="G20" s="135"/>
      <c r="H20" s="80"/>
      <c r="I20" s="80"/>
      <c r="J20" s="76"/>
      <c r="K20" s="76"/>
    </row>
    <row r="21" spans="1:11" ht="6.75" customHeight="1" x14ac:dyDescent="0.25">
      <c r="A21" s="6"/>
      <c r="B21" s="5"/>
      <c r="C21" s="73"/>
      <c r="D21" s="68"/>
      <c r="F21" s="134"/>
      <c r="G21" s="75"/>
      <c r="H21" s="80"/>
      <c r="I21" s="76"/>
      <c r="J21" s="76"/>
      <c r="K21" s="76"/>
    </row>
    <row r="22" spans="1:11" x14ac:dyDescent="0.25">
      <c r="A22" s="4" t="s">
        <v>12</v>
      </c>
      <c r="B22" s="5"/>
      <c r="C22" s="73"/>
      <c r="D22" s="68"/>
      <c r="F22" s="111"/>
      <c r="G22" s="75"/>
      <c r="H22" s="80"/>
      <c r="I22" s="76"/>
      <c r="J22" s="76"/>
      <c r="K22" s="76"/>
    </row>
    <row r="23" spans="1:11" ht="24.75" customHeight="1" x14ac:dyDescent="0.25">
      <c r="A23" s="6" t="s">
        <v>15</v>
      </c>
      <c r="B23" s="5">
        <v>8</v>
      </c>
      <c r="C23" s="68">
        <v>3619130</v>
      </c>
      <c r="D23" s="68">
        <v>3129591</v>
      </c>
      <c r="F23" s="134"/>
      <c r="G23" s="75"/>
      <c r="H23" s="76"/>
      <c r="I23" s="76"/>
      <c r="J23" s="76"/>
      <c r="K23" s="76"/>
    </row>
    <row r="24" spans="1:11" ht="24.75" customHeight="1" x14ac:dyDescent="0.25">
      <c r="A24" s="6" t="s">
        <v>13</v>
      </c>
      <c r="B24" s="5">
        <v>9</v>
      </c>
      <c r="C24" s="68">
        <v>2635848</v>
      </c>
      <c r="D24" s="68">
        <v>2021405</v>
      </c>
      <c r="F24" s="134"/>
      <c r="G24" s="75"/>
      <c r="H24" s="76"/>
      <c r="I24" s="76"/>
      <c r="J24" s="76"/>
      <c r="K24" s="76"/>
    </row>
    <row r="25" spans="1:11" ht="24.75" customHeight="1" x14ac:dyDescent="0.25">
      <c r="A25" s="6" t="s">
        <v>14</v>
      </c>
      <c r="B25" s="5">
        <v>10</v>
      </c>
      <c r="C25" s="68">
        <v>24888747</v>
      </c>
      <c r="D25" s="68">
        <v>9681045</v>
      </c>
      <c r="F25" s="134"/>
      <c r="G25" s="75"/>
      <c r="H25" s="76"/>
      <c r="I25" s="76"/>
      <c r="J25" s="76"/>
      <c r="K25" s="76"/>
    </row>
    <row r="26" spans="1:11" ht="24.75" customHeight="1" x14ac:dyDescent="0.25">
      <c r="A26" s="6" t="s">
        <v>16</v>
      </c>
      <c r="B26" s="5">
        <v>11</v>
      </c>
      <c r="C26" s="68">
        <v>3131848</v>
      </c>
      <c r="D26" s="68">
        <v>2819757</v>
      </c>
      <c r="F26" s="134"/>
      <c r="G26" s="75"/>
      <c r="H26" s="76"/>
      <c r="I26" s="76"/>
      <c r="J26" s="76"/>
      <c r="K26" s="76"/>
    </row>
    <row r="27" spans="1:11" ht="24.75" customHeight="1" x14ac:dyDescent="0.25">
      <c r="A27" s="6" t="s">
        <v>17</v>
      </c>
      <c r="B27" s="5">
        <v>12</v>
      </c>
      <c r="C27" s="68">
        <v>6503770</v>
      </c>
      <c r="D27" s="68">
        <v>2378293</v>
      </c>
      <c r="F27" s="134"/>
      <c r="G27" s="75"/>
      <c r="H27" s="76"/>
      <c r="I27" s="76"/>
      <c r="J27" s="76"/>
      <c r="K27" s="76"/>
    </row>
    <row r="28" spans="1:11" ht="24.75" customHeight="1" x14ac:dyDescent="0.25">
      <c r="A28" s="74" t="s">
        <v>20</v>
      </c>
      <c r="B28" s="75"/>
      <c r="C28" s="68">
        <v>0</v>
      </c>
      <c r="D28" s="68">
        <v>144374</v>
      </c>
      <c r="F28" s="134"/>
      <c r="G28" s="75"/>
      <c r="H28" s="76"/>
      <c r="I28" s="76"/>
      <c r="J28" s="76"/>
      <c r="K28" s="76"/>
    </row>
    <row r="29" spans="1:11" ht="24.75" customHeight="1" x14ac:dyDescent="0.25">
      <c r="A29" s="6" t="s">
        <v>18</v>
      </c>
      <c r="B29" s="5">
        <v>13</v>
      </c>
      <c r="C29" s="68">
        <v>1757954</v>
      </c>
      <c r="D29" s="68">
        <v>247465</v>
      </c>
      <c r="F29" s="134"/>
      <c r="G29" s="75"/>
      <c r="H29" s="76"/>
      <c r="I29" s="76"/>
      <c r="J29" s="76"/>
      <c r="K29" s="76"/>
    </row>
    <row r="30" spans="1:11" ht="24.75" customHeight="1" x14ac:dyDescent="0.25">
      <c r="A30" s="116" t="s">
        <v>19</v>
      </c>
      <c r="B30" s="114">
        <v>14</v>
      </c>
      <c r="C30" s="113">
        <v>6062309</v>
      </c>
      <c r="D30" s="113">
        <v>3885318</v>
      </c>
      <c r="F30" s="134"/>
      <c r="G30" s="75"/>
      <c r="H30" s="76"/>
      <c r="I30" s="76"/>
      <c r="J30" s="76"/>
      <c r="K30" s="76"/>
    </row>
    <row r="31" spans="1:11" ht="15.75" thickBot="1" x14ac:dyDescent="0.3">
      <c r="A31" s="74"/>
      <c r="B31" s="75"/>
      <c r="C31" s="81">
        <f>SUM(C23:C30)</f>
        <v>48599606</v>
      </c>
      <c r="D31" s="80">
        <f>SUM(D23:D30)</f>
        <v>24307248</v>
      </c>
      <c r="F31" s="111"/>
      <c r="G31" s="135"/>
      <c r="H31" s="80"/>
      <c r="I31" s="80"/>
      <c r="J31" s="76"/>
      <c r="K31" s="76"/>
    </row>
    <row r="32" spans="1:11" ht="15.75" thickBot="1" x14ac:dyDescent="0.3">
      <c r="A32" s="104" t="s">
        <v>21</v>
      </c>
      <c r="B32" s="105"/>
      <c r="C32" s="106">
        <f>C31+C20</f>
        <v>207502465</v>
      </c>
      <c r="D32" s="107">
        <f>D31+D20</f>
        <v>175533573</v>
      </c>
      <c r="F32" s="111"/>
      <c r="G32" s="135"/>
      <c r="H32" s="80"/>
      <c r="I32" s="80"/>
      <c r="J32" s="76"/>
      <c r="K32" s="76"/>
    </row>
    <row r="33" spans="1:11" x14ac:dyDescent="0.25">
      <c r="A33" s="111"/>
      <c r="B33" s="75"/>
      <c r="C33" s="112"/>
      <c r="D33" s="80"/>
      <c r="F33" s="111"/>
      <c r="G33" s="75"/>
      <c r="H33" s="76"/>
      <c r="I33" s="76"/>
      <c r="J33" s="76"/>
      <c r="K33" s="76"/>
    </row>
    <row r="34" spans="1:11" x14ac:dyDescent="0.25">
      <c r="A34" s="4" t="s">
        <v>22</v>
      </c>
      <c r="B34" s="5"/>
      <c r="C34" s="73"/>
      <c r="D34" s="68"/>
      <c r="F34" s="134"/>
      <c r="G34" s="75"/>
      <c r="H34" s="76"/>
      <c r="I34" s="76"/>
      <c r="J34" s="76"/>
      <c r="K34" s="76"/>
    </row>
    <row r="35" spans="1:11" x14ac:dyDescent="0.25">
      <c r="A35" s="4" t="s">
        <v>23</v>
      </c>
      <c r="B35" s="5"/>
      <c r="C35" s="73"/>
      <c r="D35" s="68"/>
      <c r="J35" s="76"/>
      <c r="K35" s="76"/>
    </row>
    <row r="36" spans="1:11" ht="21" customHeight="1" x14ac:dyDescent="0.25">
      <c r="A36" s="76" t="s">
        <v>24</v>
      </c>
      <c r="B36" s="75">
        <v>15</v>
      </c>
      <c r="C36" s="76">
        <v>80000</v>
      </c>
      <c r="D36" s="76">
        <v>80000</v>
      </c>
      <c r="F36" s="134"/>
      <c r="G36" s="75"/>
      <c r="H36" s="76"/>
      <c r="I36" s="76"/>
      <c r="J36" s="76"/>
      <c r="K36" s="76"/>
    </row>
    <row r="37" spans="1:11" ht="21" customHeight="1" x14ac:dyDescent="0.25">
      <c r="A37" s="113" t="s">
        <v>110</v>
      </c>
      <c r="B37" s="114"/>
      <c r="C37" s="113">
        <v>-11894827</v>
      </c>
      <c r="D37" s="113">
        <v>-24260656</v>
      </c>
      <c r="E37" s="84"/>
      <c r="F37" s="134"/>
      <c r="G37" s="75"/>
      <c r="H37" s="76"/>
      <c r="I37" s="76"/>
      <c r="J37" s="76"/>
      <c r="K37" s="76"/>
    </row>
    <row r="38" spans="1:11" ht="21" customHeight="1" thickBot="1" x14ac:dyDescent="0.3">
      <c r="A38" s="8"/>
      <c r="B38" s="9"/>
      <c r="C38" s="71">
        <f>SUM(C36:C37)</f>
        <v>-11814827</v>
      </c>
      <c r="D38" s="70">
        <f>SUM(D36:D37)</f>
        <v>-24180656</v>
      </c>
      <c r="F38" s="111"/>
      <c r="G38" s="135"/>
      <c r="H38" s="80"/>
      <c r="I38" s="80"/>
      <c r="J38" s="76"/>
      <c r="K38" s="76"/>
    </row>
    <row r="39" spans="1:11" ht="6.75" customHeight="1" x14ac:dyDescent="0.25">
      <c r="A39" s="11"/>
      <c r="B39" s="12"/>
      <c r="C39" s="73"/>
      <c r="D39" s="68"/>
      <c r="F39" s="134"/>
      <c r="G39" s="75"/>
      <c r="H39" s="76"/>
      <c r="I39" s="76"/>
      <c r="J39" s="76"/>
      <c r="K39" s="76"/>
    </row>
    <row r="40" spans="1:11" x14ac:dyDescent="0.25">
      <c r="A40" s="4" t="s">
        <v>25</v>
      </c>
      <c r="B40" s="3"/>
      <c r="C40" s="73"/>
      <c r="D40" s="72"/>
      <c r="F40" s="111"/>
      <c r="G40" s="75"/>
      <c r="H40" s="76"/>
      <c r="I40" s="76"/>
      <c r="J40" s="76"/>
      <c r="K40" s="76"/>
    </row>
    <row r="41" spans="1:11" ht="26.25" customHeight="1" x14ac:dyDescent="0.25">
      <c r="A41" s="68" t="s">
        <v>27</v>
      </c>
      <c r="B41" s="5">
        <v>16</v>
      </c>
      <c r="C41" s="68">
        <v>123079200</v>
      </c>
      <c r="D41" s="68">
        <v>18671392</v>
      </c>
      <c r="F41" s="134"/>
      <c r="G41" s="75"/>
      <c r="H41" s="76"/>
      <c r="I41" s="76"/>
      <c r="J41" s="76"/>
      <c r="K41" s="76"/>
    </row>
    <row r="42" spans="1:11" ht="26.25" customHeight="1" x14ac:dyDescent="0.25">
      <c r="A42" s="68" t="s">
        <v>28</v>
      </c>
      <c r="B42" s="5">
        <v>17</v>
      </c>
      <c r="C42" s="68">
        <v>2220930</v>
      </c>
      <c r="D42" s="68">
        <v>2105883</v>
      </c>
      <c r="F42" s="134"/>
      <c r="G42" s="75"/>
      <c r="H42" s="76"/>
      <c r="I42" s="76"/>
      <c r="J42" s="76"/>
      <c r="K42" s="76"/>
    </row>
    <row r="43" spans="1:11" ht="26.25" customHeight="1" x14ac:dyDescent="0.25">
      <c r="A43" s="68" t="s">
        <v>26</v>
      </c>
      <c r="B43" s="5">
        <v>18</v>
      </c>
      <c r="C43" s="68">
        <v>21624005</v>
      </c>
      <c r="D43" s="68">
        <v>21618899</v>
      </c>
      <c r="F43" s="134"/>
      <c r="G43" s="75"/>
      <c r="H43" s="76"/>
      <c r="I43" s="76"/>
      <c r="J43" s="76"/>
      <c r="K43" s="76"/>
    </row>
    <row r="44" spans="1:11" ht="26.25" customHeight="1" x14ac:dyDescent="0.25">
      <c r="A44" s="113" t="s">
        <v>29</v>
      </c>
      <c r="B44" s="114">
        <v>19</v>
      </c>
      <c r="C44" s="113">
        <v>2167285</v>
      </c>
      <c r="D44" s="113">
        <v>1954199</v>
      </c>
      <c r="F44" s="134"/>
      <c r="G44" s="75"/>
      <c r="H44" s="76"/>
      <c r="I44" s="76"/>
      <c r="J44" s="76"/>
      <c r="K44" s="76"/>
    </row>
    <row r="45" spans="1:11" ht="15.75" thickBot="1" x14ac:dyDescent="0.3">
      <c r="A45" s="8"/>
      <c r="B45" s="9"/>
      <c r="C45" s="71">
        <f>SUM(C41:C44)</f>
        <v>149091420</v>
      </c>
      <c r="D45" s="70">
        <f>SUM(D41:D44)</f>
        <v>44350373</v>
      </c>
      <c r="F45" s="111"/>
      <c r="G45" s="135"/>
      <c r="H45" s="80"/>
      <c r="I45" s="80"/>
      <c r="J45" s="76"/>
      <c r="K45" s="76"/>
    </row>
    <row r="46" spans="1:11" ht="6.75" customHeight="1" x14ac:dyDescent="0.25">
      <c r="A46" s="4"/>
      <c r="B46" s="60"/>
      <c r="C46" s="73"/>
      <c r="D46" s="68"/>
      <c r="F46" s="111"/>
      <c r="G46" s="135"/>
      <c r="H46" s="76"/>
      <c r="I46" s="76"/>
      <c r="J46" s="76"/>
      <c r="K46" s="76"/>
    </row>
    <row r="47" spans="1:11" x14ac:dyDescent="0.25">
      <c r="A47" s="4" t="s">
        <v>30</v>
      </c>
      <c r="B47" s="5"/>
      <c r="C47" s="73"/>
      <c r="D47" s="68"/>
      <c r="F47" s="111"/>
      <c r="G47" s="75"/>
      <c r="H47" s="76"/>
      <c r="I47" s="76"/>
      <c r="J47" s="76"/>
      <c r="K47" s="76"/>
    </row>
    <row r="48" spans="1:11" ht="22.5" customHeight="1" x14ac:dyDescent="0.25">
      <c r="A48" s="68" t="s">
        <v>27</v>
      </c>
      <c r="B48" s="5">
        <v>16</v>
      </c>
      <c r="C48" s="68">
        <v>24695383</v>
      </c>
      <c r="D48" s="68">
        <v>115675252</v>
      </c>
      <c r="F48" s="134"/>
      <c r="G48" s="75"/>
      <c r="H48" s="76"/>
      <c r="I48" s="76"/>
      <c r="J48" s="76"/>
      <c r="K48" s="76"/>
    </row>
    <row r="49" spans="1:14" ht="22.5" customHeight="1" x14ac:dyDescent="0.25">
      <c r="A49" s="68" t="s">
        <v>31</v>
      </c>
      <c r="B49" s="5">
        <v>20</v>
      </c>
      <c r="C49" s="68">
        <v>11645506</v>
      </c>
      <c r="D49" s="68">
        <v>15841761</v>
      </c>
      <c r="F49" s="134"/>
      <c r="G49" s="75"/>
      <c r="H49" s="76"/>
      <c r="I49" s="76"/>
      <c r="J49" s="76"/>
      <c r="K49" s="76"/>
    </row>
    <row r="50" spans="1:14" ht="22.5" customHeight="1" x14ac:dyDescent="0.25">
      <c r="A50" s="68" t="s">
        <v>32</v>
      </c>
      <c r="B50" s="5">
        <v>21</v>
      </c>
      <c r="C50" s="68">
        <v>14676914</v>
      </c>
      <c r="D50" s="68">
        <v>16770229</v>
      </c>
      <c r="F50" s="134"/>
      <c r="G50" s="75"/>
      <c r="H50" s="76"/>
      <c r="I50" s="76"/>
      <c r="J50" s="76"/>
      <c r="K50" s="76"/>
    </row>
    <row r="51" spans="1:14" ht="22.5" customHeight="1" x14ac:dyDescent="0.25">
      <c r="A51" s="68" t="s">
        <v>111</v>
      </c>
      <c r="B51" s="5">
        <v>22</v>
      </c>
      <c r="C51" s="68">
        <v>9661965</v>
      </c>
      <c r="D51" s="68">
        <v>1307674</v>
      </c>
      <c r="F51" s="134"/>
      <c r="G51" s="75"/>
      <c r="H51" s="76"/>
      <c r="I51" s="76"/>
      <c r="J51" s="76"/>
      <c r="K51" s="76"/>
    </row>
    <row r="52" spans="1:14" ht="22.5" customHeight="1" x14ac:dyDescent="0.25">
      <c r="A52" s="68" t="s">
        <v>33</v>
      </c>
      <c r="B52" s="5">
        <v>23</v>
      </c>
      <c r="C52" s="68">
        <v>8757303</v>
      </c>
      <c r="D52" s="68">
        <v>4841645</v>
      </c>
      <c r="F52" s="134"/>
      <c r="G52" s="75"/>
      <c r="H52" s="76"/>
      <c r="I52" s="76"/>
      <c r="J52" s="76"/>
      <c r="K52" s="76"/>
    </row>
    <row r="53" spans="1:14" ht="24" x14ac:dyDescent="0.25">
      <c r="A53" s="113" t="s">
        <v>34</v>
      </c>
      <c r="B53" s="114">
        <v>24</v>
      </c>
      <c r="C53" s="113">
        <v>788801</v>
      </c>
      <c r="D53" s="113">
        <v>927295</v>
      </c>
      <c r="F53" s="134"/>
      <c r="G53" s="75"/>
      <c r="H53" s="76"/>
      <c r="I53" s="76"/>
      <c r="J53" s="76"/>
      <c r="K53" s="76"/>
    </row>
    <row r="54" spans="1:14" ht="22.5" customHeight="1" thickBot="1" x14ac:dyDescent="0.3">
      <c r="A54" s="8"/>
      <c r="B54" s="9"/>
      <c r="C54" s="71">
        <f>SUM(C48:C53)</f>
        <v>70225872</v>
      </c>
      <c r="D54" s="70">
        <f>SUM(D48:D53)</f>
        <v>155363856</v>
      </c>
      <c r="F54" s="111"/>
      <c r="G54" s="135"/>
      <c r="H54" s="80"/>
      <c r="I54" s="80"/>
      <c r="J54" s="76"/>
      <c r="K54" s="76"/>
    </row>
    <row r="55" spans="1:14" ht="15.75" thickBot="1" x14ac:dyDescent="0.3">
      <c r="A55" s="13" t="s">
        <v>35</v>
      </c>
      <c r="B55" s="61"/>
      <c r="C55" s="71">
        <f>C38+C45+C54</f>
        <v>207502465</v>
      </c>
      <c r="D55" s="70">
        <f>D38+D45+D54</f>
        <v>175533573</v>
      </c>
      <c r="F55" s="111"/>
      <c r="G55" s="135"/>
      <c r="H55" s="80"/>
      <c r="I55" s="80"/>
      <c r="J55" s="76"/>
      <c r="K55" s="76"/>
    </row>
    <row r="56" spans="1:14" ht="27" customHeight="1" x14ac:dyDescent="0.25">
      <c r="A56" s="108" t="s">
        <v>36</v>
      </c>
      <c r="B56" s="109">
        <v>15</v>
      </c>
      <c r="C56" s="110">
        <f>(C55-C15-C45-C54)/80000</f>
        <v>-148.6619</v>
      </c>
      <c r="D56" s="110">
        <f>(D55-D15-D45-D54)/8</f>
        <v>-3028776.75</v>
      </c>
      <c r="F56" s="134"/>
      <c r="G56" s="75"/>
      <c r="H56" s="76"/>
      <c r="I56" s="76"/>
      <c r="J56" s="76"/>
      <c r="K56" s="76"/>
    </row>
    <row r="57" spans="1:14" x14ac:dyDescent="0.25">
      <c r="A57" s="16"/>
      <c r="K57" s="76"/>
    </row>
    <row r="58" spans="1:14" x14ac:dyDescent="0.25">
      <c r="C58" s="91"/>
      <c r="D58" s="91"/>
      <c r="G58" s="76"/>
      <c r="H58" s="79"/>
      <c r="I58" s="76"/>
    </row>
    <row r="59" spans="1:14" x14ac:dyDescent="0.25">
      <c r="A59" s="35" t="s">
        <v>100</v>
      </c>
      <c r="B59" s="35" t="s">
        <v>117</v>
      </c>
      <c r="C59" s="92"/>
      <c r="D59" s="93" t="s">
        <v>117</v>
      </c>
      <c r="H59" s="136"/>
      <c r="I59" s="136"/>
    </row>
    <row r="60" spans="1:14" x14ac:dyDescent="0.25">
      <c r="A60" s="94" t="s">
        <v>118</v>
      </c>
      <c r="B60" s="94" t="s">
        <v>96</v>
      </c>
      <c r="C60" s="91"/>
      <c r="D60" s="94" t="s">
        <v>97</v>
      </c>
    </row>
    <row r="61" spans="1:14" x14ac:dyDescent="0.25">
      <c r="A61" s="94" t="s">
        <v>98</v>
      </c>
      <c r="B61" s="94" t="s">
        <v>37</v>
      </c>
      <c r="C61" s="91"/>
      <c r="D61" s="94" t="s">
        <v>119</v>
      </c>
    </row>
    <row r="62" spans="1:14" x14ac:dyDescent="0.25">
      <c r="B62" s="95" t="s">
        <v>120</v>
      </c>
      <c r="C62" s="91"/>
      <c r="D62" s="94" t="s">
        <v>121</v>
      </c>
    </row>
    <row r="63" spans="1:14" x14ac:dyDescent="0.25">
      <c r="B63" s="95" t="s">
        <v>38</v>
      </c>
      <c r="C63"/>
      <c r="D63" s="96"/>
    </row>
    <row r="64" spans="1:14" s="44" customFormat="1" x14ac:dyDescent="0.25">
      <c r="A64" s="59"/>
      <c r="C64" s="45"/>
      <c r="D64" s="87"/>
      <c r="F64" s="66"/>
      <c r="G64" s="66"/>
      <c r="H64" s="66"/>
      <c r="I64" s="66"/>
      <c r="J64" s="66"/>
      <c r="K64" s="66"/>
      <c r="L64" s="66"/>
      <c r="M64" s="66"/>
      <c r="N64" s="66"/>
    </row>
    <row r="65" spans="7:11" x14ac:dyDescent="0.25">
      <c r="G65" s="66"/>
      <c r="H65" s="66"/>
      <c r="I65" s="66"/>
      <c r="J65" s="66"/>
      <c r="K65" s="66"/>
    </row>
    <row r="66" spans="7:11" x14ac:dyDescent="0.25">
      <c r="G66" s="66"/>
      <c r="H66" s="66"/>
      <c r="I66" s="66"/>
      <c r="J66" s="66"/>
      <c r="K66" s="66"/>
    </row>
    <row r="67" spans="7:11" x14ac:dyDescent="0.25">
      <c r="G67" s="66"/>
      <c r="H67" s="66"/>
      <c r="I67" s="66"/>
      <c r="J67" s="66"/>
    </row>
  </sheetData>
  <mergeCells count="2">
    <mergeCell ref="A7:A8"/>
    <mergeCell ref="B7:B8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view="pageBreakPreview" zoomScaleNormal="100" zoomScaleSheetLayoutView="100" workbookViewId="0">
      <selection activeCell="D23" sqref="D23"/>
    </sheetView>
  </sheetViews>
  <sheetFormatPr defaultRowHeight="15" x14ac:dyDescent="0.25"/>
  <cols>
    <col min="1" max="1" width="41.85546875" customWidth="1"/>
    <col min="2" max="2" width="15.7109375" customWidth="1"/>
    <col min="3" max="4" width="15.7109375" style="36" customWidth="1"/>
    <col min="5" max="6" width="9.140625" style="35"/>
    <col min="7" max="7" width="9" style="35" customWidth="1"/>
    <col min="8" max="9" width="20.5703125" style="136" customWidth="1"/>
    <col min="10" max="10" width="14.28515625" style="35" bestFit="1" customWidth="1"/>
    <col min="11" max="11" width="15.85546875" style="35" customWidth="1"/>
    <col min="14" max="14" width="16.85546875" customWidth="1"/>
  </cols>
  <sheetData>
    <row r="1" spans="1:10" x14ac:dyDescent="0.25">
      <c r="A1" s="90" t="s">
        <v>116</v>
      </c>
    </row>
    <row r="2" spans="1:10" x14ac:dyDescent="0.25">
      <c r="A2" s="90" t="s">
        <v>124</v>
      </c>
    </row>
    <row r="4" spans="1:10" ht="15.75" x14ac:dyDescent="0.25">
      <c r="A4" s="1" t="s">
        <v>40</v>
      </c>
    </row>
    <row r="5" spans="1:10" x14ac:dyDescent="0.25">
      <c r="A5" s="2" t="s">
        <v>137</v>
      </c>
    </row>
    <row r="7" spans="1:10" ht="24" x14ac:dyDescent="0.25">
      <c r="A7" s="160" t="s">
        <v>1</v>
      </c>
      <c r="B7" s="162" t="s">
        <v>39</v>
      </c>
      <c r="C7" s="73" t="s">
        <v>125</v>
      </c>
      <c r="D7" s="73" t="s">
        <v>125</v>
      </c>
      <c r="F7" s="140"/>
    </row>
    <row r="8" spans="1:10" ht="22.5" customHeight="1" thickBot="1" x14ac:dyDescent="0.3">
      <c r="A8" s="161"/>
      <c r="B8" s="163"/>
      <c r="C8" s="71" t="s">
        <v>126</v>
      </c>
      <c r="D8" s="71" t="s">
        <v>130</v>
      </c>
      <c r="F8" s="140"/>
    </row>
    <row r="9" spans="1:10" x14ac:dyDescent="0.25">
      <c r="A9" s="6"/>
      <c r="B9" s="5"/>
      <c r="C9" s="18"/>
      <c r="D9" s="19"/>
    </row>
    <row r="10" spans="1:10" x14ac:dyDescent="0.25">
      <c r="A10" s="74" t="s">
        <v>41</v>
      </c>
      <c r="B10" s="141">
        <v>25</v>
      </c>
      <c r="C10" s="76">
        <v>101944370</v>
      </c>
      <c r="D10" s="138">
        <v>56787568</v>
      </c>
      <c r="E10" s="41"/>
      <c r="F10" s="134"/>
      <c r="G10" s="75"/>
      <c r="H10" s="76"/>
      <c r="I10" s="85"/>
      <c r="J10" s="85"/>
    </row>
    <row r="11" spans="1:10" x14ac:dyDescent="0.25">
      <c r="A11" s="116" t="s">
        <v>42</v>
      </c>
      <c r="B11" s="118">
        <v>26</v>
      </c>
      <c r="C11" s="113">
        <v>-20942050</v>
      </c>
      <c r="D11" s="142">
        <v>-14251576</v>
      </c>
      <c r="E11" s="41"/>
      <c r="F11" s="134"/>
      <c r="G11" s="75"/>
      <c r="H11" s="76"/>
      <c r="I11" s="85"/>
      <c r="J11" s="85"/>
    </row>
    <row r="12" spans="1:10" x14ac:dyDescent="0.25">
      <c r="A12" s="4" t="s">
        <v>43</v>
      </c>
      <c r="B12" s="119"/>
      <c r="C12" s="73">
        <f>SUM(C10:C11)</f>
        <v>81002320</v>
      </c>
      <c r="D12" s="73">
        <f>SUM(D10:D11)</f>
        <v>42535992</v>
      </c>
      <c r="E12" s="41"/>
      <c r="F12" s="111"/>
      <c r="G12" s="135"/>
      <c r="H12" s="80"/>
      <c r="I12" s="85"/>
      <c r="J12" s="85"/>
    </row>
    <row r="13" spans="1:10" x14ac:dyDescent="0.25">
      <c r="A13" s="6"/>
      <c r="B13" s="120"/>
      <c r="C13" s="73"/>
      <c r="D13" s="69"/>
      <c r="E13" s="41"/>
      <c r="F13" s="134"/>
      <c r="G13" s="75"/>
      <c r="H13" s="76"/>
      <c r="I13" s="85"/>
      <c r="J13" s="85"/>
    </row>
    <row r="14" spans="1:10" x14ac:dyDescent="0.25">
      <c r="A14" s="68" t="s">
        <v>44</v>
      </c>
      <c r="B14" s="117">
        <v>27</v>
      </c>
      <c r="C14" s="68">
        <v>-34549858</v>
      </c>
      <c r="D14" s="137">
        <v>-18875000</v>
      </c>
      <c r="E14" s="41"/>
      <c r="F14" s="134"/>
      <c r="G14" s="75"/>
      <c r="H14" s="76"/>
      <c r="I14" s="138"/>
      <c r="J14" s="85"/>
    </row>
    <row r="15" spans="1:10" x14ac:dyDescent="0.25">
      <c r="A15" s="68" t="s">
        <v>45</v>
      </c>
      <c r="B15" s="117">
        <v>28</v>
      </c>
      <c r="C15" s="68">
        <v>-3756884</v>
      </c>
      <c r="D15" s="137">
        <v>-2432900</v>
      </c>
      <c r="E15" s="41"/>
      <c r="F15" s="134"/>
      <c r="G15" s="75"/>
      <c r="H15" s="76"/>
      <c r="I15" s="138"/>
      <c r="J15" s="85"/>
    </row>
    <row r="16" spans="1:10" x14ac:dyDescent="0.25">
      <c r="A16" s="68" t="s">
        <v>46</v>
      </c>
      <c r="B16" s="117">
        <v>29</v>
      </c>
      <c r="C16" s="68">
        <v>590637</v>
      </c>
      <c r="D16" s="137">
        <v>341985</v>
      </c>
      <c r="E16" s="41"/>
      <c r="F16" s="134"/>
      <c r="G16" s="75"/>
      <c r="H16" s="76"/>
      <c r="I16" s="138"/>
      <c r="J16" s="85"/>
    </row>
    <row r="17" spans="1:11" x14ac:dyDescent="0.25">
      <c r="A17" s="68" t="s">
        <v>47</v>
      </c>
      <c r="B17" s="117">
        <v>30</v>
      </c>
      <c r="C17" s="68">
        <v>-8023189</v>
      </c>
      <c r="D17" s="137">
        <v>-6320433</v>
      </c>
      <c r="E17" s="41"/>
      <c r="F17" s="134"/>
      <c r="G17" s="75"/>
      <c r="H17" s="76"/>
      <c r="I17" s="138"/>
      <c r="J17" s="85"/>
    </row>
    <row r="18" spans="1:11" ht="24" x14ac:dyDescent="0.25">
      <c r="A18" s="76" t="s">
        <v>112</v>
      </c>
      <c r="B18" s="141"/>
      <c r="C18" s="76">
        <v>-11326991</v>
      </c>
      <c r="D18" s="138">
        <v>-2967990</v>
      </c>
      <c r="E18" s="41"/>
      <c r="F18" s="134"/>
      <c r="G18" s="75"/>
      <c r="H18" s="76"/>
      <c r="I18" s="138"/>
      <c r="J18" s="85"/>
    </row>
    <row r="19" spans="1:11" x14ac:dyDescent="0.25">
      <c r="A19" s="113" t="s">
        <v>113</v>
      </c>
      <c r="B19" s="118">
        <v>31</v>
      </c>
      <c r="C19" s="113">
        <v>-35742</v>
      </c>
      <c r="D19" s="142">
        <v>-117008</v>
      </c>
      <c r="E19" s="41"/>
      <c r="F19" s="134"/>
      <c r="G19" s="75"/>
      <c r="H19" s="76"/>
      <c r="I19" s="138"/>
      <c r="J19" s="85"/>
    </row>
    <row r="20" spans="1:11" x14ac:dyDescent="0.25">
      <c r="A20" s="72" t="s">
        <v>101</v>
      </c>
      <c r="B20" s="120"/>
      <c r="C20" s="73">
        <f>SUM(C12:C19)</f>
        <v>23900293</v>
      </c>
      <c r="D20" s="73">
        <f>SUM(D12:D19)</f>
        <v>12164646</v>
      </c>
      <c r="E20" s="41"/>
      <c r="F20" s="111"/>
      <c r="G20" s="135"/>
      <c r="H20" s="80"/>
      <c r="I20" s="138"/>
      <c r="J20" s="85"/>
    </row>
    <row r="21" spans="1:11" x14ac:dyDescent="0.25">
      <c r="A21" s="6"/>
      <c r="B21" s="120"/>
      <c r="C21" s="73"/>
      <c r="D21" s="69"/>
      <c r="E21" s="41"/>
      <c r="F21" s="134"/>
      <c r="G21" s="75"/>
      <c r="H21" s="76"/>
      <c r="I21" s="138"/>
      <c r="J21" s="85"/>
    </row>
    <row r="22" spans="1:11" x14ac:dyDescent="0.25">
      <c r="A22" s="116" t="s">
        <v>48</v>
      </c>
      <c r="B22" s="114">
        <v>16</v>
      </c>
      <c r="C22" s="113">
        <v>-11534464</v>
      </c>
      <c r="D22" s="142">
        <v>-4320916</v>
      </c>
      <c r="E22" s="41"/>
      <c r="F22" s="134"/>
      <c r="G22" s="75"/>
      <c r="H22" s="76"/>
      <c r="I22" s="138"/>
      <c r="J22" s="85"/>
    </row>
    <row r="23" spans="1:11" ht="15.75" thickBot="1" x14ac:dyDescent="0.3">
      <c r="A23" s="10" t="s">
        <v>49</v>
      </c>
      <c r="B23" s="9"/>
      <c r="C23" s="71">
        <f>SUM(C20:C22)</f>
        <v>12365829</v>
      </c>
      <c r="D23" s="71">
        <f t="shared" ref="D23" si="0">SUM(D20:D22)</f>
        <v>7843730</v>
      </c>
      <c r="E23" s="41"/>
      <c r="F23" s="111"/>
      <c r="G23" s="135"/>
      <c r="H23" s="80"/>
      <c r="I23" s="138"/>
      <c r="J23" s="85"/>
    </row>
    <row r="24" spans="1:11" ht="15.75" thickBot="1" x14ac:dyDescent="0.3">
      <c r="A24" s="10" t="s">
        <v>50</v>
      </c>
      <c r="B24" s="14"/>
      <c r="C24" s="71">
        <f>C23</f>
        <v>12365829</v>
      </c>
      <c r="D24" s="71">
        <f>D23</f>
        <v>7843730</v>
      </c>
      <c r="E24" s="41"/>
      <c r="F24" s="111"/>
      <c r="G24" s="135"/>
      <c r="H24" s="80"/>
      <c r="I24" s="138"/>
      <c r="J24" s="85"/>
    </row>
    <row r="25" spans="1:11" x14ac:dyDescent="0.25">
      <c r="A25" s="4"/>
      <c r="B25" s="3"/>
      <c r="C25" s="73"/>
      <c r="D25" s="69"/>
      <c r="E25" s="41"/>
      <c r="F25" s="111"/>
      <c r="G25" s="75"/>
      <c r="H25" s="76"/>
      <c r="I25" s="85"/>
      <c r="J25" s="85"/>
    </row>
    <row r="26" spans="1:11" x14ac:dyDescent="0.25">
      <c r="A26" s="72" t="s">
        <v>114</v>
      </c>
      <c r="B26" s="5"/>
      <c r="C26" s="73"/>
      <c r="D26" s="73"/>
      <c r="E26" s="41"/>
      <c r="F26" s="111"/>
      <c r="G26" s="75"/>
      <c r="H26" s="76"/>
      <c r="I26" s="85"/>
      <c r="J26" s="85"/>
    </row>
    <row r="27" spans="1:11" x14ac:dyDescent="0.25">
      <c r="A27" s="113" t="s">
        <v>114</v>
      </c>
      <c r="B27" s="114">
        <v>15</v>
      </c>
      <c r="C27" s="115">
        <f>C24/80000000</f>
        <v>0.15457286249999999</v>
      </c>
      <c r="D27" s="115">
        <f>D24/8000</f>
        <v>980.46624999999995</v>
      </c>
      <c r="E27" s="41"/>
      <c r="F27" s="134"/>
      <c r="G27" s="75"/>
      <c r="H27" s="139"/>
      <c r="I27" s="85"/>
      <c r="J27" s="85"/>
    </row>
    <row r="28" spans="1:11" x14ac:dyDescent="0.25">
      <c r="A28" s="17"/>
      <c r="C28" s="89"/>
      <c r="D28" s="89"/>
    </row>
    <row r="29" spans="1:11" x14ac:dyDescent="0.25">
      <c r="C29" s="91"/>
      <c r="D29" s="97"/>
      <c r="E29"/>
      <c r="K29"/>
    </row>
    <row r="30" spans="1:11" x14ac:dyDescent="0.25">
      <c r="A30" s="35" t="s">
        <v>100</v>
      </c>
      <c r="B30" s="35" t="s">
        <v>117</v>
      </c>
      <c r="C30" s="92"/>
      <c r="D30" s="93" t="s">
        <v>117</v>
      </c>
      <c r="E30"/>
      <c r="K30"/>
    </row>
    <row r="31" spans="1:11" x14ac:dyDescent="0.25">
      <c r="A31" s="94" t="s">
        <v>118</v>
      </c>
      <c r="B31" s="94" t="s">
        <v>96</v>
      </c>
      <c r="C31" s="91"/>
      <c r="D31" s="94" t="s">
        <v>97</v>
      </c>
      <c r="E31"/>
      <c r="K31"/>
    </row>
    <row r="32" spans="1:11" x14ac:dyDescent="0.25">
      <c r="A32" s="94" t="s">
        <v>98</v>
      </c>
      <c r="B32" s="94" t="s">
        <v>37</v>
      </c>
      <c r="C32" s="91"/>
      <c r="D32" s="94" t="s">
        <v>119</v>
      </c>
      <c r="E32"/>
      <c r="K32"/>
    </row>
    <row r="33" spans="2:11" x14ac:dyDescent="0.25">
      <c r="B33" s="95" t="s">
        <v>120</v>
      </c>
      <c r="C33" s="91"/>
      <c r="D33" s="94" t="s">
        <v>121</v>
      </c>
      <c r="E33"/>
      <c r="K33"/>
    </row>
    <row r="34" spans="2:11" x14ac:dyDescent="0.25">
      <c r="B34" s="95" t="s">
        <v>38</v>
      </c>
      <c r="C34"/>
      <c r="D34" s="96"/>
      <c r="E34"/>
      <c r="K34"/>
    </row>
  </sheetData>
  <mergeCells count="2">
    <mergeCell ref="A7:A8"/>
    <mergeCell ref="B7:B8"/>
  </mergeCells>
  <pageMargins left="0.7" right="0.7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view="pageBreakPreview" zoomScaleNormal="100" zoomScaleSheetLayoutView="100" workbookViewId="0">
      <selection activeCell="A22" sqref="A22"/>
    </sheetView>
  </sheetViews>
  <sheetFormatPr defaultRowHeight="15" x14ac:dyDescent="0.25"/>
  <cols>
    <col min="1" max="1" width="55.85546875" customWidth="1"/>
    <col min="2" max="2" width="5.42578125" bestFit="1" customWidth="1"/>
    <col min="3" max="3" width="17.7109375" style="36" customWidth="1"/>
    <col min="4" max="4" width="21.42578125" style="36" customWidth="1"/>
    <col min="5" max="5" width="17.7109375" style="36" customWidth="1"/>
    <col min="7" max="8" width="9.140625" style="35"/>
    <col min="9" max="9" width="10.5703125" style="35" bestFit="1" customWidth="1"/>
    <col min="10" max="10" width="14.28515625" style="35" bestFit="1" customWidth="1"/>
    <col min="11" max="15" width="9.140625" style="35"/>
  </cols>
  <sheetData>
    <row r="1" spans="1:13" x14ac:dyDescent="0.25">
      <c r="A1" s="90" t="s">
        <v>116</v>
      </c>
    </row>
    <row r="2" spans="1:13" x14ac:dyDescent="0.25">
      <c r="A2" s="158" t="s">
        <v>129</v>
      </c>
    </row>
    <row r="4" spans="1:13" ht="15.75" x14ac:dyDescent="0.25">
      <c r="A4" s="1" t="s">
        <v>94</v>
      </c>
    </row>
    <row r="5" spans="1:13" x14ac:dyDescent="0.25">
      <c r="A5" s="2" t="s">
        <v>129</v>
      </c>
      <c r="F5" s="151"/>
    </row>
    <row r="7" spans="1:13" ht="15.75" x14ac:dyDescent="0.25">
      <c r="A7" s="15"/>
    </row>
    <row r="8" spans="1:13" x14ac:dyDescent="0.25">
      <c r="A8" s="171" t="s">
        <v>1</v>
      </c>
      <c r="B8" s="173" t="s">
        <v>39</v>
      </c>
      <c r="C8" s="38" t="s">
        <v>51</v>
      </c>
      <c r="D8" s="38" t="s">
        <v>128</v>
      </c>
      <c r="E8" s="175" t="s">
        <v>54</v>
      </c>
      <c r="G8" s="177"/>
      <c r="H8" s="164"/>
      <c r="I8" s="145"/>
      <c r="J8" s="168"/>
      <c r="K8" s="168"/>
      <c r="L8" s="168"/>
      <c r="M8" s="169"/>
    </row>
    <row r="9" spans="1:13" ht="15.75" thickBot="1" x14ac:dyDescent="0.3">
      <c r="A9" s="172"/>
      <c r="B9" s="174"/>
      <c r="C9" s="39" t="s">
        <v>52</v>
      </c>
      <c r="D9" s="39" t="s">
        <v>53</v>
      </c>
      <c r="E9" s="176"/>
      <c r="G9" s="177"/>
      <c r="H9" s="164"/>
      <c r="I9" s="145"/>
      <c r="J9" s="168"/>
      <c r="K9" s="168"/>
      <c r="L9" s="168"/>
      <c r="M9" s="169"/>
    </row>
    <row r="10" spans="1:13" x14ac:dyDescent="0.25">
      <c r="A10" s="20"/>
      <c r="B10" s="21"/>
      <c r="C10" s="31"/>
      <c r="D10" s="31"/>
      <c r="E10" s="31"/>
      <c r="G10" s="80"/>
      <c r="H10" s="79"/>
      <c r="I10" s="76"/>
      <c r="J10" s="76"/>
      <c r="K10" s="170"/>
      <c r="L10" s="170"/>
      <c r="M10" s="146"/>
    </row>
    <row r="11" spans="1:13" ht="15.75" thickBot="1" x14ac:dyDescent="0.3">
      <c r="A11" s="10" t="s">
        <v>99</v>
      </c>
      <c r="B11" s="62"/>
      <c r="C11" s="32">
        <v>80000</v>
      </c>
      <c r="D11" s="83">
        <v>-41696130</v>
      </c>
      <c r="E11" s="32">
        <f>SUM(C11:D11)</f>
        <v>-41616130</v>
      </c>
      <c r="G11" s="80"/>
      <c r="H11" s="79"/>
      <c r="I11" s="85"/>
      <c r="J11" s="85"/>
      <c r="K11" s="166"/>
      <c r="L11" s="166"/>
      <c r="M11" s="146"/>
    </row>
    <row r="12" spans="1:13" x14ac:dyDescent="0.25">
      <c r="A12" s="22"/>
      <c r="B12" s="21"/>
      <c r="C12" s="31"/>
      <c r="D12" s="82"/>
      <c r="E12" s="31"/>
      <c r="G12" s="76"/>
      <c r="H12" s="79"/>
      <c r="I12" s="85"/>
      <c r="J12" s="85"/>
      <c r="K12" s="166"/>
      <c r="L12" s="166"/>
      <c r="M12" s="146"/>
    </row>
    <row r="13" spans="1:13" ht="15.75" thickBot="1" x14ac:dyDescent="0.3">
      <c r="A13" s="24" t="s">
        <v>55</v>
      </c>
      <c r="B13" s="23"/>
      <c r="C13" s="30"/>
      <c r="D13" s="121">
        <v>7843730</v>
      </c>
      <c r="E13" s="30">
        <f>SUM(D13)</f>
        <v>7843730</v>
      </c>
      <c r="G13" s="76"/>
      <c r="H13" s="79"/>
      <c r="I13" s="138"/>
      <c r="J13" s="85"/>
      <c r="K13" s="166"/>
      <c r="L13" s="166"/>
      <c r="M13" s="146"/>
    </row>
    <row r="14" spans="1:13" ht="15.75" thickBot="1" x14ac:dyDescent="0.3">
      <c r="A14" s="24" t="s">
        <v>56</v>
      </c>
      <c r="B14" s="23"/>
      <c r="C14" s="30"/>
      <c r="D14" s="30">
        <f>SUM(D13)</f>
        <v>7843730</v>
      </c>
      <c r="E14" s="30">
        <f>SUM(E13)</f>
        <v>7843730</v>
      </c>
      <c r="G14" s="76"/>
      <c r="H14" s="79"/>
      <c r="I14" s="138"/>
      <c r="J14" s="85"/>
      <c r="K14" s="166"/>
      <c r="L14" s="166"/>
      <c r="M14" s="146"/>
    </row>
    <row r="15" spans="1:13" ht="15.75" thickBot="1" x14ac:dyDescent="0.3">
      <c r="A15" s="22"/>
      <c r="B15" s="21"/>
      <c r="C15" s="40"/>
      <c r="D15" s="40"/>
      <c r="E15" s="40"/>
      <c r="G15" s="80"/>
      <c r="H15" s="79"/>
      <c r="I15" s="85"/>
      <c r="J15" s="85"/>
      <c r="K15" s="166"/>
      <c r="L15" s="166"/>
      <c r="M15" s="146"/>
    </row>
    <row r="16" spans="1:13" ht="15.75" thickBot="1" x14ac:dyDescent="0.3">
      <c r="A16" s="27" t="s">
        <v>139</v>
      </c>
      <c r="B16" s="122"/>
      <c r="C16" s="32">
        <v>80000</v>
      </c>
      <c r="D16" s="32">
        <f>D11+D14</f>
        <v>-33852400</v>
      </c>
      <c r="E16" s="32">
        <f>E11+E14</f>
        <v>-33772400</v>
      </c>
      <c r="G16" s="80"/>
      <c r="H16" s="79"/>
      <c r="I16" s="147"/>
      <c r="J16" s="147"/>
      <c r="K16" s="167"/>
      <c r="L16" s="167"/>
      <c r="M16" s="146"/>
    </row>
    <row r="17" spans="1:13" x14ac:dyDescent="0.25">
      <c r="A17" s="20"/>
      <c r="B17" s="21"/>
      <c r="C17" s="31"/>
      <c r="D17" s="33"/>
      <c r="E17" s="31"/>
      <c r="G17" s="80"/>
      <c r="H17" s="81"/>
      <c r="I17" s="147"/>
      <c r="J17" s="148"/>
      <c r="K17" s="164"/>
      <c r="L17" s="164"/>
      <c r="M17" s="148"/>
    </row>
    <row r="18" spans="1:13" ht="15.75" thickBot="1" x14ac:dyDescent="0.3">
      <c r="A18" s="10" t="s">
        <v>115</v>
      </c>
      <c r="B18" s="23"/>
      <c r="C18" s="32">
        <v>80000</v>
      </c>
      <c r="D18" s="28">
        <v>-24260656</v>
      </c>
      <c r="E18" s="28">
        <f>SUM(C18:D18)</f>
        <v>-24180656</v>
      </c>
      <c r="G18" s="80"/>
      <c r="H18" s="79"/>
      <c r="I18" s="147"/>
      <c r="J18" s="149"/>
      <c r="K18" s="149"/>
      <c r="L18" s="149"/>
      <c r="M18" s="149"/>
    </row>
    <row r="19" spans="1:13" ht="15.75" thickBot="1" x14ac:dyDescent="0.3">
      <c r="A19" s="24" t="s">
        <v>57</v>
      </c>
      <c r="B19" s="23"/>
      <c r="C19" s="30"/>
      <c r="D19" s="30">
        <v>12365829</v>
      </c>
      <c r="E19" s="30">
        <f>SUM(C19:D19)</f>
        <v>12365829</v>
      </c>
      <c r="G19" s="76"/>
      <c r="H19" s="79"/>
      <c r="I19" s="150"/>
      <c r="J19" s="149"/>
      <c r="K19" s="165"/>
      <c r="L19" s="165"/>
      <c r="M19" s="149"/>
    </row>
    <row r="20" spans="1:13" ht="15.75" thickBot="1" x14ac:dyDescent="0.3">
      <c r="A20" s="8" t="s">
        <v>58</v>
      </c>
      <c r="B20" s="23"/>
      <c r="C20" s="30"/>
      <c r="D20" s="30">
        <f>D19</f>
        <v>12365829</v>
      </c>
      <c r="E20" s="30">
        <f>E19</f>
        <v>12365829</v>
      </c>
      <c r="G20" s="76"/>
      <c r="H20" s="79"/>
      <c r="I20" s="150"/>
      <c r="J20" s="149"/>
      <c r="K20" s="165"/>
      <c r="L20" s="165"/>
      <c r="M20" s="149"/>
    </row>
    <row r="21" spans="1:13" ht="15.75" thickBot="1" x14ac:dyDescent="0.3">
      <c r="A21" s="7" t="s">
        <v>127</v>
      </c>
      <c r="B21" s="25"/>
      <c r="C21" s="34">
        <f>C18+C20</f>
        <v>80000</v>
      </c>
      <c r="D21" s="34">
        <f>D18+D20</f>
        <v>-11894827</v>
      </c>
      <c r="E21" s="34">
        <f>E18+E20</f>
        <v>-11814827</v>
      </c>
      <c r="G21" s="80"/>
      <c r="H21" s="79"/>
      <c r="I21" s="147"/>
      <c r="J21" s="148"/>
      <c r="K21" s="164"/>
      <c r="L21" s="164"/>
      <c r="M21" s="148"/>
    </row>
    <row r="22" spans="1:13" ht="15.75" thickTop="1" x14ac:dyDescent="0.25">
      <c r="A22" s="26"/>
    </row>
    <row r="23" spans="1:13" x14ac:dyDescent="0.25">
      <c r="C23" s="91"/>
      <c r="D23" s="96"/>
      <c r="E23"/>
    </row>
    <row r="24" spans="1:13" x14ac:dyDescent="0.25">
      <c r="A24" s="35" t="s">
        <v>100</v>
      </c>
      <c r="B24" s="35"/>
      <c r="C24" s="35" t="s">
        <v>117</v>
      </c>
      <c r="D24" s="92"/>
      <c r="E24" s="93" t="s">
        <v>117</v>
      </c>
    </row>
    <row r="25" spans="1:13" x14ac:dyDescent="0.25">
      <c r="A25" s="94" t="s">
        <v>118</v>
      </c>
      <c r="B25" s="94"/>
      <c r="C25" s="94" t="s">
        <v>96</v>
      </c>
      <c r="D25" s="91"/>
      <c r="E25" s="94" t="s">
        <v>97</v>
      </c>
    </row>
    <row r="26" spans="1:13" x14ac:dyDescent="0.25">
      <c r="A26" s="94" t="s">
        <v>98</v>
      </c>
      <c r="B26" s="94"/>
      <c r="C26" s="94" t="s">
        <v>37</v>
      </c>
      <c r="D26" s="91"/>
      <c r="E26" s="94" t="s">
        <v>119</v>
      </c>
    </row>
    <row r="27" spans="1:13" x14ac:dyDescent="0.25">
      <c r="C27" s="95" t="s">
        <v>120</v>
      </c>
      <c r="D27" s="91"/>
      <c r="E27" s="94" t="s">
        <v>121</v>
      </c>
    </row>
    <row r="28" spans="1:13" x14ac:dyDescent="0.25">
      <c r="C28" s="95" t="s">
        <v>38</v>
      </c>
      <c r="D28"/>
      <c r="E28" s="96"/>
    </row>
  </sheetData>
  <mergeCells count="19">
    <mergeCell ref="A8:A9"/>
    <mergeCell ref="B8:B9"/>
    <mergeCell ref="E8:E9"/>
    <mergeCell ref="G8:G9"/>
    <mergeCell ref="H8:H9"/>
    <mergeCell ref="J8:J9"/>
    <mergeCell ref="K8:L9"/>
    <mergeCell ref="M8:M9"/>
    <mergeCell ref="K10:L10"/>
    <mergeCell ref="K11:L11"/>
    <mergeCell ref="K17:L17"/>
    <mergeCell ref="K19:L19"/>
    <mergeCell ref="K20:L20"/>
    <mergeCell ref="K21:L21"/>
    <mergeCell ref="K12:L12"/>
    <mergeCell ref="K13:L13"/>
    <mergeCell ref="K14:L14"/>
    <mergeCell ref="K15:L15"/>
    <mergeCell ref="K16:L16"/>
  </mergeCells>
  <pageMargins left="0.7" right="0.7" top="0.75" bottom="0.75" header="0.3" footer="0.3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view="pageBreakPreview" zoomScaleNormal="85" zoomScaleSheetLayoutView="100" workbookViewId="0">
      <selection activeCell="F60" sqref="F60"/>
    </sheetView>
  </sheetViews>
  <sheetFormatPr defaultRowHeight="15" x14ac:dyDescent="0.25"/>
  <cols>
    <col min="1" max="1" width="45.42578125" style="44" customWidth="1"/>
    <col min="2" max="2" width="17.140625" style="44" customWidth="1"/>
    <col min="3" max="3" width="17.140625" style="45" customWidth="1"/>
    <col min="4" max="4" width="17.140625" style="46" customWidth="1"/>
    <col min="5" max="5" width="9.140625" style="66"/>
    <col min="6" max="7" width="9.140625" style="44"/>
    <col min="8" max="8" width="24" style="66" customWidth="1"/>
    <col min="9" max="9" width="9.140625" style="66"/>
    <col min="10" max="10" width="16.5703125" style="153" customWidth="1"/>
    <col min="11" max="11" width="19.5703125" style="153" customWidth="1"/>
    <col min="12" max="12" width="9.140625" style="66"/>
    <col min="13" max="13" width="19.5703125" style="153" customWidth="1"/>
    <col min="14" max="14" width="15.7109375" style="44" bestFit="1" customWidth="1"/>
    <col min="15" max="15" width="11.7109375" style="44" customWidth="1"/>
    <col min="16" max="16384" width="9.140625" style="44"/>
  </cols>
  <sheetData>
    <row r="1" spans="1:13" x14ac:dyDescent="0.25">
      <c r="A1" s="90" t="s">
        <v>116</v>
      </c>
    </row>
    <row r="2" spans="1:13" x14ac:dyDescent="0.25">
      <c r="A2" s="158" t="s">
        <v>129</v>
      </c>
    </row>
    <row r="4" spans="1:13" ht="15.75" x14ac:dyDescent="0.25">
      <c r="A4" s="43" t="s">
        <v>95</v>
      </c>
    </row>
    <row r="5" spans="1:13" x14ac:dyDescent="0.25">
      <c r="A5" s="2" t="s">
        <v>129</v>
      </c>
    </row>
    <row r="7" spans="1:13" ht="15.75" x14ac:dyDescent="0.25">
      <c r="A7" s="47"/>
    </row>
    <row r="8" spans="1:13" ht="24" x14ac:dyDescent="0.25">
      <c r="A8" s="178" t="s">
        <v>1</v>
      </c>
      <c r="B8" s="180" t="s">
        <v>39</v>
      </c>
      <c r="C8" s="143" t="s">
        <v>125</v>
      </c>
      <c r="D8" s="143" t="s">
        <v>125</v>
      </c>
      <c r="H8" s="182"/>
      <c r="I8" s="183"/>
      <c r="J8" s="145"/>
      <c r="K8" s="145"/>
      <c r="M8" s="145"/>
    </row>
    <row r="9" spans="1:13" ht="24.75" thickBot="1" x14ac:dyDescent="0.3">
      <c r="A9" s="179"/>
      <c r="B9" s="181"/>
      <c r="C9" s="144" t="s">
        <v>126</v>
      </c>
      <c r="D9" s="144" t="s">
        <v>130</v>
      </c>
      <c r="H9" s="182"/>
      <c r="I9" s="183"/>
      <c r="J9" s="145"/>
      <c r="K9" s="145"/>
      <c r="M9" s="145"/>
    </row>
    <row r="10" spans="1:13" x14ac:dyDescent="0.25">
      <c r="A10" s="48"/>
      <c r="B10" s="123"/>
      <c r="C10" s="49"/>
      <c r="D10" s="49"/>
      <c r="H10" s="134"/>
      <c r="I10" s="135"/>
      <c r="J10" s="76"/>
      <c r="K10" s="76"/>
      <c r="M10" s="76"/>
    </row>
    <row r="11" spans="1:13" x14ac:dyDescent="0.25">
      <c r="A11" s="50" t="s">
        <v>59</v>
      </c>
      <c r="B11" s="124"/>
      <c r="C11" s="51"/>
      <c r="D11" s="51"/>
      <c r="H11" s="111"/>
      <c r="I11" s="75"/>
      <c r="J11" s="76"/>
      <c r="K11" s="76"/>
      <c r="M11" s="76"/>
    </row>
    <row r="12" spans="1:13" x14ac:dyDescent="0.25">
      <c r="A12" s="63" t="s">
        <v>101</v>
      </c>
      <c r="B12" s="117"/>
      <c r="C12" s="68">
        <v>23900293</v>
      </c>
      <c r="D12" s="68">
        <v>12164646</v>
      </c>
      <c r="E12" s="67"/>
      <c r="H12" s="76"/>
      <c r="I12" s="79"/>
      <c r="J12" s="76"/>
      <c r="K12" s="154"/>
      <c r="L12" s="155"/>
      <c r="M12" s="155"/>
    </row>
    <row r="13" spans="1:13" x14ac:dyDescent="0.25">
      <c r="A13" s="63" t="s">
        <v>102</v>
      </c>
      <c r="B13" s="117"/>
      <c r="C13" s="68"/>
      <c r="D13" s="68"/>
      <c r="E13" s="67"/>
      <c r="H13" s="76"/>
      <c r="I13" s="79"/>
      <c r="J13" s="76"/>
      <c r="K13" s="154"/>
      <c r="L13" s="155"/>
      <c r="M13" s="155"/>
    </row>
    <row r="14" spans="1:13" x14ac:dyDescent="0.25">
      <c r="A14" s="64" t="s">
        <v>60</v>
      </c>
      <c r="B14" s="117"/>
      <c r="C14" s="68"/>
      <c r="D14" s="68"/>
      <c r="E14" s="67"/>
      <c r="H14" s="80"/>
      <c r="I14" s="79"/>
      <c r="J14" s="76"/>
      <c r="K14" s="154"/>
      <c r="L14" s="155"/>
      <c r="M14" s="155"/>
    </row>
    <row r="15" spans="1:13" x14ac:dyDescent="0.25">
      <c r="A15" s="63" t="s">
        <v>61</v>
      </c>
      <c r="B15" s="117" t="s">
        <v>103</v>
      </c>
      <c r="C15" s="68">
        <v>7551163</v>
      </c>
      <c r="D15" s="68">
        <v>5061653</v>
      </c>
      <c r="E15" s="67"/>
      <c r="H15" s="76"/>
      <c r="I15" s="79"/>
      <c r="J15" s="76"/>
      <c r="K15" s="154"/>
      <c r="L15" s="155"/>
      <c r="M15" s="155"/>
    </row>
    <row r="16" spans="1:13" ht="24" x14ac:dyDescent="0.25">
      <c r="A16" s="63" t="s">
        <v>62</v>
      </c>
      <c r="B16" s="117">
        <v>31</v>
      </c>
      <c r="C16" s="68">
        <v>267079</v>
      </c>
      <c r="D16" s="68">
        <v>266851</v>
      </c>
      <c r="E16" s="67"/>
      <c r="H16" s="76"/>
      <c r="I16" s="79"/>
      <c r="J16" s="76"/>
      <c r="K16" s="154"/>
      <c r="L16" s="155"/>
      <c r="M16" s="155"/>
    </row>
    <row r="17" spans="1:15" x14ac:dyDescent="0.25">
      <c r="A17" s="63" t="s">
        <v>47</v>
      </c>
      <c r="B17" s="117">
        <v>30</v>
      </c>
      <c r="C17" s="68">
        <v>8023189</v>
      </c>
      <c r="D17" s="68">
        <v>6320433</v>
      </c>
      <c r="E17" s="67"/>
      <c r="H17" s="76"/>
      <c r="I17" s="79"/>
      <c r="J17" s="76"/>
      <c r="K17" s="154"/>
      <c r="L17" s="155"/>
      <c r="M17" s="155"/>
    </row>
    <row r="18" spans="1:15" x14ac:dyDescent="0.25">
      <c r="A18" s="63" t="s">
        <v>46</v>
      </c>
      <c r="B18" s="117">
        <v>29</v>
      </c>
      <c r="C18" s="68">
        <v>-590637</v>
      </c>
      <c r="D18" s="68">
        <v>-341985</v>
      </c>
      <c r="E18" s="67"/>
      <c r="H18" s="76"/>
      <c r="I18" s="79"/>
      <c r="J18" s="76"/>
      <c r="K18" s="154"/>
      <c r="L18" s="155"/>
      <c r="M18" s="155"/>
    </row>
    <row r="19" spans="1:15" ht="24" x14ac:dyDescent="0.25">
      <c r="A19" s="63" t="s">
        <v>104</v>
      </c>
      <c r="B19" s="117"/>
      <c r="C19" s="68">
        <v>11326991</v>
      </c>
      <c r="D19" s="68">
        <v>2967990</v>
      </c>
      <c r="E19" s="67"/>
      <c r="H19" s="76"/>
      <c r="I19" s="79"/>
      <c r="J19" s="76"/>
      <c r="K19" s="154"/>
      <c r="L19" s="155"/>
      <c r="M19" s="155"/>
    </row>
    <row r="20" spans="1:15" ht="24" x14ac:dyDescent="0.25">
      <c r="A20" s="63" t="s">
        <v>63</v>
      </c>
      <c r="B20" s="117">
        <v>31</v>
      </c>
      <c r="C20" s="68">
        <v>0</v>
      </c>
      <c r="D20" s="68">
        <v>0</v>
      </c>
      <c r="E20" s="67"/>
      <c r="H20" s="76"/>
      <c r="I20" s="79"/>
      <c r="J20" s="76"/>
      <c r="K20" s="139"/>
      <c r="L20" s="155"/>
      <c r="M20" s="155"/>
    </row>
    <row r="21" spans="1:15" ht="36.75" thickBot="1" x14ac:dyDescent="0.3">
      <c r="A21" s="65" t="s">
        <v>105</v>
      </c>
      <c r="B21" s="125"/>
      <c r="C21" s="133">
        <v>28</v>
      </c>
      <c r="D21" s="133">
        <v>38664</v>
      </c>
      <c r="E21" s="67"/>
      <c r="H21" s="76"/>
      <c r="I21" s="79"/>
      <c r="J21" s="76"/>
      <c r="K21" s="154"/>
      <c r="L21" s="155"/>
      <c r="M21" s="155"/>
    </row>
    <row r="22" spans="1:15" ht="24" x14ac:dyDescent="0.25">
      <c r="A22" s="50" t="s">
        <v>64</v>
      </c>
      <c r="B22" s="124"/>
      <c r="C22" s="49">
        <f>SUM(C12:C21)</f>
        <v>50478106</v>
      </c>
      <c r="D22" s="49">
        <f>SUM(D12:D21)</f>
        <v>26478252</v>
      </c>
      <c r="E22" s="67"/>
      <c r="H22" s="80"/>
      <c r="I22" s="81"/>
      <c r="J22" s="80"/>
      <c r="K22" s="145"/>
      <c r="L22" s="155"/>
      <c r="M22" s="155"/>
      <c r="N22" s="46"/>
    </row>
    <row r="23" spans="1:15" x14ac:dyDescent="0.25">
      <c r="A23" s="50"/>
      <c r="B23" s="124"/>
      <c r="C23" s="49"/>
      <c r="D23" s="49"/>
      <c r="E23" s="67"/>
      <c r="H23" s="80"/>
      <c r="I23" s="79"/>
      <c r="J23" s="76"/>
      <c r="K23" s="76"/>
      <c r="L23" s="155"/>
      <c r="M23" s="155"/>
      <c r="N23" s="46"/>
    </row>
    <row r="24" spans="1:15" x14ac:dyDescent="0.25">
      <c r="A24" s="64" t="s">
        <v>65</v>
      </c>
      <c r="B24" s="117"/>
      <c r="C24" s="19"/>
      <c r="D24" s="19"/>
      <c r="E24" s="67"/>
      <c r="H24" s="80"/>
      <c r="I24" s="79"/>
      <c r="J24" s="76"/>
      <c r="K24" s="76"/>
      <c r="L24" s="155"/>
      <c r="M24" s="155"/>
      <c r="N24" s="46"/>
    </row>
    <row r="25" spans="1:15" ht="24" x14ac:dyDescent="0.25">
      <c r="A25" s="63" t="s">
        <v>106</v>
      </c>
      <c r="B25" s="117"/>
      <c r="C25" s="68">
        <v>-44614755</v>
      </c>
      <c r="D25" s="68">
        <v>-7049514</v>
      </c>
      <c r="E25" s="67"/>
      <c r="H25" s="76"/>
      <c r="I25" s="79"/>
      <c r="J25" s="76"/>
      <c r="K25" s="154"/>
      <c r="L25" s="155"/>
      <c r="M25" s="155"/>
      <c r="N25" s="46"/>
      <c r="O25" s="152"/>
    </row>
    <row r="26" spans="1:15" x14ac:dyDescent="0.25">
      <c r="A26" s="63" t="s">
        <v>66</v>
      </c>
      <c r="B26" s="117"/>
      <c r="C26" s="68">
        <v>-269226</v>
      </c>
      <c r="D26" s="68">
        <v>908528</v>
      </c>
      <c r="E26" s="67"/>
      <c r="H26" s="76"/>
      <c r="I26" s="79"/>
      <c r="J26" s="76"/>
      <c r="K26" s="154"/>
      <c r="L26" s="155"/>
      <c r="M26" s="155"/>
      <c r="N26" s="46"/>
      <c r="O26" s="152"/>
    </row>
    <row r="27" spans="1:15" x14ac:dyDescent="0.25">
      <c r="A27" s="63" t="s">
        <v>67</v>
      </c>
      <c r="B27" s="117"/>
      <c r="C27" s="68">
        <v>-532387</v>
      </c>
      <c r="D27" s="68">
        <v>206105</v>
      </c>
      <c r="E27" s="67"/>
      <c r="H27" s="76"/>
      <c r="I27" s="79"/>
      <c r="J27" s="76"/>
      <c r="K27" s="154"/>
      <c r="L27" s="155"/>
      <c r="M27" s="155"/>
      <c r="N27" s="46"/>
      <c r="O27" s="152"/>
    </row>
    <row r="28" spans="1:15" x14ac:dyDescent="0.25">
      <c r="A28" s="63" t="s">
        <v>68</v>
      </c>
      <c r="B28" s="117"/>
      <c r="C28" s="68">
        <v>1117</v>
      </c>
      <c r="D28" s="68">
        <v>2475</v>
      </c>
      <c r="E28" s="67"/>
      <c r="H28" s="76"/>
      <c r="I28" s="79"/>
      <c r="J28" s="76"/>
      <c r="K28" s="154"/>
      <c r="L28" s="155"/>
      <c r="M28" s="155"/>
      <c r="N28" s="46"/>
      <c r="O28" s="152"/>
    </row>
    <row r="29" spans="1:15" ht="24" x14ac:dyDescent="0.25">
      <c r="A29" s="63" t="s">
        <v>69</v>
      </c>
      <c r="B29" s="117"/>
      <c r="C29" s="68">
        <v>23743481</v>
      </c>
      <c r="D29" s="68">
        <v>4367369</v>
      </c>
      <c r="E29" s="67"/>
      <c r="H29" s="76"/>
      <c r="I29" s="79"/>
      <c r="J29" s="76"/>
      <c r="K29" s="154"/>
      <c r="L29" s="155"/>
      <c r="M29" s="155"/>
      <c r="N29" s="46"/>
      <c r="O29" s="152"/>
    </row>
    <row r="30" spans="1:15" x14ac:dyDescent="0.25">
      <c r="A30" s="63" t="s">
        <v>107</v>
      </c>
      <c r="B30" s="117"/>
      <c r="C30" s="68">
        <v>-1970869</v>
      </c>
      <c r="D30" s="68">
        <v>0</v>
      </c>
      <c r="E30" s="67"/>
      <c r="H30" s="76"/>
      <c r="I30" s="79"/>
      <c r="J30" s="76"/>
      <c r="K30" s="139"/>
      <c r="L30" s="155"/>
      <c r="M30" s="155"/>
      <c r="N30" s="46"/>
      <c r="O30" s="152"/>
    </row>
    <row r="31" spans="1:15" ht="24" x14ac:dyDescent="0.25">
      <c r="A31" s="63" t="s">
        <v>70</v>
      </c>
      <c r="B31" s="117"/>
      <c r="C31" s="68">
        <v>-763230</v>
      </c>
      <c r="D31" s="68">
        <v>-450870</v>
      </c>
      <c r="E31" s="67"/>
      <c r="H31" s="76"/>
      <c r="I31" s="79"/>
      <c r="J31" s="76"/>
      <c r="K31" s="154"/>
      <c r="L31" s="155"/>
      <c r="M31" s="155"/>
      <c r="N31" s="46"/>
      <c r="O31" s="152"/>
    </row>
    <row r="32" spans="1:15" x14ac:dyDescent="0.25">
      <c r="A32" s="132" t="s">
        <v>71</v>
      </c>
      <c r="B32" s="141"/>
      <c r="C32" s="68">
        <v>2971185</v>
      </c>
      <c r="D32" s="68">
        <v>-91939</v>
      </c>
      <c r="E32" s="67"/>
      <c r="H32" s="76"/>
      <c r="I32" s="79"/>
      <c r="J32" s="76"/>
      <c r="K32" s="154"/>
      <c r="L32" s="155"/>
      <c r="M32" s="155"/>
      <c r="N32" s="46"/>
      <c r="O32" s="152"/>
    </row>
    <row r="33" spans="1:15" ht="15.75" thickBot="1" x14ac:dyDescent="0.3">
      <c r="A33" s="133" t="s">
        <v>133</v>
      </c>
      <c r="B33" s="125"/>
      <c r="C33" s="133">
        <v>0</v>
      </c>
      <c r="D33" s="133">
        <v>1012426</v>
      </c>
      <c r="E33" s="67"/>
      <c r="H33" s="76"/>
      <c r="I33" s="79"/>
      <c r="J33" s="76"/>
      <c r="K33" s="154"/>
      <c r="L33" s="155"/>
      <c r="M33" s="155"/>
      <c r="N33" s="46"/>
      <c r="O33" s="152"/>
    </row>
    <row r="34" spans="1:15" ht="24" x14ac:dyDescent="0.25">
      <c r="A34" s="50" t="s">
        <v>72</v>
      </c>
      <c r="B34" s="124"/>
      <c r="C34" s="49">
        <f>SUM(C22:C33)</f>
        <v>29043422</v>
      </c>
      <c r="D34" s="49">
        <f>SUM(D22:D33)</f>
        <v>25382832</v>
      </c>
      <c r="E34" s="67"/>
      <c r="H34" s="80"/>
      <c r="I34" s="81"/>
      <c r="J34" s="80"/>
      <c r="K34" s="145"/>
      <c r="L34" s="155"/>
      <c r="M34" s="155"/>
      <c r="N34" s="46"/>
      <c r="O34" s="152"/>
    </row>
    <row r="35" spans="1:15" x14ac:dyDescent="0.25">
      <c r="A35" s="48"/>
      <c r="B35" s="124"/>
      <c r="C35" s="49"/>
      <c r="D35" s="49"/>
      <c r="E35" s="67"/>
      <c r="H35" s="76"/>
      <c r="I35" s="79"/>
      <c r="J35" s="76"/>
      <c r="K35" s="76"/>
      <c r="L35" s="155"/>
      <c r="M35" s="155"/>
      <c r="N35" s="46"/>
      <c r="O35" s="152"/>
    </row>
    <row r="36" spans="1:15" x14ac:dyDescent="0.25">
      <c r="A36" s="63" t="s">
        <v>73</v>
      </c>
      <c r="B36" s="117"/>
      <c r="C36" s="68">
        <v>-2223552</v>
      </c>
      <c r="D36" s="68">
        <v>-1641780</v>
      </c>
      <c r="E36" s="67"/>
      <c r="H36" s="76"/>
      <c r="I36" s="79"/>
      <c r="J36" s="76"/>
      <c r="K36" s="154"/>
      <c r="L36" s="155"/>
      <c r="M36" s="155"/>
    </row>
    <row r="37" spans="1:15" x14ac:dyDescent="0.25">
      <c r="A37" s="63" t="s">
        <v>74</v>
      </c>
      <c r="B37" s="117"/>
      <c r="C37" s="68">
        <v>-800833</v>
      </c>
      <c r="D37" s="68">
        <v>-186000</v>
      </c>
      <c r="E37" s="67"/>
      <c r="H37" s="76"/>
      <c r="I37" s="79"/>
      <c r="J37" s="76"/>
      <c r="K37" s="154"/>
      <c r="L37" s="155"/>
      <c r="M37" s="155"/>
    </row>
    <row r="38" spans="1:15" ht="15.75" thickBot="1" x14ac:dyDescent="0.3">
      <c r="A38" s="68" t="s">
        <v>131</v>
      </c>
      <c r="B38" s="117"/>
      <c r="C38" s="68">
        <v>0</v>
      </c>
      <c r="D38" s="68">
        <v>168289</v>
      </c>
      <c r="E38" s="67"/>
      <c r="H38" s="76"/>
      <c r="I38" s="79"/>
      <c r="J38" s="76"/>
      <c r="K38" s="154"/>
      <c r="L38" s="155"/>
      <c r="M38" s="155"/>
    </row>
    <row r="39" spans="1:15" ht="24.75" thickBot="1" x14ac:dyDescent="0.3">
      <c r="A39" s="53" t="s">
        <v>75</v>
      </c>
      <c r="B39" s="126"/>
      <c r="C39" s="54">
        <f>SUM(C34:C38)</f>
        <v>26019037</v>
      </c>
      <c r="D39" s="54">
        <f>SUM(D34:D38)</f>
        <v>23723341</v>
      </c>
      <c r="E39" s="67"/>
      <c r="H39" s="80"/>
      <c r="I39" s="81"/>
      <c r="J39" s="80"/>
      <c r="K39" s="145"/>
      <c r="L39" s="155"/>
      <c r="M39" s="155"/>
    </row>
    <row r="40" spans="1:15" x14ac:dyDescent="0.25">
      <c r="A40" s="48"/>
      <c r="B40" s="124"/>
      <c r="C40" s="49"/>
      <c r="D40" s="49"/>
      <c r="E40" s="67"/>
      <c r="H40" s="76"/>
      <c r="I40" s="79"/>
      <c r="J40" s="76"/>
      <c r="K40" s="76"/>
      <c r="L40" s="155"/>
      <c r="M40" s="155"/>
    </row>
    <row r="41" spans="1:15" ht="24" x14ac:dyDescent="0.25">
      <c r="A41" s="50" t="s">
        <v>76</v>
      </c>
      <c r="B41" s="123"/>
      <c r="C41" s="49"/>
      <c r="D41" s="49"/>
      <c r="E41" s="67"/>
      <c r="H41" s="80"/>
      <c r="I41" s="81"/>
      <c r="J41" s="76"/>
      <c r="K41" s="76"/>
      <c r="L41" s="155"/>
      <c r="M41" s="155"/>
    </row>
    <row r="42" spans="1:15" x14ac:dyDescent="0.25">
      <c r="A42" s="63" t="s">
        <v>77</v>
      </c>
      <c r="B42" s="117"/>
      <c r="C42" s="68">
        <v>756</v>
      </c>
      <c r="D42" s="68">
        <v>0</v>
      </c>
      <c r="E42" s="67"/>
      <c r="H42" s="76"/>
      <c r="I42" s="79"/>
      <c r="J42" s="76"/>
      <c r="K42" s="154"/>
      <c r="L42" s="155"/>
      <c r="M42" s="155"/>
    </row>
    <row r="43" spans="1:15" x14ac:dyDescent="0.25">
      <c r="A43" s="63" t="s">
        <v>78</v>
      </c>
      <c r="B43" s="117">
        <v>4</v>
      </c>
      <c r="C43" s="68">
        <v>-10542</v>
      </c>
      <c r="D43" s="68">
        <v>-230380</v>
      </c>
      <c r="E43" s="67"/>
      <c r="H43" s="76"/>
      <c r="I43" s="79"/>
      <c r="J43" s="76"/>
      <c r="K43" s="154"/>
      <c r="L43" s="155"/>
      <c r="M43" s="155"/>
    </row>
    <row r="44" spans="1:15" x14ac:dyDescent="0.25">
      <c r="A44" s="63" t="s">
        <v>79</v>
      </c>
      <c r="B44" s="117"/>
      <c r="C44" s="68">
        <v>-168749</v>
      </c>
      <c r="D44" s="68">
        <v>268682</v>
      </c>
      <c r="E44" s="67"/>
      <c r="H44" s="76"/>
      <c r="I44" s="79"/>
      <c r="J44" s="76"/>
      <c r="K44" s="154"/>
      <c r="L44" s="155"/>
      <c r="M44" s="155"/>
    </row>
    <row r="45" spans="1:15" x14ac:dyDescent="0.25">
      <c r="A45" s="63" t="s">
        <v>80</v>
      </c>
      <c r="B45" s="117"/>
      <c r="C45" s="68">
        <v>-19390910</v>
      </c>
      <c r="D45" s="68">
        <v>-9476452</v>
      </c>
      <c r="E45" s="67"/>
      <c r="H45" s="76"/>
      <c r="I45" s="79"/>
      <c r="J45" s="76"/>
      <c r="K45" s="154"/>
      <c r="L45" s="155"/>
      <c r="M45" s="155"/>
    </row>
    <row r="46" spans="1:15" x14ac:dyDescent="0.25">
      <c r="A46" s="63" t="s">
        <v>81</v>
      </c>
      <c r="B46" s="117"/>
      <c r="C46" s="68">
        <v>-43322</v>
      </c>
      <c r="D46" s="68">
        <v>-629</v>
      </c>
      <c r="E46" s="67"/>
      <c r="H46" s="76"/>
      <c r="I46" s="79"/>
      <c r="J46" s="76"/>
      <c r="K46" s="154"/>
      <c r="L46" s="155"/>
      <c r="M46" s="155"/>
    </row>
    <row r="47" spans="1:15" x14ac:dyDescent="0.25">
      <c r="A47" s="63" t="s">
        <v>82</v>
      </c>
      <c r="B47" s="117"/>
      <c r="C47" s="68">
        <v>-36010</v>
      </c>
      <c r="D47" s="68">
        <v>-491567</v>
      </c>
      <c r="E47" s="67"/>
      <c r="H47" s="76"/>
      <c r="I47" s="79"/>
      <c r="J47" s="76"/>
      <c r="K47" s="154"/>
      <c r="L47" s="155"/>
      <c r="M47" s="155"/>
    </row>
    <row r="48" spans="1:15" x14ac:dyDescent="0.25">
      <c r="A48" s="63" t="s">
        <v>83</v>
      </c>
      <c r="B48" s="117"/>
      <c r="C48" s="68">
        <v>-525676</v>
      </c>
      <c r="D48" s="68">
        <v>-7360085</v>
      </c>
      <c r="E48" s="67"/>
      <c r="H48" s="76"/>
      <c r="I48" s="79"/>
      <c r="J48" s="76"/>
      <c r="K48" s="154"/>
      <c r="L48" s="155"/>
      <c r="M48" s="155"/>
    </row>
    <row r="49" spans="1:13" x14ac:dyDescent="0.25">
      <c r="A49" s="68" t="s">
        <v>132</v>
      </c>
      <c r="B49" s="117"/>
      <c r="C49" s="68">
        <v>72300</v>
      </c>
      <c r="D49" s="68">
        <v>2985806</v>
      </c>
      <c r="E49" s="67"/>
      <c r="H49" s="76"/>
      <c r="I49" s="79"/>
      <c r="J49" s="76"/>
      <c r="K49" s="154"/>
      <c r="L49" s="155"/>
      <c r="M49" s="155"/>
    </row>
    <row r="50" spans="1:13" ht="24.75" thickBot="1" x14ac:dyDescent="0.3">
      <c r="A50" s="63" t="s">
        <v>84</v>
      </c>
      <c r="B50" s="117"/>
      <c r="C50" s="68">
        <v>672280</v>
      </c>
      <c r="D50" s="68">
        <v>-155991</v>
      </c>
      <c r="E50" s="67"/>
      <c r="H50" s="76"/>
      <c r="I50" s="79"/>
      <c r="J50" s="76"/>
      <c r="K50" s="154"/>
      <c r="L50" s="155"/>
      <c r="M50" s="155"/>
    </row>
    <row r="51" spans="1:13" ht="24.75" thickBot="1" x14ac:dyDescent="0.3">
      <c r="A51" s="53" t="s">
        <v>85</v>
      </c>
      <c r="B51" s="126"/>
      <c r="C51" s="54">
        <f>SUM(C42:C50)</f>
        <v>-19429873</v>
      </c>
      <c r="D51" s="54">
        <f>SUM(D42:D50)</f>
        <v>-14460616</v>
      </c>
      <c r="E51" s="67"/>
      <c r="H51" s="80"/>
      <c r="I51" s="81"/>
      <c r="J51" s="80"/>
      <c r="K51" s="145"/>
      <c r="L51" s="155"/>
      <c r="M51" s="155"/>
    </row>
    <row r="52" spans="1:13" x14ac:dyDescent="0.25">
      <c r="A52" s="55"/>
      <c r="B52" s="127"/>
      <c r="C52" s="56"/>
      <c r="D52" s="56"/>
      <c r="E52" s="67"/>
      <c r="H52" s="156"/>
      <c r="I52" s="136"/>
      <c r="J52" s="136"/>
      <c r="K52" s="136"/>
      <c r="L52" s="155"/>
      <c r="M52" s="155"/>
    </row>
    <row r="53" spans="1:13" x14ac:dyDescent="0.25">
      <c r="A53" s="50" t="s">
        <v>86</v>
      </c>
      <c r="B53" s="124"/>
      <c r="C53" s="49"/>
      <c r="D53" s="49"/>
      <c r="E53" s="67"/>
      <c r="H53" s="157"/>
      <c r="I53" s="81"/>
      <c r="J53" s="145"/>
      <c r="K53" s="145"/>
      <c r="L53" s="155"/>
      <c r="M53" s="155"/>
    </row>
    <row r="54" spans="1:13" x14ac:dyDescent="0.25">
      <c r="A54" s="63" t="s">
        <v>32</v>
      </c>
      <c r="B54" s="117"/>
      <c r="C54" s="68">
        <v>0</v>
      </c>
      <c r="D54" s="68">
        <v>3514395</v>
      </c>
      <c r="E54" s="67"/>
      <c r="H54" s="76"/>
      <c r="I54" s="79"/>
      <c r="J54" s="76"/>
      <c r="K54" s="138"/>
      <c r="L54" s="155"/>
      <c r="M54" s="155"/>
    </row>
    <row r="55" spans="1:13" x14ac:dyDescent="0.25">
      <c r="A55" s="63" t="s">
        <v>108</v>
      </c>
      <c r="B55" s="117">
        <v>16</v>
      </c>
      <c r="C55" s="68">
        <v>46613812</v>
      </c>
      <c r="D55" s="68">
        <v>9396955</v>
      </c>
      <c r="E55" s="67"/>
      <c r="H55" s="76"/>
      <c r="I55" s="79"/>
      <c r="J55" s="76"/>
      <c r="K55" s="154"/>
      <c r="L55" s="155"/>
      <c r="M55" s="155"/>
    </row>
    <row r="56" spans="1:13" x14ac:dyDescent="0.25">
      <c r="A56" s="63" t="s">
        <v>87</v>
      </c>
      <c r="B56" s="117">
        <v>16</v>
      </c>
      <c r="C56" s="68">
        <v>-5389266</v>
      </c>
      <c r="D56" s="68">
        <v>-4762132</v>
      </c>
      <c r="E56" s="67"/>
      <c r="H56" s="76"/>
      <c r="I56" s="79"/>
      <c r="J56" s="76"/>
      <c r="K56" s="154"/>
      <c r="L56" s="155"/>
      <c r="M56" s="155"/>
    </row>
    <row r="57" spans="1:13" ht="15.75" thickBot="1" x14ac:dyDescent="0.3">
      <c r="A57" s="65" t="s">
        <v>109</v>
      </c>
      <c r="B57" s="125">
        <v>16</v>
      </c>
      <c r="C57" s="133">
        <v>-46613812</v>
      </c>
      <c r="D57" s="133">
        <v>-16917195</v>
      </c>
      <c r="E57" s="67"/>
      <c r="H57" s="76"/>
      <c r="I57" s="79"/>
      <c r="J57" s="76"/>
      <c r="K57" s="154"/>
      <c r="L57" s="155"/>
      <c r="M57" s="155"/>
    </row>
    <row r="58" spans="1:13" ht="24" x14ac:dyDescent="0.25">
      <c r="A58" s="50" t="s">
        <v>88</v>
      </c>
      <c r="B58" s="124"/>
      <c r="C58" s="49">
        <f>SUM(C54:C57)</f>
        <v>-5389266</v>
      </c>
      <c r="D58" s="49">
        <f>SUM(D54:D57)</f>
        <v>-8767977</v>
      </c>
      <c r="E58" s="67"/>
      <c r="H58" s="80"/>
      <c r="I58" s="81"/>
      <c r="J58" s="80"/>
      <c r="K58" s="145"/>
      <c r="L58" s="155"/>
      <c r="M58" s="155"/>
    </row>
    <row r="59" spans="1:13" x14ac:dyDescent="0.25">
      <c r="A59" s="48"/>
      <c r="B59" s="124"/>
      <c r="C59" s="49"/>
      <c r="D59" s="49"/>
      <c r="E59" s="67"/>
      <c r="H59" s="76"/>
      <c r="I59" s="79"/>
      <c r="J59" s="76"/>
      <c r="K59" s="139"/>
      <c r="L59" s="155"/>
      <c r="M59" s="155"/>
    </row>
    <row r="60" spans="1:13" ht="24.75" thickBot="1" x14ac:dyDescent="0.3">
      <c r="A60" s="52" t="s">
        <v>89</v>
      </c>
      <c r="B60" s="128"/>
      <c r="C60" s="133">
        <v>977093</v>
      </c>
      <c r="D60" s="133">
        <v>35075</v>
      </c>
      <c r="E60" s="67"/>
      <c r="H60" s="76"/>
      <c r="I60" s="79"/>
      <c r="J60" s="76"/>
      <c r="K60" s="154"/>
      <c r="L60" s="155"/>
      <c r="M60" s="155"/>
    </row>
    <row r="61" spans="1:13" ht="24" x14ac:dyDescent="0.25">
      <c r="A61" s="50" t="s">
        <v>90</v>
      </c>
      <c r="B61" s="124"/>
      <c r="C61" s="49">
        <f>C39+C51+C58+C60</f>
        <v>2176991</v>
      </c>
      <c r="D61" s="49">
        <f>D39+D51+D58+D60</f>
        <v>529823</v>
      </c>
      <c r="H61" s="80"/>
      <c r="I61" s="81"/>
      <c r="J61" s="80"/>
      <c r="K61" s="145"/>
      <c r="L61" s="155"/>
      <c r="M61" s="155"/>
    </row>
    <row r="62" spans="1:13" x14ac:dyDescent="0.25">
      <c r="B62" s="129"/>
      <c r="C62" s="131"/>
      <c r="D62" s="131"/>
      <c r="H62" s="80"/>
      <c r="I62" s="79"/>
      <c r="J62" s="76"/>
      <c r="K62" s="145"/>
      <c r="L62" s="155"/>
      <c r="M62" s="155"/>
    </row>
    <row r="63" spans="1:13" ht="24.75" thickBot="1" x14ac:dyDescent="0.3">
      <c r="A63" s="52" t="s">
        <v>91</v>
      </c>
      <c r="B63" s="128">
        <v>14</v>
      </c>
      <c r="C63" s="185">
        <v>3885318</v>
      </c>
      <c r="D63" s="185">
        <v>559317</v>
      </c>
      <c r="H63" s="76"/>
      <c r="I63" s="79"/>
      <c r="J63" s="76"/>
      <c r="K63" s="154"/>
      <c r="L63" s="155"/>
      <c r="M63" s="155"/>
    </row>
    <row r="64" spans="1:13" ht="24.75" thickBot="1" x14ac:dyDescent="0.3">
      <c r="A64" s="57" t="s">
        <v>92</v>
      </c>
      <c r="B64" s="130">
        <v>14</v>
      </c>
      <c r="C64" s="37">
        <f>SUM(C61:C63)</f>
        <v>6062309</v>
      </c>
      <c r="D64" s="37">
        <f>SUM(D61:D63)</f>
        <v>1089140</v>
      </c>
      <c r="H64" s="80"/>
      <c r="I64" s="81"/>
      <c r="J64" s="80"/>
      <c r="K64" s="145"/>
      <c r="L64" s="155"/>
      <c r="M64" s="155"/>
    </row>
    <row r="65" spans="1:13" ht="15.75" thickTop="1" x14ac:dyDescent="0.25">
      <c r="A65" s="58"/>
      <c r="J65" s="66"/>
      <c r="K65" s="66"/>
      <c r="M65" s="139"/>
    </row>
    <row r="66" spans="1:13" x14ac:dyDescent="0.25">
      <c r="C66" s="98"/>
      <c r="D66" s="99"/>
      <c r="E66" s="44"/>
      <c r="J66" s="66"/>
      <c r="K66" s="66"/>
      <c r="M66" s="145"/>
    </row>
    <row r="67" spans="1:13" x14ac:dyDescent="0.25">
      <c r="A67" s="66" t="s">
        <v>100</v>
      </c>
      <c r="B67" s="66" t="s">
        <v>117</v>
      </c>
      <c r="C67" s="100"/>
      <c r="D67" s="101" t="s">
        <v>117</v>
      </c>
      <c r="E67" s="44"/>
      <c r="M67" s="145"/>
    </row>
    <row r="68" spans="1:13" x14ac:dyDescent="0.25">
      <c r="A68" s="102" t="s">
        <v>118</v>
      </c>
      <c r="B68" s="102" t="s">
        <v>134</v>
      </c>
      <c r="C68" s="98"/>
      <c r="D68" s="102" t="s">
        <v>135</v>
      </c>
      <c r="E68" s="44"/>
      <c r="J68" s="66"/>
      <c r="K68" s="66"/>
      <c r="M68" s="145"/>
    </row>
    <row r="69" spans="1:13" x14ac:dyDescent="0.25">
      <c r="A69" s="102" t="s">
        <v>98</v>
      </c>
      <c r="B69" s="102" t="s">
        <v>37</v>
      </c>
      <c r="C69" s="98"/>
      <c r="D69" s="102" t="s">
        <v>119</v>
      </c>
      <c r="E69" s="44"/>
      <c r="J69" s="66"/>
      <c r="K69" s="66"/>
      <c r="M69" s="145"/>
    </row>
    <row r="70" spans="1:13" x14ac:dyDescent="0.25">
      <c r="B70" s="103" t="s">
        <v>120</v>
      </c>
      <c r="C70" s="98"/>
      <c r="D70" s="102" t="s">
        <v>121</v>
      </c>
      <c r="E70" s="44"/>
      <c r="M70" s="145"/>
    </row>
    <row r="71" spans="1:13" x14ac:dyDescent="0.25">
      <c r="B71" s="103" t="s">
        <v>38</v>
      </c>
      <c r="C71" s="44"/>
      <c r="D71" s="99"/>
      <c r="E71" s="44"/>
      <c r="J71" s="66"/>
      <c r="K71" s="66"/>
      <c r="M71" s="136"/>
    </row>
    <row r="72" spans="1:13" x14ac:dyDescent="0.25">
      <c r="A72" s="59"/>
      <c r="J72" s="66"/>
      <c r="K72" s="66"/>
    </row>
  </sheetData>
  <mergeCells count="4">
    <mergeCell ref="A8:A9"/>
    <mergeCell ref="B8:B9"/>
    <mergeCell ref="H8:H9"/>
    <mergeCell ref="I8:I9"/>
  </mergeCells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rowBreaks count="1" manualBreakCount="1">
    <brk id="40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1</vt:lpstr>
      <vt:lpstr>2</vt:lpstr>
      <vt:lpstr>3</vt:lpstr>
      <vt:lpstr>4</vt:lpstr>
      <vt:lpstr>'1'!OLE_LINK1</vt:lpstr>
      <vt:lpstr>'4'!Заголовки_для_печати</vt:lpstr>
      <vt:lpstr>'1'!Область_печати</vt:lpstr>
      <vt:lpstr>'3'!Область_печати</vt:lpstr>
      <vt:lpstr>'4'!Область_печати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Rauan Zhumakhanova</dc:creator>
  <cp:lastModifiedBy>Rashid Mussin</cp:lastModifiedBy>
  <cp:lastPrinted>2018-08-14T08:18:46Z</cp:lastPrinted>
  <dcterms:created xsi:type="dcterms:W3CDTF">2016-11-14T09:11:53Z</dcterms:created>
  <dcterms:modified xsi:type="dcterms:W3CDTF">2018-11-08T07:17:00Z</dcterms:modified>
</cp:coreProperties>
</file>