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.mussin\OneDrive - Maten Petroleum\Документы\MatenPetroleum\Отчеты\2022\2022_2Q\"/>
    </mc:Choice>
  </mc:AlternateContent>
  <bookViews>
    <workbookView xWindow="0" yWindow="0" windowWidth="28800" windowHeight="12045"/>
  </bookViews>
  <sheets>
    <sheet name="1" sheetId="1" r:id="rId1"/>
    <sheet name="2" sheetId="2" r:id="rId2"/>
    <sheet name="3" sheetId="3" r:id="rId3"/>
    <sheet name="4" sheetId="4" r:id="rId4"/>
  </sheets>
  <definedNames>
    <definedName name="OLE_LINK1" localSheetId="0">'1'!$A$18</definedName>
    <definedName name="OLE_LINK5" localSheetId="1">'2'!#REF!</definedName>
    <definedName name="OLE_LINK6" localSheetId="3">'4'!$A$11</definedName>
    <definedName name="OLE_LINK8" localSheetId="3">'4'!#REF!</definedName>
    <definedName name="_xlnm.Print_Titles" localSheetId="3">'4'!$3:$6</definedName>
    <definedName name="_xlnm.Print_Area" localSheetId="0">'1'!$A$1:$D$62</definedName>
    <definedName name="_xlnm.Print_Area" localSheetId="1">'2'!$A$1:$D$34</definedName>
    <definedName name="_xlnm.Print_Area" localSheetId="2">'3'!$A$1:$E$25</definedName>
    <definedName name="_xlnm.Print_Area" localSheetId="3">'4'!$A$1:$D$59</definedName>
  </definedNames>
  <calcPr calcId="162913"/>
</workbook>
</file>

<file path=xl/calcChain.xml><?xml version="1.0" encoding="utf-8"?>
<calcChain xmlns="http://schemas.openxmlformats.org/spreadsheetml/2006/main">
  <c r="E51" i="4" l="1"/>
  <c r="D55" i="1"/>
  <c r="C55" i="1"/>
  <c r="D6" i="4" l="1"/>
  <c r="C6" i="4"/>
  <c r="C53" i="4" l="1"/>
  <c r="D43" i="4"/>
  <c r="C43" i="4"/>
  <c r="D30" i="4" l="1"/>
  <c r="C30" i="4"/>
  <c r="E11" i="3"/>
  <c r="E10" i="3"/>
  <c r="D14" i="3" l="1"/>
  <c r="D10" i="2"/>
  <c r="D15" i="2" s="1"/>
  <c r="D20" i="2" s="1"/>
  <c r="D23" i="2" s="1"/>
  <c r="D24" i="2" s="1"/>
  <c r="D27" i="2" s="1"/>
  <c r="C10" i="2"/>
  <c r="C15" i="2" s="1"/>
  <c r="C20" i="2" s="1"/>
  <c r="C23" i="2" s="1"/>
  <c r="D16" i="3" l="1"/>
  <c r="C24" i="2"/>
  <c r="C27" i="2" s="1"/>
  <c r="D48" i="4"/>
  <c r="C48" i="4"/>
  <c r="D33" i="4"/>
  <c r="C33" i="4"/>
  <c r="E14" i="3"/>
  <c r="E12" i="3"/>
  <c r="D12" i="3"/>
  <c r="C53" i="1"/>
  <c r="D20" i="1"/>
  <c r="C20" i="1"/>
  <c r="A4" i="4"/>
  <c r="A4" i="3"/>
  <c r="D30" i="1"/>
  <c r="C30" i="1"/>
  <c r="C37" i="1"/>
  <c r="D44" i="1"/>
  <c r="C44" i="1"/>
  <c r="D37" i="1"/>
  <c r="D53" i="1"/>
  <c r="C49" i="4" l="1"/>
  <c r="C52" i="4" s="1"/>
  <c r="D49" i="4"/>
  <c r="D52" i="4" s="1"/>
  <c r="E16" i="3"/>
  <c r="D17" i="3"/>
  <c r="D54" i="1"/>
  <c r="C54" i="1"/>
  <c r="D31" i="1"/>
  <c r="C31" i="1"/>
  <c r="F14" i="3"/>
  <c r="E17" i="3" l="1"/>
  <c r="E18" i="3" s="1"/>
  <c r="F18" i="3" s="1"/>
  <c r="D18" i="3"/>
  <c r="D56" i="1"/>
  <c r="C56" i="1"/>
</calcChain>
</file>

<file path=xl/sharedStrings.xml><?xml version="1.0" encoding="utf-8"?>
<sst xmlns="http://schemas.openxmlformats.org/spreadsheetml/2006/main" count="197" uniqueCount="132">
  <si>
    <t xml:space="preserve">КОНСОЛИДИРОВАННЫЙ ОТЧЕТ О ФИНАНСОВОМ ПОЛОЖЕНИИ </t>
  </si>
  <si>
    <t>в тысячах тенге</t>
  </si>
  <si>
    <t>АКТИВЫ</t>
  </si>
  <si>
    <t>Нефтегазовые активы и права на недропользование</t>
  </si>
  <si>
    <t>Основные средства</t>
  </si>
  <si>
    <t>Незавершённое строительство</t>
  </si>
  <si>
    <t>Нематериальные активы</t>
  </si>
  <si>
    <t>Разведочные и оценочные активы</t>
  </si>
  <si>
    <t>Торговая дебиторская задолженность</t>
  </si>
  <si>
    <t>Налоги к возмещению</t>
  </si>
  <si>
    <t>Авансы выданные</t>
  </si>
  <si>
    <t>Денежные средства и их эквиваленты</t>
  </si>
  <si>
    <t>ИТОГО АКТИВЫ</t>
  </si>
  <si>
    <t xml:space="preserve">КАПИТАЛ И ОБЯЗАТЕЛЬСТВА </t>
  </si>
  <si>
    <t>Капитал</t>
  </si>
  <si>
    <t>Акционерный капитал</t>
  </si>
  <si>
    <t>Долгосрочные обязательства</t>
  </si>
  <si>
    <t>Резерв по ликвидации и восстановлению месторождений</t>
  </si>
  <si>
    <t>Прочие долгосрочные обязательства</t>
  </si>
  <si>
    <t>Торговая кредиторская задолженность</t>
  </si>
  <si>
    <t>Прочие налоги к уплате</t>
  </si>
  <si>
    <t>Прочая кредиторская задолженность и начисленные обязательства</t>
  </si>
  <si>
    <t>ИТОГО КАПИТАЛ И ОБЯЗАТЕЛЬСТВА</t>
  </si>
  <si>
    <t>Балансовая стоимость одной простой акции (в тенге)</t>
  </si>
  <si>
    <t>Заместитель</t>
  </si>
  <si>
    <t>по экономике и финансам</t>
  </si>
  <si>
    <t>Прим</t>
  </si>
  <si>
    <r>
      <t>КОНСОЛИДИРОВАННЫЙ</t>
    </r>
    <r>
      <rPr>
        <b/>
        <sz val="12"/>
        <color indexed="8"/>
        <rFont val="Times New Roman"/>
        <family val="1"/>
        <charset val="204"/>
      </rPr>
      <t xml:space="preserve"> ОТЧЕТ О СОВОКУПНОМ ДОХОДЕ</t>
    </r>
  </si>
  <si>
    <t>Себестоимость реализованной продукции</t>
  </si>
  <si>
    <t>Валовая прибыль</t>
  </si>
  <si>
    <t>Расходы по реализации</t>
  </si>
  <si>
    <t>Общие и административные расходы</t>
  </si>
  <si>
    <t>Финансовые доходы</t>
  </si>
  <si>
    <t>Финансовые расходы</t>
  </si>
  <si>
    <t>Расходы по подоходному налогу</t>
  </si>
  <si>
    <t>Итого собственный капитал</t>
  </si>
  <si>
    <t>Корректировки на:</t>
  </si>
  <si>
    <t>Износ, истощение и амортизация</t>
  </si>
  <si>
    <t>Убыток от выбытия основных средств, нефтегазовых активов и списания непродуктивных скважин</t>
  </si>
  <si>
    <t>Изменения в оборотном капитале</t>
  </si>
  <si>
    <t>Изменения в налогах к возмещению</t>
  </si>
  <si>
    <t>Изменения в прочих долгосрочных активах</t>
  </si>
  <si>
    <t>Изменения в торговой кредиторской задолженности</t>
  </si>
  <si>
    <t>Изменения в прочей кредиторской задолженности и начисленных обязательствах</t>
  </si>
  <si>
    <t>Изменения в прочих налогах к уплате</t>
  </si>
  <si>
    <t>Поступление денежных средств от операционной деятельности</t>
  </si>
  <si>
    <t>Подоходный налог уплаченный</t>
  </si>
  <si>
    <t>Приобретение основных средств</t>
  </si>
  <si>
    <t>Затраты на незавершённое строительство</t>
  </si>
  <si>
    <t>Приобретение разведочных и оценочных активов</t>
  </si>
  <si>
    <t>Депозит на ликвидацию и восстановление месторождений</t>
  </si>
  <si>
    <t>Выплата вознаграждений</t>
  </si>
  <si>
    <t xml:space="preserve">КОНСОЛИДИРОВАННЫЙ ОТЧЕТ ОБ ИЗМЕНЕНИЯХ В КАПИТАЛЕ </t>
  </si>
  <si>
    <t>КОНСОЛИДИРОВАННЫЙ ОТЧЕТ О ДВИЖЕНИИ ДЕНЕЖНЫХ СРЕДСТВ</t>
  </si>
  <si>
    <t>Мусин Р.А.</t>
  </si>
  <si>
    <t>Кусниденова Э.С.</t>
  </si>
  <si>
    <t>-</t>
  </si>
  <si>
    <t>Генеральный директор</t>
  </si>
  <si>
    <t>__________________</t>
  </si>
  <si>
    <t xml:space="preserve"> </t>
  </si>
  <si>
    <t>Изменения в авансах полученных</t>
  </si>
  <si>
    <t>Подоходный налог к уплате</t>
  </si>
  <si>
    <t>Прочие доходы/(расходы), нетто</t>
  </si>
  <si>
    <t>____________</t>
  </si>
  <si>
    <t xml:space="preserve">Главный </t>
  </si>
  <si>
    <t>генерального директора</t>
  </si>
  <si>
    <t xml:space="preserve">бухгалтер </t>
  </si>
  <si>
    <t>В тысячах тенге</t>
  </si>
  <si>
    <t>Мусин РА</t>
  </si>
  <si>
    <t>Кусниденова ЭС</t>
  </si>
  <si>
    <t>Приобретение нематериальных активов</t>
  </si>
  <si>
    <t>Прим.</t>
  </si>
  <si>
    <t>Внеоборотные активы</t>
  </si>
  <si>
    <t>Авансы выданные за внеоборотные активы</t>
  </si>
  <si>
    <t>Прочие внеоборотные активы</t>
  </si>
  <si>
    <t>Займы выданные</t>
  </si>
  <si>
    <t>Долгосрочные финансовые инвестиции</t>
  </si>
  <si>
    <t>Оборотные активы</t>
  </si>
  <si>
    <t>Запасы</t>
  </si>
  <si>
    <t>Прочие оборотные активы</t>
  </si>
  <si>
    <t>Нераспределенная прибыль / (накопленный убыток)</t>
  </si>
  <si>
    <t>Процентные кредиты и займы</t>
  </si>
  <si>
    <t>Обязательство по отсроченному подоходному налогу</t>
  </si>
  <si>
    <t>Краткосрочные обязательства</t>
  </si>
  <si>
    <t>Обязательства по договорам с покупателями</t>
  </si>
  <si>
    <t>Выручка по договорам с покупателями</t>
  </si>
  <si>
    <t>Операционная прибыль</t>
  </si>
  <si>
    <t>Курсовые разницы, нетто</t>
  </si>
  <si>
    <t>−</t>
  </si>
  <si>
    <t xml:space="preserve">Денежные средства, ограниченные в использовании </t>
  </si>
  <si>
    <t>Прибыль/(убыток) до налогообложения</t>
  </si>
  <si>
    <t>Чистый доход/(убыток) за период</t>
  </si>
  <si>
    <t>Итого совокупный доход/(убыток) за период</t>
  </si>
  <si>
    <t>Накопленный убыток</t>
  </si>
  <si>
    <t>Чистый убыток за период</t>
  </si>
  <si>
    <t>Итого совокупный убыток за период</t>
  </si>
  <si>
    <t xml:space="preserve">На 1 января 2021 года </t>
  </si>
  <si>
    <t>Денежные потоки от операционной деятельности</t>
  </si>
  <si>
    <t>Отрицательная/(полождительная) курсовая разница, нетто</t>
  </si>
  <si>
    <t>Резерв на обесценение активов, дебиторской задолженности,авансов выданных и займов выданных</t>
  </si>
  <si>
    <t>Изменения в торговой дебиторской задолженности, авансах выданных и прочих краткосрочных активах</t>
  </si>
  <si>
    <t>Изменения по предоплате по подоходному налогу</t>
  </si>
  <si>
    <t>Изменения в товарно-материальных запасах</t>
  </si>
  <si>
    <t>Чистые денежные средства, полученные от операционной деятельности</t>
  </si>
  <si>
    <t>Денежные потоки от инвестиционной деятельности</t>
  </si>
  <si>
    <t>Чистые денежные средства, использованные в инвестиционной деятельности</t>
  </si>
  <si>
    <t>Денежные потоки от финансовой деятельности</t>
  </si>
  <si>
    <t>Погашение займов</t>
  </si>
  <si>
    <t>Чистые денежные средства, полученные от финансовой деятельности</t>
  </si>
  <si>
    <t>Влияние изменения курса иностранной валюты на денежные средства и их эквиваленты</t>
  </si>
  <si>
    <t>Чистое (уменьшение)/увеличение денежных средств и их эквивалентов</t>
  </si>
  <si>
    <t>Денежные средства и их эквиваленты, на начало года</t>
  </si>
  <si>
    <t>Денежные средства и их эквиваленты, на конец года</t>
  </si>
  <si>
    <t>АО "Матен Петролеум"</t>
  </si>
  <si>
    <t>Консолидированная финансовая отчетность</t>
  </si>
  <si>
    <t>Прибыль на акцию</t>
  </si>
  <si>
    <t>31 декабря 
2021 года</t>
  </si>
  <si>
    <t>Сунь Яньда</t>
  </si>
  <si>
    <r>
      <t xml:space="preserve">На 30 июня 2022 </t>
    </r>
    <r>
      <rPr>
        <b/>
        <sz val="10"/>
        <color indexed="8"/>
        <rFont val="Times New Roman"/>
        <family val="1"/>
        <charset val="204"/>
      </rPr>
      <t>года</t>
    </r>
  </si>
  <si>
    <r>
      <t xml:space="preserve">За 1 полугодие, закончившееся 30 июня 2022 </t>
    </r>
    <r>
      <rPr>
        <b/>
        <sz val="10"/>
        <color theme="1"/>
        <rFont val="Times New Roman"/>
        <family val="1"/>
        <charset val="204"/>
      </rPr>
      <t>года</t>
    </r>
  </si>
  <si>
    <t>Восстановление резерва по обесценению нефинансовых активов</t>
  </si>
  <si>
    <t>Приобретение нефтегазовых активов</t>
  </si>
  <si>
    <t>На 30 июня 2021 года</t>
  </si>
  <si>
    <t>На 30 июня 2022 года</t>
  </si>
  <si>
    <t xml:space="preserve">На 1 января 2022 года </t>
  </si>
  <si>
    <t>За 1 полугодие, закончившееся 30 июня 2022 года</t>
  </si>
  <si>
    <t>За 1 полугодие, закончившееся 30 июня 2021 года</t>
  </si>
  <si>
    <t>30 июня
2022 года</t>
  </si>
  <si>
    <t>Базовая прибыль/(убыток) на акцию (в тенге)</t>
  </si>
  <si>
    <t>_______________</t>
  </si>
  <si>
    <t>_____________</t>
  </si>
  <si>
    <t>26, 27, 28, 31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</si>
</sst>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_р_._-;\-* #,##0_р_._-;_-* &quot;-&quot;??_р_._-;_-@_-"/>
    <numFmt numFmtId="167" formatCode="_-* #,##0.000_р_._-;\-* #,##0.000_р_._-;_-* &quot;-&quot;??_р_._-;_-@_-"/>
  </numFmts>
  <fonts count="24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23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i/>
      <sz val="8"/>
      <color theme="1"/>
      <name val="Arial"/>
      <family val="2"/>
      <charset val="204"/>
    </font>
    <font>
      <sz val="8.5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color rgb="FFFF0000"/>
      <name val="Arial"/>
      <family val="2"/>
      <charset val="204"/>
    </font>
    <font>
      <b/>
      <sz val="10"/>
      <color theme="0" tint="-0.499984740745262"/>
      <name val="Times New Roman"/>
      <family val="1"/>
      <charset val="204"/>
    </font>
    <font>
      <b/>
      <sz val="8.5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5" fontId="5" fillId="0" borderId="0" applyFont="0" applyFill="0" applyBorder="0" applyAlignment="0" applyProtection="0"/>
  </cellStyleXfs>
  <cellXfs count="193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166" fontId="9" fillId="0" borderId="0" xfId="2" applyNumberFormat="1" applyFont="1" applyAlignment="1">
      <alignment horizontal="right" vertical="center" wrapText="1"/>
    </xf>
    <xf numFmtId="0" fontId="0" fillId="0" borderId="0" xfId="0" applyBorder="1"/>
    <xf numFmtId="166" fontId="5" fillId="0" borderId="0" xfId="2" applyNumberFormat="1" applyFont="1"/>
    <xf numFmtId="166" fontId="0" fillId="0" borderId="0" xfId="0" applyNumberFormat="1" applyBorder="1"/>
    <xf numFmtId="0" fontId="7" fillId="0" borderId="0" xfId="0" applyFont="1" applyFill="1" applyAlignment="1">
      <alignment vertical="center"/>
    </xf>
    <xf numFmtId="0" fontId="0" fillId="0" borderId="0" xfId="0" applyFill="1"/>
    <xf numFmtId="166" fontId="5" fillId="0" borderId="0" xfId="2" applyNumberFormat="1" applyFont="1" applyFill="1" applyAlignment="1"/>
    <xf numFmtId="166" fontId="9" fillId="0" borderId="0" xfId="2" applyNumberFormat="1" applyFont="1" applyFill="1" applyAlignment="1">
      <alignment horizontal="right" vertical="center" wrapText="1"/>
    </xf>
    <xf numFmtId="0" fontId="10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65" fontId="10" fillId="0" borderId="0" xfId="2" applyFont="1" applyAlignment="1">
      <alignment horizontal="left" vertical="center" wrapText="1"/>
    </xf>
    <xf numFmtId="165" fontId="9" fillId="0" borderId="0" xfId="2" applyFont="1" applyAlignment="1">
      <alignment horizontal="left" vertical="center" wrapText="1"/>
    </xf>
    <xf numFmtId="165" fontId="10" fillId="0" borderId="1" xfId="2" applyFont="1" applyBorder="1" applyAlignment="1">
      <alignment horizontal="left" vertical="center" wrapText="1"/>
    </xf>
    <xf numFmtId="0" fontId="0" fillId="0" borderId="0" xfId="0" applyFill="1" applyBorder="1"/>
    <xf numFmtId="164" fontId="0" fillId="0" borderId="0" xfId="0" applyNumberFormat="1" applyFill="1" applyBorder="1"/>
    <xf numFmtId="166" fontId="10" fillId="0" borderId="0" xfId="2" applyNumberFormat="1" applyFont="1" applyAlignment="1">
      <alignment horizontal="left" vertical="center" wrapText="1"/>
    </xf>
    <xf numFmtId="166" fontId="10" fillId="0" borderId="0" xfId="2" applyNumberFormat="1" applyFont="1" applyAlignment="1">
      <alignment horizontal="center" vertical="center" wrapText="1"/>
    </xf>
    <xf numFmtId="166" fontId="9" fillId="0" borderId="1" xfId="2" applyNumberFormat="1" applyFont="1" applyBorder="1" applyAlignment="1">
      <alignment horizontal="left" vertical="center" wrapText="1"/>
    </xf>
    <xf numFmtId="166" fontId="9" fillId="0" borderId="1" xfId="2" applyNumberFormat="1" applyFont="1" applyBorder="1" applyAlignment="1">
      <alignment horizontal="center" vertical="center" wrapText="1"/>
    </xf>
    <xf numFmtId="166" fontId="9" fillId="0" borderId="0" xfId="2" applyNumberFormat="1" applyFont="1" applyAlignment="1">
      <alignment horizontal="left" vertical="center" wrapText="1"/>
    </xf>
    <xf numFmtId="166" fontId="9" fillId="0" borderId="0" xfId="2" applyNumberFormat="1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66" fontId="9" fillId="0" borderId="0" xfId="2" applyNumberFormat="1" applyFont="1" applyBorder="1" applyAlignment="1">
      <alignment horizontal="left" vertical="center" wrapText="1"/>
    </xf>
    <xf numFmtId="166" fontId="0" fillId="0" borderId="0" xfId="0" applyNumberFormat="1"/>
    <xf numFmtId="166" fontId="5" fillId="0" borderId="0" xfId="2" applyNumberFormat="1" applyFont="1" applyAlignment="1">
      <alignment horizontal="left"/>
    </xf>
    <xf numFmtId="166" fontId="5" fillId="0" borderId="0" xfId="2" applyNumberFormat="1" applyFont="1" applyFill="1" applyAlignment="1">
      <alignment horizontal="left"/>
    </xf>
    <xf numFmtId="0" fontId="3" fillId="0" borderId="0" xfId="1" applyFont="1" applyFill="1" applyBorder="1" applyAlignment="1">
      <alignment vertical="center"/>
    </xf>
    <xf numFmtId="166" fontId="5" fillId="0" borderId="0" xfId="2" applyNumberFormat="1" applyFont="1"/>
    <xf numFmtId="0" fontId="13" fillId="0" borderId="0" xfId="0" applyFont="1" applyAlignment="1">
      <alignment horizontal="justify" vertical="center"/>
    </xf>
    <xf numFmtId="0" fontId="13" fillId="0" borderId="0" xfId="0" applyFont="1" applyAlignment="1">
      <alignment horizontal="left" vertical="center"/>
    </xf>
    <xf numFmtId="166" fontId="6" fillId="0" borderId="0" xfId="2" applyNumberFormat="1" applyFont="1"/>
    <xf numFmtId="0" fontId="13" fillId="0" borderId="0" xfId="0" applyFont="1" applyFill="1" applyAlignment="1">
      <alignment horizontal="justify" vertical="center"/>
    </xf>
    <xf numFmtId="0" fontId="13" fillId="0" borderId="0" xfId="0" applyFont="1" applyFill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166" fontId="9" fillId="0" borderId="0" xfId="2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6" fontId="10" fillId="0" borderId="1" xfId="2" applyNumberFormat="1" applyFont="1" applyBorder="1" applyAlignment="1">
      <alignment horizontal="left" vertical="center" wrapText="1"/>
    </xf>
    <xf numFmtId="0" fontId="15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justify" vertical="center"/>
    </xf>
    <xf numFmtId="165" fontId="9" fillId="0" borderId="0" xfId="2" applyFont="1" applyBorder="1" applyAlignment="1">
      <alignment horizontal="left" vertical="center" wrapText="1"/>
    </xf>
    <xf numFmtId="165" fontId="10" fillId="0" borderId="0" xfId="2" applyFont="1" applyBorder="1" applyAlignment="1">
      <alignment horizontal="center" vertical="center" wrapText="1"/>
    </xf>
    <xf numFmtId="165" fontId="10" fillId="0" borderId="0" xfId="2" applyFont="1" applyBorder="1" applyAlignment="1">
      <alignment horizontal="left" vertical="center" wrapText="1"/>
    </xf>
    <xf numFmtId="165" fontId="10" fillId="0" borderId="0" xfId="2" applyFont="1" applyBorder="1" applyAlignment="1">
      <alignment horizontal="left" vertical="center" wrapText="1"/>
    </xf>
    <xf numFmtId="165" fontId="9" fillId="0" borderId="0" xfId="2" applyFont="1" applyBorder="1" applyAlignment="1">
      <alignment horizontal="left" vertical="center" wrapText="1"/>
    </xf>
    <xf numFmtId="165" fontId="15" fillId="0" borderId="0" xfId="2" applyFont="1" applyBorder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66" fontId="6" fillId="0" borderId="0" xfId="2" applyNumberFormat="1" applyFont="1" applyFill="1" applyAlignment="1">
      <alignment horizontal="right"/>
    </xf>
    <xf numFmtId="165" fontId="9" fillId="0" borderId="0" xfId="2" applyFont="1" applyBorder="1" applyAlignment="1">
      <alignment horizontal="center" vertical="center" wrapText="1"/>
    </xf>
    <xf numFmtId="166" fontId="9" fillId="0" borderId="1" xfId="2" applyNumberFormat="1" applyFont="1" applyFill="1" applyBorder="1" applyAlignment="1">
      <alignment horizontal="center" vertical="center" wrapText="1"/>
    </xf>
    <xf numFmtId="165" fontId="5" fillId="0" borderId="0" xfId="2" applyFont="1" applyBorder="1"/>
    <xf numFmtId="166" fontId="5" fillId="0" borderId="0" xfId="2" applyNumberFormat="1" applyFont="1" applyFill="1" applyAlignment="1">
      <alignment horizontal="right"/>
    </xf>
    <xf numFmtId="166" fontId="13" fillId="0" borderId="0" xfId="2" applyNumberFormat="1" applyFont="1" applyFill="1" applyAlignment="1">
      <alignment horizontal="right" vertical="center"/>
    </xf>
    <xf numFmtId="0" fontId="9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6" fontId="9" fillId="0" borderId="0" xfId="2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justify" vertical="center" wrapText="1"/>
    </xf>
    <xf numFmtId="0" fontId="9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165" fontId="9" fillId="0" borderId="5" xfId="2" applyFont="1" applyBorder="1" applyAlignment="1">
      <alignment horizontal="left" vertical="center" wrapText="1"/>
    </xf>
    <xf numFmtId="165" fontId="21" fillId="0" borderId="0" xfId="2" applyFont="1" applyBorder="1" applyAlignment="1">
      <alignment horizontal="right" vertical="center" wrapText="1"/>
    </xf>
    <xf numFmtId="0" fontId="8" fillId="0" borderId="0" xfId="0" applyFont="1" applyAlignment="1">
      <alignment horizontal="justify" vertical="center"/>
    </xf>
    <xf numFmtId="0" fontId="22" fillId="0" borderId="0" xfId="1" applyFont="1" applyFill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165" fontId="9" fillId="0" borderId="0" xfId="2" applyFont="1" applyBorder="1" applyAlignment="1">
      <alignment horizontal="right" vertical="center" wrapText="1"/>
    </xf>
    <xf numFmtId="0" fontId="1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65" fontId="9" fillId="0" borderId="0" xfId="2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165" fontId="5" fillId="0" borderId="0" xfId="2" applyFont="1" applyBorder="1"/>
    <xf numFmtId="4" fontId="10" fillId="0" borderId="0" xfId="0" applyNumberFormat="1" applyFont="1" applyBorder="1" applyAlignment="1">
      <alignment horizontal="left" vertical="center" wrapText="1"/>
    </xf>
    <xf numFmtId="4" fontId="10" fillId="0" borderId="0" xfId="0" applyNumberFormat="1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left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right" vertical="center" wrapText="1"/>
    </xf>
    <xf numFmtId="167" fontId="21" fillId="0" borderId="0" xfId="2" applyNumberFormat="1" applyFont="1" applyBorder="1" applyAlignment="1">
      <alignment horizontal="right" vertical="center" wrapText="1"/>
    </xf>
    <xf numFmtId="167" fontId="9" fillId="0" borderId="0" xfId="2" applyNumberFormat="1" applyFont="1" applyBorder="1" applyAlignment="1">
      <alignment horizontal="right" vertical="center" wrapText="1"/>
    </xf>
    <xf numFmtId="166" fontId="5" fillId="0" borderId="0" xfId="2" applyNumberFormat="1" applyFont="1"/>
    <xf numFmtId="166" fontId="10" fillId="0" borderId="0" xfId="2" applyNumberFormat="1" applyFont="1" applyBorder="1" applyAlignment="1">
      <alignment horizontal="center" vertical="center" wrapText="1"/>
    </xf>
    <xf numFmtId="166" fontId="13" fillId="0" borderId="0" xfId="2" applyNumberFormat="1" applyFont="1" applyAlignment="1">
      <alignment horizontal="justify" vertical="center"/>
    </xf>
    <xf numFmtId="166" fontId="13" fillId="0" borderId="0" xfId="2" applyNumberFormat="1" applyFont="1" applyAlignment="1">
      <alignment horizontal="left" vertical="center"/>
    </xf>
    <xf numFmtId="0" fontId="9" fillId="0" borderId="1" xfId="0" applyFont="1" applyBorder="1" applyAlignment="1">
      <alignment horizontal="right" vertical="center" wrapText="1"/>
    </xf>
    <xf numFmtId="166" fontId="15" fillId="0" borderId="1" xfId="2" applyNumberFormat="1" applyFont="1" applyBorder="1" applyAlignment="1">
      <alignment horizontal="justify" vertical="center" wrapText="1"/>
    </xf>
    <xf numFmtId="166" fontId="15" fillId="0" borderId="0" xfId="2" applyNumberFormat="1" applyFont="1" applyAlignment="1">
      <alignment horizontal="justify" vertical="center" wrapText="1"/>
    </xf>
    <xf numFmtId="166" fontId="10" fillId="0" borderId="2" xfId="2" applyNumberFormat="1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66" fontId="9" fillId="0" borderId="3" xfId="2" applyNumberFormat="1" applyFont="1" applyBorder="1" applyAlignment="1">
      <alignment horizontal="left" vertical="center" wrapText="1"/>
    </xf>
    <xf numFmtId="166" fontId="9" fillId="0" borderId="4" xfId="2" applyNumberFormat="1" applyFont="1" applyBorder="1" applyAlignment="1">
      <alignment horizontal="left" vertical="center" wrapText="1"/>
    </xf>
    <xf numFmtId="166" fontId="5" fillId="0" borderId="0" xfId="2" applyNumberFormat="1" applyFont="1" applyAlignment="1">
      <alignment horizontal="right"/>
    </xf>
    <xf numFmtId="166" fontId="9" fillId="0" borderId="1" xfId="2" applyNumberFormat="1" applyFont="1" applyBorder="1" applyAlignment="1">
      <alignment horizontal="right" vertical="center" wrapText="1"/>
    </xf>
    <xf numFmtId="166" fontId="9" fillId="0" borderId="0" xfId="2" applyNumberFormat="1" applyFont="1" applyFill="1" applyBorder="1" applyAlignment="1">
      <alignment horizontal="right" vertical="center" wrapText="1"/>
    </xf>
    <xf numFmtId="166" fontId="5" fillId="0" borderId="0" xfId="2" applyNumberFormat="1" applyFont="1" applyFill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Border="1"/>
    <xf numFmtId="166" fontId="15" fillId="0" borderId="0" xfId="2" applyNumberFormat="1" applyFont="1" applyBorder="1" applyAlignment="1">
      <alignment horizontal="justify" vertical="center" wrapText="1"/>
    </xf>
    <xf numFmtId="166" fontId="9" fillId="0" borderId="1" xfId="2" applyNumberFormat="1" applyFont="1" applyBorder="1" applyAlignment="1">
      <alignment vertical="center" wrapText="1"/>
    </xf>
    <xf numFmtId="166" fontId="14" fillId="0" borderId="0" xfId="2" applyNumberFormat="1" applyFont="1" applyBorder="1" applyAlignment="1">
      <alignment horizontal="justify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166" fontId="14" fillId="0" borderId="6" xfId="2" applyNumberFormat="1" applyFont="1" applyBorder="1" applyAlignment="1">
      <alignment horizontal="justify" vertical="center" wrapText="1"/>
    </xf>
    <xf numFmtId="166" fontId="10" fillId="0" borderId="0" xfId="2" applyNumberFormat="1" applyFont="1" applyBorder="1" applyAlignment="1">
      <alignment vertical="center" wrapText="1"/>
    </xf>
    <xf numFmtId="166" fontId="10" fillId="0" borderId="6" xfId="2" applyNumberFormat="1" applyFont="1" applyBorder="1" applyAlignment="1">
      <alignment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166" fontId="15" fillId="0" borderId="7" xfId="2" applyNumberFormat="1" applyFont="1" applyBorder="1" applyAlignment="1">
      <alignment horizontal="justify" vertical="center" wrapText="1"/>
    </xf>
    <xf numFmtId="166" fontId="9" fillId="0" borderId="7" xfId="2" applyNumberFormat="1" applyFont="1" applyBorder="1" applyAlignment="1">
      <alignment horizontal="left" vertical="center" wrapText="1"/>
    </xf>
    <xf numFmtId="166" fontId="9" fillId="0" borderId="5" xfId="2" applyNumberFormat="1" applyFont="1" applyBorder="1" applyAlignment="1">
      <alignment horizontal="left" vertical="center" wrapText="1"/>
    </xf>
    <xf numFmtId="164" fontId="10" fillId="0" borderId="0" xfId="0" applyNumberFormat="1" applyFont="1" applyBorder="1" applyAlignment="1">
      <alignment horizontal="left" vertical="center" wrapText="1"/>
    </xf>
    <xf numFmtId="4" fontId="19" fillId="2" borderId="0" xfId="2" applyNumberFormat="1" applyFont="1" applyFill="1" applyBorder="1"/>
    <xf numFmtId="165" fontId="5" fillId="2" borderId="0" xfId="2" applyFont="1" applyFill="1" applyBorder="1"/>
    <xf numFmtId="0" fontId="0" fillId="2" borderId="0" xfId="0" applyFill="1" applyBorder="1"/>
    <xf numFmtId="0" fontId="9" fillId="2" borderId="0" xfId="0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right" vertical="center" wrapText="1"/>
    </xf>
    <xf numFmtId="165" fontId="15" fillId="2" borderId="0" xfId="2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165" fontId="10" fillId="2" borderId="0" xfId="2" applyFont="1" applyFill="1" applyBorder="1" applyAlignment="1">
      <alignment horizontal="left" vertical="center" wrapText="1"/>
    </xf>
    <xf numFmtId="0" fontId="6" fillId="2" borderId="0" xfId="0" applyFont="1" applyFill="1" applyBorder="1"/>
    <xf numFmtId="4" fontId="20" fillId="2" borderId="0" xfId="2" applyNumberFormat="1" applyFont="1" applyFill="1" applyBorder="1" applyAlignment="1">
      <alignment horizontal="justify" vertical="center"/>
    </xf>
    <xf numFmtId="0" fontId="23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165" fontId="10" fillId="0" borderId="0" xfId="2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justify" vertical="center"/>
    </xf>
    <xf numFmtId="0" fontId="15" fillId="0" borderId="0" xfId="0" applyFont="1" applyAlignment="1">
      <alignment horizontal="right" vertical="center" wrapText="1"/>
    </xf>
    <xf numFmtId="166" fontId="14" fillId="0" borderId="8" xfId="2" applyNumberFormat="1" applyFont="1" applyBorder="1" applyAlignment="1">
      <alignment horizontal="justify" vertical="center" wrapText="1"/>
    </xf>
    <xf numFmtId="166" fontId="10" fillId="0" borderId="8" xfId="2" applyNumberFormat="1" applyFont="1" applyBorder="1" applyAlignment="1">
      <alignment horizontal="left" vertical="center" wrapText="1"/>
    </xf>
    <xf numFmtId="165" fontId="10" fillId="0" borderId="8" xfId="2" applyFont="1" applyBorder="1" applyAlignment="1">
      <alignment horizontal="left" vertical="center" wrapText="1"/>
    </xf>
    <xf numFmtId="165" fontId="15" fillId="0" borderId="0" xfId="2" applyFont="1" applyBorder="1" applyAlignment="1">
      <alignment horizontal="justify" vertical="center" wrapText="1"/>
    </xf>
    <xf numFmtId="165" fontId="14" fillId="0" borderId="0" xfId="2" applyFont="1" applyBorder="1" applyAlignment="1">
      <alignment horizontal="justify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65" fontId="17" fillId="0" borderId="0" xfId="2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9" fillId="0" borderId="6" xfId="0" applyFont="1" applyBorder="1" applyAlignment="1">
      <alignment horizontal="left" vertical="center" wrapText="1"/>
    </xf>
    <xf numFmtId="166" fontId="9" fillId="0" borderId="6" xfId="2" applyNumberFormat="1" applyFont="1" applyBorder="1" applyAlignment="1">
      <alignment horizontal="center" vertical="center" wrapText="1"/>
    </xf>
    <xf numFmtId="166" fontId="9" fillId="0" borderId="6" xfId="2" applyNumberFormat="1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166" fontId="10" fillId="0" borderId="0" xfId="2" applyNumberFormat="1" applyFont="1" applyBorder="1" applyAlignment="1">
      <alignment horizontal="left" vertical="center" wrapText="1"/>
    </xf>
    <xf numFmtId="166" fontId="17" fillId="0" borderId="0" xfId="2" applyNumberFormat="1" applyFont="1" applyBorder="1" applyAlignment="1">
      <alignment horizontal="left" vertical="center" wrapText="1"/>
    </xf>
    <xf numFmtId="166" fontId="15" fillId="0" borderId="0" xfId="2" applyNumberFormat="1" applyFont="1" applyBorder="1" applyAlignment="1">
      <alignment horizontal="right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0" xfId="0" applyFont="1"/>
    <xf numFmtId="166" fontId="10" fillId="0" borderId="8" xfId="2" applyNumberFormat="1" applyFont="1" applyBorder="1" applyAlignment="1">
      <alignment horizontal="center" vertical="center" wrapText="1"/>
    </xf>
    <xf numFmtId="165" fontId="16" fillId="0" borderId="0" xfId="2" applyFont="1" applyBorder="1" applyAlignment="1">
      <alignment horizontal="justify" vertical="center"/>
    </xf>
    <xf numFmtId="165" fontId="0" fillId="0" borderId="0" xfId="2" applyFont="1" applyBorder="1"/>
    <xf numFmtId="0" fontId="1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/>
    </xf>
    <xf numFmtId="166" fontId="10" fillId="0" borderId="6" xfId="2" applyNumberFormat="1" applyFont="1" applyBorder="1" applyAlignment="1">
      <alignment horizontal="left" vertical="center" wrapText="1"/>
    </xf>
    <xf numFmtId="166" fontId="0" fillId="0" borderId="0" xfId="0" applyNumberFormat="1" applyFill="1" applyBorder="1"/>
    <xf numFmtId="0" fontId="10" fillId="0" borderId="0" xfId="0" applyFont="1" applyFill="1" applyAlignment="1">
      <alignment horizontal="left" vertical="center" wrapText="1"/>
    </xf>
    <xf numFmtId="165" fontId="5" fillId="0" borderId="0" xfId="2" applyFont="1" applyFill="1" applyBorder="1"/>
    <xf numFmtId="165" fontId="10" fillId="0" borderId="0" xfId="2" applyFont="1" applyFill="1" applyBorder="1" applyAlignment="1">
      <alignment horizontal="left" vertical="center" wrapText="1"/>
    </xf>
    <xf numFmtId="0" fontId="10" fillId="0" borderId="0" xfId="2" applyNumberFormat="1" applyFont="1" applyAlignment="1">
      <alignment horizontal="center" vertical="center" wrapText="1"/>
    </xf>
    <xf numFmtId="0" fontId="10" fillId="0" borderId="1" xfId="2" applyNumberFormat="1" applyFont="1" applyBorder="1" applyAlignment="1">
      <alignment horizontal="center" vertical="center" wrapText="1"/>
    </xf>
    <xf numFmtId="0" fontId="9" fillId="0" borderId="0" xfId="2" applyNumberFormat="1" applyFont="1" applyAlignment="1">
      <alignment horizontal="center" vertical="center" wrapText="1"/>
    </xf>
    <xf numFmtId="0" fontId="10" fillId="0" borderId="0" xfId="2" applyNumberFormat="1" applyFont="1" applyBorder="1" applyAlignment="1">
      <alignment horizontal="center" vertical="center" wrapText="1"/>
    </xf>
    <xf numFmtId="0" fontId="10" fillId="0" borderId="8" xfId="2" applyNumberFormat="1" applyFont="1" applyBorder="1" applyAlignment="1">
      <alignment horizontal="center" vertical="center" wrapText="1"/>
    </xf>
    <xf numFmtId="0" fontId="9" fillId="0" borderId="0" xfId="2" applyNumberFormat="1" applyFont="1" applyBorder="1" applyAlignment="1">
      <alignment horizontal="center" vertical="center" wrapText="1"/>
    </xf>
    <xf numFmtId="0" fontId="9" fillId="0" borderId="5" xfId="2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166" fontId="5" fillId="0" borderId="0" xfId="2" applyNumberFormat="1" applyFont="1" applyFill="1" applyBorder="1" applyAlignment="1">
      <alignment horizontal="left"/>
    </xf>
    <xf numFmtId="166" fontId="0" fillId="0" borderId="0" xfId="2" applyNumberFormat="1" applyFont="1" applyFill="1" applyBorder="1" applyAlignment="1">
      <alignment horizontal="left"/>
    </xf>
    <xf numFmtId="0" fontId="0" fillId="0" borderId="0" xfId="0" applyBorder="1" applyAlignment="1">
      <alignment horizontal="left"/>
    </xf>
    <xf numFmtId="166" fontId="5" fillId="0" borderId="0" xfId="2" applyNumberFormat="1" applyFont="1" applyBorder="1" applyAlignment="1">
      <alignment horizontal="left"/>
    </xf>
    <xf numFmtId="166" fontId="0" fillId="0" borderId="0" xfId="2" applyNumberFormat="1" applyFont="1" applyBorder="1" applyAlignment="1">
      <alignment horizontal="left"/>
    </xf>
  </cellXfs>
  <cellStyles count="3">
    <cellStyle name="Обычный" xfId="0" builtinId="0"/>
    <cellStyle name="Обычный 17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tabSelected="1" view="pageBreakPreview" zoomScaleNormal="100" zoomScaleSheetLayoutView="100" workbookViewId="0">
      <selection activeCell="A2" sqref="A2"/>
    </sheetView>
  </sheetViews>
  <sheetFormatPr defaultRowHeight="15" x14ac:dyDescent="0.25"/>
  <cols>
    <col min="1" max="1" width="33" customWidth="1"/>
    <col min="2" max="2" width="12.140625" customWidth="1"/>
    <col min="3" max="3" width="15.5703125" style="111" customWidth="1"/>
    <col min="4" max="4" width="15.5703125" style="38" customWidth="1"/>
    <col min="5" max="5" width="13.140625" bestFit="1" customWidth="1"/>
    <col min="6" max="6" width="15.140625" style="133" bestFit="1" customWidth="1"/>
    <col min="7" max="7" width="15.140625" style="132" bestFit="1" customWidth="1"/>
    <col min="8" max="8" width="15.28515625" style="132" bestFit="1" customWidth="1"/>
    <col min="9" max="9" width="9.140625" style="134" customWidth="1"/>
    <col min="10" max="12" width="9.140625" style="14" customWidth="1"/>
    <col min="13" max="13" width="9.140625" style="14"/>
  </cols>
  <sheetData>
    <row r="1" spans="1:8" x14ac:dyDescent="0.25">
      <c r="A1" s="40" t="s">
        <v>113</v>
      </c>
      <c r="D1" s="111" t="s">
        <v>114</v>
      </c>
    </row>
    <row r="3" spans="1:8" ht="15.75" x14ac:dyDescent="0.25">
      <c r="A3" s="1" t="s">
        <v>0</v>
      </c>
    </row>
    <row r="4" spans="1:8" x14ac:dyDescent="0.25">
      <c r="A4" s="81" t="s">
        <v>118</v>
      </c>
    </row>
    <row r="6" spans="1:8" ht="24.75" thickBot="1" x14ac:dyDescent="0.3">
      <c r="A6" s="85" t="s">
        <v>1</v>
      </c>
      <c r="B6" s="86" t="s">
        <v>26</v>
      </c>
      <c r="C6" s="112" t="s">
        <v>127</v>
      </c>
      <c r="D6" s="112" t="s">
        <v>116</v>
      </c>
      <c r="F6" s="137"/>
      <c r="G6" s="135"/>
      <c r="H6" s="136"/>
    </row>
    <row r="7" spans="1:8" x14ac:dyDescent="0.25">
      <c r="A7" s="4"/>
      <c r="B7" s="3"/>
      <c r="C7" s="13"/>
      <c r="D7" s="33"/>
      <c r="G7" s="138"/>
      <c r="H7" s="139"/>
    </row>
    <row r="8" spans="1:8" x14ac:dyDescent="0.25">
      <c r="A8" s="4" t="s">
        <v>2</v>
      </c>
      <c r="B8" s="5"/>
      <c r="C8" s="13"/>
      <c r="D8" s="33"/>
      <c r="F8" s="140"/>
      <c r="G8" s="47"/>
      <c r="H8" s="69"/>
    </row>
    <row r="9" spans="1:8" x14ac:dyDescent="0.25">
      <c r="A9" s="75" t="s">
        <v>72</v>
      </c>
      <c r="B9" s="5"/>
      <c r="C9" s="34"/>
      <c r="D9" s="33"/>
      <c r="F9" s="140"/>
      <c r="G9" s="47"/>
      <c r="H9" s="69"/>
    </row>
    <row r="10" spans="1:8" ht="24" x14ac:dyDescent="0.25">
      <c r="A10" s="60" t="s">
        <v>3</v>
      </c>
      <c r="B10" s="5">
        <v>4</v>
      </c>
      <c r="C10" s="29">
        <v>128444532</v>
      </c>
      <c r="D10" s="29">
        <v>134934260</v>
      </c>
      <c r="F10" s="140"/>
      <c r="G10" s="69"/>
      <c r="H10" s="143"/>
    </row>
    <row r="11" spans="1:8" x14ac:dyDescent="0.25">
      <c r="A11" s="60" t="s">
        <v>4</v>
      </c>
      <c r="B11" s="5">
        <v>5</v>
      </c>
      <c r="C11" s="29">
        <v>3676425</v>
      </c>
      <c r="D11" s="29">
        <v>3729089</v>
      </c>
      <c r="F11" s="140"/>
      <c r="G11" s="69"/>
      <c r="H11" s="143"/>
    </row>
    <row r="12" spans="1:8" x14ac:dyDescent="0.25">
      <c r="A12" s="60" t="s">
        <v>5</v>
      </c>
      <c r="B12" s="5">
        <v>6</v>
      </c>
      <c r="C12" s="29">
        <v>6539880</v>
      </c>
      <c r="D12" s="29">
        <v>6583057</v>
      </c>
      <c r="F12" s="140"/>
      <c r="G12" s="69"/>
      <c r="H12" s="143"/>
    </row>
    <row r="13" spans="1:8" x14ac:dyDescent="0.25">
      <c r="A13" s="60" t="s">
        <v>6</v>
      </c>
      <c r="B13" s="5"/>
      <c r="C13" s="29">
        <v>252304</v>
      </c>
      <c r="D13" s="29">
        <v>242972</v>
      </c>
      <c r="F13" s="140"/>
      <c r="G13" s="69"/>
      <c r="H13" s="143"/>
    </row>
    <row r="14" spans="1:8" x14ac:dyDescent="0.25">
      <c r="A14" s="60" t="s">
        <v>7</v>
      </c>
      <c r="B14" s="5">
        <v>7</v>
      </c>
      <c r="C14" s="29">
        <v>2140192</v>
      </c>
      <c r="D14" s="29">
        <v>2089711</v>
      </c>
      <c r="F14" s="140"/>
      <c r="G14" s="69"/>
      <c r="H14" s="143"/>
    </row>
    <row r="15" spans="1:8" ht="24" x14ac:dyDescent="0.25">
      <c r="A15" s="60" t="s">
        <v>73</v>
      </c>
      <c r="B15" s="5">
        <v>12</v>
      </c>
      <c r="C15" s="29">
        <v>2013820</v>
      </c>
      <c r="D15" s="29">
        <v>2013820</v>
      </c>
      <c r="F15" s="140"/>
      <c r="G15" s="69"/>
      <c r="H15" s="143"/>
    </row>
    <row r="16" spans="1:8" x14ac:dyDescent="0.25">
      <c r="A16" s="60" t="s">
        <v>74</v>
      </c>
      <c r="B16" s="5"/>
      <c r="C16" s="29">
        <v>49547</v>
      </c>
      <c r="D16" s="29">
        <v>55948</v>
      </c>
      <c r="F16" s="140"/>
      <c r="G16" s="69"/>
      <c r="H16" s="143"/>
    </row>
    <row r="17" spans="1:8" ht="24" x14ac:dyDescent="0.25">
      <c r="A17" s="60" t="s">
        <v>89</v>
      </c>
      <c r="B17" s="5">
        <v>14</v>
      </c>
      <c r="C17" s="29">
        <v>1763017</v>
      </c>
      <c r="D17" s="29">
        <v>1601600</v>
      </c>
      <c r="F17" s="140"/>
      <c r="G17" s="69"/>
      <c r="H17" s="143"/>
    </row>
    <row r="18" spans="1:8" x14ac:dyDescent="0.25">
      <c r="A18" s="60" t="s">
        <v>75</v>
      </c>
      <c r="B18" s="5">
        <v>8</v>
      </c>
      <c r="C18" s="29">
        <v>4704538</v>
      </c>
      <c r="D18" s="29">
        <v>1019340</v>
      </c>
      <c r="F18" s="140"/>
      <c r="G18" s="69"/>
      <c r="H18" s="143"/>
    </row>
    <row r="19" spans="1:8" ht="24.75" thickBot="1" x14ac:dyDescent="0.3">
      <c r="A19" s="61" t="s">
        <v>76</v>
      </c>
      <c r="B19" s="8"/>
      <c r="C19" s="51">
        <v>42787</v>
      </c>
      <c r="D19" s="51">
        <v>39713</v>
      </c>
      <c r="F19" s="140"/>
      <c r="G19" s="69"/>
      <c r="H19" s="143"/>
    </row>
    <row r="20" spans="1:8" ht="15.75" thickBot="1" x14ac:dyDescent="0.3">
      <c r="A20" s="11"/>
      <c r="B20" s="50"/>
      <c r="C20" s="31">
        <f>SUM(C10:C19)</f>
        <v>149627042</v>
      </c>
      <c r="D20" s="31">
        <f>SUM(D10:D19)</f>
        <v>152309510</v>
      </c>
      <c r="F20" s="140"/>
      <c r="G20" s="47"/>
      <c r="H20" s="143"/>
    </row>
    <row r="21" spans="1:8" x14ac:dyDescent="0.25">
      <c r="A21" s="6"/>
      <c r="B21" s="5"/>
      <c r="C21" s="34"/>
      <c r="D21" s="29"/>
      <c r="F21" s="140"/>
      <c r="G21" s="47"/>
      <c r="H21" s="69"/>
    </row>
    <row r="22" spans="1:8" x14ac:dyDescent="0.25">
      <c r="A22" s="75" t="s">
        <v>77</v>
      </c>
      <c r="B22" s="5"/>
      <c r="C22" s="34"/>
      <c r="D22" s="29"/>
      <c r="E22" s="14"/>
      <c r="F22" s="140"/>
      <c r="G22" s="47"/>
      <c r="H22" s="69"/>
    </row>
    <row r="23" spans="1:8" x14ac:dyDescent="0.25">
      <c r="A23" s="60" t="s">
        <v>75</v>
      </c>
      <c r="B23" s="5">
        <v>8</v>
      </c>
      <c r="C23" s="29">
        <v>6296084</v>
      </c>
      <c r="D23" s="29">
        <v>5925019</v>
      </c>
      <c r="E23" s="14"/>
      <c r="F23" s="140"/>
      <c r="G23" s="69"/>
      <c r="H23" s="143"/>
    </row>
    <row r="24" spans="1:8" x14ac:dyDescent="0.25">
      <c r="A24" s="60" t="s">
        <v>78</v>
      </c>
      <c r="B24" s="5">
        <v>9</v>
      </c>
      <c r="C24" s="29">
        <v>4248858</v>
      </c>
      <c r="D24" s="29">
        <v>3809584</v>
      </c>
      <c r="E24" s="14"/>
      <c r="F24" s="140"/>
      <c r="G24" s="69"/>
      <c r="H24" s="143"/>
    </row>
    <row r="25" spans="1:8" ht="24" x14ac:dyDescent="0.25">
      <c r="A25" s="60" t="s">
        <v>8</v>
      </c>
      <c r="B25" s="5">
        <v>10</v>
      </c>
      <c r="C25" s="29">
        <v>18726026</v>
      </c>
      <c r="D25" s="29">
        <v>9650302</v>
      </c>
      <c r="E25" s="14"/>
      <c r="F25" s="140"/>
      <c r="G25" s="69"/>
      <c r="H25" s="143"/>
    </row>
    <row r="26" spans="1:8" x14ac:dyDescent="0.25">
      <c r="A26" s="60" t="s">
        <v>9</v>
      </c>
      <c r="B26" s="5">
        <v>11</v>
      </c>
      <c r="C26" s="29">
        <v>5574483</v>
      </c>
      <c r="D26" s="29">
        <v>4277770</v>
      </c>
      <c r="E26" s="14"/>
      <c r="F26" s="140"/>
      <c r="G26" s="69"/>
      <c r="H26" s="143"/>
    </row>
    <row r="27" spans="1:8" x14ac:dyDescent="0.25">
      <c r="A27" s="60" t="s">
        <v>10</v>
      </c>
      <c r="B27" s="5">
        <v>12</v>
      </c>
      <c r="C27" s="29">
        <v>7524531</v>
      </c>
      <c r="D27" s="29">
        <v>7646955</v>
      </c>
      <c r="E27" s="14"/>
      <c r="F27" s="140"/>
      <c r="G27" s="69"/>
      <c r="H27" s="143"/>
    </row>
    <row r="28" spans="1:8" x14ac:dyDescent="0.25">
      <c r="A28" s="60" t="s">
        <v>79</v>
      </c>
      <c r="B28" s="5">
        <v>13</v>
      </c>
      <c r="C28" s="29">
        <v>835590</v>
      </c>
      <c r="D28" s="29">
        <v>1396142</v>
      </c>
      <c r="E28" s="14"/>
      <c r="F28" s="140"/>
    </row>
    <row r="29" spans="1:8" ht="15.75" thickBot="1" x14ac:dyDescent="0.3">
      <c r="A29" s="61" t="s">
        <v>11</v>
      </c>
      <c r="B29" s="8">
        <v>14</v>
      </c>
      <c r="C29" s="51">
        <v>20461876</v>
      </c>
      <c r="D29" s="51">
        <v>1772379</v>
      </c>
      <c r="E29" s="14"/>
      <c r="F29" s="140"/>
      <c r="G29" s="69"/>
      <c r="H29" s="143"/>
    </row>
    <row r="30" spans="1:8" ht="15.75" thickBot="1" x14ac:dyDescent="0.3">
      <c r="A30" s="7"/>
      <c r="B30" s="8"/>
      <c r="C30" s="32">
        <f>SUM(C23:C29)</f>
        <v>63667448</v>
      </c>
      <c r="D30" s="31">
        <f>SUM(D23:D29)</f>
        <v>34478151</v>
      </c>
      <c r="E30" s="14"/>
      <c r="F30" s="140"/>
      <c r="G30" s="69"/>
      <c r="H30" s="143"/>
    </row>
    <row r="31" spans="1:8" ht="15.75" thickBot="1" x14ac:dyDescent="0.3">
      <c r="A31" s="11" t="s">
        <v>12</v>
      </c>
      <c r="B31" s="8"/>
      <c r="C31" s="64">
        <f>C30+C20</f>
        <v>213294490</v>
      </c>
      <c r="D31" s="31">
        <f>D30+D20</f>
        <v>186787661</v>
      </c>
      <c r="E31" s="14"/>
      <c r="F31" s="140"/>
      <c r="G31" s="47"/>
      <c r="H31" s="143"/>
    </row>
    <row r="32" spans="1:8" x14ac:dyDescent="0.25">
      <c r="A32" s="47"/>
      <c r="B32" s="35"/>
      <c r="C32" s="48"/>
      <c r="D32" s="36"/>
      <c r="F32" s="140"/>
      <c r="G32" s="47"/>
      <c r="H32" s="143"/>
    </row>
    <row r="33" spans="1:8" x14ac:dyDescent="0.25">
      <c r="A33" s="4" t="s">
        <v>13</v>
      </c>
      <c r="B33" s="5"/>
      <c r="C33" s="34"/>
      <c r="D33" s="29"/>
      <c r="F33" s="140"/>
    </row>
    <row r="34" spans="1:8" x14ac:dyDescent="0.25">
      <c r="A34" s="4" t="s">
        <v>14</v>
      </c>
      <c r="B34" s="5"/>
      <c r="C34" s="34"/>
      <c r="D34" s="29"/>
      <c r="F34" s="140"/>
      <c r="G34" s="69"/>
      <c r="H34" s="69"/>
    </row>
    <row r="35" spans="1:8" x14ac:dyDescent="0.25">
      <c r="A35" s="60" t="s">
        <v>15</v>
      </c>
      <c r="B35" s="5">
        <v>15</v>
      </c>
      <c r="C35" s="29">
        <v>80000</v>
      </c>
      <c r="D35" s="29">
        <v>80000</v>
      </c>
      <c r="F35" s="140"/>
      <c r="G35" s="69"/>
      <c r="H35" s="69"/>
    </row>
    <row r="36" spans="1:8" ht="24.75" thickBot="1" x14ac:dyDescent="0.3">
      <c r="A36" s="61" t="s">
        <v>80</v>
      </c>
      <c r="B36" s="8"/>
      <c r="C36" s="51">
        <v>68582497</v>
      </c>
      <c r="D36" s="51">
        <v>49124901</v>
      </c>
      <c r="E36" s="37"/>
      <c r="F36" s="140"/>
      <c r="G36" s="69"/>
      <c r="H36" s="143"/>
    </row>
    <row r="37" spans="1:8" ht="15.75" thickBot="1" x14ac:dyDescent="0.3">
      <c r="A37" s="7"/>
      <c r="B37" s="8"/>
      <c r="C37" s="32">
        <f>SUM(C35:C36)</f>
        <v>68662497</v>
      </c>
      <c r="D37" s="31">
        <f>SUM(D35:D36)</f>
        <v>49204901</v>
      </c>
      <c r="F37" s="140"/>
      <c r="G37" s="69"/>
      <c r="H37" s="143"/>
    </row>
    <row r="38" spans="1:8" x14ac:dyDescent="0.25">
      <c r="A38" s="9"/>
      <c r="B38" s="10"/>
      <c r="C38" s="34"/>
      <c r="D38" s="29"/>
      <c r="F38" s="140"/>
      <c r="G38" s="69"/>
      <c r="H38" s="143"/>
    </row>
    <row r="39" spans="1:8" x14ac:dyDescent="0.25">
      <c r="A39" s="4" t="s">
        <v>16</v>
      </c>
      <c r="B39" s="3"/>
      <c r="C39" s="34"/>
      <c r="D39" s="33"/>
      <c r="F39" s="140"/>
      <c r="G39" s="69"/>
      <c r="H39" s="69"/>
    </row>
    <row r="40" spans="1:8" x14ac:dyDescent="0.25">
      <c r="A40" s="60" t="s">
        <v>81</v>
      </c>
      <c r="B40" s="5">
        <v>16</v>
      </c>
      <c r="C40" s="29">
        <v>1199004</v>
      </c>
      <c r="D40" s="29">
        <v>1544541</v>
      </c>
      <c r="F40" s="140"/>
      <c r="G40" s="69"/>
      <c r="H40" s="69"/>
    </row>
    <row r="41" spans="1:8" ht="24" x14ac:dyDescent="0.25">
      <c r="A41" s="60" t="s">
        <v>17</v>
      </c>
      <c r="B41" s="5">
        <v>17</v>
      </c>
      <c r="C41" s="29">
        <v>4660368</v>
      </c>
      <c r="D41" s="29">
        <v>4491427</v>
      </c>
      <c r="F41" s="140"/>
      <c r="G41" s="69"/>
      <c r="H41" s="144"/>
    </row>
    <row r="42" spans="1:8" ht="24" x14ac:dyDescent="0.25">
      <c r="A42" s="60" t="s">
        <v>82</v>
      </c>
      <c r="B42" s="5">
        <v>18</v>
      </c>
      <c r="C42" s="29">
        <v>16694261</v>
      </c>
      <c r="D42" s="29">
        <v>17561913</v>
      </c>
      <c r="F42" s="140"/>
      <c r="G42" s="69"/>
      <c r="H42" s="144"/>
    </row>
    <row r="43" spans="1:8" ht="15.75" thickBot="1" x14ac:dyDescent="0.3">
      <c r="A43" s="61" t="s">
        <v>18</v>
      </c>
      <c r="B43" s="8">
        <v>19</v>
      </c>
      <c r="C43" s="51">
        <v>1672898</v>
      </c>
      <c r="D43" s="51">
        <v>1521605</v>
      </c>
      <c r="F43" s="140"/>
      <c r="G43" s="69"/>
      <c r="H43" s="144"/>
    </row>
    <row r="44" spans="1:8" ht="15.75" thickBot="1" x14ac:dyDescent="0.3">
      <c r="A44" s="7"/>
      <c r="B44" s="8"/>
      <c r="C44" s="32">
        <f>SUM(C40:C43)</f>
        <v>24226531</v>
      </c>
      <c r="D44" s="31">
        <f>SUM(D40:D43)</f>
        <v>25119486</v>
      </c>
      <c r="F44" s="140"/>
      <c r="G44" s="69"/>
      <c r="H44" s="144"/>
    </row>
    <row r="45" spans="1:8" x14ac:dyDescent="0.25">
      <c r="A45" s="4"/>
      <c r="B45" s="23"/>
      <c r="C45" s="34"/>
      <c r="D45" s="29"/>
      <c r="F45" s="140"/>
      <c r="G45" s="47"/>
      <c r="H45" s="144"/>
    </row>
    <row r="46" spans="1:8" x14ac:dyDescent="0.25">
      <c r="A46" s="75" t="s">
        <v>83</v>
      </c>
      <c r="B46" s="5"/>
      <c r="C46" s="33"/>
      <c r="D46" s="29"/>
      <c r="F46" s="140"/>
      <c r="G46" s="69"/>
      <c r="H46" s="69"/>
    </row>
    <row r="47" spans="1:8" x14ac:dyDescent="0.25">
      <c r="A47" s="60" t="s">
        <v>81</v>
      </c>
      <c r="B47" s="5">
        <v>16</v>
      </c>
      <c r="C47" s="29">
        <v>81949361</v>
      </c>
      <c r="D47" s="29">
        <v>87590843</v>
      </c>
      <c r="F47" s="140"/>
      <c r="G47" s="69"/>
      <c r="H47" s="69"/>
    </row>
    <row r="48" spans="1:8" ht="24" x14ac:dyDescent="0.25">
      <c r="A48" s="60" t="s">
        <v>19</v>
      </c>
      <c r="B48" s="5">
        <v>20</v>
      </c>
      <c r="C48" s="29">
        <v>1748429</v>
      </c>
      <c r="D48" s="29">
        <v>5022088</v>
      </c>
      <c r="F48" s="140"/>
      <c r="G48" s="69"/>
      <c r="H48" s="143"/>
    </row>
    <row r="49" spans="1:13" ht="22.5" x14ac:dyDescent="0.25">
      <c r="A49" s="74" t="s">
        <v>84</v>
      </c>
      <c r="B49" s="5">
        <v>21</v>
      </c>
      <c r="C49" s="29">
        <v>16156853</v>
      </c>
      <c r="D49" s="29" t="s">
        <v>56</v>
      </c>
      <c r="F49" s="140"/>
      <c r="G49" s="69"/>
      <c r="H49" s="143"/>
    </row>
    <row r="50" spans="1:13" x14ac:dyDescent="0.25">
      <c r="A50" s="60" t="s">
        <v>61</v>
      </c>
      <c r="B50" s="5">
        <v>22</v>
      </c>
      <c r="C50" s="29">
        <v>4137840</v>
      </c>
      <c r="D50" s="29">
        <v>9116546</v>
      </c>
      <c r="F50" s="140"/>
      <c r="G50" s="69"/>
      <c r="H50" s="143"/>
    </row>
    <row r="51" spans="1:13" x14ac:dyDescent="0.25">
      <c r="A51" s="60" t="s">
        <v>20</v>
      </c>
      <c r="B51" s="5">
        <v>23</v>
      </c>
      <c r="C51" s="29">
        <v>12689241</v>
      </c>
      <c r="D51" s="29">
        <v>6678766</v>
      </c>
      <c r="F51" s="140"/>
      <c r="G51" s="69"/>
      <c r="H51" s="143"/>
    </row>
    <row r="52" spans="1:13" ht="24.75" thickBot="1" x14ac:dyDescent="0.3">
      <c r="A52" s="61" t="s">
        <v>21</v>
      </c>
      <c r="B52" s="8">
        <v>24</v>
      </c>
      <c r="C52" s="51">
        <v>3723738</v>
      </c>
      <c r="D52" s="51">
        <v>4055031</v>
      </c>
      <c r="F52" s="140"/>
      <c r="G52" s="69"/>
      <c r="H52" s="143"/>
    </row>
    <row r="53" spans="1:13" s="116" customFormat="1" x14ac:dyDescent="0.25">
      <c r="A53" s="159"/>
      <c r="B53" s="159"/>
      <c r="C53" s="73">
        <f>SUM(C47:C52)</f>
        <v>120405462</v>
      </c>
      <c r="D53" s="36">
        <f>SUM(D47:D52)</f>
        <v>112463274</v>
      </c>
      <c r="F53" s="140"/>
      <c r="G53" s="69"/>
      <c r="H53" s="143"/>
      <c r="I53" s="141"/>
      <c r="J53" s="117"/>
      <c r="K53" s="117"/>
      <c r="L53" s="117"/>
      <c r="M53" s="117"/>
    </row>
    <row r="54" spans="1:13" x14ac:dyDescent="0.25">
      <c r="A54" s="160" t="s">
        <v>22</v>
      </c>
      <c r="B54" s="161"/>
      <c r="C54" s="161">
        <f>C37+C44+C53</f>
        <v>213294490</v>
      </c>
      <c r="D54" s="162">
        <f>D37+D44+D53</f>
        <v>186787661</v>
      </c>
      <c r="F54" s="140"/>
      <c r="G54" s="47"/>
      <c r="H54" s="143"/>
    </row>
    <row r="55" spans="1:13" ht="24" x14ac:dyDescent="0.25">
      <c r="A55" s="163" t="s">
        <v>23</v>
      </c>
      <c r="B55" s="122">
        <v>15</v>
      </c>
      <c r="C55" s="175">
        <f>(C54-C13-C44-C53)/80000</f>
        <v>855.12741249999999</v>
      </c>
      <c r="D55" s="175">
        <f>(D54-D13-D44-D53)/80000</f>
        <v>612.0241125</v>
      </c>
      <c r="F55" s="140"/>
      <c r="G55" s="47"/>
      <c r="H55" s="143"/>
    </row>
    <row r="56" spans="1:13" x14ac:dyDescent="0.25">
      <c r="A56" s="12"/>
      <c r="C56" s="111">
        <f>C31-C54</f>
        <v>0</v>
      </c>
      <c r="D56" s="111">
        <f>D31-D54</f>
        <v>0</v>
      </c>
      <c r="F56" s="140"/>
      <c r="G56" s="146"/>
      <c r="H56" s="143"/>
    </row>
    <row r="57" spans="1:13" x14ac:dyDescent="0.25">
      <c r="C57" s="99"/>
      <c r="D57" s="99"/>
      <c r="F57" s="140"/>
    </row>
    <row r="58" spans="1:13" x14ac:dyDescent="0.25">
      <c r="A58" s="190" t="s">
        <v>58</v>
      </c>
      <c r="B58" s="190" t="s">
        <v>63</v>
      </c>
      <c r="C58" s="191"/>
      <c r="D58" s="192" t="s">
        <v>130</v>
      </c>
      <c r="G58" s="14"/>
      <c r="H58" s="14"/>
    </row>
    <row r="59" spans="1:13" ht="25.5" x14ac:dyDescent="0.25">
      <c r="A59" s="45" t="s">
        <v>117</v>
      </c>
      <c r="B59" s="42" t="s">
        <v>54</v>
      </c>
      <c r="C59" s="99"/>
      <c r="D59" s="101" t="s">
        <v>55</v>
      </c>
    </row>
    <row r="60" spans="1:13" x14ac:dyDescent="0.25">
      <c r="A60" s="42" t="s">
        <v>57</v>
      </c>
      <c r="B60" s="42" t="s">
        <v>24</v>
      </c>
      <c r="C60" s="99"/>
      <c r="D60" s="101" t="s">
        <v>64</v>
      </c>
      <c r="G60" s="53"/>
      <c r="H60" s="14"/>
    </row>
    <row r="61" spans="1:13" x14ac:dyDescent="0.25">
      <c r="B61" s="43" t="s">
        <v>65</v>
      </c>
      <c r="C61" s="99"/>
      <c r="D61" s="101" t="s">
        <v>66</v>
      </c>
      <c r="G61" s="53"/>
      <c r="H61" s="14"/>
    </row>
    <row r="62" spans="1:13" x14ac:dyDescent="0.25">
      <c r="B62" s="43" t="s">
        <v>25</v>
      </c>
      <c r="C62" s="99"/>
      <c r="D62" s="44"/>
      <c r="G62" s="14"/>
      <c r="H62" s="14"/>
    </row>
    <row r="63" spans="1:13" s="18" customFormat="1" x14ac:dyDescent="0.25">
      <c r="A63" s="22"/>
      <c r="C63" s="19"/>
      <c r="D63" s="39"/>
      <c r="F63" s="133"/>
      <c r="G63" s="14"/>
      <c r="H63" s="14"/>
      <c r="I63" s="134"/>
      <c r="J63" s="27"/>
      <c r="K63" s="27"/>
      <c r="L63" s="27"/>
      <c r="M63" s="27"/>
    </row>
    <row r="64" spans="1:13" x14ac:dyDescent="0.25">
      <c r="G64" s="142"/>
    </row>
  </sheetData>
  <pageMargins left="0.7" right="0.7" top="0.75" bottom="0.75" header="0.3" footer="0.3"/>
  <pageSetup paperSize="9" fitToHeight="0" orientation="portrait" r:id="rId1"/>
  <rowBreaks count="1" manualBreakCount="1">
    <brk id="3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view="pageBreakPreview" topLeftCell="A16" zoomScaleNormal="100" zoomScaleSheetLayoutView="100" workbookViewId="0">
      <selection activeCell="F13" sqref="F13"/>
    </sheetView>
  </sheetViews>
  <sheetFormatPr defaultRowHeight="15" x14ac:dyDescent="0.25"/>
  <cols>
    <col min="1" max="1" width="40" customWidth="1"/>
    <col min="2" max="2" width="13.28515625" style="99" customWidth="1"/>
    <col min="3" max="4" width="16.7109375" style="15" customWidth="1"/>
    <col min="5" max="6" width="9.140625" style="14" customWidth="1"/>
    <col min="7" max="7" width="39.7109375" style="14" customWidth="1"/>
    <col min="8" max="8" width="8.85546875" style="14" customWidth="1"/>
    <col min="9" max="9" width="14.28515625" style="14" bestFit="1" customWidth="1"/>
    <col min="10" max="10" width="20.28515625" style="14" customWidth="1"/>
    <col min="11" max="11" width="18.140625" style="14" customWidth="1"/>
    <col min="12" max="12" width="15.28515625" style="14" customWidth="1"/>
    <col min="13" max="13" width="15.7109375" style="14" bestFit="1" customWidth="1"/>
    <col min="14" max="14" width="16.85546875" style="14" customWidth="1"/>
    <col min="15" max="16" width="19.28515625" style="14" customWidth="1"/>
    <col min="17" max="17" width="13.28515625" bestFit="1" customWidth="1"/>
    <col min="18" max="18" width="13.42578125" bestFit="1" customWidth="1"/>
    <col min="19" max="20" width="12.85546875" bestFit="1" customWidth="1"/>
  </cols>
  <sheetData>
    <row r="1" spans="1:22" x14ac:dyDescent="0.25">
      <c r="A1" s="40" t="s">
        <v>113</v>
      </c>
      <c r="D1" s="111" t="s">
        <v>114</v>
      </c>
    </row>
    <row r="2" spans="1:22" x14ac:dyDescent="0.25">
      <c r="A2" s="82"/>
      <c r="B2" s="82"/>
      <c r="C2" s="82"/>
    </row>
    <row r="3" spans="1:22" ht="15.75" x14ac:dyDescent="0.25">
      <c r="A3" s="1" t="s">
        <v>27</v>
      </c>
    </row>
    <row r="4" spans="1:22" ht="25.5" x14ac:dyDescent="0.25">
      <c r="A4" s="81" t="s">
        <v>119</v>
      </c>
    </row>
    <row r="5" spans="1:22" x14ac:dyDescent="0.25">
      <c r="C5" s="148"/>
      <c r="D5" s="148"/>
    </row>
    <row r="6" spans="1:22" ht="36.75" thickBot="1" x14ac:dyDescent="0.3">
      <c r="A6" s="78" t="s">
        <v>67</v>
      </c>
      <c r="B6" s="32" t="s">
        <v>71</v>
      </c>
      <c r="C6" s="88" t="s">
        <v>125</v>
      </c>
      <c r="D6" s="88" t="s">
        <v>126</v>
      </c>
      <c r="G6" s="172"/>
      <c r="H6" s="173"/>
      <c r="I6" s="52"/>
      <c r="J6" s="52"/>
      <c r="K6" s="172"/>
      <c r="L6" s="173"/>
      <c r="M6" s="52"/>
      <c r="N6" s="52"/>
      <c r="Q6" s="14"/>
      <c r="R6" s="14"/>
      <c r="S6" s="14"/>
      <c r="T6" s="14"/>
      <c r="U6" s="14"/>
      <c r="V6" s="14"/>
    </row>
    <row r="7" spans="1:22" x14ac:dyDescent="0.25">
      <c r="A7" s="70"/>
      <c r="B7" s="73"/>
      <c r="C7" s="68"/>
      <c r="D7" s="68"/>
      <c r="G7" s="172"/>
      <c r="H7" s="173"/>
      <c r="I7" s="52"/>
      <c r="J7" s="52"/>
      <c r="K7" s="172"/>
      <c r="L7" s="173"/>
      <c r="M7" s="52"/>
      <c r="N7" s="52"/>
      <c r="Q7" s="14"/>
      <c r="R7" s="14"/>
      <c r="S7" s="14"/>
      <c r="T7" s="14"/>
      <c r="U7" s="14"/>
      <c r="V7" s="14"/>
    </row>
    <row r="8" spans="1:22" x14ac:dyDescent="0.25">
      <c r="A8" s="24" t="s">
        <v>85</v>
      </c>
      <c r="B8" s="180">
        <v>25</v>
      </c>
      <c r="C8" s="29">
        <v>91353975</v>
      </c>
      <c r="D8" s="29">
        <v>73985550</v>
      </c>
      <c r="E8" s="16"/>
      <c r="G8" s="57"/>
      <c r="H8" s="55"/>
      <c r="I8" s="57"/>
      <c r="J8" s="57"/>
      <c r="K8" s="131"/>
      <c r="L8" s="131"/>
      <c r="M8" s="57"/>
      <c r="N8" s="57"/>
      <c r="O8" s="91"/>
      <c r="P8" s="91"/>
      <c r="Q8" s="92"/>
      <c r="R8" s="93"/>
      <c r="S8" s="92"/>
      <c r="T8" s="92"/>
      <c r="U8" s="14"/>
      <c r="V8" s="14"/>
    </row>
    <row r="9" spans="1:22" ht="15.75" thickBot="1" x14ac:dyDescent="0.3">
      <c r="A9" s="26" t="s">
        <v>28</v>
      </c>
      <c r="B9" s="181">
        <v>26</v>
      </c>
      <c r="C9" s="51">
        <v>-19921149</v>
      </c>
      <c r="D9" s="51">
        <v>-19202089</v>
      </c>
      <c r="E9" s="16"/>
      <c r="G9" s="57"/>
      <c r="H9" s="55"/>
      <c r="I9" s="57"/>
      <c r="J9" s="57"/>
      <c r="K9" s="131"/>
      <c r="L9" s="131"/>
      <c r="M9" s="57"/>
      <c r="N9" s="57"/>
      <c r="O9" s="91"/>
      <c r="P9" s="91"/>
      <c r="Q9" s="92"/>
      <c r="R9" s="93"/>
      <c r="S9" s="92"/>
      <c r="T9" s="92"/>
      <c r="U9" s="14"/>
      <c r="V9" s="14"/>
    </row>
    <row r="10" spans="1:22" x14ac:dyDescent="0.25">
      <c r="A10" s="25" t="s">
        <v>29</v>
      </c>
      <c r="B10" s="182"/>
      <c r="C10" s="33">
        <f>SUM(C8:C9)</f>
        <v>71432826</v>
      </c>
      <c r="D10" s="33">
        <f>SUM(D8:D9)</f>
        <v>54783461</v>
      </c>
      <c r="E10" s="16"/>
      <c r="G10" s="58"/>
      <c r="H10" s="63"/>
      <c r="I10" s="58"/>
      <c r="J10" s="58"/>
      <c r="K10" s="131"/>
      <c r="L10" s="131"/>
      <c r="M10" s="58"/>
      <c r="N10" s="58"/>
      <c r="O10" s="91"/>
      <c r="P10" s="91"/>
      <c r="Q10" s="94"/>
      <c r="R10" s="95"/>
      <c r="S10" s="94"/>
      <c r="T10" s="94"/>
      <c r="U10" s="14"/>
      <c r="V10" s="14"/>
    </row>
    <row r="11" spans="1:22" x14ac:dyDescent="0.25">
      <c r="A11" s="24" t="s">
        <v>59</v>
      </c>
      <c r="B11" s="180"/>
      <c r="C11" s="29"/>
      <c r="D11" s="29"/>
      <c r="E11" s="16"/>
      <c r="G11" s="57"/>
      <c r="H11" s="55"/>
      <c r="I11" s="57"/>
      <c r="J11" s="57"/>
      <c r="K11" s="131"/>
      <c r="L11" s="131"/>
      <c r="M11" s="57"/>
      <c r="N11" s="57"/>
      <c r="O11" s="91"/>
      <c r="P11" s="91"/>
      <c r="Q11" s="92"/>
      <c r="R11" s="93"/>
      <c r="S11" s="92"/>
      <c r="T11" s="92"/>
      <c r="U11" s="14"/>
      <c r="V11" s="14"/>
    </row>
    <row r="12" spans="1:22" x14ac:dyDescent="0.25">
      <c r="A12" s="24" t="s">
        <v>30</v>
      </c>
      <c r="B12" s="180">
        <v>27</v>
      </c>
      <c r="C12" s="29">
        <v>-32235521</v>
      </c>
      <c r="D12" s="29">
        <v>-24675599</v>
      </c>
      <c r="E12" s="16"/>
      <c r="G12" s="57"/>
      <c r="H12" s="55"/>
      <c r="I12" s="57"/>
      <c r="J12" s="57"/>
      <c r="K12" s="131"/>
      <c r="L12" s="131"/>
      <c r="M12" s="57"/>
      <c r="N12" s="57"/>
      <c r="O12" s="91"/>
      <c r="P12" s="91"/>
      <c r="Q12" s="92"/>
      <c r="R12" s="93"/>
      <c r="S12" s="92"/>
      <c r="T12" s="92"/>
      <c r="U12" s="14"/>
      <c r="V12" s="14"/>
    </row>
    <row r="13" spans="1:22" x14ac:dyDescent="0.25">
      <c r="A13" s="24" t="s">
        <v>31</v>
      </c>
      <c r="B13" s="180">
        <v>28</v>
      </c>
      <c r="C13" s="29">
        <v>-2639120</v>
      </c>
      <c r="D13" s="29">
        <v>-2424474</v>
      </c>
      <c r="E13" s="16"/>
      <c r="G13" s="57"/>
      <c r="H13" s="55"/>
      <c r="I13" s="57"/>
      <c r="J13" s="57"/>
      <c r="K13" s="131"/>
      <c r="L13" s="131"/>
      <c r="M13" s="57"/>
      <c r="N13" s="57"/>
      <c r="O13" s="91"/>
      <c r="P13" s="91"/>
      <c r="Q13" s="92"/>
      <c r="R13" s="93"/>
      <c r="S13" s="92"/>
      <c r="T13" s="92"/>
      <c r="U13" s="14"/>
      <c r="V13" s="14"/>
    </row>
    <row r="14" spans="1:22" ht="15.75" thickBot="1" x14ac:dyDescent="0.3">
      <c r="A14" s="26" t="s">
        <v>62</v>
      </c>
      <c r="B14" s="181">
        <v>31</v>
      </c>
      <c r="C14" s="51">
        <v>19321</v>
      </c>
      <c r="D14" s="51">
        <v>-85301</v>
      </c>
      <c r="E14" s="16"/>
      <c r="G14" s="57"/>
      <c r="H14" s="55"/>
      <c r="I14" s="57"/>
      <c r="J14" s="57"/>
      <c r="K14" s="131"/>
      <c r="L14" s="131"/>
      <c r="M14" s="57"/>
      <c r="N14" s="57"/>
      <c r="O14" s="91"/>
      <c r="P14" s="91"/>
      <c r="Q14" s="92"/>
      <c r="R14" s="93"/>
      <c r="S14" s="92"/>
      <c r="T14" s="92"/>
      <c r="U14" s="14"/>
      <c r="V14" s="14"/>
    </row>
    <row r="15" spans="1:22" x14ac:dyDescent="0.25">
      <c r="A15" s="25" t="s">
        <v>86</v>
      </c>
      <c r="B15" s="182"/>
      <c r="C15" s="33">
        <f>SUM(C10:C14)</f>
        <v>36577506</v>
      </c>
      <c r="D15" s="33">
        <f>SUM(D10:D14)</f>
        <v>27598087</v>
      </c>
      <c r="E15" s="16"/>
      <c r="G15" s="58"/>
      <c r="H15" s="63"/>
      <c r="I15" s="87"/>
      <c r="J15" s="87"/>
      <c r="K15" s="131"/>
      <c r="L15" s="131"/>
      <c r="M15" s="91"/>
      <c r="N15" s="91"/>
      <c r="O15" s="91"/>
      <c r="P15" s="91"/>
      <c r="Q15" s="94"/>
      <c r="R15" s="93"/>
      <c r="S15" s="96"/>
      <c r="T15" s="94"/>
      <c r="U15" s="14"/>
      <c r="V15" s="14"/>
    </row>
    <row r="16" spans="1:22" x14ac:dyDescent="0.25">
      <c r="A16" s="25"/>
      <c r="B16" s="183"/>
      <c r="C16" s="13"/>
      <c r="D16" s="33"/>
      <c r="E16" s="16"/>
      <c r="G16" s="58"/>
      <c r="H16" s="55"/>
      <c r="I16" s="87"/>
      <c r="J16" s="87"/>
      <c r="K16" s="131"/>
      <c r="L16" s="131"/>
      <c r="M16" s="91"/>
      <c r="N16" s="91"/>
      <c r="O16" s="91"/>
      <c r="P16" s="91"/>
      <c r="Q16" s="94"/>
      <c r="R16" s="93"/>
      <c r="S16" s="96"/>
      <c r="T16" s="94"/>
      <c r="U16" s="14"/>
      <c r="V16" s="14"/>
    </row>
    <row r="17" spans="1:22" x14ac:dyDescent="0.25">
      <c r="A17" s="24" t="s">
        <v>32</v>
      </c>
      <c r="B17" s="180">
        <v>29</v>
      </c>
      <c r="C17" s="29">
        <v>464805</v>
      </c>
      <c r="D17" s="29">
        <v>366995</v>
      </c>
      <c r="E17" s="16"/>
      <c r="G17" s="57"/>
      <c r="H17" s="55"/>
      <c r="I17" s="57"/>
      <c r="J17" s="57"/>
      <c r="K17" s="131"/>
      <c r="L17" s="131"/>
      <c r="O17" s="91"/>
      <c r="P17" s="91"/>
      <c r="Q17" s="92"/>
      <c r="R17" s="93"/>
      <c r="S17" s="92"/>
      <c r="T17" s="92"/>
      <c r="U17" s="14"/>
      <c r="V17" s="14"/>
    </row>
    <row r="18" spans="1:22" x14ac:dyDescent="0.25">
      <c r="A18" s="24" t="s">
        <v>33</v>
      </c>
      <c r="B18" s="180">
        <v>30</v>
      </c>
      <c r="C18" s="29">
        <v>-2387825</v>
      </c>
      <c r="D18" s="29">
        <v>-4307463</v>
      </c>
      <c r="E18" s="16"/>
      <c r="G18" s="57"/>
      <c r="H18" s="55"/>
      <c r="I18" s="57"/>
      <c r="J18" s="57"/>
      <c r="K18" s="131"/>
      <c r="L18" s="131"/>
      <c r="M18" s="57"/>
      <c r="N18" s="57"/>
      <c r="Q18" s="92"/>
      <c r="R18" s="93"/>
      <c r="S18" s="92"/>
      <c r="T18" s="92"/>
      <c r="U18" s="14"/>
      <c r="V18" s="14"/>
    </row>
    <row r="19" spans="1:22" x14ac:dyDescent="0.25">
      <c r="A19" s="151" t="s">
        <v>87</v>
      </c>
      <c r="B19" s="184"/>
      <c r="C19" s="150">
        <v>-5569804</v>
      </c>
      <c r="D19" s="150">
        <v>-2037278</v>
      </c>
      <c r="E19" s="16"/>
      <c r="G19" s="57"/>
      <c r="H19" s="55"/>
      <c r="I19" s="57"/>
      <c r="J19" s="57"/>
      <c r="K19" s="131"/>
      <c r="L19" s="131"/>
      <c r="M19" s="57"/>
      <c r="N19" s="57"/>
      <c r="Q19" s="92"/>
      <c r="R19" s="93"/>
      <c r="S19" s="92"/>
      <c r="T19" s="92"/>
      <c r="U19" s="14"/>
      <c r="V19" s="14"/>
    </row>
    <row r="20" spans="1:22" x14ac:dyDescent="0.25">
      <c r="A20" s="25" t="s">
        <v>90</v>
      </c>
      <c r="B20" s="185"/>
      <c r="C20" s="33">
        <f>SUM(C15:C19)</f>
        <v>29084682</v>
      </c>
      <c r="D20" s="33">
        <f>SUM(D15:D19)</f>
        <v>21620341</v>
      </c>
      <c r="E20" s="16"/>
      <c r="G20" s="58"/>
      <c r="H20" s="63"/>
      <c r="I20" s="58"/>
      <c r="J20" s="58"/>
      <c r="K20" s="131"/>
      <c r="L20" s="131"/>
      <c r="M20" s="58"/>
      <c r="N20" s="58"/>
      <c r="O20" s="91"/>
      <c r="P20" s="91"/>
      <c r="Q20" s="94"/>
      <c r="R20" s="95"/>
      <c r="S20" s="94"/>
      <c r="T20" s="94"/>
      <c r="U20" s="14"/>
      <c r="V20" s="14"/>
    </row>
    <row r="21" spans="1:22" x14ac:dyDescent="0.25">
      <c r="A21" s="24" t="s">
        <v>59</v>
      </c>
      <c r="B21" s="180"/>
      <c r="C21" s="29"/>
      <c r="D21" s="29"/>
      <c r="E21" s="16"/>
      <c r="G21" s="57"/>
      <c r="H21" s="55"/>
      <c r="I21" s="57"/>
      <c r="J21" s="57"/>
      <c r="K21" s="131"/>
      <c r="L21" s="131"/>
      <c r="M21" s="57"/>
      <c r="N21" s="57"/>
      <c r="O21" s="91"/>
      <c r="P21" s="91"/>
      <c r="Q21" s="92"/>
      <c r="R21" s="93"/>
      <c r="S21" s="92"/>
      <c r="T21" s="92"/>
      <c r="U21" s="14"/>
      <c r="V21" s="14"/>
    </row>
    <row r="22" spans="1:22" x14ac:dyDescent="0.25">
      <c r="A22" s="151" t="s">
        <v>34</v>
      </c>
      <c r="B22" s="184">
        <v>18</v>
      </c>
      <c r="C22" s="150">
        <v>-9627086</v>
      </c>
      <c r="D22" s="150">
        <v>-5816748</v>
      </c>
      <c r="E22" s="16"/>
      <c r="G22" s="57"/>
      <c r="H22" s="55"/>
      <c r="I22" s="57"/>
      <c r="J22" s="57"/>
      <c r="K22" s="131"/>
      <c r="L22" s="131"/>
      <c r="M22" s="57"/>
      <c r="N22" s="57"/>
      <c r="O22" s="91"/>
      <c r="P22" s="91"/>
      <c r="Q22" s="92"/>
      <c r="R22" s="93"/>
      <c r="S22" s="92"/>
      <c r="T22" s="92"/>
      <c r="U22" s="14"/>
      <c r="V22" s="14"/>
    </row>
    <row r="23" spans="1:22" ht="15.75" thickBot="1" x14ac:dyDescent="0.3">
      <c r="A23" s="25" t="s">
        <v>91</v>
      </c>
      <c r="B23" s="182"/>
      <c r="C23" s="33">
        <f>SUM(C20:C22)</f>
        <v>19457596</v>
      </c>
      <c r="D23" s="33">
        <f>SUM(D20:D22)</f>
        <v>15803593</v>
      </c>
      <c r="E23" s="16"/>
      <c r="G23" s="58"/>
      <c r="H23" s="63"/>
      <c r="I23" s="58"/>
      <c r="J23" s="58"/>
      <c r="K23" s="131"/>
      <c r="L23" s="131"/>
      <c r="M23" s="58"/>
      <c r="N23" s="58"/>
      <c r="O23" s="16"/>
      <c r="P23" s="16"/>
      <c r="Q23" s="94"/>
      <c r="R23" s="95"/>
      <c r="S23" s="94"/>
      <c r="T23" s="94"/>
      <c r="U23" s="14"/>
      <c r="V23" s="14"/>
    </row>
    <row r="24" spans="1:22" ht="15.75" thickBot="1" x14ac:dyDescent="0.3">
      <c r="A24" s="79" t="s">
        <v>92</v>
      </c>
      <c r="B24" s="186"/>
      <c r="C24" s="130">
        <f>C23</f>
        <v>19457596</v>
      </c>
      <c r="D24" s="130">
        <f>D23</f>
        <v>15803593</v>
      </c>
      <c r="E24" s="16"/>
      <c r="G24" s="58"/>
      <c r="H24" s="63"/>
      <c r="I24" s="58"/>
      <c r="J24" s="58"/>
      <c r="K24" s="131"/>
      <c r="L24" s="131"/>
      <c r="O24" s="16"/>
      <c r="P24" s="16"/>
      <c r="Q24" s="94"/>
      <c r="R24" s="95"/>
      <c r="S24" s="94"/>
      <c r="T24" s="94"/>
      <c r="U24" s="14"/>
      <c r="V24" s="14"/>
    </row>
    <row r="25" spans="1:22" ht="15.75" thickTop="1" x14ac:dyDescent="0.25">
      <c r="A25" s="25" t="s">
        <v>59</v>
      </c>
      <c r="B25" s="180"/>
      <c r="C25" s="24"/>
      <c r="D25" s="24"/>
      <c r="E25" s="16"/>
      <c r="G25" s="58"/>
      <c r="H25" s="55"/>
      <c r="I25" s="57"/>
      <c r="J25" s="57"/>
      <c r="K25" s="131"/>
      <c r="L25" s="131"/>
      <c r="M25" s="58"/>
      <c r="N25" s="58"/>
      <c r="O25" s="16"/>
      <c r="P25" s="16"/>
      <c r="Q25" s="94"/>
      <c r="R25" s="93"/>
      <c r="S25" s="92"/>
      <c r="T25" s="92"/>
      <c r="U25" s="14"/>
      <c r="V25" s="14"/>
    </row>
    <row r="26" spans="1:22" x14ac:dyDescent="0.25">
      <c r="A26" s="25" t="s">
        <v>115</v>
      </c>
      <c r="B26" s="182"/>
      <c r="C26" s="24"/>
      <c r="D26" s="24"/>
      <c r="G26" s="58"/>
      <c r="H26" s="63"/>
      <c r="I26" s="58"/>
      <c r="J26" s="58"/>
      <c r="K26" s="131"/>
      <c r="L26" s="131"/>
      <c r="M26" s="69"/>
      <c r="N26" s="69"/>
      <c r="Q26" s="94"/>
      <c r="R26" s="93"/>
      <c r="S26" s="92"/>
      <c r="T26" s="92"/>
      <c r="U26" s="14"/>
      <c r="V26" s="14"/>
    </row>
    <row r="27" spans="1:22" ht="15.75" thickBot="1" x14ac:dyDescent="0.3">
      <c r="A27" s="26" t="s">
        <v>128</v>
      </c>
      <c r="B27" s="181">
        <v>15</v>
      </c>
      <c r="C27" s="51">
        <f>C24/80000</f>
        <v>243.21995000000001</v>
      </c>
      <c r="D27" s="51">
        <f>D24/80000</f>
        <v>197.54491250000001</v>
      </c>
      <c r="G27" s="57"/>
      <c r="H27" s="55"/>
      <c r="I27" s="57"/>
      <c r="J27" s="57"/>
      <c r="K27" s="131"/>
      <c r="L27" s="131"/>
      <c r="M27" s="69"/>
      <c r="N27" s="69"/>
      <c r="Q27" s="92"/>
      <c r="R27" s="93"/>
      <c r="S27" s="92"/>
      <c r="T27" s="92"/>
      <c r="U27" s="14"/>
      <c r="V27" s="14"/>
    </row>
    <row r="28" spans="1:22" x14ac:dyDescent="0.25">
      <c r="A28" s="25"/>
      <c r="B28" s="30"/>
      <c r="C28" s="25"/>
      <c r="D28" s="24"/>
      <c r="E28" s="25"/>
      <c r="F28" s="24"/>
      <c r="G28" s="170"/>
      <c r="H28" s="171"/>
      <c r="I28" s="171"/>
      <c r="J28" s="171"/>
      <c r="K28" s="58"/>
      <c r="L28" s="58"/>
      <c r="Q28" s="14"/>
      <c r="R28" s="14"/>
      <c r="S28" s="14"/>
      <c r="T28" s="14"/>
      <c r="U28" s="14"/>
      <c r="V28" s="14"/>
    </row>
    <row r="29" spans="1:22" s="14" customFormat="1" x14ac:dyDescent="0.25">
      <c r="A29" s="57"/>
      <c r="B29" s="100"/>
      <c r="C29" s="97"/>
      <c r="D29" s="98"/>
      <c r="E29" s="80"/>
      <c r="F29" s="84"/>
      <c r="G29" s="58"/>
      <c r="H29" s="55"/>
      <c r="I29" s="58"/>
      <c r="J29" s="57"/>
      <c r="K29" s="58"/>
      <c r="L29" s="57"/>
    </row>
    <row r="30" spans="1:22" x14ac:dyDescent="0.25">
      <c r="A30" s="190" t="s">
        <v>58</v>
      </c>
      <c r="B30" s="191" t="s">
        <v>63</v>
      </c>
      <c r="C30" s="191"/>
      <c r="D30" s="192" t="s">
        <v>129</v>
      </c>
      <c r="E30"/>
      <c r="F30"/>
      <c r="Q30" s="14"/>
      <c r="R30" s="14"/>
      <c r="S30" s="14"/>
      <c r="T30" s="14"/>
      <c r="U30" s="14"/>
      <c r="V30" s="14"/>
    </row>
    <row r="31" spans="1:22" x14ac:dyDescent="0.25">
      <c r="A31" s="42" t="s">
        <v>117</v>
      </c>
      <c r="B31" s="101" t="s">
        <v>54</v>
      </c>
      <c r="C31" s="41"/>
      <c r="D31" s="42" t="s">
        <v>55</v>
      </c>
      <c r="E31"/>
      <c r="F31"/>
      <c r="Q31" s="14"/>
      <c r="R31" s="14"/>
      <c r="S31" s="14"/>
      <c r="T31" s="14"/>
      <c r="U31" s="14"/>
      <c r="V31" s="14"/>
    </row>
    <row r="32" spans="1:22" x14ac:dyDescent="0.25">
      <c r="A32" s="42" t="s">
        <v>57</v>
      </c>
      <c r="B32" s="101" t="s">
        <v>24</v>
      </c>
      <c r="C32" s="41"/>
      <c r="D32" s="42" t="s">
        <v>64</v>
      </c>
      <c r="E32"/>
      <c r="F32"/>
      <c r="H32" s="53"/>
      <c r="I32" s="53"/>
      <c r="J32" s="53"/>
      <c r="K32" s="53"/>
      <c r="L32" s="53"/>
      <c r="Q32" s="14"/>
      <c r="R32" s="14"/>
      <c r="S32" s="14"/>
      <c r="T32" s="14"/>
      <c r="U32" s="14"/>
      <c r="V32" s="14"/>
    </row>
    <row r="33" spans="2:22" x14ac:dyDescent="0.25">
      <c r="B33" s="102" t="s">
        <v>65</v>
      </c>
      <c r="C33" s="41"/>
      <c r="D33" s="42" t="s">
        <v>66</v>
      </c>
      <c r="E33"/>
      <c r="F33"/>
      <c r="H33" s="53"/>
      <c r="I33" s="53"/>
      <c r="J33" s="53"/>
      <c r="Q33" s="14"/>
      <c r="R33" s="14"/>
      <c r="S33" s="14"/>
      <c r="T33" s="14"/>
      <c r="U33" s="14"/>
      <c r="V33" s="14"/>
    </row>
    <row r="34" spans="2:22" x14ac:dyDescent="0.25">
      <c r="B34" s="102" t="s">
        <v>25</v>
      </c>
      <c r="C34"/>
      <c r="D34" s="44"/>
      <c r="E34"/>
      <c r="F34"/>
      <c r="I34" s="53"/>
      <c r="Q34" s="14"/>
      <c r="R34" s="14"/>
      <c r="S34" s="14"/>
      <c r="T34" s="14"/>
      <c r="U34" s="14"/>
      <c r="V34" s="14"/>
    </row>
  </sheetData>
  <mergeCells count="4">
    <mergeCell ref="G6:G7"/>
    <mergeCell ref="H6:H7"/>
    <mergeCell ref="K6:K7"/>
    <mergeCell ref="L6:L7"/>
  </mergeCells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view="pageBreakPreview" zoomScaleNormal="100" zoomScaleSheetLayoutView="100" workbookViewId="0">
      <selection activeCell="A37" sqref="A37"/>
    </sheetView>
  </sheetViews>
  <sheetFormatPr defaultRowHeight="15" x14ac:dyDescent="0.25"/>
  <cols>
    <col min="1" max="1" width="31" customWidth="1"/>
    <col min="2" max="2" width="5.42578125" bestFit="1" customWidth="1"/>
    <col min="3" max="5" width="16.85546875" style="15" customWidth="1"/>
    <col min="6" max="6" width="13.140625" bestFit="1" customWidth="1"/>
    <col min="7" max="7" width="9.140625" style="14" customWidth="1"/>
    <col min="8" max="8" width="16.28515625" style="14" customWidth="1"/>
    <col min="9" max="9" width="14.140625" style="14" bestFit="1" customWidth="1"/>
    <col min="10" max="10" width="14.28515625" style="14" bestFit="1" customWidth="1"/>
    <col min="11" max="12" width="22.7109375" style="14" customWidth="1"/>
    <col min="13" max="15" width="9.140625" style="14" customWidth="1"/>
  </cols>
  <sheetData>
    <row r="1" spans="1:28" x14ac:dyDescent="0.25">
      <c r="A1" s="40" t="s">
        <v>113</v>
      </c>
      <c r="E1" s="111" t="s">
        <v>114</v>
      </c>
    </row>
    <row r="2" spans="1:28" x14ac:dyDescent="0.25">
      <c r="A2" s="40"/>
    </row>
    <row r="3" spans="1:28" ht="15.75" x14ac:dyDescent="0.25">
      <c r="A3" s="1" t="s">
        <v>52</v>
      </c>
    </row>
    <row r="4" spans="1:28" x14ac:dyDescent="0.25">
      <c r="A4" s="2" t="str">
        <f>'2'!A4</f>
        <v>За 1 полугодие, закончившееся 30 июня 2022 года</v>
      </c>
    </row>
    <row r="6" spans="1:28" ht="32.25" customHeight="1" thickBot="1" x14ac:dyDescent="0.3">
      <c r="A6" s="90" t="s">
        <v>67</v>
      </c>
      <c r="B6" s="86"/>
      <c r="C6" s="103" t="s">
        <v>15</v>
      </c>
      <c r="D6" s="103" t="s">
        <v>93</v>
      </c>
      <c r="E6" s="103" t="s">
        <v>35</v>
      </c>
      <c r="H6" s="158"/>
      <c r="I6" s="87"/>
      <c r="J6" s="87"/>
      <c r="K6" s="87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</row>
    <row r="7" spans="1:28" x14ac:dyDescent="0.25">
      <c r="A7" s="75" t="s">
        <v>59</v>
      </c>
      <c r="B7" s="5"/>
      <c r="C7" s="60"/>
      <c r="D7" s="60"/>
      <c r="E7" s="60"/>
      <c r="G7" s="152"/>
      <c r="H7" s="58"/>
      <c r="I7" s="87"/>
      <c r="J7" s="57"/>
      <c r="K7" s="57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</row>
    <row r="8" spans="1:28" ht="15.75" thickBot="1" x14ac:dyDescent="0.3">
      <c r="A8" s="11" t="s">
        <v>96</v>
      </c>
      <c r="B8" s="72"/>
      <c r="C8" s="128">
        <v>80000</v>
      </c>
      <c r="D8" s="129">
        <v>21243767</v>
      </c>
      <c r="E8" s="129">
        <v>21323767</v>
      </c>
      <c r="G8" s="152"/>
      <c r="H8" s="57"/>
      <c r="I8" s="145"/>
      <c r="J8" s="152"/>
      <c r="K8" s="57"/>
      <c r="L8" s="87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</row>
    <row r="9" spans="1:28" ht="15" customHeight="1" x14ac:dyDescent="0.25">
      <c r="A9" s="75" t="s">
        <v>59</v>
      </c>
      <c r="B9" s="5"/>
      <c r="C9" s="105"/>
      <c r="D9" s="29"/>
      <c r="E9" s="29"/>
      <c r="G9" s="153"/>
      <c r="H9" s="57"/>
      <c r="I9" s="145"/>
      <c r="J9" s="152"/>
      <c r="K9" s="57"/>
      <c r="L9" s="145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</row>
    <row r="10" spans="1:28" x14ac:dyDescent="0.25">
      <c r="A10" s="69" t="s">
        <v>94</v>
      </c>
      <c r="B10" s="35"/>
      <c r="C10" s="149" t="s">
        <v>88</v>
      </c>
      <c r="D10" s="150">
        <v>15803593</v>
      </c>
      <c r="E10" s="150">
        <f>D10</f>
        <v>15803593</v>
      </c>
      <c r="G10" s="153"/>
      <c r="H10" s="57"/>
      <c r="I10" s="145"/>
      <c r="J10" s="153"/>
      <c r="K10" s="57"/>
      <c r="L10" s="145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</row>
    <row r="11" spans="1:28" x14ac:dyDescent="0.25">
      <c r="A11" s="121" t="s">
        <v>95</v>
      </c>
      <c r="B11" s="122"/>
      <c r="C11" s="149" t="s">
        <v>88</v>
      </c>
      <c r="D11" s="150">
        <v>15803593</v>
      </c>
      <c r="E11" s="150">
        <f>D11</f>
        <v>15803593</v>
      </c>
      <c r="G11" s="152"/>
      <c r="H11" s="58"/>
      <c r="I11" s="87"/>
      <c r="J11" s="153"/>
      <c r="K11" s="57"/>
      <c r="L11" s="145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</row>
    <row r="12" spans="1:28" ht="15.75" thickBot="1" x14ac:dyDescent="0.3">
      <c r="A12" s="11" t="s">
        <v>122</v>
      </c>
      <c r="B12" s="8"/>
      <c r="C12" s="104">
        <v>80000</v>
      </c>
      <c r="D12" s="31">
        <f>D8+D11</f>
        <v>37047360</v>
      </c>
      <c r="E12" s="31">
        <f>E8+E11</f>
        <v>37127360</v>
      </c>
      <c r="G12" s="57"/>
      <c r="H12" s="58"/>
      <c r="I12" s="55"/>
      <c r="J12" s="152"/>
      <c r="K12" s="57"/>
      <c r="L12" s="87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</row>
    <row r="13" spans="1:28" x14ac:dyDescent="0.25">
      <c r="A13" s="47"/>
      <c r="B13" s="35"/>
      <c r="C13" s="118"/>
      <c r="D13" s="118"/>
      <c r="E13" s="118"/>
      <c r="G13" s="57"/>
      <c r="H13" s="58"/>
      <c r="I13" s="55"/>
      <c r="J13" s="152"/>
      <c r="K13" s="152"/>
      <c r="L13" s="59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</row>
    <row r="14" spans="1:28" ht="12" customHeight="1" thickBot="1" x14ac:dyDescent="0.3">
      <c r="A14" s="11" t="s">
        <v>124</v>
      </c>
      <c r="B14" s="115"/>
      <c r="C14" s="104">
        <v>80000</v>
      </c>
      <c r="D14" s="119">
        <f>'1'!D36</f>
        <v>49124901</v>
      </c>
      <c r="E14" s="119">
        <f>C14+D14</f>
        <v>49204901</v>
      </c>
      <c r="F14" s="37">
        <f>E14-'1'!D37</f>
        <v>0</v>
      </c>
      <c r="G14" s="58"/>
      <c r="H14" s="58"/>
      <c r="I14" s="63"/>
      <c r="J14" s="152"/>
      <c r="K14" s="57"/>
      <c r="L14" s="87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</row>
    <row r="15" spans="1:28" x14ac:dyDescent="0.25">
      <c r="A15" s="75" t="s">
        <v>59</v>
      </c>
      <c r="B15" s="5"/>
      <c r="C15" s="105"/>
      <c r="D15" s="106"/>
      <c r="E15" s="106"/>
      <c r="G15" s="58"/>
      <c r="H15" s="58"/>
      <c r="I15" s="55"/>
      <c r="J15" s="152"/>
      <c r="K15" s="57"/>
      <c r="L15" s="145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</row>
    <row r="16" spans="1:28" x14ac:dyDescent="0.25">
      <c r="A16" s="69" t="s">
        <v>94</v>
      </c>
      <c r="B16" s="35"/>
      <c r="C16" s="120" t="s">
        <v>88</v>
      </c>
      <c r="D16" s="124">
        <f>'2'!C23</f>
        <v>19457596</v>
      </c>
      <c r="E16" s="124">
        <f>D16</f>
        <v>19457596</v>
      </c>
      <c r="G16" s="58"/>
      <c r="H16" s="57"/>
      <c r="I16" s="55"/>
      <c r="J16" s="153"/>
      <c r="K16" s="57"/>
      <c r="L16" s="145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</row>
    <row r="17" spans="1:28" x14ac:dyDescent="0.25">
      <c r="A17" s="121" t="s">
        <v>95</v>
      </c>
      <c r="B17" s="122"/>
      <c r="C17" s="123" t="s">
        <v>88</v>
      </c>
      <c r="D17" s="125">
        <f>D16</f>
        <v>19457596</v>
      </c>
      <c r="E17" s="125">
        <f>D17</f>
        <v>19457596</v>
      </c>
      <c r="F17" s="37"/>
      <c r="G17" s="56"/>
      <c r="H17" s="57"/>
      <c r="I17" s="55"/>
      <c r="J17" s="153"/>
      <c r="K17" s="57"/>
      <c r="L17" s="145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</row>
    <row r="18" spans="1:28" ht="15.75" thickBot="1" x14ac:dyDescent="0.3">
      <c r="A18" s="126" t="s">
        <v>123</v>
      </c>
      <c r="B18" s="127"/>
      <c r="C18" s="128">
        <v>80000</v>
      </c>
      <c r="D18" s="129">
        <f>D14+D17</f>
        <v>68582497</v>
      </c>
      <c r="E18" s="129">
        <f>E14+E17</f>
        <v>68662497</v>
      </c>
      <c r="F18" s="37">
        <f>E18-'1'!C37</f>
        <v>0</v>
      </c>
      <c r="G18" s="56"/>
      <c r="H18" s="58"/>
      <c r="I18" s="63"/>
      <c r="J18" s="152"/>
      <c r="K18" s="57"/>
      <c r="L18" s="87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</row>
    <row r="19" spans="1:28" x14ac:dyDescent="0.25">
      <c r="C19" s="41"/>
      <c r="D19" s="44"/>
      <c r="E19"/>
      <c r="G19" s="54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</row>
    <row r="20" spans="1:28" x14ac:dyDescent="0.25">
      <c r="C20" s="99"/>
      <c r="D20" s="44"/>
      <c r="E20"/>
      <c r="G20" s="58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</row>
    <row r="21" spans="1:28" x14ac:dyDescent="0.25">
      <c r="A21" s="190" t="s">
        <v>58</v>
      </c>
      <c r="B21" s="190"/>
      <c r="C21" s="190" t="s">
        <v>63</v>
      </c>
      <c r="D21" s="191"/>
      <c r="E21" s="192" t="s">
        <v>129</v>
      </c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</row>
    <row r="22" spans="1:28" x14ac:dyDescent="0.25">
      <c r="A22" s="42" t="s">
        <v>117</v>
      </c>
      <c r="B22" s="42"/>
      <c r="C22" s="42" t="s">
        <v>54</v>
      </c>
      <c r="D22" s="41"/>
      <c r="E22" s="42" t="s">
        <v>55</v>
      </c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</row>
    <row r="23" spans="1:28" x14ac:dyDescent="0.25">
      <c r="A23" s="42" t="s">
        <v>57</v>
      </c>
      <c r="B23" s="42"/>
      <c r="C23" s="42" t="s">
        <v>24</v>
      </c>
      <c r="D23" s="41"/>
      <c r="E23" s="42" t="s">
        <v>64</v>
      </c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</row>
    <row r="24" spans="1:28" x14ac:dyDescent="0.25">
      <c r="C24" s="43" t="s">
        <v>65</v>
      </c>
      <c r="D24" s="41"/>
      <c r="E24" s="42" t="s">
        <v>66</v>
      </c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</row>
    <row r="25" spans="1:28" x14ac:dyDescent="0.25">
      <c r="C25" s="43" t="s">
        <v>25</v>
      </c>
      <c r="D25"/>
      <c r="E25" s="44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</row>
  </sheetData>
  <pageMargins left="0.7" right="0.7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9"/>
  <sheetViews>
    <sheetView view="pageBreakPreview" zoomScaleNormal="85" zoomScaleSheetLayoutView="100" workbookViewId="0">
      <selection activeCell="B16" sqref="B16"/>
    </sheetView>
  </sheetViews>
  <sheetFormatPr defaultColWidth="9.140625" defaultRowHeight="15" x14ac:dyDescent="0.25"/>
  <cols>
    <col min="1" max="1" width="40.7109375" style="18" customWidth="1"/>
    <col min="2" max="2" width="13.140625" style="18" customWidth="1"/>
    <col min="3" max="4" width="16.7109375" style="66" customWidth="1"/>
    <col min="5" max="5" width="9.140625" style="27"/>
    <col min="6" max="6" width="31.7109375" style="134" customWidth="1"/>
    <col min="7" max="7" width="14.7109375" style="134" bestFit="1" customWidth="1"/>
    <col min="8" max="8" width="15" style="133" bestFit="1" customWidth="1"/>
    <col min="9" max="9" width="14.28515625" style="133" bestFit="1" customWidth="1"/>
    <col min="10" max="10" width="9.140625" style="27"/>
    <col min="11" max="11" width="15" style="133" bestFit="1" customWidth="1"/>
    <col min="12" max="12" width="14.28515625" style="133" bestFit="1" customWidth="1"/>
    <col min="13" max="14" width="14.28515625" style="27" bestFit="1" customWidth="1"/>
    <col min="15" max="15" width="14.5703125" style="27" bestFit="1" customWidth="1"/>
    <col min="16" max="16" width="11" style="27" bestFit="1" customWidth="1"/>
    <col min="17" max="32" width="9.140625" style="27"/>
    <col min="33" max="16384" width="9.140625" style="18"/>
  </cols>
  <sheetData>
    <row r="1" spans="1:14" x14ac:dyDescent="0.25">
      <c r="A1" s="40" t="s">
        <v>113</v>
      </c>
      <c r="D1" s="114" t="s">
        <v>114</v>
      </c>
    </row>
    <row r="2" spans="1:14" x14ac:dyDescent="0.25">
      <c r="A2" s="40"/>
    </row>
    <row r="3" spans="1:14" ht="15.75" x14ac:dyDescent="0.25">
      <c r="A3" s="17" t="s">
        <v>53</v>
      </c>
    </row>
    <row r="4" spans="1:14" x14ac:dyDescent="0.25">
      <c r="A4" s="2" t="str">
        <f>'2'!A4</f>
        <v>За 1 полугодие, закончившееся 30 июня 2022 года</v>
      </c>
    </row>
    <row r="5" spans="1:14" x14ac:dyDescent="0.25">
      <c r="F5" s="172"/>
      <c r="G5" s="173"/>
      <c r="H5" s="52"/>
      <c r="I5" s="52"/>
      <c r="K5" s="52"/>
      <c r="L5" s="52"/>
    </row>
    <row r="6" spans="1:14" ht="36.75" thickBot="1" x14ac:dyDescent="0.3">
      <c r="A6" s="90" t="s">
        <v>67</v>
      </c>
      <c r="B6" s="86" t="s">
        <v>71</v>
      </c>
      <c r="C6" s="88" t="str">
        <f>'2'!C6</f>
        <v>За 1 полугодие, закончившееся 30 июня 2022 года</v>
      </c>
      <c r="D6" s="88" t="str">
        <f>'2'!D6</f>
        <v>За 1 полугодие, закончившееся 30 июня 2021 года</v>
      </c>
      <c r="F6" s="172"/>
      <c r="G6" s="173"/>
      <c r="H6" s="52"/>
      <c r="I6" s="52"/>
      <c r="K6" s="52"/>
      <c r="L6" s="52"/>
    </row>
    <row r="7" spans="1:14" x14ac:dyDescent="0.25">
      <c r="A7" s="21"/>
      <c r="B7" s="49"/>
      <c r="C7" s="20"/>
      <c r="D7" s="113"/>
      <c r="F7" s="69"/>
      <c r="G7" s="157"/>
      <c r="H7" s="69"/>
      <c r="I7" s="69"/>
      <c r="K7" s="69"/>
      <c r="L7" s="69"/>
    </row>
    <row r="8" spans="1:14" ht="24" x14ac:dyDescent="0.25">
      <c r="A8" s="75" t="s">
        <v>97</v>
      </c>
      <c r="B8" s="5"/>
      <c r="C8" s="60"/>
      <c r="D8" s="60"/>
      <c r="F8" s="36"/>
      <c r="G8" s="73"/>
      <c r="H8" s="36"/>
      <c r="I8" s="36"/>
      <c r="K8" s="69"/>
      <c r="L8" s="69"/>
    </row>
    <row r="9" spans="1:14" x14ac:dyDescent="0.25">
      <c r="A9" s="60" t="s">
        <v>90</v>
      </c>
      <c r="B9" s="30"/>
      <c r="C9" s="29">
        <v>29084682</v>
      </c>
      <c r="D9" s="29">
        <v>21620340</v>
      </c>
      <c r="E9" s="28"/>
      <c r="F9" s="164"/>
      <c r="G9" s="100"/>
      <c r="H9" s="164"/>
      <c r="I9" s="164"/>
      <c r="J9" s="28"/>
      <c r="K9" s="69"/>
      <c r="L9" s="69"/>
      <c r="M9" s="57"/>
      <c r="N9" s="57"/>
    </row>
    <row r="10" spans="1:14" x14ac:dyDescent="0.25">
      <c r="A10" s="60" t="s">
        <v>59</v>
      </c>
      <c r="B10" s="30"/>
      <c r="C10" s="29"/>
      <c r="D10" s="29"/>
      <c r="E10" s="28"/>
      <c r="F10" s="164"/>
      <c r="G10" s="100"/>
      <c r="H10" s="164"/>
      <c r="I10" s="164"/>
      <c r="J10" s="28"/>
      <c r="K10" s="69"/>
      <c r="L10" s="69"/>
      <c r="M10" s="57"/>
      <c r="N10" s="57"/>
    </row>
    <row r="11" spans="1:14" x14ac:dyDescent="0.25">
      <c r="A11" s="75" t="s">
        <v>36</v>
      </c>
      <c r="B11" s="34"/>
      <c r="C11" s="33"/>
      <c r="D11" s="33"/>
      <c r="E11" s="28"/>
      <c r="F11" s="36"/>
      <c r="G11" s="73"/>
      <c r="H11" s="36"/>
      <c r="I11" s="36"/>
      <c r="J11" s="28"/>
      <c r="K11" s="69"/>
      <c r="L11" s="69"/>
      <c r="M11" s="57"/>
      <c r="N11" s="57"/>
    </row>
    <row r="12" spans="1:14" x14ac:dyDescent="0.25">
      <c r="A12" s="60" t="s">
        <v>37</v>
      </c>
      <c r="B12" s="30" t="s">
        <v>131</v>
      </c>
      <c r="C12" s="29">
        <v>7839558</v>
      </c>
      <c r="D12" s="29">
        <v>6731505</v>
      </c>
      <c r="E12" s="28"/>
      <c r="F12" s="164"/>
      <c r="G12" s="100"/>
      <c r="H12" s="164"/>
      <c r="I12" s="164"/>
      <c r="J12" s="28"/>
      <c r="K12" s="69"/>
      <c r="L12" s="69"/>
      <c r="M12" s="57"/>
      <c r="N12" s="57"/>
    </row>
    <row r="13" spans="1:14" ht="36" x14ac:dyDescent="0.25">
      <c r="A13" s="177" t="s">
        <v>38</v>
      </c>
      <c r="B13" s="27"/>
      <c r="C13" s="178"/>
      <c r="D13" s="178"/>
      <c r="E13" s="28"/>
      <c r="F13" s="27"/>
      <c r="G13" s="27"/>
      <c r="H13" s="178"/>
      <c r="I13" s="178"/>
      <c r="J13" s="28"/>
      <c r="K13" s="178"/>
      <c r="L13" s="178"/>
      <c r="M13" s="179"/>
      <c r="N13" s="179"/>
    </row>
    <row r="14" spans="1:14" x14ac:dyDescent="0.25">
      <c r="A14" s="60" t="s">
        <v>33</v>
      </c>
      <c r="B14" s="30">
        <v>30</v>
      </c>
      <c r="C14" s="29">
        <v>2387825</v>
      </c>
      <c r="D14" s="29">
        <v>4307463</v>
      </c>
      <c r="E14" s="28"/>
      <c r="F14" s="164"/>
      <c r="G14" s="100"/>
      <c r="H14" s="164"/>
      <c r="I14" s="164"/>
      <c r="J14" s="28"/>
      <c r="K14" s="69"/>
      <c r="L14" s="69"/>
      <c r="M14" s="57"/>
      <c r="N14" s="57"/>
    </row>
    <row r="15" spans="1:14" x14ac:dyDescent="0.25">
      <c r="A15" s="60" t="s">
        <v>32</v>
      </c>
      <c r="B15" s="30">
        <v>29</v>
      </c>
      <c r="C15" s="29">
        <v>-464805</v>
      </c>
      <c r="D15" s="29">
        <v>-366995</v>
      </c>
      <c r="E15" s="28"/>
      <c r="F15" s="164"/>
      <c r="G15" s="100"/>
      <c r="H15" s="164"/>
      <c r="I15" s="164"/>
      <c r="J15" s="28"/>
      <c r="K15" s="69"/>
      <c r="L15" s="69"/>
      <c r="M15" s="57"/>
      <c r="N15" s="57"/>
    </row>
    <row r="16" spans="1:14" ht="24" x14ac:dyDescent="0.25">
      <c r="A16" s="60" t="s">
        <v>98</v>
      </c>
      <c r="B16" s="30"/>
      <c r="C16" s="29">
        <v>5569804</v>
      </c>
      <c r="D16" s="29">
        <v>2037278</v>
      </c>
      <c r="E16" s="28"/>
      <c r="F16" s="164"/>
      <c r="G16" s="100"/>
      <c r="H16" s="164"/>
      <c r="I16" s="164"/>
      <c r="J16" s="28"/>
      <c r="K16" s="69"/>
      <c r="L16" s="69"/>
      <c r="M16" s="57"/>
      <c r="N16" s="57"/>
    </row>
    <row r="17" spans="1:16" x14ac:dyDescent="0.25">
      <c r="A17" s="168" t="s">
        <v>120</v>
      </c>
      <c r="B17" s="30"/>
      <c r="C17" s="29">
        <v>-284</v>
      </c>
      <c r="D17" s="29"/>
      <c r="E17" s="28"/>
      <c r="F17" s="164"/>
      <c r="G17" s="100"/>
      <c r="H17" s="164"/>
      <c r="I17" s="164"/>
      <c r="J17" s="28"/>
      <c r="K17" s="69"/>
      <c r="L17" s="69"/>
      <c r="M17" s="57"/>
      <c r="N17" s="57"/>
    </row>
    <row r="18" spans="1:16" ht="36" x14ac:dyDescent="0.25">
      <c r="A18" s="154" t="s">
        <v>99</v>
      </c>
      <c r="B18" s="169"/>
      <c r="C18" s="150" t="s">
        <v>56</v>
      </c>
      <c r="D18" s="150">
        <v>-915</v>
      </c>
      <c r="E18" s="28"/>
      <c r="F18" s="164"/>
      <c r="G18" s="100"/>
      <c r="H18" s="164"/>
      <c r="I18" s="164"/>
      <c r="J18" s="28"/>
      <c r="K18" s="69"/>
      <c r="L18" s="69"/>
      <c r="M18" s="57"/>
      <c r="N18" s="57"/>
    </row>
    <row r="19" spans="1:16" x14ac:dyDescent="0.25">
      <c r="A19" s="75" t="s">
        <v>59</v>
      </c>
      <c r="B19" s="5"/>
      <c r="C19" s="29"/>
      <c r="D19" s="29"/>
      <c r="E19" s="28"/>
      <c r="F19" s="36"/>
      <c r="G19" s="100"/>
      <c r="H19" s="164"/>
      <c r="I19" s="164"/>
      <c r="J19" s="28"/>
      <c r="M19" s="57"/>
      <c r="N19" s="57"/>
    </row>
    <row r="20" spans="1:16" x14ac:dyDescent="0.25">
      <c r="A20" s="75" t="s">
        <v>39</v>
      </c>
      <c r="B20" s="5"/>
      <c r="C20" s="29"/>
      <c r="D20" s="29"/>
      <c r="E20" s="28"/>
      <c r="F20" s="36"/>
      <c r="G20" s="100"/>
      <c r="H20" s="164"/>
      <c r="I20" s="164"/>
      <c r="J20" s="28"/>
      <c r="K20" s="69"/>
      <c r="L20" s="69"/>
      <c r="M20" s="58"/>
      <c r="N20" s="58"/>
    </row>
    <row r="21" spans="1:16" ht="36" x14ac:dyDescent="0.25">
      <c r="A21" s="60" t="s">
        <v>100</v>
      </c>
      <c r="B21" s="5"/>
      <c r="C21" s="29">
        <v>-74777064</v>
      </c>
      <c r="D21" s="29">
        <v>-36817065</v>
      </c>
      <c r="E21" s="28"/>
      <c r="F21" s="164"/>
      <c r="G21" s="100"/>
      <c r="H21" s="164"/>
      <c r="I21" s="164"/>
      <c r="J21" s="28"/>
      <c r="K21" s="69"/>
      <c r="L21" s="69"/>
      <c r="M21" s="57"/>
      <c r="N21" s="57"/>
    </row>
    <row r="22" spans="1:16" ht="24" x14ac:dyDescent="0.25">
      <c r="A22" s="60" t="s">
        <v>101</v>
      </c>
      <c r="B22" s="5"/>
      <c r="C22" s="29" t="s">
        <v>56</v>
      </c>
      <c r="D22" s="29" t="s">
        <v>56</v>
      </c>
      <c r="E22" s="28"/>
      <c r="F22" s="164"/>
      <c r="G22" s="100"/>
      <c r="H22" s="164"/>
      <c r="I22" s="164"/>
      <c r="J22" s="28"/>
      <c r="K22" s="69"/>
      <c r="L22" s="69"/>
      <c r="M22" s="57"/>
      <c r="N22" s="57"/>
      <c r="O22" s="28"/>
      <c r="P22" s="28"/>
    </row>
    <row r="23" spans="1:16" x14ac:dyDescent="0.25">
      <c r="A23" s="60" t="s">
        <v>40</v>
      </c>
      <c r="B23" s="5"/>
      <c r="C23" s="29">
        <v>-1259378</v>
      </c>
      <c r="D23" s="29">
        <v>96181</v>
      </c>
      <c r="E23" s="28"/>
      <c r="F23" s="164"/>
      <c r="G23" s="100"/>
      <c r="H23" s="164"/>
      <c r="I23" s="164"/>
      <c r="J23" s="28"/>
      <c r="K23" s="69"/>
      <c r="L23" s="69"/>
      <c r="M23" s="57"/>
      <c r="N23" s="57"/>
      <c r="O23" s="28"/>
    </row>
    <row r="24" spans="1:16" x14ac:dyDescent="0.25">
      <c r="A24" s="60" t="s">
        <v>102</v>
      </c>
      <c r="B24" s="5"/>
      <c r="C24" s="29">
        <v>-438990</v>
      </c>
      <c r="D24" s="29">
        <v>129260</v>
      </c>
      <c r="E24" s="28"/>
      <c r="F24" s="164"/>
      <c r="G24" s="100"/>
      <c r="H24" s="164"/>
      <c r="I24" s="164"/>
      <c r="J24" s="28"/>
      <c r="K24" s="69"/>
      <c r="L24" s="69"/>
      <c r="M24" s="57"/>
      <c r="N24" s="57"/>
      <c r="O24" s="28"/>
    </row>
    <row r="25" spans="1:16" x14ac:dyDescent="0.25">
      <c r="A25" s="60" t="s">
        <v>41</v>
      </c>
      <c r="B25" s="5"/>
      <c r="C25" s="29">
        <v>6401</v>
      </c>
      <c r="D25" s="29">
        <v>7124</v>
      </c>
      <c r="E25" s="28"/>
      <c r="F25" s="164"/>
      <c r="G25" s="100"/>
      <c r="H25" s="164"/>
      <c r="I25" s="164"/>
      <c r="J25" s="28"/>
      <c r="K25" s="69"/>
      <c r="L25" s="69"/>
      <c r="M25" s="57"/>
      <c r="N25" s="57"/>
      <c r="O25" s="28"/>
    </row>
    <row r="26" spans="1:16" ht="24" x14ac:dyDescent="0.25">
      <c r="A26" s="60" t="s">
        <v>42</v>
      </c>
      <c r="B26" s="5"/>
      <c r="C26" s="29">
        <v>66239862</v>
      </c>
      <c r="D26" s="29">
        <v>21020077</v>
      </c>
      <c r="E26" s="28"/>
      <c r="F26" s="164"/>
      <c r="G26" s="100"/>
      <c r="H26" s="164"/>
      <c r="I26" s="164"/>
      <c r="J26" s="28"/>
      <c r="K26" s="69"/>
      <c r="L26" s="69"/>
      <c r="M26" s="57"/>
      <c r="N26" s="57"/>
      <c r="O26" s="28"/>
    </row>
    <row r="27" spans="1:16" x14ac:dyDescent="0.25">
      <c r="A27" s="60" t="s">
        <v>60</v>
      </c>
      <c r="B27" s="5"/>
      <c r="C27" s="29">
        <v>16156853</v>
      </c>
      <c r="D27" s="29">
        <v>-1402953</v>
      </c>
      <c r="E27" s="28"/>
      <c r="F27" s="164"/>
      <c r="G27" s="100"/>
      <c r="H27" s="164"/>
      <c r="I27" s="164"/>
      <c r="J27" s="28"/>
      <c r="K27" s="69"/>
      <c r="L27" s="69"/>
      <c r="M27" s="57"/>
      <c r="N27" s="57"/>
      <c r="O27" s="28"/>
    </row>
    <row r="28" spans="1:16" ht="24" x14ac:dyDescent="0.25">
      <c r="A28" s="60" t="s">
        <v>43</v>
      </c>
      <c r="B28" s="5"/>
      <c r="C28" s="29">
        <v>-379504</v>
      </c>
      <c r="D28" s="29">
        <v>-158122</v>
      </c>
      <c r="E28" s="28"/>
      <c r="F28" s="164"/>
      <c r="G28" s="100"/>
      <c r="H28" s="164"/>
      <c r="I28" s="164"/>
      <c r="J28" s="28"/>
      <c r="K28" s="69"/>
      <c r="L28" s="69"/>
      <c r="M28" s="57"/>
      <c r="N28" s="57"/>
      <c r="O28" s="28"/>
    </row>
    <row r="29" spans="1:16" ht="15.75" thickBot="1" x14ac:dyDescent="0.3">
      <c r="A29" s="61" t="s">
        <v>44</v>
      </c>
      <c r="B29" s="8"/>
      <c r="C29" s="51">
        <v>5680258</v>
      </c>
      <c r="D29" s="51">
        <v>6070150</v>
      </c>
      <c r="E29" s="28"/>
      <c r="F29" s="164"/>
      <c r="G29" s="100"/>
      <c r="H29" s="164"/>
      <c r="I29" s="164"/>
      <c r="J29" s="28"/>
      <c r="K29" s="69"/>
      <c r="L29" s="69"/>
      <c r="M29" s="57"/>
      <c r="N29" s="57"/>
      <c r="O29" s="28"/>
    </row>
    <row r="30" spans="1:16" ht="24" x14ac:dyDescent="0.25">
      <c r="A30" s="75" t="s">
        <v>45</v>
      </c>
      <c r="B30" s="71"/>
      <c r="C30" s="33">
        <f>SUM(C9:C29)</f>
        <v>55645218</v>
      </c>
      <c r="D30" s="33">
        <f>SUM(D9:D29)</f>
        <v>23273328</v>
      </c>
      <c r="E30" s="28"/>
      <c r="F30" s="36"/>
      <c r="G30" s="73"/>
      <c r="H30" s="36"/>
      <c r="I30" s="36"/>
      <c r="J30" s="28"/>
      <c r="K30" s="47"/>
      <c r="L30" s="47"/>
      <c r="M30" s="57"/>
      <c r="N30" s="57"/>
      <c r="O30" s="28"/>
    </row>
    <row r="31" spans="1:16" x14ac:dyDescent="0.25">
      <c r="A31" s="60" t="s">
        <v>59</v>
      </c>
      <c r="B31" s="5"/>
      <c r="C31" s="29"/>
      <c r="D31" s="29"/>
      <c r="E31" s="28"/>
      <c r="F31" s="164"/>
      <c r="G31" s="100"/>
      <c r="H31" s="164"/>
      <c r="I31" s="164"/>
      <c r="J31" s="28"/>
      <c r="K31" s="69"/>
      <c r="L31" s="69"/>
      <c r="M31" s="57"/>
      <c r="N31" s="57"/>
      <c r="O31" s="28"/>
    </row>
    <row r="32" spans="1:16" ht="15.75" thickBot="1" x14ac:dyDescent="0.3">
      <c r="A32" s="60" t="s">
        <v>46</v>
      </c>
      <c r="B32" s="5"/>
      <c r="C32" s="29">
        <v>-15461616</v>
      </c>
      <c r="D32" s="29">
        <v>-3976423</v>
      </c>
      <c r="E32" s="28"/>
      <c r="F32" s="164"/>
      <c r="G32" s="100"/>
      <c r="H32" s="164"/>
      <c r="I32" s="164"/>
      <c r="J32" s="28"/>
      <c r="K32" s="69"/>
      <c r="L32" s="69"/>
      <c r="M32" s="58"/>
      <c r="N32" s="58"/>
      <c r="O32" s="28"/>
    </row>
    <row r="33" spans="1:14" ht="24.75" thickBot="1" x14ac:dyDescent="0.3">
      <c r="A33" s="76" t="s">
        <v>103</v>
      </c>
      <c r="B33" s="107"/>
      <c r="C33" s="109">
        <f>SUM(C30:C32)</f>
        <v>40183602</v>
      </c>
      <c r="D33" s="109">
        <f>SUM(D30:D32)</f>
        <v>19296905</v>
      </c>
      <c r="E33" s="28"/>
      <c r="F33" s="36"/>
      <c r="G33" s="73"/>
      <c r="H33" s="36"/>
      <c r="I33" s="36"/>
      <c r="J33" s="28"/>
      <c r="K33" s="47"/>
      <c r="L33" s="47"/>
      <c r="M33" s="57"/>
      <c r="N33" s="57"/>
    </row>
    <row r="34" spans="1:14" x14ac:dyDescent="0.25">
      <c r="A34" s="60" t="s">
        <v>59</v>
      </c>
      <c r="B34" s="5"/>
      <c r="C34" s="29"/>
      <c r="D34" s="29"/>
      <c r="E34" s="28"/>
      <c r="F34" s="164"/>
      <c r="G34" s="100"/>
      <c r="H34" s="164"/>
      <c r="I34" s="164"/>
      <c r="J34" s="28"/>
      <c r="K34" s="69"/>
      <c r="L34" s="69"/>
      <c r="M34" s="57"/>
      <c r="N34" s="57"/>
    </row>
    <row r="35" spans="1:14" ht="24" x14ac:dyDescent="0.25">
      <c r="A35" s="75" t="s">
        <v>104</v>
      </c>
      <c r="B35" s="71"/>
      <c r="C35" s="29"/>
      <c r="D35" s="29"/>
      <c r="E35" s="28"/>
      <c r="F35" s="36"/>
      <c r="G35" s="73"/>
      <c r="H35" s="36"/>
      <c r="I35" s="36"/>
      <c r="J35" s="28"/>
      <c r="K35" s="69"/>
      <c r="L35" s="69"/>
      <c r="M35" s="57"/>
      <c r="N35" s="57"/>
    </row>
    <row r="36" spans="1:14" x14ac:dyDescent="0.25">
      <c r="A36" s="29" t="s">
        <v>121</v>
      </c>
      <c r="B36" s="156"/>
      <c r="C36" s="29">
        <v>-15137</v>
      </c>
      <c r="D36" s="29">
        <v>-4200</v>
      </c>
      <c r="E36" s="28"/>
      <c r="F36" s="164"/>
      <c r="G36" s="100"/>
      <c r="H36" s="164"/>
      <c r="I36" s="164"/>
      <c r="J36" s="28"/>
      <c r="K36" s="69"/>
      <c r="L36" s="69"/>
      <c r="M36" s="57"/>
      <c r="N36" s="57"/>
    </row>
    <row r="37" spans="1:14" x14ac:dyDescent="0.25">
      <c r="A37" s="60" t="s">
        <v>47</v>
      </c>
      <c r="B37" s="5"/>
      <c r="C37" s="29">
        <v>-124050</v>
      </c>
      <c r="D37" s="29">
        <v>-2646</v>
      </c>
      <c r="E37" s="28"/>
      <c r="F37" s="164"/>
      <c r="G37" s="100"/>
      <c r="H37" s="164"/>
      <c r="I37" s="164"/>
      <c r="J37" s="28"/>
      <c r="K37" s="69"/>
      <c r="L37" s="69"/>
      <c r="M37" s="57"/>
      <c r="N37" s="57"/>
    </row>
    <row r="38" spans="1:14" x14ac:dyDescent="0.25">
      <c r="A38" s="60" t="s">
        <v>48</v>
      </c>
      <c r="B38" s="5"/>
      <c r="C38" s="29">
        <v>-3756023</v>
      </c>
      <c r="D38" s="29">
        <v>-2729563</v>
      </c>
      <c r="E38" s="28"/>
      <c r="F38" s="164"/>
      <c r="G38" s="100"/>
      <c r="H38" s="164"/>
      <c r="I38" s="164"/>
      <c r="J38" s="28"/>
      <c r="K38" s="69"/>
      <c r="L38" s="69"/>
      <c r="M38" s="57"/>
      <c r="N38" s="57"/>
    </row>
    <row r="39" spans="1:14" x14ac:dyDescent="0.25">
      <c r="A39" s="60" t="s">
        <v>70</v>
      </c>
      <c r="B39" s="5"/>
      <c r="C39" s="29">
        <v>-53128</v>
      </c>
      <c r="D39" s="29">
        <v>-1989</v>
      </c>
      <c r="E39" s="28"/>
      <c r="F39" s="164"/>
      <c r="G39" s="100"/>
      <c r="H39" s="164"/>
      <c r="I39" s="164"/>
      <c r="J39" s="28"/>
      <c r="K39" s="69"/>
      <c r="L39" s="69"/>
      <c r="M39" s="57"/>
      <c r="N39" s="57"/>
    </row>
    <row r="40" spans="1:14" ht="24" x14ac:dyDescent="0.25">
      <c r="A40" s="60" t="s">
        <v>49</v>
      </c>
      <c r="B40" s="5"/>
      <c r="C40" s="29">
        <v>-50481</v>
      </c>
      <c r="D40" s="29">
        <v>-81844</v>
      </c>
      <c r="E40" s="28"/>
      <c r="F40" s="164"/>
      <c r="G40" s="100"/>
      <c r="H40" s="164"/>
      <c r="I40" s="164"/>
      <c r="J40" s="28"/>
      <c r="K40" s="69"/>
      <c r="L40" s="69"/>
      <c r="M40" s="57"/>
      <c r="N40" s="57"/>
    </row>
    <row r="41" spans="1:14" x14ac:dyDescent="0.25">
      <c r="A41" s="60"/>
      <c r="B41" s="5"/>
      <c r="C41" s="29">
        <v>-2908681</v>
      </c>
      <c r="D41" s="29"/>
      <c r="E41" s="28"/>
      <c r="F41" s="164"/>
      <c r="G41" s="100"/>
      <c r="H41" s="164"/>
      <c r="I41" s="164"/>
      <c r="J41" s="28"/>
      <c r="K41" s="69"/>
      <c r="L41" s="69"/>
      <c r="M41" s="57"/>
      <c r="N41" s="57"/>
    </row>
    <row r="42" spans="1:14" ht="24.75" thickBot="1" x14ac:dyDescent="0.3">
      <c r="A42" s="60" t="s">
        <v>50</v>
      </c>
      <c r="B42" s="5"/>
      <c r="C42" s="29">
        <v>-743677</v>
      </c>
      <c r="D42" s="29">
        <v>-18189</v>
      </c>
      <c r="E42" s="28"/>
      <c r="F42" s="164"/>
      <c r="G42" s="100"/>
      <c r="H42" s="164"/>
      <c r="I42" s="164"/>
      <c r="J42" s="28"/>
      <c r="K42" s="69"/>
      <c r="L42" s="69"/>
      <c r="M42" s="57"/>
      <c r="N42" s="57"/>
    </row>
    <row r="43" spans="1:14" ht="36.75" thickBot="1" x14ac:dyDescent="0.3">
      <c r="A43" s="76" t="s">
        <v>105</v>
      </c>
      <c r="B43" s="107"/>
      <c r="C43" s="109">
        <f>SUM(C36:C42)</f>
        <v>-7651177</v>
      </c>
      <c r="D43" s="109">
        <f>SUM(D36:D42)</f>
        <v>-2838431</v>
      </c>
      <c r="E43" s="28"/>
      <c r="F43" s="36"/>
      <c r="G43" s="73"/>
      <c r="H43" s="36"/>
      <c r="I43" s="36"/>
      <c r="J43" s="28"/>
      <c r="K43" s="47"/>
      <c r="L43" s="47"/>
      <c r="M43" s="57"/>
      <c r="N43" s="57"/>
    </row>
    <row r="44" spans="1:14" x14ac:dyDescent="0.25">
      <c r="A44" s="108"/>
      <c r="B44"/>
      <c r="C44" s="99"/>
      <c r="D44" s="99"/>
      <c r="E44" s="28"/>
      <c r="F44" s="165"/>
      <c r="G44" s="73"/>
      <c r="H44" s="166"/>
      <c r="I44" s="166"/>
      <c r="J44" s="28"/>
      <c r="K44" s="14"/>
      <c r="L44" s="14"/>
      <c r="M44" s="57"/>
      <c r="N44" s="57"/>
    </row>
    <row r="45" spans="1:14" ht="24" x14ac:dyDescent="0.25">
      <c r="A45" s="75" t="s">
        <v>106</v>
      </c>
      <c r="B45" s="5"/>
      <c r="C45" s="33"/>
      <c r="D45" s="33"/>
      <c r="E45" s="28"/>
      <c r="F45" s="36"/>
      <c r="G45" s="73"/>
      <c r="H45" s="36"/>
      <c r="I45" s="36"/>
      <c r="J45" s="28"/>
      <c r="K45" s="47"/>
      <c r="L45" s="47"/>
      <c r="M45" s="58"/>
      <c r="N45" s="58"/>
    </row>
    <row r="46" spans="1:14" x14ac:dyDescent="0.25">
      <c r="A46" s="60" t="s">
        <v>51</v>
      </c>
      <c r="B46" s="5">
        <v>16</v>
      </c>
      <c r="C46" s="29">
        <v>-1673842</v>
      </c>
      <c r="D46" s="29">
        <v>-3456267</v>
      </c>
      <c r="E46" s="28"/>
      <c r="F46" s="164"/>
      <c r="G46" s="100"/>
      <c r="H46" s="164"/>
      <c r="I46" s="164"/>
      <c r="J46" s="28"/>
      <c r="K46" s="69"/>
      <c r="L46" s="69"/>
      <c r="M46" s="91"/>
      <c r="N46" s="65"/>
    </row>
    <row r="47" spans="1:14" ht="15.75" thickBot="1" x14ac:dyDescent="0.3">
      <c r="A47" s="61" t="s">
        <v>107</v>
      </c>
      <c r="B47" s="8">
        <v>16</v>
      </c>
      <c r="C47" s="51">
        <v>-12536570</v>
      </c>
      <c r="D47" s="51">
        <v>-12375974</v>
      </c>
      <c r="E47" s="28"/>
      <c r="F47" s="164"/>
      <c r="G47" s="100"/>
      <c r="H47" s="164"/>
      <c r="I47" s="164"/>
      <c r="J47" s="28"/>
      <c r="K47" s="69"/>
      <c r="L47" s="69"/>
      <c r="M47" s="59"/>
      <c r="N47" s="59"/>
    </row>
    <row r="48" spans="1:14" ht="24" x14ac:dyDescent="0.25">
      <c r="A48" s="47" t="s">
        <v>108</v>
      </c>
      <c r="B48" s="157"/>
      <c r="C48" s="36">
        <f>SUM(C46:C47)</f>
        <v>-14210412</v>
      </c>
      <c r="D48" s="36">
        <f>SUM(D46:D47)</f>
        <v>-15832241</v>
      </c>
      <c r="E48" s="28"/>
      <c r="F48" s="36"/>
      <c r="G48" s="73"/>
      <c r="H48" s="36"/>
      <c r="I48" s="36"/>
      <c r="J48" s="28"/>
      <c r="K48" s="47"/>
      <c r="L48" s="47"/>
      <c r="M48" s="59"/>
      <c r="N48" s="59"/>
    </row>
    <row r="49" spans="1:14" ht="24" x14ac:dyDescent="0.25">
      <c r="A49" s="160" t="s">
        <v>110</v>
      </c>
      <c r="B49" s="167"/>
      <c r="C49" s="162">
        <f>C48+C43+C33</f>
        <v>18322013</v>
      </c>
      <c r="D49" s="162">
        <f>D48+D43+D33</f>
        <v>626233</v>
      </c>
      <c r="F49" s="36"/>
      <c r="G49" s="73"/>
      <c r="H49" s="36"/>
      <c r="I49" s="164"/>
      <c r="K49" s="47"/>
      <c r="L49" s="47"/>
      <c r="M49" s="57"/>
      <c r="N49" s="57"/>
    </row>
    <row r="50" spans="1:14" ht="36" x14ac:dyDescent="0.25">
      <c r="A50" s="154" t="s">
        <v>109</v>
      </c>
      <c r="B50" s="155"/>
      <c r="C50" s="150">
        <v>367484</v>
      </c>
      <c r="D50" s="150">
        <v>22400</v>
      </c>
      <c r="F50" s="164"/>
      <c r="G50" s="100"/>
      <c r="H50" s="164"/>
      <c r="I50" s="164"/>
      <c r="K50" s="69"/>
      <c r="L50" s="69"/>
      <c r="M50" s="57"/>
      <c r="N50" s="57"/>
    </row>
    <row r="51" spans="1:14" ht="24.75" thickBot="1" x14ac:dyDescent="0.3">
      <c r="A51" s="61" t="s">
        <v>111</v>
      </c>
      <c r="B51" s="8">
        <v>14</v>
      </c>
      <c r="C51" s="51">
        <v>1772379</v>
      </c>
      <c r="D51" s="51">
        <v>1885287</v>
      </c>
      <c r="E51" s="176">
        <f>C51-'1'!D29</f>
        <v>0</v>
      </c>
      <c r="F51" s="164"/>
      <c r="G51" s="100"/>
      <c r="H51" s="164"/>
      <c r="I51" s="164"/>
      <c r="K51" s="69"/>
      <c r="L51" s="69"/>
      <c r="M51" s="57"/>
      <c r="N51" s="57"/>
    </row>
    <row r="52" spans="1:14" ht="24.75" thickBot="1" x14ac:dyDescent="0.3">
      <c r="A52" s="77" t="s">
        <v>112</v>
      </c>
      <c r="B52" s="89">
        <v>14</v>
      </c>
      <c r="C52" s="110">
        <f>SUM(C49:C51)</f>
        <v>20461876</v>
      </c>
      <c r="D52" s="110">
        <f>SUM(D49:D51)</f>
        <v>2533920</v>
      </c>
      <c r="F52" s="36"/>
      <c r="G52" s="73"/>
      <c r="H52" s="36"/>
      <c r="I52" s="36"/>
      <c r="J52" s="18"/>
      <c r="K52" s="47"/>
      <c r="L52" s="47"/>
      <c r="M52" s="58"/>
      <c r="N52" s="58"/>
    </row>
    <row r="53" spans="1:14" ht="15.75" thickTop="1" x14ac:dyDescent="0.25">
      <c r="C53" s="66">
        <f>C52-'1'!C29</f>
        <v>0</v>
      </c>
      <c r="D53" s="62"/>
      <c r="E53" s="18"/>
      <c r="F53" s="27"/>
      <c r="G53" s="27"/>
      <c r="H53" s="27"/>
      <c r="I53" s="27"/>
      <c r="J53" s="18"/>
      <c r="K53" s="47"/>
      <c r="L53" s="47"/>
      <c r="M53" s="57"/>
      <c r="N53" s="57"/>
    </row>
    <row r="54" spans="1:14" x14ac:dyDescent="0.25">
      <c r="D54" s="62"/>
      <c r="E54" s="18"/>
      <c r="F54" s="27"/>
      <c r="G54" s="27"/>
      <c r="H54" s="27"/>
      <c r="I54" s="27"/>
      <c r="K54" s="69"/>
      <c r="L54" s="69"/>
      <c r="M54" s="57"/>
      <c r="N54" s="57"/>
    </row>
    <row r="55" spans="1:14" x14ac:dyDescent="0.25">
      <c r="A55" s="187" t="s">
        <v>58</v>
      </c>
      <c r="B55" s="187" t="s">
        <v>63</v>
      </c>
      <c r="C55" s="188"/>
      <c r="D55" s="189" t="s">
        <v>129</v>
      </c>
      <c r="E55" s="18"/>
      <c r="F55" s="27"/>
      <c r="G55" s="27"/>
      <c r="H55" s="27"/>
      <c r="I55" s="27"/>
      <c r="K55" s="69"/>
      <c r="L55" s="69"/>
      <c r="M55" s="57"/>
      <c r="N55" s="57"/>
    </row>
    <row r="56" spans="1:14" x14ac:dyDescent="0.25">
      <c r="A56" s="45" t="s">
        <v>117</v>
      </c>
      <c r="B56" s="174" t="s">
        <v>68</v>
      </c>
      <c r="C56" s="174"/>
      <c r="D56" s="67" t="s">
        <v>69</v>
      </c>
      <c r="E56" s="18"/>
      <c r="F56" s="147"/>
      <c r="G56" s="14"/>
      <c r="H56" s="14"/>
      <c r="I56" s="14"/>
      <c r="K56" s="47"/>
      <c r="L56" s="47"/>
      <c r="M56" s="58"/>
      <c r="N56" s="58"/>
    </row>
    <row r="57" spans="1:14" x14ac:dyDescent="0.25">
      <c r="A57" s="45" t="s">
        <v>57</v>
      </c>
      <c r="B57" s="174" t="s">
        <v>24</v>
      </c>
      <c r="C57" s="174"/>
      <c r="D57" s="67" t="s">
        <v>64</v>
      </c>
      <c r="E57" s="18"/>
      <c r="F57" s="27"/>
      <c r="G57" s="27"/>
      <c r="H57" s="27"/>
      <c r="I57" s="27"/>
      <c r="K57" s="14"/>
      <c r="L57" s="14"/>
      <c r="M57" s="57"/>
      <c r="N57" s="57"/>
    </row>
    <row r="58" spans="1:14" x14ac:dyDescent="0.25">
      <c r="B58" s="46" t="s">
        <v>65</v>
      </c>
      <c r="D58" s="67" t="s">
        <v>66</v>
      </c>
      <c r="E58" s="18"/>
      <c r="F58" s="147"/>
      <c r="G58" s="14"/>
      <c r="H58" s="14"/>
      <c r="I58" s="14"/>
      <c r="K58" s="14"/>
      <c r="L58" s="14"/>
      <c r="M58" s="57"/>
      <c r="N58" s="57"/>
    </row>
    <row r="59" spans="1:14" x14ac:dyDescent="0.25">
      <c r="B59" s="46" t="s">
        <v>25</v>
      </c>
      <c r="D59" s="62"/>
      <c r="E59" s="18"/>
      <c r="F59" s="147"/>
      <c r="G59" s="14"/>
      <c r="H59" s="14"/>
      <c r="I59" s="14"/>
      <c r="K59" s="14"/>
      <c r="L59" s="14"/>
      <c r="M59" s="58"/>
      <c r="N59" s="58"/>
    </row>
    <row r="60" spans="1:14" x14ac:dyDescent="0.25">
      <c r="A60" s="22"/>
      <c r="F60" s="147"/>
      <c r="G60" s="147"/>
      <c r="H60" s="147"/>
      <c r="I60" s="14"/>
      <c r="K60" s="147"/>
      <c r="L60" s="14"/>
    </row>
    <row r="61" spans="1:14" x14ac:dyDescent="0.25">
      <c r="F61" s="53"/>
      <c r="G61" s="53"/>
      <c r="H61" s="53"/>
      <c r="I61" s="14"/>
      <c r="K61" s="53"/>
      <c r="L61" s="14"/>
    </row>
    <row r="62" spans="1:14" x14ac:dyDescent="0.25">
      <c r="F62" s="53"/>
      <c r="G62" s="53"/>
      <c r="H62" s="53"/>
      <c r="I62" s="14"/>
      <c r="K62" s="53"/>
      <c r="L62" s="14"/>
    </row>
    <row r="63" spans="1:14" x14ac:dyDescent="0.25">
      <c r="F63" s="14"/>
      <c r="G63" s="53"/>
      <c r="H63" s="14"/>
      <c r="I63" s="14"/>
      <c r="K63" s="14"/>
      <c r="L63" s="14"/>
    </row>
    <row r="64" spans="1:14" x14ac:dyDescent="0.25">
      <c r="F64" s="14"/>
      <c r="G64" s="53"/>
      <c r="H64" s="14"/>
      <c r="I64" s="14"/>
      <c r="K64" s="14"/>
      <c r="L64" s="14"/>
    </row>
    <row r="68" spans="6:12" x14ac:dyDescent="0.25">
      <c r="F68" s="27"/>
      <c r="G68" s="27"/>
      <c r="H68" s="27"/>
      <c r="I68" s="27"/>
      <c r="K68" s="27"/>
      <c r="L68" s="27"/>
    </row>
    <row r="69" spans="6:12" x14ac:dyDescent="0.25">
      <c r="F69" s="27"/>
      <c r="G69" s="27"/>
      <c r="H69" s="27"/>
      <c r="I69" s="27"/>
      <c r="K69" s="27"/>
      <c r="L69" s="27"/>
    </row>
  </sheetData>
  <mergeCells count="4">
    <mergeCell ref="B57:C57"/>
    <mergeCell ref="B56:C5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99" fitToHeight="0" orientation="portrait" r:id="rId1"/>
  <rowBreaks count="1" manualBreakCount="1">
    <brk id="3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1</vt:lpstr>
      <vt:lpstr>2</vt:lpstr>
      <vt:lpstr>3</vt:lpstr>
      <vt:lpstr>4</vt:lpstr>
      <vt:lpstr>'1'!OLE_LINK1</vt:lpstr>
      <vt:lpstr>'4'!OLE_LINK6</vt:lpstr>
      <vt:lpstr>'4'!Заголовки_для_печати</vt:lpstr>
      <vt:lpstr>'1'!Область_печати</vt:lpstr>
      <vt:lpstr>'2'!Область_печати</vt:lpstr>
      <vt:lpstr>'3'!Область_печати</vt:lpstr>
      <vt:lpstr>'4'!Область_печати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Rauan Zhumakhanova</dc:creator>
  <cp:lastModifiedBy>Rashid Mussin</cp:lastModifiedBy>
  <cp:lastPrinted>2021-05-10T08:26:25Z</cp:lastPrinted>
  <dcterms:created xsi:type="dcterms:W3CDTF">2016-11-14T09:11:53Z</dcterms:created>
  <dcterms:modified xsi:type="dcterms:W3CDTF">2022-08-11T05:36:45Z</dcterms:modified>
</cp:coreProperties>
</file>