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OneDrive\Документы\OnlineWork\Фин Отчет\ФО 2021_2кв\"/>
    </mc:Choice>
  </mc:AlternateContent>
  <bookViews>
    <workbookView xWindow="0" yWindow="0" windowWidth="28800" windowHeight="12048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'1'!$A$18</definedName>
    <definedName name="OLE_LINK5" localSheetId="1">'2'!#REF!</definedName>
    <definedName name="OLE_LINK6" localSheetId="3">'4'!$A$12</definedName>
    <definedName name="OLE_LINK8" localSheetId="3">'4'!#REF!</definedName>
    <definedName name="_xlnm.Print_Titles" localSheetId="3">'4'!$3:$6</definedName>
    <definedName name="_xlnm.Print_Area" localSheetId="0">'1'!$A$1:$D$63</definedName>
    <definedName name="_xlnm.Print_Area" localSheetId="1">'2'!$A$1:$D$34</definedName>
    <definedName name="_xlnm.Print_Area" localSheetId="2">'3'!$A$1:$E$26</definedName>
    <definedName name="_xlnm.Print_Area" localSheetId="3">'4'!$A$1:$D$61</definedName>
  </definedNames>
  <calcPr calcId="162913"/>
</workbook>
</file>

<file path=xl/calcChain.xml><?xml version="1.0" encoding="utf-8"?>
<calcChain xmlns="http://schemas.openxmlformats.org/spreadsheetml/2006/main">
  <c r="D27" i="2" l="1"/>
  <c r="C27" i="2"/>
  <c r="E53" i="4"/>
  <c r="F18" i="3"/>
  <c r="C19" i="3"/>
  <c r="C13" i="3"/>
  <c r="A5" i="3" l="1"/>
  <c r="A4" i="4"/>
  <c r="D43" i="4"/>
  <c r="C43" i="4"/>
  <c r="E18" i="3"/>
  <c r="E17" i="3"/>
  <c r="D18" i="3"/>
  <c r="D19" i="3"/>
  <c r="C15" i="2"/>
  <c r="D15" i="2"/>
  <c r="C10" i="2"/>
  <c r="E12" i="3" l="1"/>
  <c r="F12" i="3" s="1"/>
  <c r="D12" i="3"/>
  <c r="D13" i="3" s="1"/>
  <c r="E11" i="3"/>
  <c r="C20" i="2"/>
  <c r="C23" i="2" s="1"/>
  <c r="C24" i="2" s="1"/>
  <c r="D10" i="2"/>
  <c r="D20" i="2" s="1"/>
  <c r="D23" i="2" s="1"/>
  <c r="D24" i="2" s="1"/>
  <c r="D48" i="4" l="1"/>
  <c r="C48" i="4"/>
  <c r="D18" i="4"/>
  <c r="D30" i="4" s="1"/>
  <c r="D34" i="4" s="1"/>
  <c r="C18" i="4"/>
  <c r="C30" i="4" s="1"/>
  <c r="C34" i="4" s="1"/>
  <c r="C51" i="4" s="1"/>
  <c r="E15" i="3"/>
  <c r="E19" i="3" s="1"/>
  <c r="E13" i="3"/>
  <c r="C54" i="1"/>
  <c r="D20" i="1"/>
  <c r="C20" i="1"/>
  <c r="D31" i="1"/>
  <c r="D32" i="1" s="1"/>
  <c r="C31" i="1"/>
  <c r="C32" i="1" s="1"/>
  <c r="C38" i="1"/>
  <c r="D45" i="1"/>
  <c r="C45" i="1"/>
  <c r="D38" i="1"/>
  <c r="D54" i="1"/>
  <c r="C55" i="1" l="1"/>
  <c r="C56" i="1" s="1"/>
  <c r="D55" i="1"/>
  <c r="D56" i="1" s="1"/>
  <c r="D57" i="1"/>
  <c r="F19" i="3"/>
  <c r="C54" i="4"/>
  <c r="E54" i="4" s="1"/>
  <c r="D51" i="4"/>
  <c r="D54" i="4" s="1"/>
  <c r="F15" i="3"/>
  <c r="C57" i="1" l="1"/>
</calcChain>
</file>

<file path=xl/sharedStrings.xml><?xml version="1.0" encoding="utf-8"?>
<sst xmlns="http://schemas.openxmlformats.org/spreadsheetml/2006/main" count="201" uniqueCount="134">
  <si>
    <t>в тысячах тенге</t>
  </si>
  <si>
    <t>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</si>
  <si>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</si>
  <si>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</si>
  <si>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</si>
  <si>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</si>
  <si>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</si>
  <si>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Торговая дебиторская задолженность</t>
  </si>
  <si>
    <t>Налоги к возмещению</t>
  </si>
  <si>
    <t>Авансы выданные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</si>
  <si>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</si>
  <si>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</si>
  <si>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</si>
  <si>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</si>
  <si>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</si>
  <si>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</si>
  <si>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</si>
  <si>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Резерв по ликвидации и восстановлению месторождений</t>
  </si>
  <si>
    <t>Прочие долгосрочные обязательства</t>
  </si>
  <si>
    <t>Торговая кредиторская задолженность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</si>
  <si>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</si>
  <si>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</si>
  <si>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</si>
  <si>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</si>
  <si>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</si>
  <si>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</si>
  <si>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</si>
  <si>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</si>
  <si>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</si>
  <si>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</si>
  <si>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</si>
  <si>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</si>
  <si>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</si>
  <si>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</si>
  <si>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Итого собственный капитал</t>
  </si>
  <si>
    <t>Корректировки на:</t>
  </si>
  <si>
    <t>Износ, истощение и амортизация</t>
  </si>
  <si>
    <t>Изменения в оборотном капитале</t>
  </si>
  <si>
    <t>Изменения в налогах к возмещению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</si>
  <si>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</si>
  <si>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</si>
  <si>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</si>
  <si>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</si>
  <si>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</si>
  <si>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</si>
  <si>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Приобретение основных средств</t>
  </si>
  <si>
    <t>Затраты на незавершённое строительство</t>
  </si>
  <si>
    <t>Приобретение разведочных и оценочных активов</t>
  </si>
  <si>
    <t>Депозит на ликвидацию и восстановление месторождений</t>
  </si>
  <si>
    <t>Выплата вознаграждений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</si>
  <si>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</si>
  <si>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</si>
  <si>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</si>
  <si>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</si>
  <si>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-</t>
  </si>
  <si>
    <t>Генеральный директор</t>
  </si>
  <si>
    <t>__________________</t>
  </si>
  <si>
    <t xml:space="preserve"> </t>
  </si>
  <si>
    <t>Изменения в авансах полученных</t>
  </si>
  <si>
    <t>Подоходный налог к уплате</t>
  </si>
  <si>
    <t>Прочие доходы/(расходы), нетто</t>
  </si>
  <si>
    <t>____________</t>
  </si>
  <si>
    <t>Сяо Хуаньцинь</t>
  </si>
  <si>
    <t xml:space="preserve">Главный </t>
  </si>
  <si>
    <t>генерального директора</t>
  </si>
  <si>
    <t xml:space="preserve">бухгалтер </t>
  </si>
  <si>
    <t>В тысячах тенге</t>
  </si>
  <si>
    <t>Приобретение нематериальных активов</t>
  </si>
  <si>
    <t>Прим.</t>
  </si>
  <si>
    <t>Внеоборотные активы</t>
  </si>
  <si>
    <t>Авансы выданные за внеоборотные активы</t>
  </si>
  <si>
    <t>Прочие внеоборотные активы</t>
  </si>
  <si>
    <t>Займы выданные</t>
  </si>
  <si>
    <t>Долгосрочные финансовые инвестиции</t>
  </si>
  <si>
    <t>Оборотные активы</t>
  </si>
  <si>
    <t>Запасы</t>
  </si>
  <si>
    <t>Прочие оборотные активы</t>
  </si>
  <si>
    <t>Нераспределенная прибыль / (накопленный убыток)</t>
  </si>
  <si>
    <t>Процентные кредиты и займы</t>
  </si>
  <si>
    <t>Обязательство по отсроченному подоходному налогу</t>
  </si>
  <si>
    <t>Краткосрочные обязательства</t>
  </si>
  <si>
    <t>Обязательства по договорам с покупателями</t>
  </si>
  <si>
    <t>Выручка по договорам с покупателями</t>
  </si>
  <si>
    <t>Операционная прибыль</t>
  </si>
  <si>
    <t>Курсовые разницы, нетто</t>
  </si>
  <si>
    <t xml:space="preserve">Денежные средства, ограниченные в использовании </t>
  </si>
  <si>
    <t>Прибыль/(убыток) до налогообложения</t>
  </si>
  <si>
    <t>Чистый доход/(убыток) за период</t>
  </si>
  <si>
    <t>Итого совокупный доход/(убыток) за период</t>
  </si>
  <si>
    <t>Базовая прибыль/(убыток) на акцию</t>
  </si>
  <si>
    <t>Накопленный убыток</t>
  </si>
  <si>
    <t xml:space="preserve">На 1 января 2020 года </t>
  </si>
  <si>
    <t>Чистый убыток за период</t>
  </si>
  <si>
    <t>Итого совокупный убыток за период</t>
  </si>
  <si>
    <t xml:space="preserve">На 1 января 2021 года </t>
  </si>
  <si>
    <t>Денежные потоки от операционной деятельности</t>
  </si>
  <si>
    <t>26, 27, 28, 31</t>
  </si>
  <si>
    <t>Отрицательная/(полождительная) курсовая разница, нетто</t>
  </si>
  <si>
    <t>Резерв на обесценение активов, дебиторской задолженности,авансов выданных и займов выданных</t>
  </si>
  <si>
    <t>Операционная прибыль до изменений в оборотном капитале</t>
  </si>
  <si>
    <t>Изменения в торговой дебиторской задолженности, авансах выданных и прочих краткосрочных активах</t>
  </si>
  <si>
    <t>Изменения по предоплате по подоходному налогу</t>
  </si>
  <si>
    <t>Изменения в товарно-материальных запасах</t>
  </si>
  <si>
    <t>Налог на сверхприбыль уплаченный</t>
  </si>
  <si>
    <t>Чистые денежные средства, полученные от операционной деятельности</t>
  </si>
  <si>
    <t>Денежные потоки от инвестиционной деятельности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</si>
  <si>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</si>
  <si>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</si>
  <si>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Погашение займов</t>
  </si>
  <si>
    <t>Чистые денежные средства, полученные от финансовой деятельности</t>
  </si>
  <si>
    <t>Влияние изменения курса иностранной валюты на денежные средства и их эквиваленты</t>
  </si>
  <si>
    <t>Чистое (уменьшение)/увеличение денежных средств и 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</si>
  <si>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</si>
  <si>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</si>
  <si>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"Матен Петролеум"</t>
  </si>
  <si>
    <t>Консолидированная финансовая отчетность</t>
  </si>
  <si>
    <t>Прибыль на акцию</t>
  </si>
  <si>
    <t>30 июня 2021 года</t>
  </si>
  <si>
    <t>31 декабря 2020 года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</si>
  <si>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ОТЧЁТ О ФИНАНСОВОМ ПОЛОЖЕНИИ </t>
    </r>
  </si>
  <si>
    <r>
      <t xml:space="preserve">На 30 июня 2021 </t>
    </r>
    <r>
      <rPr>
        <b/>
        <sz val="10"/>
        <color theme="1"/>
        <rFont val="Times New Roman"/>
        <family val="1"/>
        <charset val="204"/>
      </rPr>
      <t>года</t>
    </r>
  </si>
  <si>
    <t>30 июня 2021</t>
  </si>
  <si>
    <t>30 июня 2020</t>
  </si>
  <si>
    <t>На 30 июня 2020 года</t>
  </si>
  <si>
    <t>На 30 июня 2021 года</t>
  </si>
  <si>
    <t>АО «Матен Петролеум»</t>
  </si>
  <si>
    <t>Консолидированная финансовая отчётность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</si>
  <si>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ОТЧЁТ О СОВОКУПНОМ ДОХОДЕ</t>
    </r>
  </si>
  <si>
    <r>
      <t xml:space="preserve">За 1 полугодие, закончившиеся 30 июня 2021 </t>
    </r>
    <r>
      <rPr>
        <b/>
        <sz val="10"/>
        <color theme="1"/>
        <rFont val="Times New Roman"/>
        <family val="1"/>
        <charset val="204"/>
      </rPr>
      <t>года</t>
    </r>
  </si>
  <si>
    <t>Приобретение нефтегазовых активов</t>
  </si>
  <si>
    <r>
      <t xml:space="preserve">За 1 полугодие, закончившееся 30 июня 2021 </t>
    </r>
    <r>
      <rPr>
        <b/>
        <sz val="10"/>
        <color theme="1"/>
        <rFont val="Times New Roman"/>
        <family val="1"/>
        <charset val="204"/>
      </rPr>
      <t>года</t>
    </r>
  </si>
  <si>
    <t>За 1 полугодие, закончившееся 
30 июня 2021</t>
  </si>
  <si>
    <t>За 1 полугодие, закончившееся 
30 июня 2020</t>
  </si>
  <si>
    <t>За 1 полугодие, закончившееся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</si>
</sst>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00_р_._-;\-* #,##0.0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8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7" fillId="0" borderId="0" xfId="2" applyNumberFormat="1" applyFont="1" applyAlignment="1">
      <alignment horizontal="right" vertical="center" wrapText="1"/>
    </xf>
    <xf numFmtId="0" fontId="0" fillId="0" borderId="0" xfId="0" applyBorder="1"/>
    <xf numFmtId="165" fontId="3" fillId="0" borderId="0" xfId="2" applyNumberFormat="1" applyFont="1"/>
    <xf numFmtId="165" fontId="0" fillId="0" borderId="0" xfId="0" applyNumberFormat="1" applyBorder="1"/>
    <xf numFmtId="165" fontId="3" fillId="0" borderId="0" xfId="2" applyNumberFormat="1" applyFont="1" applyAlignment="1">
      <alignment horizontal="right"/>
    </xf>
    <xf numFmtId="0" fontId="5" fillId="0" borderId="0" xfId="0" applyFont="1" applyFill="1" applyAlignment="1">
      <alignment vertical="center"/>
    </xf>
    <xf numFmtId="0" fontId="0" fillId="0" borderId="0" xfId="0" applyFill="1"/>
    <xf numFmtId="165" fontId="3" fillId="0" borderId="0" xfId="2" applyNumberFormat="1" applyFont="1" applyFill="1" applyAlignment="1"/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0" xfId="2" applyFont="1" applyAlignment="1">
      <alignment horizontal="left" vertical="center" wrapText="1"/>
    </xf>
    <xf numFmtId="164" fontId="7" fillId="0" borderId="0" xfId="2" applyFont="1" applyAlignment="1">
      <alignment horizontal="left" vertical="center" wrapText="1"/>
    </xf>
    <xf numFmtId="164" fontId="8" fillId="0" borderId="1" xfId="2" applyFont="1" applyBorder="1" applyAlignment="1">
      <alignment horizontal="left" vertical="center" wrapText="1"/>
    </xf>
    <xf numFmtId="0" fontId="0" fillId="0" borderId="0" xfId="0" applyFill="1" applyBorder="1"/>
    <xf numFmtId="43" fontId="0" fillId="0" borderId="0" xfId="0" applyNumberFormat="1" applyFill="1" applyBorder="1"/>
    <xf numFmtId="165" fontId="8" fillId="0" borderId="0" xfId="2" applyNumberFormat="1" applyFont="1" applyAlignment="1">
      <alignment horizontal="left" vertical="center" wrapText="1"/>
    </xf>
    <xf numFmtId="165" fontId="8" fillId="0" borderId="0" xfId="2" applyNumberFormat="1" applyFont="1" applyAlignment="1">
      <alignment horizontal="center" vertical="center" wrapText="1"/>
    </xf>
    <xf numFmtId="165" fontId="7" fillId="0" borderId="1" xfId="2" applyNumberFormat="1" applyFont="1" applyBorder="1" applyAlignment="1">
      <alignment horizontal="left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0" xfId="2" applyNumberFormat="1" applyFont="1" applyAlignment="1">
      <alignment horizontal="left" vertical="center" wrapText="1"/>
    </xf>
    <xf numFmtId="165" fontId="7" fillId="0" borderId="0" xfId="2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left" vertical="center" wrapText="1"/>
    </xf>
    <xf numFmtId="165" fontId="0" fillId="0" borderId="0" xfId="0" applyNumberForma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 applyFill="1" applyAlignment="1">
      <alignment horizontal="left"/>
    </xf>
    <xf numFmtId="0" fontId="2" fillId="0" borderId="0" xfId="1" applyFont="1" applyFill="1" applyBorder="1" applyAlignment="1">
      <alignment vertical="center"/>
    </xf>
    <xf numFmtId="165" fontId="3" fillId="0" borderId="0" xfId="2" applyNumberFormat="1" applyFont="1"/>
    <xf numFmtId="165" fontId="3" fillId="0" borderId="0" xfId="2" applyNumberFormat="1" applyFont="1" applyBorder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165" fontId="4" fillId="0" borderId="0" xfId="2" applyNumberFormat="1" applyFont="1"/>
    <xf numFmtId="0" fontId="1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5" fontId="7" fillId="0" borderId="0" xfId="2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justify" vertical="center"/>
    </xf>
    <xf numFmtId="164" fontId="7" fillId="0" borderId="0" xfId="2" applyFont="1" applyBorder="1" applyAlignment="1">
      <alignment horizontal="left" vertical="center" wrapText="1"/>
    </xf>
    <xf numFmtId="164" fontId="8" fillId="0" borderId="0" xfId="2" applyFont="1" applyBorder="1" applyAlignment="1">
      <alignment horizontal="center" vertical="center" wrapText="1"/>
    </xf>
    <xf numFmtId="164" fontId="8" fillId="0" borderId="0" xfId="2" applyFont="1" applyBorder="1" applyAlignment="1">
      <alignment horizontal="left" vertical="center" wrapText="1"/>
    </xf>
    <xf numFmtId="164" fontId="8" fillId="0" borderId="0" xfId="2" applyFont="1" applyBorder="1" applyAlignment="1">
      <alignment horizontal="left" vertical="center" wrapText="1"/>
    </xf>
    <xf numFmtId="164" fontId="7" fillId="0" borderId="0" xfId="2" applyFont="1" applyBorder="1" applyAlignment="1">
      <alignment horizontal="left" vertical="center" wrapText="1"/>
    </xf>
    <xf numFmtId="164" fontId="13" fillId="0" borderId="0" xfId="2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5" fontId="4" fillId="0" borderId="0" xfId="2" applyNumberFormat="1" applyFont="1" applyFill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165" fontId="8" fillId="0" borderId="3" xfId="2" applyNumberFormat="1" applyFont="1" applyBorder="1" applyAlignment="1">
      <alignment horizontal="left" vertical="center" wrapText="1"/>
    </xf>
    <xf numFmtId="165" fontId="3" fillId="0" borderId="0" xfId="2" applyNumberFormat="1" applyFont="1" applyBorder="1"/>
    <xf numFmtId="164" fontId="7" fillId="0" borderId="0" xfId="2" applyFont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165" fontId="3" fillId="0" borderId="0" xfId="2" applyNumberFormat="1" applyFont="1"/>
    <xf numFmtId="164" fontId="7" fillId="0" borderId="0" xfId="2" applyFont="1" applyBorder="1" applyAlignment="1">
      <alignment vertical="center" wrapText="1"/>
    </xf>
    <xf numFmtId="164" fontId="3" fillId="0" borderId="0" xfId="2" applyFont="1" applyFill="1" applyBorder="1"/>
    <xf numFmtId="164" fontId="3" fillId="0" borderId="0" xfId="2" applyFont="1" applyBorder="1"/>
    <xf numFmtId="165" fontId="3" fillId="0" borderId="0" xfId="2" applyNumberFormat="1" applyFont="1" applyFill="1" applyAlignment="1">
      <alignment horizontal="right"/>
    </xf>
    <xf numFmtId="165" fontId="11" fillId="0" borderId="0" xfId="2" applyNumberFormat="1" applyFont="1" applyFill="1" applyAlignment="1">
      <alignment horizontal="right" vertical="center"/>
    </xf>
    <xf numFmtId="165" fontId="8" fillId="0" borderId="0" xfId="2" applyNumberFormat="1" applyFont="1" applyBorder="1" applyAlignment="1">
      <alignment horizontal="left" vertical="center" wrapText="1"/>
    </xf>
    <xf numFmtId="165" fontId="7" fillId="0" borderId="0" xfId="2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0" xfId="2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Border="1"/>
    <xf numFmtId="4" fontId="17" fillId="0" borderId="0" xfId="2" applyNumberFormat="1" applyFont="1" applyBorder="1"/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justify" vertical="center"/>
    </xf>
    <xf numFmtId="0" fontId="19" fillId="0" borderId="0" xfId="0" applyFont="1" applyBorder="1" applyAlignment="1">
      <alignment horizontal="justify" vertical="center"/>
    </xf>
    <xf numFmtId="4" fontId="19" fillId="0" borderId="0" xfId="2" applyNumberFormat="1" applyFont="1" applyBorder="1" applyAlignment="1">
      <alignment horizontal="justify" vertical="center"/>
    </xf>
    <xf numFmtId="4" fontId="19" fillId="0" borderId="0" xfId="2" applyNumberFormat="1" applyFont="1" applyBorder="1"/>
    <xf numFmtId="0" fontId="17" fillId="0" borderId="0" xfId="0" applyFont="1" applyFill="1" applyBorder="1"/>
    <xf numFmtId="4" fontId="17" fillId="0" borderId="0" xfId="2" applyNumberFormat="1" applyFont="1" applyFill="1" applyBorder="1"/>
    <xf numFmtId="164" fontId="7" fillId="0" borderId="6" xfId="2" applyFont="1" applyBorder="1" applyAlignment="1">
      <alignment horizontal="left" vertical="center" wrapText="1"/>
    </xf>
    <xf numFmtId="164" fontId="20" fillId="0" borderId="0" xfId="2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1" fillId="0" borderId="0" xfId="1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164" fontId="7" fillId="0" borderId="0" xfId="2" applyFont="1" applyBorder="1" applyAlignment="1">
      <alignment horizontal="right" vertical="center" wrapText="1"/>
    </xf>
    <xf numFmtId="164" fontId="8" fillId="0" borderId="0" xfId="2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0" xfId="2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165" fontId="17" fillId="0" borderId="0" xfId="2" applyNumberFormat="1" applyFont="1" applyBorder="1"/>
    <xf numFmtId="0" fontId="15" fillId="0" borderId="1" xfId="0" applyFont="1" applyBorder="1" applyAlignment="1">
      <alignment horizontal="left" vertical="center" wrapText="1"/>
    </xf>
    <xf numFmtId="164" fontId="3" fillId="0" borderId="0" xfId="2" applyFont="1" applyBorder="1"/>
    <xf numFmtId="4" fontId="8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166" fontId="20" fillId="0" borderId="0" xfId="2" applyNumberFormat="1" applyFont="1" applyBorder="1" applyAlignment="1">
      <alignment horizontal="right" vertical="center" wrapText="1"/>
    </xf>
    <xf numFmtId="166" fontId="7" fillId="0" borderId="0" xfId="2" applyNumberFormat="1" applyFont="1" applyBorder="1" applyAlignment="1">
      <alignment horizontal="right" vertical="center" wrapText="1"/>
    </xf>
    <xf numFmtId="165" fontId="3" fillId="0" borderId="0" xfId="2" applyNumberFormat="1" applyFont="1"/>
    <xf numFmtId="165" fontId="8" fillId="0" borderId="1" xfId="2" applyNumberFormat="1" applyFont="1" applyBorder="1" applyAlignment="1">
      <alignment horizontal="center" vertical="center" wrapText="1"/>
    </xf>
    <xf numFmtId="165" fontId="7" fillId="0" borderId="6" xfId="2" applyNumberFormat="1" applyFont="1" applyBorder="1" applyAlignment="1">
      <alignment horizontal="center" vertical="center" wrapText="1"/>
    </xf>
    <xf numFmtId="165" fontId="8" fillId="0" borderId="0" xfId="2" applyNumberFormat="1" applyFont="1" applyBorder="1" applyAlignment="1">
      <alignment horizontal="center" vertical="center" wrapText="1"/>
    </xf>
    <xf numFmtId="165" fontId="3" fillId="0" borderId="0" xfId="2" applyNumberFormat="1" applyFont="1" applyBorder="1"/>
    <xf numFmtId="165" fontId="11" fillId="0" borderId="0" xfId="2" applyNumberFormat="1" applyFont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165" fontId="13" fillId="0" borderId="1" xfId="2" applyNumberFormat="1" applyFont="1" applyBorder="1" applyAlignment="1">
      <alignment horizontal="justify" vertical="center" wrapText="1"/>
    </xf>
    <xf numFmtId="165" fontId="13" fillId="0" borderId="0" xfId="2" applyNumberFormat="1" applyFont="1" applyAlignment="1">
      <alignment horizontal="justify" vertical="center" wrapText="1"/>
    </xf>
    <xf numFmtId="165" fontId="8" fillId="0" borderId="2" xfId="2" applyNumberFormat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7" fillId="0" borderId="4" xfId="2" applyNumberFormat="1" applyFont="1" applyBorder="1" applyAlignment="1">
      <alignment horizontal="left" vertical="center" wrapText="1"/>
    </xf>
    <xf numFmtId="165" fontId="7" fillId="0" borderId="5" xfId="2" applyNumberFormat="1" applyFont="1" applyBorder="1" applyAlignment="1">
      <alignment horizontal="left" vertical="center" wrapText="1"/>
    </xf>
    <xf numFmtId="164" fontId="3" fillId="0" borderId="0" xfId="2" applyFont="1" applyFill="1" applyBorder="1"/>
    <xf numFmtId="165" fontId="3" fillId="0" borderId="0" xfId="2" applyNumberFormat="1" applyFont="1" applyAlignment="1">
      <alignment horizontal="right"/>
    </xf>
    <xf numFmtId="165" fontId="3" fillId="0" borderId="0" xfId="2" applyNumberFormat="1" applyFont="1" applyFill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/>
    <xf numFmtId="165" fontId="4" fillId="0" borderId="0" xfId="0" applyNumberFormat="1" applyFont="1" applyBorder="1"/>
    <xf numFmtId="0" fontId="4" fillId="0" borderId="0" xfId="0" applyFont="1" applyBorder="1"/>
    <xf numFmtId="165" fontId="13" fillId="0" borderId="0" xfId="2" applyNumberFormat="1" applyFont="1" applyBorder="1" applyAlignment="1">
      <alignment horizontal="justify" vertical="center" wrapText="1"/>
    </xf>
    <xf numFmtId="165" fontId="7" fillId="0" borderId="1" xfId="2" applyNumberFormat="1" applyFont="1" applyBorder="1" applyAlignment="1">
      <alignment vertical="center" wrapText="1"/>
    </xf>
    <xf numFmtId="165" fontId="12" fillId="0" borderId="0" xfId="2" applyNumberFormat="1" applyFont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165" fontId="12" fillId="0" borderId="7" xfId="2" applyNumberFormat="1" applyFont="1" applyBorder="1" applyAlignment="1">
      <alignment horizontal="justify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65" fontId="7" fillId="0" borderId="6" xfId="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165" fontId="8" fillId="0" borderId="9" xfId="2" applyNumberFormat="1" applyFont="1" applyBorder="1" applyAlignment="1">
      <alignment horizontal="left" vertical="center" wrapText="1"/>
    </xf>
    <xf numFmtId="164" fontId="8" fillId="0" borderId="9" xfId="2" applyFont="1" applyBorder="1" applyAlignment="1">
      <alignment horizontal="left" vertical="center" wrapText="1"/>
    </xf>
    <xf numFmtId="165" fontId="8" fillId="0" borderId="9" xfId="2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165" fontId="7" fillId="0" borderId="8" xfId="2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164" fontId="8" fillId="0" borderId="8" xfId="2" applyFont="1" applyBorder="1" applyAlignment="1">
      <alignment horizontal="left" vertical="center" wrapText="1"/>
    </xf>
    <xf numFmtId="165" fontId="8" fillId="0" borderId="8" xfId="2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165" fontId="12" fillId="0" borderId="9" xfId="2" applyNumberFormat="1" applyFont="1" applyBorder="1" applyAlignment="1">
      <alignment horizontal="justify" vertical="center" wrapText="1"/>
    </xf>
    <xf numFmtId="165" fontId="8" fillId="0" borderId="9" xfId="2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165" fontId="7" fillId="0" borderId="7" xfId="2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164" fontId="0" fillId="0" borderId="0" xfId="2" applyFont="1" applyBorder="1"/>
    <xf numFmtId="164" fontId="0" fillId="0" borderId="0" xfId="2" applyFont="1" applyFill="1" applyBorder="1"/>
    <xf numFmtId="165" fontId="8" fillId="0" borderId="0" xfId="2" applyNumberFormat="1" applyFont="1" applyBorder="1" applyAlignment="1">
      <alignment horizontal="right" vertical="center" wrapText="1"/>
    </xf>
    <xf numFmtId="164" fontId="13" fillId="0" borderId="0" xfId="2" applyFont="1" applyBorder="1" applyAlignment="1">
      <alignment horizontal="justify" vertical="center" wrapText="1"/>
    </xf>
    <xf numFmtId="164" fontId="12" fillId="0" borderId="0" xfId="2" applyFont="1" applyBorder="1" applyAlignment="1">
      <alignment horizontal="justify" vertical="center" wrapText="1"/>
    </xf>
    <xf numFmtId="0" fontId="15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11" fillId="0" borderId="0" xfId="2" applyNumberFormat="1" applyFont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64" fontId="15" fillId="0" borderId="0" xfId="2" applyFont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165" fontId="8" fillId="0" borderId="8" xfId="2" applyNumberFormat="1" applyFont="1" applyBorder="1" applyAlignment="1">
      <alignment horizontal="left" vertical="center" wrapText="1"/>
    </xf>
    <xf numFmtId="165" fontId="0" fillId="0" borderId="0" xfId="0" applyNumberFormat="1" applyFill="1" applyBorder="1"/>
    <xf numFmtId="164" fontId="7" fillId="0" borderId="1" xfId="2" applyFont="1" applyBorder="1" applyAlignment="1">
      <alignment horizontal="left" vertical="center" wrapText="1"/>
    </xf>
  </cellXfs>
  <cellStyles count="3">
    <cellStyle name="Обычный" xfId="0" builtinId="0"/>
    <cellStyle name="Обычный 17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view="pageBreakPreview" zoomScaleNormal="100" zoomScaleSheetLayoutView="100" workbookViewId="0">
      <selection activeCell="E43" sqref="E43"/>
    </sheetView>
  </sheetViews>
  <sheetFormatPr defaultRowHeight="14.4" x14ac:dyDescent="0.3"/>
  <cols>
    <col min="1" max="1" width="33" customWidth="1"/>
    <col min="2" max="2" width="15.5546875" customWidth="1"/>
    <col min="3" max="3" width="16.44140625" style="17" customWidth="1"/>
    <col min="4" max="4" width="16.33203125" style="39" customWidth="1"/>
    <col min="5" max="5" width="13.109375" bestFit="1" customWidth="1"/>
    <col min="6" max="6" width="28.6640625" style="88" customWidth="1"/>
    <col min="7" max="7" width="15.5546875" style="88" customWidth="1"/>
    <col min="8" max="8" width="15.109375" style="89" bestFit="1" customWidth="1"/>
    <col min="9" max="9" width="15.33203125" style="89" bestFit="1" customWidth="1"/>
    <col min="10" max="10" width="15.109375" style="75" bestFit="1" customWidth="1"/>
    <col min="11" max="16" width="9.109375" style="14" customWidth="1"/>
  </cols>
  <sheetData>
    <row r="1" spans="1:12" x14ac:dyDescent="0.3">
      <c r="A1" s="41" t="s">
        <v>114</v>
      </c>
      <c r="D1" s="136" t="s">
        <v>115</v>
      </c>
    </row>
    <row r="3" spans="1:12" ht="15.6" x14ac:dyDescent="0.3">
      <c r="A3" s="178" t="s">
        <v>119</v>
      </c>
      <c r="B3" s="178"/>
      <c r="C3" s="178"/>
      <c r="D3" s="178"/>
    </row>
    <row r="4" spans="1:12" x14ac:dyDescent="0.3">
      <c r="A4" s="101" t="s">
        <v>120</v>
      </c>
    </row>
    <row r="6" spans="1:12" ht="24.6" thickBot="1" x14ac:dyDescent="0.35">
      <c r="A6" s="106" t="s">
        <v>0</v>
      </c>
      <c r="B6" s="107" t="s">
        <v>26</v>
      </c>
      <c r="C6" s="127" t="s">
        <v>117</v>
      </c>
      <c r="D6" s="109" t="s">
        <v>118</v>
      </c>
      <c r="F6" s="150"/>
      <c r="G6" s="151"/>
      <c r="H6" s="80"/>
      <c r="I6" s="56"/>
      <c r="J6" s="63"/>
    </row>
    <row r="7" spans="1:12" x14ac:dyDescent="0.3">
      <c r="A7" s="4"/>
      <c r="B7" s="3"/>
      <c r="C7" s="13"/>
      <c r="D7" s="34"/>
      <c r="F7" s="51"/>
      <c r="G7" s="151"/>
      <c r="H7" s="51"/>
      <c r="I7" s="81"/>
    </row>
    <row r="8" spans="1:12" x14ac:dyDescent="0.3">
      <c r="A8" s="4" t="s">
        <v>1</v>
      </c>
      <c r="B8" s="5"/>
      <c r="C8" s="13"/>
      <c r="D8" s="34"/>
      <c r="F8" s="51"/>
      <c r="G8" s="36"/>
      <c r="H8" s="51"/>
      <c r="I8" s="81"/>
      <c r="J8" s="61"/>
    </row>
    <row r="9" spans="1:12" x14ac:dyDescent="0.3">
      <c r="A9" s="90" t="s">
        <v>69</v>
      </c>
      <c r="B9" s="5"/>
      <c r="C9" s="35"/>
      <c r="D9" s="34"/>
      <c r="F9" s="51"/>
      <c r="G9" s="36"/>
      <c r="H9" s="51"/>
      <c r="I9" s="81"/>
      <c r="J9" s="61"/>
    </row>
    <row r="10" spans="1:12" ht="22.8" x14ac:dyDescent="0.3">
      <c r="A10" s="64" t="s">
        <v>2</v>
      </c>
      <c r="B10" s="5">
        <v>4</v>
      </c>
      <c r="C10" s="30">
        <v>136437685</v>
      </c>
      <c r="D10" s="30">
        <v>137663058</v>
      </c>
      <c r="F10" s="81"/>
      <c r="G10" s="36"/>
      <c r="H10" s="78"/>
      <c r="I10" s="78"/>
      <c r="J10" s="61"/>
      <c r="K10" s="61"/>
      <c r="L10" s="16"/>
    </row>
    <row r="11" spans="1:12" x14ac:dyDescent="0.3">
      <c r="A11" s="64" t="s">
        <v>3</v>
      </c>
      <c r="B11" s="5">
        <v>5</v>
      </c>
      <c r="C11" s="30">
        <v>3632650</v>
      </c>
      <c r="D11" s="30">
        <v>3681260</v>
      </c>
      <c r="F11" s="81"/>
      <c r="G11" s="36"/>
      <c r="H11" s="78"/>
      <c r="I11" s="78"/>
      <c r="J11" s="61"/>
      <c r="K11" s="61"/>
      <c r="L11" s="16"/>
    </row>
    <row r="12" spans="1:12" x14ac:dyDescent="0.3">
      <c r="A12" s="64" t="s">
        <v>4</v>
      </c>
      <c r="B12" s="5">
        <v>6</v>
      </c>
      <c r="C12" s="30">
        <v>7768135</v>
      </c>
      <c r="D12" s="30">
        <v>8280414</v>
      </c>
      <c r="F12" s="81"/>
      <c r="G12" s="36"/>
      <c r="H12" s="78"/>
      <c r="I12" s="78"/>
      <c r="J12" s="61"/>
      <c r="K12" s="61"/>
      <c r="L12" s="16"/>
    </row>
    <row r="13" spans="1:12" x14ac:dyDescent="0.3">
      <c r="A13" s="64" t="s">
        <v>5</v>
      </c>
      <c r="B13" s="5"/>
      <c r="C13" s="30">
        <v>51409</v>
      </c>
      <c r="D13" s="30">
        <v>55421</v>
      </c>
      <c r="F13" s="81"/>
      <c r="G13" s="36"/>
      <c r="H13" s="78"/>
      <c r="I13" s="78"/>
      <c r="J13" s="61"/>
      <c r="K13" s="61"/>
      <c r="L13" s="16"/>
    </row>
    <row r="14" spans="1:12" x14ac:dyDescent="0.3">
      <c r="A14" s="64" t="s">
        <v>6</v>
      </c>
      <c r="B14" s="5">
        <v>7</v>
      </c>
      <c r="C14" s="30">
        <v>4330663</v>
      </c>
      <c r="D14" s="30">
        <v>4256408</v>
      </c>
      <c r="F14" s="81"/>
      <c r="G14" s="36"/>
      <c r="H14" s="78"/>
      <c r="I14" s="78"/>
      <c r="J14" s="61"/>
      <c r="K14" s="61"/>
      <c r="L14" s="16"/>
    </row>
    <row r="15" spans="1:12" ht="22.8" x14ac:dyDescent="0.3">
      <c r="A15" s="64" t="s">
        <v>70</v>
      </c>
      <c r="B15" s="5">
        <v>12</v>
      </c>
      <c r="C15" s="30">
        <v>2013820</v>
      </c>
      <c r="D15" s="30">
        <v>2013820</v>
      </c>
      <c r="F15" s="81"/>
      <c r="G15" s="36"/>
      <c r="H15" s="78"/>
      <c r="I15" s="78"/>
      <c r="J15" s="61"/>
      <c r="K15" s="61"/>
      <c r="L15" s="16"/>
    </row>
    <row r="16" spans="1:12" x14ac:dyDescent="0.3">
      <c r="A16" s="64" t="s">
        <v>71</v>
      </c>
      <c r="B16" s="5"/>
      <c r="C16" s="30">
        <v>61360</v>
      </c>
      <c r="D16" s="30">
        <v>68484</v>
      </c>
      <c r="F16" s="81"/>
      <c r="G16" s="36"/>
      <c r="H16" s="78"/>
      <c r="I16" s="78"/>
      <c r="J16" s="61"/>
      <c r="K16" s="61"/>
      <c r="L16" s="16"/>
    </row>
    <row r="17" spans="1:12" ht="22.8" x14ac:dyDescent="0.3">
      <c r="A17" s="64" t="s">
        <v>85</v>
      </c>
      <c r="B17" s="5">
        <v>14</v>
      </c>
      <c r="C17" s="30">
        <v>887249</v>
      </c>
      <c r="D17" s="30">
        <v>869060</v>
      </c>
      <c r="F17" s="81"/>
      <c r="G17" s="36"/>
      <c r="H17" s="78"/>
      <c r="I17" s="78"/>
      <c r="J17" s="61"/>
      <c r="K17" s="61"/>
      <c r="L17" s="16"/>
    </row>
    <row r="18" spans="1:12" x14ac:dyDescent="0.3">
      <c r="A18" s="64" t="s">
        <v>72</v>
      </c>
      <c r="B18" s="5">
        <v>8</v>
      </c>
      <c r="C18" s="30">
        <v>1597720</v>
      </c>
      <c r="D18" s="30">
        <v>1590640</v>
      </c>
      <c r="F18" s="81"/>
      <c r="G18" s="36"/>
      <c r="H18" s="78"/>
      <c r="I18" s="78"/>
      <c r="J18" s="61"/>
      <c r="K18" s="61"/>
      <c r="L18" s="16"/>
    </row>
    <row r="19" spans="1:12" ht="15" thickBot="1" x14ac:dyDescent="0.35">
      <c r="A19" s="65" t="s">
        <v>73</v>
      </c>
      <c r="B19" s="8"/>
      <c r="C19" s="55">
        <v>39356</v>
      </c>
      <c r="D19" s="55">
        <v>38705</v>
      </c>
      <c r="F19" s="81"/>
      <c r="G19" s="36"/>
      <c r="H19" s="78"/>
      <c r="I19" s="78"/>
      <c r="J19" s="61"/>
      <c r="K19" s="61"/>
      <c r="L19" s="16"/>
    </row>
    <row r="20" spans="1:12" ht="15" thickBot="1" x14ac:dyDescent="0.35">
      <c r="A20" s="11"/>
      <c r="B20" s="54"/>
      <c r="C20" s="32">
        <f>SUM(C10:C19)</f>
        <v>156820047</v>
      </c>
      <c r="D20" s="32">
        <f>SUM(D10:D19)</f>
        <v>158517270</v>
      </c>
      <c r="F20" s="51"/>
      <c r="G20" s="151"/>
      <c r="H20" s="79"/>
      <c r="I20" s="79"/>
      <c r="J20" s="61"/>
      <c r="K20" s="61"/>
      <c r="L20" s="16"/>
    </row>
    <row r="21" spans="1:12" x14ac:dyDescent="0.3">
      <c r="A21" s="6"/>
      <c r="B21" s="5"/>
      <c r="C21" s="35"/>
      <c r="D21" s="30"/>
      <c r="F21" s="81"/>
      <c r="G21" s="36"/>
      <c r="H21" s="79"/>
      <c r="I21" s="78"/>
      <c r="J21" s="61"/>
      <c r="K21" s="61"/>
      <c r="L21" s="16"/>
    </row>
    <row r="22" spans="1:12" x14ac:dyDescent="0.3">
      <c r="A22" s="90" t="s">
        <v>74</v>
      </c>
      <c r="B22" s="5"/>
      <c r="C22" s="35"/>
      <c r="D22" s="30"/>
      <c r="E22" s="14"/>
      <c r="F22" s="51"/>
      <c r="G22" s="36"/>
      <c r="H22" s="79"/>
      <c r="I22" s="78"/>
      <c r="J22" s="61"/>
      <c r="K22" s="61"/>
      <c r="L22" s="16"/>
    </row>
    <row r="23" spans="1:12" x14ac:dyDescent="0.3">
      <c r="A23" s="64" t="s">
        <v>72</v>
      </c>
      <c r="B23" s="5">
        <v>8</v>
      </c>
      <c r="C23" s="30">
        <v>5570183</v>
      </c>
      <c r="D23" s="30">
        <v>5217168</v>
      </c>
      <c r="E23" s="14"/>
      <c r="F23" s="81"/>
      <c r="G23" s="36"/>
      <c r="H23" s="78"/>
      <c r="I23" s="78"/>
      <c r="J23" s="61"/>
      <c r="K23" s="61"/>
      <c r="L23" s="16"/>
    </row>
    <row r="24" spans="1:12" x14ac:dyDescent="0.3">
      <c r="A24" s="64" t="s">
        <v>75</v>
      </c>
      <c r="B24" s="5">
        <v>9</v>
      </c>
      <c r="C24" s="30">
        <v>3225911</v>
      </c>
      <c r="D24" s="30">
        <v>3351058</v>
      </c>
      <c r="E24" s="14"/>
      <c r="F24" s="81"/>
      <c r="G24" s="36"/>
      <c r="H24" s="78"/>
      <c r="I24" s="78"/>
      <c r="J24" s="61"/>
      <c r="K24" s="61"/>
      <c r="L24" s="16"/>
    </row>
    <row r="25" spans="1:12" x14ac:dyDescent="0.3">
      <c r="A25" s="64" t="s">
        <v>7</v>
      </c>
      <c r="B25" s="5">
        <v>10</v>
      </c>
      <c r="C25" s="30">
        <v>25734486</v>
      </c>
      <c r="D25" s="30">
        <v>9494949</v>
      </c>
      <c r="E25" s="14"/>
      <c r="F25" s="81"/>
      <c r="G25" s="36"/>
      <c r="H25" s="78"/>
      <c r="I25" s="78"/>
      <c r="J25" s="61"/>
      <c r="K25" s="61"/>
      <c r="L25" s="16"/>
    </row>
    <row r="26" spans="1:12" x14ac:dyDescent="0.3">
      <c r="A26" s="64" t="s">
        <v>8</v>
      </c>
      <c r="B26" s="5">
        <v>11</v>
      </c>
      <c r="C26" s="30">
        <v>5106868</v>
      </c>
      <c r="D26" s="30">
        <v>5156218</v>
      </c>
      <c r="E26" s="14"/>
      <c r="F26" s="81"/>
      <c r="G26" s="36"/>
      <c r="H26" s="78"/>
      <c r="I26" s="78"/>
      <c r="J26" s="61"/>
      <c r="K26" s="61"/>
      <c r="L26" s="16"/>
    </row>
    <row r="27" spans="1:12" x14ac:dyDescent="0.3">
      <c r="A27" s="64" t="s">
        <v>9</v>
      </c>
      <c r="B27" s="5">
        <v>12</v>
      </c>
      <c r="C27" s="30">
        <v>7220602</v>
      </c>
      <c r="D27" s="30">
        <v>7021713</v>
      </c>
      <c r="E27" s="14"/>
      <c r="F27" s="81"/>
      <c r="G27" s="36"/>
      <c r="H27" s="78"/>
      <c r="I27" s="78"/>
      <c r="J27" s="61"/>
      <c r="K27" s="61"/>
      <c r="L27" s="16"/>
    </row>
    <row r="28" spans="1:12" x14ac:dyDescent="0.3">
      <c r="A28" s="64" t="s">
        <v>11</v>
      </c>
      <c r="B28" s="5"/>
      <c r="C28" s="30" t="s">
        <v>54</v>
      </c>
      <c r="D28" s="30">
        <v>341685</v>
      </c>
      <c r="E28" s="14"/>
      <c r="F28" s="81"/>
      <c r="G28" s="36"/>
      <c r="H28" s="78"/>
      <c r="I28" s="78"/>
      <c r="J28" s="61"/>
      <c r="K28" s="61"/>
      <c r="L28" s="16"/>
    </row>
    <row r="29" spans="1:12" x14ac:dyDescent="0.3">
      <c r="A29" s="64" t="s">
        <v>76</v>
      </c>
      <c r="B29" s="5">
        <v>13</v>
      </c>
      <c r="C29" s="30">
        <v>603235</v>
      </c>
      <c r="D29" s="30">
        <v>114196</v>
      </c>
      <c r="E29" s="14"/>
      <c r="F29" s="81"/>
      <c r="G29" s="36"/>
      <c r="H29" s="78"/>
      <c r="I29" s="78"/>
      <c r="J29" s="61"/>
      <c r="K29" s="61"/>
      <c r="L29" s="16"/>
    </row>
    <row r="30" spans="1:12" ht="15" thickBot="1" x14ac:dyDescent="0.35">
      <c r="A30" s="65" t="s">
        <v>10</v>
      </c>
      <c r="B30" s="8">
        <v>14</v>
      </c>
      <c r="C30" s="55">
        <v>2533920</v>
      </c>
      <c r="D30" s="55">
        <v>1885287</v>
      </c>
      <c r="E30" s="14"/>
      <c r="F30" s="81"/>
      <c r="G30" s="36"/>
      <c r="H30" s="78"/>
      <c r="I30" s="78"/>
      <c r="J30" s="61"/>
      <c r="K30" s="61"/>
      <c r="L30" s="16"/>
    </row>
    <row r="31" spans="1:12" ht="15" thickBot="1" x14ac:dyDescent="0.35">
      <c r="A31" s="7"/>
      <c r="B31" s="8"/>
      <c r="C31" s="33">
        <f>SUM(C23:C30)</f>
        <v>49995205</v>
      </c>
      <c r="D31" s="32">
        <f>SUM(D23:D30)</f>
        <v>32582274</v>
      </c>
      <c r="E31" s="14"/>
      <c r="F31" s="51"/>
      <c r="G31" s="151"/>
      <c r="H31" s="79"/>
      <c r="I31" s="79"/>
      <c r="J31" s="61"/>
      <c r="K31" s="61"/>
      <c r="L31" s="16"/>
    </row>
    <row r="32" spans="1:12" ht="15" thickBot="1" x14ac:dyDescent="0.35">
      <c r="A32" s="11" t="s">
        <v>12</v>
      </c>
      <c r="B32" s="8"/>
      <c r="C32" s="71">
        <f>C31+C20</f>
        <v>206815252</v>
      </c>
      <c r="D32" s="32">
        <f>D31+D20</f>
        <v>191099544</v>
      </c>
      <c r="E32" s="14"/>
      <c r="F32" s="51"/>
      <c r="G32" s="151"/>
      <c r="H32" s="79"/>
      <c r="I32" s="79"/>
      <c r="J32" s="61"/>
      <c r="K32" s="61"/>
      <c r="L32" s="16"/>
    </row>
    <row r="33" spans="1:12" x14ac:dyDescent="0.3">
      <c r="A33" s="51"/>
      <c r="B33" s="36"/>
      <c r="C33" s="52"/>
      <c r="D33" s="37"/>
      <c r="F33" s="51"/>
      <c r="G33" s="36"/>
      <c r="H33" s="78"/>
      <c r="I33" s="78"/>
      <c r="J33" s="61"/>
      <c r="K33" s="61"/>
      <c r="L33" s="16"/>
    </row>
    <row r="34" spans="1:12" x14ac:dyDescent="0.3">
      <c r="A34" s="4" t="s">
        <v>13</v>
      </c>
      <c r="B34" s="5"/>
      <c r="C34" s="35"/>
      <c r="D34" s="30"/>
      <c r="F34" s="81"/>
      <c r="G34" s="36"/>
      <c r="H34" s="78"/>
      <c r="I34" s="78"/>
      <c r="J34" s="61"/>
      <c r="K34" s="61"/>
      <c r="L34" s="16"/>
    </row>
    <row r="35" spans="1:12" x14ac:dyDescent="0.3">
      <c r="A35" s="4" t="s">
        <v>14</v>
      </c>
      <c r="B35" s="5"/>
      <c r="C35" s="35"/>
      <c r="D35" s="30"/>
      <c r="F35" s="81"/>
      <c r="G35" s="36"/>
      <c r="H35" s="78"/>
      <c r="I35" s="78"/>
      <c r="J35" s="61"/>
      <c r="K35" s="61"/>
      <c r="L35" s="16"/>
    </row>
    <row r="36" spans="1:12" x14ac:dyDescent="0.3">
      <c r="A36" s="64" t="s">
        <v>15</v>
      </c>
      <c r="B36" s="5">
        <v>15</v>
      </c>
      <c r="C36" s="30">
        <v>80000</v>
      </c>
      <c r="D36" s="30">
        <v>80000</v>
      </c>
      <c r="F36" s="81"/>
      <c r="G36" s="36"/>
      <c r="H36" s="78"/>
      <c r="I36" s="78"/>
      <c r="J36" s="61"/>
      <c r="K36" s="61"/>
      <c r="L36" s="16"/>
    </row>
    <row r="37" spans="1:12" ht="23.4" thickBot="1" x14ac:dyDescent="0.35">
      <c r="A37" s="65" t="s">
        <v>77</v>
      </c>
      <c r="B37" s="8"/>
      <c r="C37" s="55">
        <v>37047360</v>
      </c>
      <c r="D37" s="55">
        <v>21243767</v>
      </c>
      <c r="E37" s="38"/>
      <c r="F37" s="51"/>
      <c r="G37" s="151"/>
      <c r="H37" s="78"/>
      <c r="I37" s="79"/>
      <c r="J37" s="61"/>
      <c r="K37" s="61"/>
      <c r="L37" s="16"/>
    </row>
    <row r="38" spans="1:12" ht="15" thickBot="1" x14ac:dyDescent="0.35">
      <c r="A38" s="7"/>
      <c r="B38" s="8"/>
      <c r="C38" s="33">
        <f>SUM(C36:C37)</f>
        <v>37127360</v>
      </c>
      <c r="D38" s="32">
        <f>SUM(D36:D37)</f>
        <v>21323767</v>
      </c>
      <c r="F38" s="81"/>
      <c r="G38" s="36"/>
      <c r="H38" s="78"/>
      <c r="I38" s="78"/>
      <c r="J38" s="61"/>
      <c r="K38" s="61"/>
      <c r="L38" s="16"/>
    </row>
    <row r="39" spans="1:12" x14ac:dyDescent="0.3">
      <c r="A39" s="9"/>
      <c r="B39" s="10"/>
      <c r="C39" s="35"/>
      <c r="D39" s="30"/>
      <c r="F39" s="51"/>
      <c r="G39" s="36"/>
      <c r="H39" s="78"/>
      <c r="I39" s="78"/>
      <c r="J39" s="61"/>
      <c r="K39" s="61"/>
      <c r="L39" s="16"/>
    </row>
    <row r="40" spans="1:12" x14ac:dyDescent="0.3">
      <c r="A40" s="4" t="s">
        <v>16</v>
      </c>
      <c r="B40" s="3"/>
      <c r="C40" s="35"/>
      <c r="D40" s="34"/>
      <c r="F40" s="81"/>
      <c r="G40" s="36"/>
      <c r="H40" s="78"/>
      <c r="I40" s="78"/>
      <c r="J40" s="61"/>
      <c r="K40" s="61"/>
      <c r="L40" s="16"/>
    </row>
    <row r="41" spans="1:12" x14ac:dyDescent="0.3">
      <c r="A41" s="64" t="s">
        <v>78</v>
      </c>
      <c r="B41" s="5">
        <v>16</v>
      </c>
      <c r="C41" s="30">
        <v>81415699</v>
      </c>
      <c r="D41" s="30">
        <v>87268428</v>
      </c>
      <c r="F41" s="81"/>
      <c r="G41" s="36"/>
      <c r="H41" s="78"/>
      <c r="I41" s="78"/>
      <c r="J41" s="61"/>
      <c r="K41" s="61"/>
      <c r="L41" s="16"/>
    </row>
    <row r="42" spans="1:12" ht="22.8" x14ac:dyDescent="0.3">
      <c r="A42" s="64" t="s">
        <v>17</v>
      </c>
      <c r="B42" s="5">
        <v>17</v>
      </c>
      <c r="C42" s="30">
        <v>4257765</v>
      </c>
      <c r="D42" s="30">
        <v>4103584</v>
      </c>
      <c r="F42" s="81"/>
      <c r="G42" s="36"/>
      <c r="H42" s="78"/>
      <c r="I42" s="78"/>
      <c r="J42" s="61"/>
      <c r="K42" s="61"/>
      <c r="L42" s="16"/>
    </row>
    <row r="43" spans="1:12" ht="22.8" x14ac:dyDescent="0.3">
      <c r="A43" s="64" t="s">
        <v>79</v>
      </c>
      <c r="B43" s="5">
        <v>18</v>
      </c>
      <c r="C43" s="30">
        <v>19118819</v>
      </c>
      <c r="D43" s="30">
        <v>19693104</v>
      </c>
      <c r="F43" s="81"/>
      <c r="G43" s="36"/>
      <c r="H43" s="78"/>
      <c r="I43" s="78"/>
      <c r="J43" s="61"/>
      <c r="K43" s="61"/>
      <c r="L43" s="16"/>
    </row>
    <row r="44" spans="1:12" ht="15" thickBot="1" x14ac:dyDescent="0.35">
      <c r="A44" s="65" t="s">
        <v>18</v>
      </c>
      <c r="B44" s="8">
        <v>19</v>
      </c>
      <c r="C44" s="55">
        <v>1776296</v>
      </c>
      <c r="D44" s="55">
        <v>1692834</v>
      </c>
      <c r="F44" s="51"/>
      <c r="G44" s="151"/>
      <c r="H44" s="79"/>
      <c r="I44" s="79"/>
      <c r="J44" s="61"/>
      <c r="K44" s="61"/>
      <c r="L44" s="16"/>
    </row>
    <row r="45" spans="1:12" ht="15" thickBot="1" x14ac:dyDescent="0.35">
      <c r="A45" s="7"/>
      <c r="B45" s="8"/>
      <c r="C45" s="33">
        <f>SUM(C41:C44)</f>
        <v>106568579</v>
      </c>
      <c r="D45" s="32">
        <f>SUM(D41:D44)</f>
        <v>112757950</v>
      </c>
      <c r="F45" s="51"/>
      <c r="G45" s="151"/>
      <c r="H45" s="78"/>
      <c r="I45" s="78"/>
      <c r="J45" s="61"/>
      <c r="K45" s="61"/>
      <c r="L45" s="16"/>
    </row>
    <row r="46" spans="1:12" x14ac:dyDescent="0.3">
      <c r="A46" s="4"/>
      <c r="B46" s="23"/>
      <c r="C46" s="35"/>
      <c r="D46" s="30"/>
      <c r="F46" s="51"/>
      <c r="G46" s="36"/>
      <c r="H46" s="78"/>
      <c r="I46" s="78"/>
      <c r="J46" s="61"/>
      <c r="K46" s="61"/>
      <c r="L46" s="16"/>
    </row>
    <row r="47" spans="1:12" x14ac:dyDescent="0.3">
      <c r="A47" s="90" t="s">
        <v>80</v>
      </c>
      <c r="B47" s="5"/>
      <c r="C47" s="34"/>
      <c r="D47" s="30"/>
      <c r="F47" s="81"/>
      <c r="G47" s="36"/>
      <c r="H47" s="78"/>
      <c r="I47" s="78"/>
      <c r="J47" s="61"/>
      <c r="K47" s="61"/>
      <c r="L47" s="16"/>
    </row>
    <row r="48" spans="1:12" x14ac:dyDescent="0.3">
      <c r="A48" s="64" t="s">
        <v>78</v>
      </c>
      <c r="B48" s="5">
        <v>16</v>
      </c>
      <c r="C48" s="30">
        <v>40510408</v>
      </c>
      <c r="D48" s="30">
        <v>44690249</v>
      </c>
      <c r="F48" s="81"/>
      <c r="G48" s="36"/>
      <c r="H48" s="78"/>
      <c r="I48" s="78"/>
      <c r="J48" s="61"/>
      <c r="K48" s="61"/>
      <c r="L48" s="16"/>
    </row>
    <row r="49" spans="1:16" x14ac:dyDescent="0.3">
      <c r="A49" s="64" t="s">
        <v>19</v>
      </c>
      <c r="B49" s="5">
        <v>20</v>
      </c>
      <c r="C49" s="30">
        <v>7277907</v>
      </c>
      <c r="D49" s="30">
        <v>4057767</v>
      </c>
      <c r="F49" s="81"/>
      <c r="G49" s="36"/>
      <c r="H49" s="78"/>
      <c r="I49" s="78"/>
      <c r="J49" s="61"/>
      <c r="K49" s="61"/>
      <c r="L49" s="16"/>
    </row>
    <row r="50" spans="1:16" ht="21.6" x14ac:dyDescent="0.3">
      <c r="A50" s="87" t="s">
        <v>81</v>
      </c>
      <c r="B50" s="5">
        <v>21</v>
      </c>
      <c r="C50" s="30" t="s">
        <v>54</v>
      </c>
      <c r="D50" s="30">
        <v>1402953</v>
      </c>
      <c r="F50" s="81"/>
      <c r="G50" s="36"/>
      <c r="H50" s="78"/>
      <c r="I50" s="78"/>
      <c r="J50" s="61"/>
      <c r="K50" s="61"/>
      <c r="L50" s="16"/>
    </row>
    <row r="51" spans="1:16" x14ac:dyDescent="0.3">
      <c r="A51" s="64" t="s">
        <v>59</v>
      </c>
      <c r="B51" s="5">
        <v>22</v>
      </c>
      <c r="C51" s="30">
        <v>4334539</v>
      </c>
      <c r="D51" s="30">
        <v>2262035</v>
      </c>
      <c r="F51" s="81"/>
      <c r="G51" s="36"/>
      <c r="H51" s="78"/>
      <c r="I51" s="78"/>
      <c r="J51" s="61"/>
      <c r="K51" s="61"/>
      <c r="L51" s="16"/>
    </row>
    <row r="52" spans="1:16" x14ac:dyDescent="0.3">
      <c r="A52" s="64" t="s">
        <v>20</v>
      </c>
      <c r="B52" s="5">
        <v>23</v>
      </c>
      <c r="C52" s="30">
        <v>8949050</v>
      </c>
      <c r="D52" s="30">
        <v>2416588</v>
      </c>
      <c r="F52" s="81"/>
      <c r="G52" s="36"/>
      <c r="H52" s="78"/>
      <c r="I52" s="78"/>
      <c r="J52" s="61"/>
      <c r="K52" s="61"/>
      <c r="L52" s="16"/>
    </row>
    <row r="53" spans="1:16" ht="23.4" thickBot="1" x14ac:dyDescent="0.35">
      <c r="A53" s="65" t="s">
        <v>21</v>
      </c>
      <c r="B53" s="8">
        <v>24</v>
      </c>
      <c r="C53" s="55">
        <v>2047409</v>
      </c>
      <c r="D53" s="55">
        <v>2188235</v>
      </c>
      <c r="F53" s="51"/>
      <c r="G53" s="151"/>
      <c r="H53" s="79"/>
      <c r="I53" s="79"/>
      <c r="J53" s="61"/>
      <c r="K53" s="61"/>
      <c r="L53" s="16"/>
    </row>
    <row r="54" spans="1:16" s="141" customFormat="1" ht="15" thickBot="1" x14ac:dyDescent="0.35">
      <c r="A54" s="140"/>
      <c r="B54" s="138"/>
      <c r="C54" s="33">
        <f>SUM(C48:C53)</f>
        <v>63119313</v>
      </c>
      <c r="D54" s="32">
        <f>SUM(D48:D53)</f>
        <v>57017827</v>
      </c>
      <c r="F54" s="51"/>
      <c r="G54" s="151"/>
      <c r="H54" s="79"/>
      <c r="I54" s="79"/>
      <c r="J54" s="62"/>
      <c r="K54" s="62"/>
      <c r="L54" s="142"/>
      <c r="M54" s="143"/>
      <c r="N54" s="143"/>
      <c r="O54" s="143"/>
      <c r="P54" s="143"/>
    </row>
    <row r="55" spans="1:16" ht="15" thickBot="1" x14ac:dyDescent="0.35">
      <c r="A55" s="11" t="s">
        <v>22</v>
      </c>
      <c r="B55" s="24"/>
      <c r="C55" s="33">
        <f>C38+C45+C54</f>
        <v>206815252</v>
      </c>
      <c r="D55" s="32">
        <f>D38+D45+D54</f>
        <v>191099544</v>
      </c>
      <c r="F55" s="51"/>
      <c r="G55" s="151"/>
      <c r="H55" s="78"/>
      <c r="I55" s="78"/>
      <c r="J55" s="61"/>
      <c r="K55" s="61"/>
      <c r="L55" s="16"/>
    </row>
    <row r="56" spans="1:16" ht="22.8" x14ac:dyDescent="0.3">
      <c r="A56" s="49" t="s">
        <v>23</v>
      </c>
      <c r="B56" s="50">
        <v>15</v>
      </c>
      <c r="C56" s="68">
        <f>(C55-C13-C45-C54)/80000</f>
        <v>463.4493875</v>
      </c>
      <c r="D56" s="68">
        <f>(D55-D13-D45-D54)/80000</f>
        <v>265.85432500000002</v>
      </c>
      <c r="F56" s="81"/>
      <c r="G56" s="36"/>
      <c r="H56" s="172"/>
      <c r="I56" s="172"/>
      <c r="J56" s="61"/>
      <c r="K56" s="61"/>
      <c r="L56" s="16"/>
    </row>
    <row r="57" spans="1:16" x14ac:dyDescent="0.3">
      <c r="A57" s="12"/>
      <c r="C57" s="17">
        <f>C32-C55</f>
        <v>0</v>
      </c>
      <c r="D57" s="17">
        <f>D32-D55</f>
        <v>0</v>
      </c>
      <c r="F57" s="81"/>
      <c r="G57" s="36"/>
      <c r="H57" s="78"/>
      <c r="I57" s="78"/>
      <c r="K57" s="16"/>
      <c r="L57" s="16"/>
    </row>
    <row r="58" spans="1:16" x14ac:dyDescent="0.3">
      <c r="C58" s="42"/>
      <c r="D58" s="42"/>
      <c r="H58" s="111"/>
      <c r="I58" s="111"/>
    </row>
    <row r="59" spans="1:16" x14ac:dyDescent="0.3">
      <c r="A59" s="14" t="s">
        <v>56</v>
      </c>
      <c r="B59" s="14" t="s">
        <v>61</v>
      </c>
      <c r="C59" s="69"/>
      <c r="D59" s="125" t="s">
        <v>61</v>
      </c>
      <c r="H59" s="111"/>
      <c r="I59" s="111"/>
    </row>
    <row r="60" spans="1:16" x14ac:dyDescent="0.3">
      <c r="A60" s="44" t="s">
        <v>62</v>
      </c>
      <c r="B60" s="44" t="s">
        <v>52</v>
      </c>
      <c r="C60" s="42"/>
      <c r="D60" s="44" t="s">
        <v>53</v>
      </c>
      <c r="G60" s="93"/>
      <c r="H60" s="111"/>
      <c r="I60" s="111"/>
    </row>
    <row r="61" spans="1:16" x14ac:dyDescent="0.3">
      <c r="A61" s="44" t="s">
        <v>55</v>
      </c>
      <c r="B61" s="44" t="s">
        <v>24</v>
      </c>
      <c r="C61" s="42"/>
      <c r="D61" s="44" t="s">
        <v>63</v>
      </c>
      <c r="G61" s="94"/>
      <c r="H61" s="95"/>
      <c r="I61" s="95"/>
    </row>
    <row r="62" spans="1:16" x14ac:dyDescent="0.3">
      <c r="B62" s="45" t="s">
        <v>64</v>
      </c>
      <c r="C62" s="42"/>
      <c r="D62" s="44" t="s">
        <v>65</v>
      </c>
      <c r="H62" s="95"/>
    </row>
    <row r="63" spans="1:16" x14ac:dyDescent="0.3">
      <c r="B63" s="45" t="s">
        <v>25</v>
      </c>
      <c r="C63" s="72"/>
      <c r="D63" s="46"/>
      <c r="H63" s="96"/>
    </row>
    <row r="64" spans="1:16" s="19" customFormat="1" x14ac:dyDescent="0.3">
      <c r="A64" s="22"/>
      <c r="C64" s="20"/>
      <c r="D64" s="40"/>
      <c r="F64" s="97"/>
      <c r="G64" s="88"/>
      <c r="H64" s="89"/>
      <c r="I64" s="89"/>
      <c r="J64" s="75"/>
      <c r="K64" s="28"/>
      <c r="L64" s="28"/>
      <c r="M64" s="28"/>
      <c r="N64" s="28"/>
      <c r="O64" s="28"/>
      <c r="P64" s="28"/>
    </row>
    <row r="65" spans="7:11" x14ac:dyDescent="0.3">
      <c r="G65" s="97"/>
      <c r="H65" s="98"/>
      <c r="I65" s="98"/>
      <c r="J65" s="74"/>
      <c r="K65" s="28"/>
    </row>
    <row r="66" spans="7:11" x14ac:dyDescent="0.3">
      <c r="G66" s="97"/>
      <c r="H66" s="98"/>
      <c r="I66" s="98"/>
      <c r="J66" s="74"/>
      <c r="K66" s="28"/>
    </row>
    <row r="67" spans="7:11" x14ac:dyDescent="0.3">
      <c r="G67" s="97"/>
      <c r="H67" s="98"/>
      <c r="I67" s="98"/>
      <c r="J67" s="74"/>
    </row>
  </sheetData>
  <mergeCells count="1">
    <mergeCell ref="A3:D3"/>
  </mergeCells>
  <pageMargins left="0.7" right="0.7" top="0.75" bottom="0.75" header="0.3" footer="0.3"/>
  <pageSetup paperSize="9" fitToHeight="0" orientation="portrait" r:id="rId1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view="pageBreakPreview" topLeftCell="A25" zoomScaleNormal="100" zoomScaleSheetLayoutView="100" workbookViewId="0">
      <selection activeCell="F36" sqref="F36"/>
    </sheetView>
  </sheetViews>
  <sheetFormatPr defaultRowHeight="14.4" x14ac:dyDescent="0.3"/>
  <cols>
    <col min="1" max="1" width="40" customWidth="1"/>
    <col min="2" max="2" width="8.33203125" style="121" customWidth="1"/>
    <col min="3" max="4" width="18.109375" style="15" customWidth="1"/>
    <col min="5" max="6" width="9.109375" style="14" customWidth="1"/>
    <col min="7" max="7" width="29.6640625" style="14" customWidth="1"/>
    <col min="8" max="8" width="8.88671875" style="14" customWidth="1"/>
    <col min="9" max="9" width="14.33203125" style="14" bestFit="1" customWidth="1"/>
    <col min="10" max="10" width="20.33203125" style="14" customWidth="1"/>
    <col min="11" max="11" width="18.109375" style="14" customWidth="1"/>
    <col min="12" max="12" width="15.33203125" style="14" customWidth="1"/>
    <col min="13" max="13" width="15.6640625" style="14" bestFit="1" customWidth="1"/>
    <col min="14" max="14" width="16.88671875" style="14" customWidth="1"/>
    <col min="15" max="16" width="19.33203125" style="14" customWidth="1"/>
    <col min="17" max="17" width="13.33203125" bestFit="1" customWidth="1"/>
    <col min="18" max="18" width="13.44140625" bestFit="1" customWidth="1"/>
    <col min="19" max="20" width="12.88671875" bestFit="1" customWidth="1"/>
  </cols>
  <sheetData>
    <row r="1" spans="1:22" x14ac:dyDescent="0.3">
      <c r="A1" s="44" t="s">
        <v>125</v>
      </c>
      <c r="C1" s="179" t="s">
        <v>126</v>
      </c>
      <c r="D1" s="179"/>
    </row>
    <row r="2" spans="1:22" ht="31.2" x14ac:dyDescent="0.3">
      <c r="A2" s="153" t="s">
        <v>127</v>
      </c>
      <c r="B2"/>
      <c r="C2" s="102"/>
    </row>
    <row r="4" spans="1:22" x14ac:dyDescent="0.3">
      <c r="A4" s="180" t="s">
        <v>130</v>
      </c>
      <c r="B4" s="180"/>
    </row>
    <row r="5" spans="1:22" x14ac:dyDescent="0.3">
      <c r="G5" s="182"/>
      <c r="H5" s="183"/>
      <c r="I5" s="56"/>
      <c r="J5" s="56"/>
    </row>
    <row r="6" spans="1:22" ht="47.25" customHeight="1" thickBot="1" x14ac:dyDescent="0.35">
      <c r="A6" s="157" t="s">
        <v>66</v>
      </c>
      <c r="B6" s="158" t="s">
        <v>68</v>
      </c>
      <c r="C6" s="159" t="s">
        <v>131</v>
      </c>
      <c r="D6" s="159" t="s">
        <v>132</v>
      </c>
      <c r="G6" s="182"/>
      <c r="H6" s="183"/>
      <c r="I6" s="56"/>
      <c r="J6" s="56"/>
      <c r="K6" s="182"/>
      <c r="L6" s="183"/>
      <c r="M6" s="56"/>
      <c r="N6" s="56"/>
      <c r="Q6" s="14"/>
      <c r="R6" s="14"/>
      <c r="S6" s="14"/>
      <c r="T6" s="14"/>
      <c r="U6" s="14"/>
      <c r="V6" s="14"/>
    </row>
    <row r="7" spans="1:22" x14ac:dyDescent="0.3">
      <c r="A7" s="82"/>
      <c r="B7" s="85"/>
      <c r="C7" s="80"/>
      <c r="D7" s="80"/>
      <c r="G7" s="81"/>
      <c r="H7" s="36"/>
      <c r="I7" s="51"/>
      <c r="J7" s="81"/>
      <c r="K7" s="182"/>
      <c r="L7" s="183"/>
      <c r="M7" s="56"/>
      <c r="N7" s="56"/>
      <c r="Q7" s="14"/>
      <c r="R7" s="14"/>
      <c r="S7" s="14"/>
      <c r="T7" s="14"/>
      <c r="U7" s="14"/>
      <c r="V7" s="14"/>
    </row>
    <row r="8" spans="1:22" x14ac:dyDescent="0.3">
      <c r="A8" s="25" t="s">
        <v>82</v>
      </c>
      <c r="B8" s="31">
        <v>25</v>
      </c>
      <c r="C8" s="25">
        <v>73985550</v>
      </c>
      <c r="D8" s="25">
        <v>40573967</v>
      </c>
      <c r="E8" s="16"/>
      <c r="G8" s="81"/>
      <c r="H8" s="36"/>
      <c r="I8" s="61"/>
      <c r="J8" s="61"/>
      <c r="K8" s="81"/>
      <c r="L8" s="36"/>
      <c r="M8" s="61"/>
      <c r="N8" s="61"/>
      <c r="O8" s="113"/>
      <c r="P8" s="113"/>
      <c r="Q8" s="114"/>
      <c r="R8" s="115"/>
      <c r="S8" s="114"/>
      <c r="T8" s="114"/>
      <c r="U8" s="14"/>
      <c r="V8" s="14"/>
    </row>
    <row r="9" spans="1:22" x14ac:dyDescent="0.3">
      <c r="A9" s="155" t="s">
        <v>27</v>
      </c>
      <c r="B9" s="156">
        <v>26</v>
      </c>
      <c r="C9" s="155">
        <v>-19202089</v>
      </c>
      <c r="D9" s="155">
        <v>-16381339</v>
      </c>
      <c r="E9" s="16"/>
      <c r="G9" s="81"/>
      <c r="H9" s="36"/>
      <c r="I9" s="61"/>
      <c r="J9" s="61"/>
      <c r="K9" s="81"/>
      <c r="L9" s="36"/>
      <c r="M9" s="61"/>
      <c r="N9" s="61"/>
      <c r="O9" s="113"/>
      <c r="P9" s="113"/>
      <c r="Q9" s="114"/>
      <c r="R9" s="115"/>
      <c r="S9" s="114"/>
      <c r="T9" s="114"/>
      <c r="U9" s="14"/>
      <c r="V9" s="14"/>
    </row>
    <row r="10" spans="1:22" x14ac:dyDescent="0.3">
      <c r="A10" s="26" t="s">
        <v>28</v>
      </c>
      <c r="B10" s="35"/>
      <c r="C10" s="34">
        <f>SUM(C8:C9)</f>
        <v>54783461</v>
      </c>
      <c r="D10" s="34">
        <f>SUM(D8:D9)</f>
        <v>24192628</v>
      </c>
      <c r="E10" s="16"/>
      <c r="G10" s="51"/>
      <c r="H10" s="151"/>
      <c r="I10" s="62"/>
      <c r="J10" s="62"/>
      <c r="K10" s="51"/>
      <c r="L10" s="86"/>
      <c r="M10" s="62"/>
      <c r="N10" s="62"/>
      <c r="O10" s="113"/>
      <c r="P10" s="113"/>
      <c r="Q10" s="116"/>
      <c r="R10" s="117"/>
      <c r="S10" s="116"/>
      <c r="T10" s="116"/>
      <c r="U10" s="14"/>
      <c r="V10" s="14"/>
    </row>
    <row r="11" spans="1:22" x14ac:dyDescent="0.3">
      <c r="A11" s="25" t="s">
        <v>57</v>
      </c>
      <c r="B11" s="31"/>
      <c r="C11" s="30"/>
      <c r="D11" s="30"/>
      <c r="E11" s="16"/>
      <c r="G11" s="81"/>
      <c r="H11" s="36"/>
      <c r="I11" s="61"/>
      <c r="J11" s="61"/>
      <c r="K11" s="81"/>
      <c r="L11" s="36"/>
      <c r="M11" s="61"/>
      <c r="N11" s="61"/>
      <c r="O11" s="113"/>
      <c r="P11" s="113"/>
      <c r="Q11" s="114"/>
      <c r="R11" s="115"/>
      <c r="S11" s="114"/>
      <c r="T11" s="114"/>
      <c r="U11" s="14"/>
      <c r="V11" s="14"/>
    </row>
    <row r="12" spans="1:22" x14ac:dyDescent="0.3">
      <c r="A12" s="25" t="s">
        <v>29</v>
      </c>
      <c r="B12" s="31">
        <v>27</v>
      </c>
      <c r="C12" s="25">
        <v>-24675599</v>
      </c>
      <c r="D12" s="25">
        <v>-14967936</v>
      </c>
      <c r="E12" s="16"/>
      <c r="G12" s="81"/>
      <c r="H12" s="36"/>
      <c r="I12" s="61"/>
      <c r="J12" s="61"/>
      <c r="K12" s="81"/>
      <c r="L12" s="36"/>
      <c r="M12" s="61"/>
      <c r="N12" s="61"/>
      <c r="O12" s="113"/>
      <c r="P12" s="113"/>
      <c r="Q12" s="114"/>
      <c r="R12" s="115"/>
      <c r="S12" s="114"/>
      <c r="T12" s="114"/>
      <c r="U12" s="14"/>
      <c r="V12" s="14"/>
    </row>
    <row r="13" spans="1:22" x14ac:dyDescent="0.3">
      <c r="A13" s="61" t="s">
        <v>30</v>
      </c>
      <c r="B13" s="124">
        <v>28</v>
      </c>
      <c r="C13" s="61">
        <v>-2424474</v>
      </c>
      <c r="D13" s="61">
        <v>-2153066</v>
      </c>
      <c r="E13" s="16"/>
      <c r="G13" s="81"/>
      <c r="H13" s="36"/>
      <c r="I13" s="61"/>
      <c r="J13" s="61"/>
      <c r="K13" s="81"/>
      <c r="L13" s="36"/>
      <c r="M13" s="61"/>
      <c r="N13" s="61"/>
      <c r="O13" s="113"/>
      <c r="P13" s="113"/>
      <c r="Q13" s="114"/>
      <c r="R13" s="115"/>
      <c r="S13" s="114"/>
      <c r="T13" s="114"/>
      <c r="U13" s="14"/>
      <c r="V13" s="14"/>
    </row>
    <row r="14" spans="1:22" x14ac:dyDescent="0.3">
      <c r="A14" s="155" t="s">
        <v>60</v>
      </c>
      <c r="B14" s="156">
        <v>31</v>
      </c>
      <c r="C14" s="155">
        <v>-85301</v>
      </c>
      <c r="D14" s="155">
        <v>57896</v>
      </c>
      <c r="E14" s="16"/>
      <c r="G14" s="81"/>
      <c r="H14" s="36"/>
      <c r="I14" s="61"/>
      <c r="J14" s="61"/>
      <c r="K14" s="81"/>
      <c r="L14" s="36"/>
      <c r="M14" s="61"/>
      <c r="N14" s="61"/>
      <c r="O14" s="113"/>
      <c r="P14" s="113"/>
      <c r="Q14" s="114"/>
      <c r="R14" s="115"/>
      <c r="S14" s="114"/>
      <c r="T14" s="114"/>
      <c r="U14" s="14"/>
      <c r="V14" s="14"/>
    </row>
    <row r="15" spans="1:22" x14ac:dyDescent="0.3">
      <c r="A15" s="26" t="s">
        <v>83</v>
      </c>
      <c r="B15" s="31"/>
      <c r="C15" s="34">
        <f>SUM(C10:C14)</f>
        <v>27598087</v>
      </c>
      <c r="D15" s="34">
        <f>SUM(D10:D14)</f>
        <v>7129522</v>
      </c>
      <c r="E15" s="16"/>
      <c r="G15" s="51"/>
      <c r="H15" s="36"/>
      <c r="I15" s="108"/>
      <c r="J15" s="62"/>
      <c r="K15" s="62"/>
      <c r="M15" s="113"/>
      <c r="N15" s="113"/>
      <c r="O15" s="113"/>
      <c r="P15" s="113"/>
      <c r="Q15" s="116"/>
      <c r="R15" s="115"/>
      <c r="S15" s="118"/>
      <c r="T15" s="116"/>
      <c r="U15" s="14"/>
      <c r="V15" s="14"/>
    </row>
    <row r="16" spans="1:22" x14ac:dyDescent="0.3">
      <c r="A16" s="26"/>
      <c r="B16" s="31"/>
      <c r="C16" s="13"/>
      <c r="D16" s="34"/>
      <c r="E16" s="16"/>
      <c r="G16" s="51"/>
      <c r="H16" s="36"/>
      <c r="I16" s="108"/>
      <c r="J16" s="62"/>
      <c r="K16" s="62"/>
      <c r="M16" s="113"/>
      <c r="N16" s="113"/>
      <c r="O16" s="113"/>
      <c r="P16" s="113"/>
      <c r="Q16" s="116"/>
      <c r="R16" s="115"/>
      <c r="S16" s="118"/>
      <c r="T16" s="116"/>
      <c r="U16" s="14"/>
      <c r="V16" s="14"/>
    </row>
    <row r="17" spans="1:22" x14ac:dyDescent="0.3">
      <c r="A17" s="25" t="s">
        <v>31</v>
      </c>
      <c r="B17" s="31">
        <v>29</v>
      </c>
      <c r="C17" s="25">
        <v>366995</v>
      </c>
      <c r="D17" s="25">
        <v>439964</v>
      </c>
      <c r="E17" s="16"/>
      <c r="G17" s="81"/>
      <c r="H17" s="36"/>
      <c r="I17" s="61"/>
      <c r="J17" s="61"/>
      <c r="O17" s="113"/>
      <c r="P17" s="113"/>
      <c r="Q17" s="114"/>
      <c r="R17" s="115"/>
      <c r="S17" s="114"/>
      <c r="T17" s="114"/>
      <c r="U17" s="14"/>
      <c r="V17" s="14"/>
    </row>
    <row r="18" spans="1:22" x14ac:dyDescent="0.3">
      <c r="A18" s="25" t="s">
        <v>32</v>
      </c>
      <c r="B18" s="31">
        <v>30</v>
      </c>
      <c r="C18" s="25">
        <v>-4307463</v>
      </c>
      <c r="D18" s="25">
        <v>-4439916</v>
      </c>
      <c r="E18" s="16"/>
      <c r="G18" s="81"/>
      <c r="H18" s="36"/>
      <c r="I18" s="61"/>
      <c r="J18" s="61"/>
      <c r="K18" s="61"/>
      <c r="L18" s="59"/>
      <c r="M18" s="61"/>
      <c r="N18" s="61"/>
      <c r="Q18" s="114"/>
      <c r="R18" s="115"/>
      <c r="S18" s="114"/>
      <c r="T18" s="114"/>
      <c r="U18" s="14"/>
      <c r="V18" s="14"/>
    </row>
    <row r="19" spans="1:22" x14ac:dyDescent="0.3">
      <c r="A19" s="155" t="s">
        <v>84</v>
      </c>
      <c r="B19" s="156"/>
      <c r="C19" s="155">
        <v>-2037278</v>
      </c>
      <c r="D19" s="155">
        <v>-7343238</v>
      </c>
      <c r="E19" s="16"/>
      <c r="G19" s="81"/>
      <c r="H19" s="36"/>
      <c r="I19" s="61"/>
      <c r="J19" s="61"/>
      <c r="K19" s="61"/>
      <c r="L19" s="59"/>
      <c r="M19" s="61"/>
      <c r="N19" s="61"/>
      <c r="Q19" s="114"/>
      <c r="R19" s="115"/>
      <c r="S19" s="114"/>
      <c r="T19" s="114"/>
      <c r="U19" s="14"/>
      <c r="V19" s="14"/>
    </row>
    <row r="20" spans="1:22" x14ac:dyDescent="0.3">
      <c r="A20" s="26" t="s">
        <v>86</v>
      </c>
      <c r="B20" s="35"/>
      <c r="C20" s="34">
        <f>SUM(C15:C19)</f>
        <v>21620341</v>
      </c>
      <c r="D20" s="34">
        <f>SUM(D15:D19)</f>
        <v>-4213668</v>
      </c>
      <c r="E20" s="16"/>
      <c r="G20" s="51"/>
      <c r="H20" s="151"/>
      <c r="I20" s="62"/>
      <c r="J20" s="62"/>
      <c r="K20" s="51"/>
      <c r="L20" s="86"/>
      <c r="M20" s="62"/>
      <c r="N20" s="62"/>
      <c r="O20" s="113"/>
      <c r="P20" s="113"/>
      <c r="Q20" s="116"/>
      <c r="R20" s="117"/>
      <c r="S20" s="116"/>
      <c r="T20" s="116"/>
      <c r="U20" s="14"/>
      <c r="V20" s="14"/>
    </row>
    <row r="21" spans="1:22" x14ac:dyDescent="0.3">
      <c r="A21" s="25" t="s">
        <v>57</v>
      </c>
      <c r="B21" s="31"/>
      <c r="C21" s="30"/>
      <c r="D21" s="30"/>
      <c r="E21" s="16"/>
      <c r="G21" s="81"/>
      <c r="H21" s="36"/>
      <c r="I21" s="61"/>
      <c r="J21" s="61"/>
      <c r="K21" s="81"/>
      <c r="L21" s="36"/>
      <c r="M21" s="61"/>
      <c r="N21" s="61"/>
      <c r="O21" s="113"/>
      <c r="P21" s="113"/>
      <c r="Q21" s="114"/>
      <c r="R21" s="115"/>
      <c r="S21" s="114"/>
      <c r="T21" s="114"/>
      <c r="U21" s="14"/>
      <c r="V21" s="14"/>
    </row>
    <row r="22" spans="1:22" ht="15" thickBot="1" x14ac:dyDescent="0.35">
      <c r="A22" s="27" t="s">
        <v>33</v>
      </c>
      <c r="B22" s="122">
        <v>18</v>
      </c>
      <c r="C22" s="27">
        <v>-5816748</v>
      </c>
      <c r="D22" s="27">
        <v>-1436472</v>
      </c>
      <c r="E22" s="16"/>
      <c r="G22" s="81"/>
      <c r="H22" s="36"/>
      <c r="I22" s="61"/>
      <c r="J22" s="61"/>
      <c r="K22" s="81"/>
      <c r="L22" s="36"/>
      <c r="M22" s="61"/>
      <c r="N22" s="61"/>
      <c r="O22" s="113"/>
      <c r="P22" s="113"/>
      <c r="Q22" s="114"/>
      <c r="R22" s="115"/>
      <c r="S22" s="114"/>
      <c r="T22" s="114"/>
      <c r="U22" s="14"/>
      <c r="V22" s="14"/>
    </row>
    <row r="23" spans="1:22" ht="15" thickBot="1" x14ac:dyDescent="0.35">
      <c r="A23" s="26" t="s">
        <v>87</v>
      </c>
      <c r="B23" s="35"/>
      <c r="C23" s="34">
        <f>SUM(C20:C22)</f>
        <v>15803593</v>
      </c>
      <c r="D23" s="34">
        <f>SUM(D20:D22)</f>
        <v>-5650140</v>
      </c>
      <c r="E23" s="16"/>
      <c r="G23" s="51"/>
      <c r="H23" s="151"/>
      <c r="I23" s="62"/>
      <c r="J23" s="62"/>
      <c r="K23" s="51"/>
      <c r="L23" s="86"/>
      <c r="M23" s="62"/>
      <c r="N23" s="62"/>
      <c r="O23" s="16"/>
      <c r="P23" s="16"/>
      <c r="Q23" s="116"/>
      <c r="R23" s="117"/>
      <c r="S23" s="116"/>
      <c r="T23" s="116"/>
      <c r="U23" s="14"/>
      <c r="V23" s="14"/>
    </row>
    <row r="24" spans="1:22" ht="15" thickBot="1" x14ac:dyDescent="0.35">
      <c r="A24" s="99" t="s">
        <v>88</v>
      </c>
      <c r="B24" s="123"/>
      <c r="C24" s="152">
        <f>C23</f>
        <v>15803593</v>
      </c>
      <c r="D24" s="152">
        <f>D23</f>
        <v>-5650140</v>
      </c>
      <c r="E24" s="16"/>
      <c r="G24" s="51"/>
      <c r="H24" s="151"/>
      <c r="I24" s="62"/>
      <c r="J24" s="62"/>
      <c r="O24" s="16"/>
      <c r="P24" s="16"/>
      <c r="Q24" s="116"/>
      <c r="R24" s="117"/>
      <c r="S24" s="116"/>
      <c r="T24" s="116"/>
      <c r="U24" s="14"/>
      <c r="V24" s="14"/>
    </row>
    <row r="25" spans="1:22" ht="15" thickTop="1" x14ac:dyDescent="0.3">
      <c r="A25" s="26" t="s">
        <v>57</v>
      </c>
      <c r="B25" s="31"/>
      <c r="C25" s="25"/>
      <c r="D25" s="25"/>
      <c r="E25" s="16"/>
      <c r="G25" s="51"/>
      <c r="H25" s="36"/>
      <c r="I25" s="81"/>
      <c r="J25" s="81"/>
      <c r="K25" s="51"/>
      <c r="L25" s="86"/>
      <c r="M25" s="62"/>
      <c r="N25" s="62"/>
      <c r="O25" s="16"/>
      <c r="P25" s="16"/>
      <c r="Q25" s="116"/>
      <c r="R25" s="115"/>
      <c r="S25" s="114"/>
      <c r="T25" s="114"/>
      <c r="U25" s="14"/>
      <c r="V25" s="14"/>
    </row>
    <row r="26" spans="1:22" x14ac:dyDescent="0.3">
      <c r="A26" s="26" t="s">
        <v>116</v>
      </c>
      <c r="B26" s="31"/>
      <c r="C26" s="25"/>
      <c r="D26" s="25"/>
      <c r="G26" s="51"/>
      <c r="H26" s="36"/>
      <c r="I26" s="81"/>
      <c r="J26" s="81"/>
      <c r="K26" s="51"/>
      <c r="L26" s="36"/>
      <c r="M26" s="81"/>
      <c r="N26" s="81"/>
      <c r="Q26" s="116"/>
      <c r="R26" s="115"/>
      <c r="S26" s="114"/>
      <c r="T26" s="114"/>
      <c r="U26" s="14"/>
      <c r="V26" s="14"/>
    </row>
    <row r="27" spans="1:22" ht="15" thickBot="1" x14ac:dyDescent="0.35">
      <c r="A27" s="160" t="s">
        <v>89</v>
      </c>
      <c r="B27" s="161">
        <v>15</v>
      </c>
      <c r="C27" s="186">
        <f>C24/80000</f>
        <v>197.54491250000001</v>
      </c>
      <c r="D27" s="186">
        <f>D24/80000</f>
        <v>-70.626750000000001</v>
      </c>
      <c r="G27" s="81"/>
      <c r="H27" s="36"/>
      <c r="I27" s="81"/>
      <c r="J27" s="81"/>
      <c r="K27" s="81"/>
      <c r="L27" s="36"/>
      <c r="M27" s="81"/>
      <c r="N27" s="81"/>
      <c r="Q27" s="114"/>
      <c r="R27" s="115"/>
      <c r="S27" s="114"/>
      <c r="T27" s="114"/>
      <c r="U27" s="14"/>
      <c r="V27" s="14"/>
    </row>
    <row r="28" spans="1:22" x14ac:dyDescent="0.3">
      <c r="A28" s="26"/>
      <c r="B28" s="31"/>
      <c r="C28" s="26"/>
      <c r="D28" s="25"/>
      <c r="E28" s="26"/>
      <c r="F28" s="25"/>
      <c r="G28" s="162"/>
      <c r="K28" s="62"/>
      <c r="L28" s="62"/>
      <c r="Q28" s="14"/>
      <c r="R28" s="14"/>
      <c r="S28" s="14"/>
      <c r="T28" s="14"/>
      <c r="U28" s="14"/>
      <c r="V28" s="14"/>
    </row>
    <row r="29" spans="1:22" s="14" customFormat="1" x14ac:dyDescent="0.3">
      <c r="A29" s="61"/>
      <c r="B29" s="124"/>
      <c r="C29" s="119"/>
      <c r="D29" s="120"/>
      <c r="E29" s="100"/>
      <c r="F29" s="104"/>
      <c r="G29" s="162"/>
      <c r="K29" s="62"/>
      <c r="L29" s="61"/>
    </row>
    <row r="30" spans="1:22" x14ac:dyDescent="0.3">
      <c r="A30" s="14" t="s">
        <v>56</v>
      </c>
      <c r="B30" s="125" t="s">
        <v>61</v>
      </c>
      <c r="C30" s="43"/>
      <c r="D30" s="125" t="s">
        <v>61</v>
      </c>
      <c r="E30"/>
      <c r="F30"/>
      <c r="Q30" s="14"/>
      <c r="R30" s="14"/>
      <c r="S30" s="14"/>
      <c r="T30" s="14"/>
      <c r="U30" s="14"/>
      <c r="V30" s="14"/>
    </row>
    <row r="31" spans="1:22" x14ac:dyDescent="0.3">
      <c r="A31" s="44" t="s">
        <v>62</v>
      </c>
      <c r="B31" s="181" t="s">
        <v>52</v>
      </c>
      <c r="C31" s="181"/>
      <c r="D31" s="44" t="s">
        <v>53</v>
      </c>
      <c r="E31"/>
      <c r="F31"/>
      <c r="Q31" s="14"/>
      <c r="R31" s="14"/>
      <c r="S31" s="14"/>
      <c r="T31" s="14"/>
      <c r="U31" s="14"/>
      <c r="V31" s="14"/>
    </row>
    <row r="32" spans="1:22" x14ac:dyDescent="0.3">
      <c r="A32" s="44" t="s">
        <v>55</v>
      </c>
      <c r="B32" s="181" t="s">
        <v>24</v>
      </c>
      <c r="C32" s="181"/>
      <c r="D32" s="44" t="s">
        <v>63</v>
      </c>
      <c r="E32"/>
      <c r="F32"/>
      <c r="H32" s="57"/>
      <c r="I32" s="57"/>
      <c r="J32" s="57"/>
      <c r="K32" s="57"/>
      <c r="L32" s="57"/>
      <c r="Q32" s="14"/>
      <c r="R32" s="14"/>
      <c r="S32" s="14"/>
      <c r="T32" s="14"/>
      <c r="U32" s="14"/>
      <c r="V32" s="14"/>
    </row>
    <row r="33" spans="2:22" x14ac:dyDescent="0.3">
      <c r="B33" s="126" t="s">
        <v>64</v>
      </c>
      <c r="C33" s="42"/>
      <c r="D33" s="44" t="s">
        <v>65</v>
      </c>
      <c r="E33"/>
      <c r="F33"/>
      <c r="H33" s="57"/>
      <c r="I33" s="57"/>
      <c r="J33" s="57"/>
      <c r="Q33" s="14"/>
      <c r="R33" s="14"/>
      <c r="S33" s="14"/>
      <c r="T33" s="14"/>
      <c r="U33" s="14"/>
      <c r="V33" s="14"/>
    </row>
    <row r="34" spans="2:22" x14ac:dyDescent="0.3">
      <c r="B34" s="126" t="s">
        <v>25</v>
      </c>
      <c r="C34"/>
      <c r="D34" s="46"/>
      <c r="E34"/>
      <c r="F34"/>
      <c r="I34" s="57"/>
      <c r="Q34" s="14"/>
      <c r="R34" s="14"/>
      <c r="S34" s="14"/>
      <c r="T34" s="14"/>
      <c r="U34" s="14"/>
      <c r="V34" s="14"/>
    </row>
  </sheetData>
  <mergeCells count="8">
    <mergeCell ref="L6:L7"/>
    <mergeCell ref="G5:G6"/>
    <mergeCell ref="H5:H6"/>
    <mergeCell ref="C1:D1"/>
    <mergeCell ref="A4:B4"/>
    <mergeCell ref="B32:C32"/>
    <mergeCell ref="B31:C31"/>
    <mergeCell ref="K6:K7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view="pageBreakPreview" topLeftCell="A16" zoomScaleNormal="100" zoomScaleSheetLayoutView="100" workbookViewId="0">
      <selection activeCell="D15" sqref="D15"/>
    </sheetView>
  </sheetViews>
  <sheetFormatPr defaultRowHeight="14.4" x14ac:dyDescent="0.3"/>
  <cols>
    <col min="1" max="1" width="31" customWidth="1"/>
    <col min="2" max="2" width="5.44140625" bestFit="1" customWidth="1"/>
    <col min="3" max="5" width="16.88671875" style="15" customWidth="1"/>
    <col min="6" max="6" width="13.109375" bestFit="1" customWidth="1"/>
    <col min="7" max="7" width="9.109375" style="14" customWidth="1"/>
    <col min="8" max="8" width="16.33203125" style="14" customWidth="1"/>
    <col min="9" max="9" width="10.5546875" style="14" bestFit="1" customWidth="1"/>
    <col min="10" max="10" width="14.33203125" style="14" bestFit="1" customWidth="1"/>
    <col min="11" max="12" width="22.6640625" style="14" customWidth="1"/>
    <col min="13" max="15" width="9.109375" style="14" customWidth="1"/>
  </cols>
  <sheetData>
    <row r="1" spans="1:28" x14ac:dyDescent="0.3">
      <c r="A1" s="41" t="s">
        <v>114</v>
      </c>
      <c r="E1" s="136" t="s">
        <v>115</v>
      </c>
    </row>
    <row r="2" spans="1:28" x14ac:dyDescent="0.3">
      <c r="A2" s="180" t="s">
        <v>128</v>
      </c>
      <c r="B2" s="180"/>
      <c r="C2" s="180"/>
    </row>
    <row r="3" spans="1:28" x14ac:dyDescent="0.3">
      <c r="A3" s="101"/>
      <c r="C3" s="121"/>
      <c r="D3" s="121"/>
      <c r="E3" s="121"/>
    </row>
    <row r="4" spans="1:28" ht="15.6" x14ac:dyDescent="0.3">
      <c r="A4" s="1" t="s">
        <v>50</v>
      </c>
    </row>
    <row r="5" spans="1:28" x14ac:dyDescent="0.3">
      <c r="A5" s="2" t="str">
        <f>'2'!A4:B4</f>
        <v>За 1 полугодие, закончившееся 30 июня 2021 года</v>
      </c>
    </row>
    <row r="7" spans="1:28" ht="32.25" customHeight="1" thickBot="1" x14ac:dyDescent="0.35">
      <c r="A7" s="112" t="s">
        <v>66</v>
      </c>
      <c r="B7" s="107"/>
      <c r="C7" s="127" t="s">
        <v>15</v>
      </c>
      <c r="D7" s="127" t="s">
        <v>90</v>
      </c>
      <c r="E7" s="127" t="s">
        <v>34</v>
      </c>
      <c r="H7" s="150"/>
      <c r="I7" s="151"/>
      <c r="J7" s="80"/>
      <c r="K7" s="80"/>
      <c r="L7" s="80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28" x14ac:dyDescent="0.3">
      <c r="A8" s="90" t="s">
        <v>57</v>
      </c>
      <c r="B8" s="5"/>
      <c r="C8" s="64"/>
      <c r="D8" s="64"/>
      <c r="E8" s="64"/>
      <c r="G8" s="184"/>
      <c r="H8" s="51"/>
      <c r="I8" s="36"/>
      <c r="J8" s="81"/>
      <c r="K8" s="81"/>
      <c r="L8" s="81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</row>
    <row r="9" spans="1:28" ht="15" thickBot="1" x14ac:dyDescent="0.35">
      <c r="A9" s="11" t="s">
        <v>91</v>
      </c>
      <c r="B9" s="84"/>
      <c r="C9" s="128">
        <v>80000</v>
      </c>
      <c r="D9" s="32">
        <v>23818600</v>
      </c>
      <c r="E9" s="32">
        <v>23898600</v>
      </c>
      <c r="G9" s="184"/>
      <c r="H9" s="51"/>
      <c r="I9" s="151"/>
      <c r="J9" s="173"/>
      <c r="K9" s="62"/>
      <c r="L9" s="108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28" ht="15" customHeight="1" x14ac:dyDescent="0.3">
      <c r="A10" s="90" t="s">
        <v>57</v>
      </c>
      <c r="B10" s="5"/>
      <c r="C10" s="129"/>
      <c r="D10" s="30"/>
      <c r="E10" s="30"/>
      <c r="G10" s="58"/>
      <c r="H10" s="51"/>
      <c r="I10" s="36"/>
      <c r="J10" s="173"/>
      <c r="K10" s="61"/>
      <c r="L10" s="105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</row>
    <row r="11" spans="1:28" x14ac:dyDescent="0.3">
      <c r="A11" s="81" t="s">
        <v>92</v>
      </c>
      <c r="B11" s="36"/>
      <c r="C11" s="146">
        <v>0</v>
      </c>
      <c r="D11" s="154">
        <v>-5650140</v>
      </c>
      <c r="E11" s="154">
        <f>SUM(D11)</f>
        <v>-5650140</v>
      </c>
      <c r="G11" s="58"/>
      <c r="H11" s="81"/>
      <c r="I11" s="36"/>
      <c r="J11" s="174"/>
      <c r="K11" s="61"/>
      <c r="L11" s="61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28" x14ac:dyDescent="0.3">
      <c r="A12" s="147" t="s">
        <v>93</v>
      </c>
      <c r="B12" s="148"/>
      <c r="C12" s="149">
        <v>0</v>
      </c>
      <c r="D12" s="154">
        <f>SUM(D11)</f>
        <v>-5650140</v>
      </c>
      <c r="E12" s="154">
        <f>SUM(E11)</f>
        <v>-5650140</v>
      </c>
      <c r="F12" s="38">
        <f>E12-'2'!D24</f>
        <v>0</v>
      </c>
      <c r="G12" s="60"/>
      <c r="H12" s="81"/>
      <c r="I12" s="36"/>
      <c r="J12" s="174"/>
      <c r="K12" s="61"/>
      <c r="L12" s="61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</row>
    <row r="13" spans="1:28" ht="15" thickBot="1" x14ac:dyDescent="0.35">
      <c r="A13" s="11" t="s">
        <v>123</v>
      </c>
      <c r="B13" s="8"/>
      <c r="C13" s="32">
        <f>C9+C12</f>
        <v>80000</v>
      </c>
      <c r="D13" s="32">
        <f>D9+D12</f>
        <v>18168460</v>
      </c>
      <c r="E13" s="32">
        <f>E9+E12</f>
        <v>18248460</v>
      </c>
      <c r="G13" s="60"/>
      <c r="H13" s="51"/>
      <c r="I13" s="36"/>
      <c r="J13" s="173"/>
      <c r="K13" s="62"/>
      <c r="L13" s="62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</row>
    <row r="14" spans="1:28" x14ac:dyDescent="0.3">
      <c r="A14" s="51"/>
      <c r="B14" s="36"/>
      <c r="C14" s="144"/>
      <c r="D14" s="144"/>
      <c r="E14" s="144"/>
      <c r="G14" s="60"/>
      <c r="H14" s="51"/>
      <c r="I14" s="36"/>
      <c r="J14" s="173"/>
      <c r="K14" s="173"/>
      <c r="L14" s="6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1:28" ht="12" customHeight="1" thickBot="1" x14ac:dyDescent="0.35">
      <c r="A15" s="11" t="s">
        <v>94</v>
      </c>
      <c r="B15" s="139"/>
      <c r="C15" s="128">
        <v>80000</v>
      </c>
      <c r="D15" s="188">
        <v>21243767</v>
      </c>
      <c r="E15" s="145">
        <f>C15+D15</f>
        <v>21323767</v>
      </c>
      <c r="F15" s="38">
        <f>E15-'1'!D38</f>
        <v>0</v>
      </c>
      <c r="G15" s="58"/>
      <c r="H15" s="51"/>
      <c r="I15" s="151"/>
      <c r="J15" s="173"/>
      <c r="K15" s="61"/>
      <c r="L15" s="108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28" x14ac:dyDescent="0.3">
      <c r="A16" s="90" t="s">
        <v>57</v>
      </c>
      <c r="B16" s="5"/>
      <c r="C16" s="129"/>
      <c r="D16" s="25"/>
      <c r="E16" s="130"/>
      <c r="G16" s="58"/>
      <c r="H16" s="51"/>
      <c r="I16" s="36"/>
      <c r="J16" s="173"/>
      <c r="K16" s="61"/>
      <c r="L16" s="105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</row>
    <row r="17" spans="1:28" x14ac:dyDescent="0.3">
      <c r="A17" s="163" t="s">
        <v>92</v>
      </c>
      <c r="B17" s="164"/>
      <c r="C17" s="165">
        <v>0</v>
      </c>
      <c r="D17" s="155">
        <v>15803593</v>
      </c>
      <c r="E17" s="166">
        <f>D17</f>
        <v>15803593</v>
      </c>
      <c r="G17" s="58"/>
      <c r="H17" s="81"/>
      <c r="I17" s="36"/>
      <c r="J17" s="174"/>
      <c r="K17" s="61"/>
      <c r="L17" s="105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</row>
    <row r="18" spans="1:28" x14ac:dyDescent="0.3">
      <c r="A18" s="163" t="s">
        <v>93</v>
      </c>
      <c r="B18" s="164"/>
      <c r="C18" s="165">
        <v>0</v>
      </c>
      <c r="D18" s="166">
        <f>D17</f>
        <v>15803593</v>
      </c>
      <c r="E18" s="166">
        <f>E17</f>
        <v>15803593</v>
      </c>
      <c r="F18" s="38">
        <f>E18-'2'!C24</f>
        <v>0</v>
      </c>
      <c r="G18" s="60"/>
      <c r="H18" s="81"/>
      <c r="I18" s="36"/>
      <c r="J18" s="174"/>
      <c r="K18" s="61"/>
      <c r="L18" s="105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1:28" x14ac:dyDescent="0.3">
      <c r="A19" s="167" t="s">
        <v>124</v>
      </c>
      <c r="B19" s="148"/>
      <c r="C19" s="168">
        <f>C15+C18</f>
        <v>80000</v>
      </c>
      <c r="D19" s="168">
        <f>D15+D18</f>
        <v>37047360</v>
      </c>
      <c r="E19" s="168">
        <f>E15+E18</f>
        <v>37127360</v>
      </c>
      <c r="F19" s="38">
        <f>E19-'1'!C38</f>
        <v>0</v>
      </c>
      <c r="G19" s="60"/>
      <c r="H19" s="51"/>
      <c r="I19" s="151"/>
      <c r="J19" s="173"/>
      <c r="K19" s="61"/>
      <c r="L19" s="108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</row>
    <row r="20" spans="1:28" x14ac:dyDescent="0.3">
      <c r="C20" s="42"/>
      <c r="D20" s="46"/>
      <c r="E20"/>
      <c r="G20" s="58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</row>
    <row r="21" spans="1:28" x14ac:dyDescent="0.3">
      <c r="C21" s="121"/>
      <c r="D21" s="46"/>
      <c r="E21"/>
      <c r="G21" s="62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</row>
    <row r="22" spans="1:28" x14ac:dyDescent="0.3">
      <c r="A22" s="14" t="s">
        <v>56</v>
      </c>
      <c r="B22" s="14"/>
      <c r="C22" s="14" t="s">
        <v>61</v>
      </c>
      <c r="D22" s="43"/>
      <c r="E22" s="125" t="s">
        <v>61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</row>
    <row r="23" spans="1:28" x14ac:dyDescent="0.3">
      <c r="A23" s="44" t="s">
        <v>62</v>
      </c>
      <c r="B23" s="44"/>
      <c r="C23" s="44" t="s">
        <v>52</v>
      </c>
      <c r="D23" s="42"/>
      <c r="E23" s="44" t="s">
        <v>53</v>
      </c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</row>
    <row r="24" spans="1:28" x14ac:dyDescent="0.3">
      <c r="A24" s="44" t="s">
        <v>55</v>
      </c>
      <c r="B24" s="44"/>
      <c r="C24" s="44" t="s">
        <v>24</v>
      </c>
      <c r="D24" s="42"/>
      <c r="E24" s="44" t="s">
        <v>63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</row>
    <row r="25" spans="1:28" x14ac:dyDescent="0.3">
      <c r="C25" s="45" t="s">
        <v>64</v>
      </c>
      <c r="D25" s="42"/>
      <c r="E25" s="44" t="s">
        <v>65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</row>
    <row r="26" spans="1:28" x14ac:dyDescent="0.3">
      <c r="C26" s="45" t="s">
        <v>25</v>
      </c>
      <c r="D26"/>
      <c r="E26" s="46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</row>
  </sheetData>
  <mergeCells count="2">
    <mergeCell ref="G8:G9"/>
    <mergeCell ref="A2:C2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2"/>
  <sheetViews>
    <sheetView view="pageBreakPreview" zoomScaleNormal="85" zoomScaleSheetLayoutView="100" workbookViewId="0">
      <selection activeCell="A14" sqref="A14:XFD14"/>
    </sheetView>
  </sheetViews>
  <sheetFormatPr defaultColWidth="9.109375" defaultRowHeight="14.4" x14ac:dyDescent="0.3"/>
  <cols>
    <col min="1" max="1" width="40.6640625" style="19" customWidth="1"/>
    <col min="2" max="2" width="13.109375" style="19" customWidth="1"/>
    <col min="3" max="3" width="17.88671875" style="76" customWidth="1"/>
    <col min="4" max="4" width="17.6640625" style="76" customWidth="1"/>
    <col min="5" max="5" width="9.109375" style="28"/>
    <col min="6" max="6" width="32.88671875" style="28" customWidth="1"/>
    <col min="7" max="7" width="14.6640625" style="28" bestFit="1" customWidth="1"/>
    <col min="8" max="8" width="15" style="135" bestFit="1" customWidth="1"/>
    <col min="9" max="9" width="14.33203125" style="135" bestFit="1" customWidth="1"/>
    <col min="10" max="10" width="9.109375" style="28"/>
    <col min="11" max="11" width="35.6640625" style="28" customWidth="1"/>
    <col min="12" max="12" width="9.33203125" style="28" bestFit="1" customWidth="1"/>
    <col min="13" max="14" width="14.33203125" style="28" bestFit="1" customWidth="1"/>
    <col min="15" max="15" width="14.5546875" style="28" bestFit="1" customWidth="1"/>
    <col min="16" max="16" width="11" style="28" bestFit="1" customWidth="1"/>
    <col min="17" max="32" width="9.109375" style="28"/>
    <col min="33" max="16384" width="9.109375" style="19"/>
  </cols>
  <sheetData>
    <row r="1" spans="1:14" x14ac:dyDescent="0.3">
      <c r="A1" s="41" t="s">
        <v>114</v>
      </c>
      <c r="D1" s="137" t="s">
        <v>115</v>
      </c>
    </row>
    <row r="2" spans="1:14" x14ac:dyDescent="0.3">
      <c r="A2" s="41"/>
    </row>
    <row r="3" spans="1:14" ht="15.6" x14ac:dyDescent="0.3">
      <c r="A3" s="18" t="s">
        <v>51</v>
      </c>
    </row>
    <row r="4" spans="1:14" x14ac:dyDescent="0.3">
      <c r="A4" s="2" t="str">
        <f>'2'!A4:B4</f>
        <v>За 1 полугодие, закончившееся 30 июня 2021 года</v>
      </c>
    </row>
    <row r="5" spans="1:14" x14ac:dyDescent="0.3">
      <c r="F5" s="182"/>
      <c r="G5" s="183"/>
      <c r="H5" s="63"/>
      <c r="I5" s="63"/>
    </row>
    <row r="6" spans="1:14" ht="24" x14ac:dyDescent="0.3">
      <c r="A6" s="150" t="s">
        <v>66</v>
      </c>
      <c r="B6" s="151" t="s">
        <v>68</v>
      </c>
      <c r="C6" s="56" t="s">
        <v>133</v>
      </c>
      <c r="D6" s="56" t="s">
        <v>133</v>
      </c>
      <c r="F6" s="182"/>
      <c r="G6" s="183"/>
      <c r="H6" s="63"/>
      <c r="I6" s="63"/>
    </row>
    <row r="7" spans="1:14" x14ac:dyDescent="0.3">
      <c r="A7" s="175"/>
      <c r="B7" s="176"/>
      <c r="C7" s="177" t="s">
        <v>121</v>
      </c>
      <c r="D7" s="177" t="s">
        <v>122</v>
      </c>
      <c r="F7" s="150"/>
      <c r="G7" s="151"/>
      <c r="H7" s="63"/>
      <c r="I7" s="63"/>
    </row>
    <row r="8" spans="1:14" ht="9" customHeight="1" x14ac:dyDescent="0.3">
      <c r="A8" s="21"/>
      <c r="B8" s="53"/>
      <c r="C8" s="19"/>
      <c r="D8" s="19"/>
      <c r="F8" s="81"/>
      <c r="G8" s="151"/>
      <c r="H8" s="61"/>
      <c r="I8" s="61"/>
    </row>
    <row r="9" spans="1:14" ht="24" x14ac:dyDescent="0.3">
      <c r="A9" s="90" t="s">
        <v>95</v>
      </c>
      <c r="B9" s="5"/>
      <c r="C9" s="64"/>
      <c r="D9" s="64"/>
      <c r="F9" s="51"/>
      <c r="G9" s="36"/>
      <c r="H9" s="61"/>
      <c r="I9" s="61"/>
    </row>
    <row r="10" spans="1:14" x14ac:dyDescent="0.3">
      <c r="A10" s="64" t="s">
        <v>86</v>
      </c>
      <c r="B10" s="5"/>
      <c r="C10" s="25">
        <v>21620340</v>
      </c>
      <c r="D10" s="25">
        <v>-4213668</v>
      </c>
      <c r="E10" s="29"/>
      <c r="F10" s="81"/>
      <c r="G10" s="36"/>
      <c r="H10" s="61"/>
      <c r="I10" s="61"/>
      <c r="J10" s="29"/>
      <c r="K10" s="29"/>
      <c r="L10" s="62"/>
      <c r="M10" s="61"/>
      <c r="N10" s="61"/>
    </row>
    <row r="11" spans="1:14" x14ac:dyDescent="0.3">
      <c r="A11" s="64" t="s">
        <v>57</v>
      </c>
      <c r="B11" s="5"/>
      <c r="C11" s="25"/>
      <c r="D11" s="25"/>
      <c r="E11" s="29"/>
      <c r="F11" s="81"/>
      <c r="G11" s="36"/>
      <c r="H11" s="61"/>
      <c r="I11" s="61"/>
      <c r="J11" s="29"/>
      <c r="K11" s="29"/>
      <c r="L11" s="62"/>
      <c r="M11" s="61"/>
      <c r="N11" s="61"/>
    </row>
    <row r="12" spans="1:14" x14ac:dyDescent="0.3">
      <c r="A12" s="90" t="s">
        <v>35</v>
      </c>
      <c r="B12" s="5"/>
      <c r="C12" s="25"/>
      <c r="D12" s="25"/>
      <c r="E12" s="29"/>
      <c r="F12" s="51"/>
      <c r="G12" s="36"/>
      <c r="H12" s="61"/>
      <c r="I12" s="61"/>
      <c r="J12" s="29"/>
      <c r="K12" s="29"/>
      <c r="L12" s="62"/>
      <c r="M12" s="61"/>
      <c r="N12" s="61"/>
    </row>
    <row r="13" spans="1:14" x14ac:dyDescent="0.3">
      <c r="A13" s="64" t="s">
        <v>36</v>
      </c>
      <c r="B13" s="5" t="s">
        <v>96</v>
      </c>
      <c r="C13" s="25">
        <v>6731505</v>
      </c>
      <c r="D13" s="25">
        <v>6872030</v>
      </c>
      <c r="E13" s="29"/>
      <c r="F13" s="81"/>
      <c r="G13" s="36"/>
      <c r="H13" s="61"/>
      <c r="I13" s="61"/>
      <c r="J13" s="29"/>
      <c r="K13" s="29"/>
      <c r="L13" s="62"/>
      <c r="M13" s="61"/>
      <c r="N13" s="61"/>
    </row>
    <row r="14" spans="1:14" x14ac:dyDescent="0.3">
      <c r="A14" s="64" t="s">
        <v>32</v>
      </c>
      <c r="B14" s="5">
        <v>30</v>
      </c>
      <c r="C14" s="25">
        <v>4307463</v>
      </c>
      <c r="D14" s="25">
        <v>4439916</v>
      </c>
      <c r="E14" s="29"/>
      <c r="F14" s="81"/>
      <c r="G14" s="36"/>
      <c r="H14" s="61"/>
      <c r="I14" s="61"/>
      <c r="J14" s="29"/>
      <c r="K14" s="29"/>
      <c r="L14" s="62"/>
      <c r="M14" s="61"/>
      <c r="N14" s="61"/>
    </row>
    <row r="15" spans="1:14" x14ac:dyDescent="0.3">
      <c r="A15" s="64" t="s">
        <v>31</v>
      </c>
      <c r="B15" s="5">
        <v>29</v>
      </c>
      <c r="C15" s="25">
        <v>-366995</v>
      </c>
      <c r="D15" s="25">
        <v>-439964</v>
      </c>
      <c r="E15" s="29"/>
      <c r="F15" s="81"/>
      <c r="G15" s="36"/>
      <c r="H15" s="61"/>
      <c r="I15" s="61"/>
      <c r="J15" s="29"/>
      <c r="K15" s="29"/>
      <c r="L15" s="62"/>
      <c r="M15" s="61"/>
      <c r="N15" s="61"/>
    </row>
    <row r="16" spans="1:14" ht="22.8" x14ac:dyDescent="0.3">
      <c r="A16" s="64" t="s">
        <v>97</v>
      </c>
      <c r="B16" s="5"/>
      <c r="C16" s="25">
        <v>2037278</v>
      </c>
      <c r="D16" s="25">
        <v>7343238</v>
      </c>
      <c r="E16" s="29"/>
      <c r="F16" s="81"/>
      <c r="G16" s="36"/>
      <c r="H16" s="61"/>
      <c r="I16" s="61"/>
      <c r="J16" s="29"/>
      <c r="K16" s="29"/>
      <c r="L16" s="62"/>
      <c r="M16" s="61"/>
      <c r="N16" s="61"/>
    </row>
    <row r="17" spans="1:16" ht="34.799999999999997" thickBot="1" x14ac:dyDescent="0.35">
      <c r="A17" s="65" t="s">
        <v>98</v>
      </c>
      <c r="B17" s="8"/>
      <c r="C17" s="27">
        <v>-915</v>
      </c>
      <c r="D17" s="27">
        <v>-962</v>
      </c>
      <c r="E17" s="29"/>
      <c r="F17" s="81"/>
      <c r="G17" s="36"/>
      <c r="H17" s="61"/>
      <c r="I17" s="61"/>
      <c r="J17" s="29"/>
      <c r="K17" s="29"/>
      <c r="L17" s="62"/>
      <c r="M17" s="61"/>
      <c r="N17" s="61"/>
    </row>
    <row r="18" spans="1:16" ht="24" x14ac:dyDescent="0.3">
      <c r="A18" s="90" t="s">
        <v>99</v>
      </c>
      <c r="B18" s="83"/>
      <c r="C18" s="34">
        <f>SUM(C10:C17)</f>
        <v>34328676</v>
      </c>
      <c r="D18" s="34">
        <f>SUM(D10:D17)</f>
        <v>14000590</v>
      </c>
      <c r="E18" s="29"/>
      <c r="F18" s="51"/>
      <c r="G18" s="151"/>
      <c r="H18" s="62"/>
      <c r="I18" s="62"/>
      <c r="J18" s="29"/>
      <c r="K18" s="29"/>
      <c r="L18" s="62"/>
      <c r="M18" s="61"/>
      <c r="N18" s="61"/>
    </row>
    <row r="19" spans="1:16" x14ac:dyDescent="0.3">
      <c r="A19" s="90" t="s">
        <v>57</v>
      </c>
      <c r="B19" s="5"/>
      <c r="C19" s="30"/>
      <c r="D19" s="30"/>
      <c r="E19" s="29"/>
      <c r="F19" s="51"/>
      <c r="G19" s="36"/>
      <c r="H19" s="61"/>
      <c r="I19" s="61"/>
      <c r="J19" s="29"/>
      <c r="K19" s="29"/>
      <c r="L19" s="62"/>
      <c r="M19" s="61"/>
      <c r="N19" s="61"/>
    </row>
    <row r="20" spans="1:16" x14ac:dyDescent="0.3">
      <c r="A20" s="90" t="s">
        <v>37</v>
      </c>
      <c r="B20" s="5"/>
      <c r="C20" s="30"/>
      <c r="D20" s="30"/>
      <c r="E20" s="29"/>
      <c r="F20" s="51"/>
      <c r="G20" s="36"/>
      <c r="H20" s="61"/>
      <c r="I20" s="61"/>
      <c r="J20" s="29"/>
      <c r="K20" s="29"/>
      <c r="L20" s="62"/>
      <c r="M20" s="62"/>
      <c r="N20" s="62"/>
    </row>
    <row r="21" spans="1:16" ht="34.200000000000003" x14ac:dyDescent="0.3">
      <c r="A21" s="64" t="s">
        <v>100</v>
      </c>
      <c r="B21" s="5"/>
      <c r="C21" s="25">
        <v>-36817065</v>
      </c>
      <c r="D21" s="25">
        <v>4826581</v>
      </c>
      <c r="E21" s="29"/>
      <c r="F21" s="81"/>
      <c r="G21" s="36"/>
      <c r="H21" s="61"/>
      <c r="I21" s="61"/>
      <c r="J21" s="29"/>
      <c r="K21" s="29"/>
      <c r="L21" s="62"/>
      <c r="M21" s="61"/>
      <c r="N21" s="61"/>
    </row>
    <row r="22" spans="1:16" x14ac:dyDescent="0.3">
      <c r="A22" s="64" t="s">
        <v>101</v>
      </c>
      <c r="B22" s="5"/>
      <c r="C22" s="25" t="s">
        <v>54</v>
      </c>
      <c r="D22" s="25">
        <v>-33328</v>
      </c>
      <c r="E22" s="29"/>
      <c r="F22" s="81"/>
      <c r="G22" s="36"/>
      <c r="H22" s="61"/>
      <c r="I22" s="61"/>
      <c r="J22" s="29"/>
      <c r="K22" s="29"/>
      <c r="L22" s="62"/>
      <c r="M22" s="61"/>
      <c r="N22" s="61"/>
      <c r="O22" s="29"/>
      <c r="P22" s="29"/>
    </row>
    <row r="23" spans="1:16" x14ac:dyDescent="0.3">
      <c r="A23" s="64" t="s">
        <v>38</v>
      </c>
      <c r="B23" s="5"/>
      <c r="C23" s="25">
        <v>96181</v>
      </c>
      <c r="D23" s="25">
        <v>4543218</v>
      </c>
      <c r="E23" s="29"/>
      <c r="F23" s="81"/>
      <c r="G23" s="36"/>
      <c r="H23" s="61"/>
      <c r="I23" s="61"/>
      <c r="J23" s="29"/>
      <c r="K23" s="29"/>
      <c r="L23" s="62"/>
      <c r="M23" s="61"/>
      <c r="N23" s="61"/>
      <c r="O23" s="29"/>
    </row>
    <row r="24" spans="1:16" x14ac:dyDescent="0.3">
      <c r="A24" s="64" t="s">
        <v>102</v>
      </c>
      <c r="B24" s="5"/>
      <c r="C24" s="25">
        <v>129260</v>
      </c>
      <c r="D24" s="25">
        <v>-173634</v>
      </c>
      <c r="E24" s="29"/>
      <c r="F24" s="81"/>
      <c r="G24" s="36"/>
      <c r="H24" s="61"/>
      <c r="I24" s="61"/>
      <c r="J24" s="29"/>
      <c r="K24" s="29"/>
      <c r="L24" s="62"/>
      <c r="M24" s="61"/>
      <c r="N24" s="61"/>
      <c r="O24" s="29"/>
    </row>
    <row r="25" spans="1:16" x14ac:dyDescent="0.3">
      <c r="A25" s="64" t="s">
        <v>39</v>
      </c>
      <c r="B25" s="5"/>
      <c r="C25" s="25">
        <v>7124</v>
      </c>
      <c r="D25" s="25">
        <v>25330</v>
      </c>
      <c r="E25" s="29"/>
      <c r="F25" s="81"/>
      <c r="G25" s="36"/>
      <c r="H25" s="61"/>
      <c r="I25" s="61"/>
      <c r="J25" s="29"/>
      <c r="K25" s="29"/>
      <c r="L25" s="62"/>
      <c r="M25" s="61"/>
      <c r="N25" s="61"/>
      <c r="O25" s="29"/>
    </row>
    <row r="26" spans="1:16" ht="22.8" x14ac:dyDescent="0.3">
      <c r="A26" s="64" t="s">
        <v>40</v>
      </c>
      <c r="B26" s="5"/>
      <c r="C26" s="25">
        <v>21020077</v>
      </c>
      <c r="D26" s="25">
        <v>783242</v>
      </c>
      <c r="E26" s="29"/>
      <c r="F26" s="81"/>
      <c r="G26" s="36"/>
      <c r="H26" s="61"/>
      <c r="I26" s="61"/>
      <c r="J26" s="29"/>
      <c r="K26" s="29"/>
      <c r="L26" s="62"/>
      <c r="M26" s="61"/>
      <c r="N26" s="61"/>
      <c r="O26" s="29"/>
    </row>
    <row r="27" spans="1:16" x14ac:dyDescent="0.3">
      <c r="A27" s="64" t="s">
        <v>58</v>
      </c>
      <c r="B27" s="5"/>
      <c r="C27" s="25">
        <v>-1402953</v>
      </c>
      <c r="D27" s="25">
        <v>81518</v>
      </c>
      <c r="E27" s="29"/>
      <c r="F27" s="81"/>
      <c r="G27" s="36"/>
      <c r="H27" s="61"/>
      <c r="I27" s="61"/>
      <c r="J27" s="29"/>
      <c r="K27" s="29"/>
      <c r="L27" s="62"/>
      <c r="M27" s="61"/>
      <c r="N27" s="61"/>
      <c r="O27" s="29"/>
    </row>
    <row r="28" spans="1:16" ht="22.8" x14ac:dyDescent="0.3">
      <c r="A28" s="64" t="s">
        <v>41</v>
      </c>
      <c r="B28" s="5"/>
      <c r="C28" s="25">
        <v>-158122</v>
      </c>
      <c r="D28" s="25">
        <v>-204856</v>
      </c>
      <c r="E28" s="29"/>
      <c r="F28" s="81"/>
      <c r="G28" s="36"/>
      <c r="H28" s="61"/>
      <c r="I28" s="61"/>
      <c r="J28" s="29"/>
      <c r="K28" s="29"/>
      <c r="L28" s="62"/>
      <c r="M28" s="61"/>
      <c r="N28" s="61"/>
      <c r="O28" s="29"/>
    </row>
    <row r="29" spans="1:16" ht="15" thickBot="1" x14ac:dyDescent="0.35">
      <c r="A29" s="65" t="s">
        <v>42</v>
      </c>
      <c r="B29" s="8"/>
      <c r="C29" s="27">
        <v>6070150</v>
      </c>
      <c r="D29" s="27">
        <v>-3980030</v>
      </c>
      <c r="E29" s="29"/>
      <c r="F29" s="81"/>
      <c r="G29" s="36"/>
      <c r="H29" s="61"/>
      <c r="I29" s="61"/>
      <c r="J29" s="29"/>
      <c r="K29" s="29"/>
      <c r="L29" s="62"/>
      <c r="M29" s="61"/>
      <c r="N29" s="61"/>
      <c r="O29" s="29"/>
    </row>
    <row r="30" spans="1:16" ht="24" x14ac:dyDescent="0.3">
      <c r="A30" s="90" t="s">
        <v>43</v>
      </c>
      <c r="B30" s="83"/>
      <c r="C30" s="34">
        <f>SUM(C18:C29)</f>
        <v>23273328</v>
      </c>
      <c r="D30" s="34">
        <f>SUM(D18:D29)</f>
        <v>19868631</v>
      </c>
      <c r="E30" s="29"/>
      <c r="F30" s="51"/>
      <c r="G30" s="151"/>
      <c r="H30" s="62"/>
      <c r="I30" s="62"/>
      <c r="J30" s="29"/>
      <c r="K30" s="29"/>
      <c r="L30" s="62"/>
      <c r="M30" s="61"/>
      <c r="N30" s="61"/>
      <c r="O30" s="29"/>
    </row>
    <row r="31" spans="1:16" x14ac:dyDescent="0.3">
      <c r="A31" s="64" t="s">
        <v>57</v>
      </c>
      <c r="B31" s="5"/>
      <c r="C31" s="30"/>
      <c r="D31" s="30"/>
      <c r="E31" s="29"/>
      <c r="F31" s="81"/>
      <c r="G31" s="36"/>
      <c r="H31" s="61"/>
      <c r="I31" s="61"/>
      <c r="J31" s="29"/>
      <c r="K31" s="29"/>
      <c r="L31" s="62"/>
      <c r="M31" s="61"/>
      <c r="N31" s="61"/>
      <c r="O31" s="29"/>
    </row>
    <row r="32" spans="1:16" x14ac:dyDescent="0.3">
      <c r="A32" s="64" t="s">
        <v>44</v>
      </c>
      <c r="B32" s="5"/>
      <c r="C32" s="25">
        <v>-3976423</v>
      </c>
      <c r="D32" s="25">
        <v>-4209612</v>
      </c>
      <c r="E32" s="29"/>
      <c r="F32" s="81"/>
      <c r="G32" s="36"/>
      <c r="H32" s="61"/>
      <c r="I32" s="61"/>
      <c r="J32" s="29"/>
      <c r="K32" s="29"/>
      <c r="L32" s="62"/>
      <c r="M32" s="62"/>
      <c r="N32" s="62"/>
      <c r="O32" s="29"/>
    </row>
    <row r="33" spans="1:15" ht="15" thickBot="1" x14ac:dyDescent="0.35">
      <c r="A33" s="64" t="s">
        <v>103</v>
      </c>
      <c r="B33" s="5"/>
      <c r="C33" s="30">
        <v>0</v>
      </c>
      <c r="D33" s="30">
        <v>0</v>
      </c>
      <c r="E33" s="29"/>
      <c r="J33" s="29"/>
      <c r="K33" s="29"/>
      <c r="L33" s="62"/>
      <c r="M33" s="61"/>
      <c r="N33" s="61"/>
      <c r="O33" s="29"/>
    </row>
    <row r="34" spans="1:15" ht="24.6" thickBot="1" x14ac:dyDescent="0.35">
      <c r="A34" s="91" t="s">
        <v>104</v>
      </c>
      <c r="B34" s="131"/>
      <c r="C34" s="133">
        <f>SUM(C30:C33)</f>
        <v>19296905</v>
      </c>
      <c r="D34" s="133">
        <f>SUM(D30:D33)</f>
        <v>15659019</v>
      </c>
      <c r="E34" s="29"/>
      <c r="F34" s="51"/>
      <c r="G34" s="151"/>
      <c r="H34" s="62"/>
      <c r="I34" s="62"/>
      <c r="J34" s="29"/>
      <c r="K34" s="29"/>
      <c r="L34" s="62"/>
      <c r="M34" s="61"/>
      <c r="N34" s="61"/>
    </row>
    <row r="35" spans="1:15" x14ac:dyDescent="0.3">
      <c r="A35" s="64" t="s">
        <v>57</v>
      </c>
      <c r="B35" s="5"/>
      <c r="C35" s="30"/>
      <c r="D35" s="30"/>
      <c r="E35" s="29"/>
      <c r="F35" s="81"/>
      <c r="G35" s="36"/>
      <c r="H35" s="61"/>
      <c r="I35" s="61"/>
      <c r="J35" s="29"/>
      <c r="K35" s="29"/>
      <c r="L35" s="62"/>
      <c r="M35" s="61"/>
      <c r="N35" s="61"/>
    </row>
    <row r="36" spans="1:15" ht="24" x14ac:dyDescent="0.3">
      <c r="A36" s="90" t="s">
        <v>105</v>
      </c>
      <c r="B36" s="83"/>
      <c r="C36" s="30"/>
      <c r="D36" s="30"/>
      <c r="E36" s="29"/>
      <c r="F36" s="51"/>
      <c r="G36" s="151"/>
      <c r="H36" s="61"/>
      <c r="I36" s="61"/>
      <c r="J36" s="29"/>
      <c r="K36" s="29"/>
      <c r="L36" s="70"/>
      <c r="M36" s="61"/>
      <c r="N36" s="61"/>
    </row>
    <row r="37" spans="1:15" x14ac:dyDescent="0.3">
      <c r="A37" s="64" t="s">
        <v>129</v>
      </c>
      <c r="B37" s="83"/>
      <c r="C37" s="25">
        <v>-4200</v>
      </c>
      <c r="D37" s="25" t="s">
        <v>54</v>
      </c>
      <c r="E37" s="29"/>
      <c r="F37" s="81"/>
      <c r="G37" s="36"/>
      <c r="H37" s="61"/>
      <c r="I37" s="61"/>
      <c r="J37" s="29"/>
      <c r="K37" s="29"/>
      <c r="L37" s="70"/>
      <c r="M37" s="61"/>
      <c r="N37" s="61"/>
    </row>
    <row r="38" spans="1:15" x14ac:dyDescent="0.3">
      <c r="A38" s="64" t="s">
        <v>45</v>
      </c>
      <c r="B38" s="5"/>
      <c r="C38" s="25">
        <v>-2646</v>
      </c>
      <c r="D38" s="25">
        <v>-42864</v>
      </c>
      <c r="E38" s="29"/>
      <c r="F38" s="81"/>
      <c r="G38" s="36"/>
      <c r="H38" s="61"/>
      <c r="I38" s="61"/>
      <c r="J38" s="29"/>
      <c r="K38" s="29"/>
      <c r="L38" s="62"/>
      <c r="M38" s="61"/>
      <c r="N38" s="61"/>
    </row>
    <row r="39" spans="1:15" x14ac:dyDescent="0.3">
      <c r="A39" s="64" t="s">
        <v>46</v>
      </c>
      <c r="B39" s="5"/>
      <c r="C39" s="25">
        <v>-2729563</v>
      </c>
      <c r="D39" s="25">
        <v>-2565135</v>
      </c>
      <c r="E39" s="29"/>
      <c r="F39" s="81"/>
      <c r="G39" s="36"/>
      <c r="H39" s="61"/>
      <c r="I39" s="61"/>
      <c r="J39" s="29"/>
      <c r="K39" s="29"/>
      <c r="L39" s="62"/>
      <c r="M39" s="61"/>
      <c r="N39" s="61"/>
    </row>
    <row r="40" spans="1:15" x14ac:dyDescent="0.3">
      <c r="A40" s="64" t="s">
        <v>67</v>
      </c>
      <c r="B40" s="5"/>
      <c r="C40" s="25">
        <v>-1989</v>
      </c>
      <c r="D40" s="25">
        <v>0</v>
      </c>
      <c r="E40" s="29"/>
      <c r="F40" s="81"/>
      <c r="G40" s="36"/>
      <c r="H40" s="61"/>
      <c r="I40" s="61"/>
      <c r="J40" s="29"/>
      <c r="K40" s="29"/>
      <c r="L40" s="62"/>
      <c r="M40" s="61"/>
      <c r="N40" s="61"/>
    </row>
    <row r="41" spans="1:15" x14ac:dyDescent="0.3">
      <c r="A41" s="64" t="s">
        <v>47</v>
      </c>
      <c r="B41" s="5"/>
      <c r="C41" s="25">
        <v>-81844</v>
      </c>
      <c r="D41" s="25">
        <v>-851886</v>
      </c>
      <c r="E41" s="29"/>
      <c r="F41" s="81"/>
      <c r="G41" s="36"/>
      <c r="H41" s="61"/>
      <c r="I41" s="61"/>
      <c r="J41" s="29"/>
      <c r="K41" s="29"/>
      <c r="L41" s="62"/>
      <c r="M41" s="61"/>
      <c r="N41" s="61"/>
    </row>
    <row r="42" spans="1:15" ht="23.4" thickBot="1" x14ac:dyDescent="0.35">
      <c r="A42" s="64" t="s">
        <v>48</v>
      </c>
      <c r="B42" s="5"/>
      <c r="C42" s="25">
        <v>-18189</v>
      </c>
      <c r="D42" s="25">
        <v>-29236</v>
      </c>
      <c r="E42" s="29"/>
      <c r="F42" s="81"/>
      <c r="G42" s="36"/>
      <c r="H42" s="61"/>
      <c r="I42" s="61"/>
      <c r="J42" s="29"/>
      <c r="K42" s="29"/>
      <c r="L42" s="62"/>
      <c r="M42" s="61"/>
      <c r="N42" s="61"/>
    </row>
    <row r="43" spans="1:15" ht="24.6" thickBot="1" x14ac:dyDescent="0.35">
      <c r="A43" s="91" t="s">
        <v>106</v>
      </c>
      <c r="B43" s="131"/>
      <c r="C43" s="133">
        <f>SUM(C37:C42)</f>
        <v>-2838431</v>
      </c>
      <c r="D43" s="133">
        <f>SUM(D37:D42)</f>
        <v>-3489121</v>
      </c>
      <c r="E43" s="29"/>
      <c r="F43" s="51"/>
      <c r="G43" s="151"/>
      <c r="H43" s="62"/>
      <c r="I43" s="62"/>
      <c r="J43" s="29"/>
      <c r="K43" s="29"/>
      <c r="L43" s="62"/>
      <c r="M43" s="61"/>
      <c r="N43" s="61"/>
    </row>
    <row r="44" spans="1:15" x14ac:dyDescent="0.3">
      <c r="A44" s="132"/>
      <c r="B44"/>
      <c r="C44" s="121"/>
      <c r="D44" s="121"/>
      <c r="E44" s="29"/>
      <c r="F44" s="169"/>
      <c r="G44" s="14"/>
      <c r="H44" s="170"/>
      <c r="I44" s="170"/>
      <c r="J44" s="29"/>
      <c r="K44" s="29"/>
      <c r="L44" s="62"/>
      <c r="M44" s="61"/>
      <c r="N44" s="61"/>
    </row>
    <row r="45" spans="1:15" ht="24" x14ac:dyDescent="0.3">
      <c r="A45" s="90" t="s">
        <v>107</v>
      </c>
      <c r="B45" s="5"/>
      <c r="C45" s="34"/>
      <c r="D45" s="34"/>
      <c r="E45" s="29"/>
      <c r="F45" s="51"/>
      <c r="G45" s="36"/>
      <c r="H45" s="62"/>
      <c r="I45" s="62"/>
      <c r="J45" s="29"/>
      <c r="K45" s="29"/>
      <c r="L45" s="62"/>
      <c r="M45" s="62"/>
      <c r="N45" s="62"/>
    </row>
    <row r="46" spans="1:15" x14ac:dyDescent="0.3">
      <c r="A46" s="64" t="s">
        <v>49</v>
      </c>
      <c r="B46" s="5">
        <v>16</v>
      </c>
      <c r="C46" s="25">
        <v>-3456267</v>
      </c>
      <c r="D46" s="25">
        <v>-3394657</v>
      </c>
      <c r="E46" s="29"/>
      <c r="F46" s="81"/>
      <c r="G46" s="36"/>
      <c r="H46" s="61"/>
      <c r="I46" s="61"/>
      <c r="J46" s="29"/>
      <c r="K46" s="29"/>
      <c r="L46" s="62"/>
      <c r="M46" s="75"/>
      <c r="N46" s="75"/>
    </row>
    <row r="47" spans="1:15" ht="15" thickBot="1" x14ac:dyDescent="0.35">
      <c r="A47" s="65" t="s">
        <v>108</v>
      </c>
      <c r="B47" s="8">
        <v>16</v>
      </c>
      <c r="C47" s="27">
        <v>-12375974</v>
      </c>
      <c r="D47" s="27">
        <v>-11260939</v>
      </c>
      <c r="E47" s="29"/>
      <c r="F47" s="81"/>
      <c r="G47" s="36"/>
      <c r="H47" s="61"/>
      <c r="I47" s="61"/>
      <c r="J47" s="29"/>
      <c r="K47" s="29"/>
      <c r="L47" s="62"/>
      <c r="M47" s="63"/>
      <c r="N47" s="63"/>
    </row>
    <row r="48" spans="1:15" ht="24.6" thickBot="1" x14ac:dyDescent="0.35">
      <c r="A48" s="11" t="s">
        <v>109</v>
      </c>
      <c r="B48" s="84"/>
      <c r="C48" s="32">
        <f>SUM(C46:C47)</f>
        <v>-15832241</v>
      </c>
      <c r="D48" s="32">
        <f>SUM(D46:D47)</f>
        <v>-14655596</v>
      </c>
      <c r="E48" s="29"/>
      <c r="F48" s="51"/>
      <c r="G48" s="151"/>
      <c r="H48" s="62"/>
      <c r="I48" s="62"/>
      <c r="J48" s="29"/>
      <c r="K48" s="29"/>
      <c r="L48" s="62"/>
      <c r="M48" s="63"/>
      <c r="N48" s="63"/>
    </row>
    <row r="49" spans="1:14" x14ac:dyDescent="0.3">
      <c r="A49" s="64" t="s">
        <v>57</v>
      </c>
      <c r="B49" s="5"/>
      <c r="C49" s="30"/>
      <c r="D49" s="30"/>
      <c r="E49" s="29"/>
      <c r="F49" s="81"/>
      <c r="G49" s="36"/>
      <c r="H49" s="61"/>
      <c r="I49" s="61"/>
      <c r="J49" s="29"/>
      <c r="K49" s="29"/>
      <c r="L49" s="62"/>
      <c r="M49" s="62"/>
      <c r="N49" s="61"/>
    </row>
    <row r="50" spans="1:14" ht="23.4" thickBot="1" x14ac:dyDescent="0.35">
      <c r="A50" s="65" t="s">
        <v>110</v>
      </c>
      <c r="B50" s="8"/>
      <c r="C50" s="27">
        <v>22400</v>
      </c>
      <c r="D50" s="27">
        <v>-60905</v>
      </c>
      <c r="F50" s="81"/>
      <c r="G50" s="36"/>
      <c r="H50" s="61"/>
      <c r="I50" s="61"/>
      <c r="K50" s="29"/>
      <c r="L50" s="62"/>
      <c r="M50" s="61"/>
      <c r="N50" s="61"/>
    </row>
    <row r="51" spans="1:14" ht="24" x14ac:dyDescent="0.3">
      <c r="A51" s="90" t="s">
        <v>111</v>
      </c>
      <c r="B51" s="83"/>
      <c r="C51" s="34">
        <f>C50+C48+C43+C34</f>
        <v>648633</v>
      </c>
      <c r="D51" s="34">
        <f>D50+D48+D43+D34</f>
        <v>-2546603</v>
      </c>
      <c r="F51" s="51"/>
      <c r="G51" s="151"/>
      <c r="H51" s="62"/>
      <c r="I51" s="62"/>
      <c r="K51" s="29"/>
      <c r="L51" s="62"/>
      <c r="M51" s="61"/>
      <c r="N51" s="61"/>
    </row>
    <row r="52" spans="1:14" x14ac:dyDescent="0.3">
      <c r="A52" s="90" t="s">
        <v>57</v>
      </c>
      <c r="B52" s="5"/>
      <c r="C52" s="30"/>
      <c r="D52" s="30"/>
      <c r="F52" s="51"/>
      <c r="G52" s="36"/>
      <c r="H52" s="61"/>
      <c r="I52" s="61"/>
      <c r="K52" s="29"/>
      <c r="L52" s="62"/>
      <c r="M52" s="61"/>
      <c r="N52" s="61"/>
    </row>
    <row r="53" spans="1:14" ht="23.4" thickBot="1" x14ac:dyDescent="0.35">
      <c r="A53" s="65" t="s">
        <v>112</v>
      </c>
      <c r="B53" s="8">
        <v>14</v>
      </c>
      <c r="C53" s="55">
        <v>1885287</v>
      </c>
      <c r="D53" s="55">
        <v>2646416</v>
      </c>
      <c r="E53" s="187">
        <f>C53-'1'!D30</f>
        <v>0</v>
      </c>
      <c r="F53" s="81"/>
      <c r="G53" s="36"/>
      <c r="H53" s="61"/>
      <c r="I53" s="61"/>
      <c r="K53" s="62"/>
      <c r="L53" s="62"/>
      <c r="M53" s="61"/>
      <c r="N53" s="61"/>
    </row>
    <row r="54" spans="1:14" ht="24.6" thickBot="1" x14ac:dyDescent="0.35">
      <c r="A54" s="92" t="s">
        <v>113</v>
      </c>
      <c r="B54" s="110">
        <v>14</v>
      </c>
      <c r="C54" s="134">
        <f>SUM(C51:C53)</f>
        <v>2533920</v>
      </c>
      <c r="D54" s="134">
        <f>SUM(D51:D53)</f>
        <v>99813</v>
      </c>
      <c r="E54" s="187">
        <f>C54-'1'!C30</f>
        <v>0</v>
      </c>
      <c r="F54" s="51"/>
      <c r="G54" s="151"/>
      <c r="H54" s="62"/>
      <c r="I54" s="62"/>
      <c r="K54" s="73"/>
      <c r="L54" s="73"/>
      <c r="M54" s="62"/>
      <c r="N54" s="62"/>
    </row>
    <row r="55" spans="1:14" ht="15" thickTop="1" x14ac:dyDescent="0.3">
      <c r="D55" s="66"/>
      <c r="E55" s="19"/>
      <c r="K55" s="61"/>
      <c r="L55" s="59"/>
      <c r="M55" s="61"/>
      <c r="N55" s="61"/>
    </row>
    <row r="56" spans="1:14" x14ac:dyDescent="0.3">
      <c r="D56" s="66"/>
      <c r="E56" s="19"/>
      <c r="K56" s="61"/>
      <c r="L56" s="59"/>
      <c r="M56" s="61"/>
      <c r="N56" s="61"/>
    </row>
    <row r="57" spans="1:14" x14ac:dyDescent="0.3">
      <c r="A57" s="28" t="s">
        <v>56</v>
      </c>
      <c r="B57" s="28" t="s">
        <v>61</v>
      </c>
      <c r="C57" s="67"/>
      <c r="D57" s="67" t="s">
        <v>61</v>
      </c>
      <c r="E57" s="19"/>
      <c r="K57" s="61"/>
      <c r="L57" s="59"/>
      <c r="M57" s="61"/>
      <c r="N57" s="61"/>
    </row>
    <row r="58" spans="1:14" x14ac:dyDescent="0.3">
      <c r="A58" s="47" t="s">
        <v>62</v>
      </c>
      <c r="B58" s="185" t="s">
        <v>52</v>
      </c>
      <c r="C58" s="185"/>
      <c r="D58" s="77" t="s">
        <v>53</v>
      </c>
      <c r="E58" s="19"/>
      <c r="H58" s="171"/>
      <c r="I58" s="171"/>
      <c r="K58" s="62"/>
      <c r="L58" s="70"/>
      <c r="M58" s="62"/>
      <c r="N58" s="62"/>
    </row>
    <row r="59" spans="1:14" x14ac:dyDescent="0.3">
      <c r="A59" s="47" t="s">
        <v>55</v>
      </c>
      <c r="B59" s="185" t="s">
        <v>24</v>
      </c>
      <c r="C59" s="185"/>
      <c r="D59" s="77" t="s">
        <v>63</v>
      </c>
      <c r="E59" s="19"/>
      <c r="K59" s="62"/>
      <c r="L59" s="59"/>
      <c r="M59" s="61"/>
      <c r="N59" s="61"/>
    </row>
    <row r="60" spans="1:14" x14ac:dyDescent="0.3">
      <c r="B60" s="48" t="s">
        <v>64</v>
      </c>
      <c r="D60" s="77" t="s">
        <v>65</v>
      </c>
      <c r="E60" s="19"/>
      <c r="H60" s="171"/>
      <c r="I60" s="171"/>
      <c r="J60" s="19"/>
      <c r="K60" s="61"/>
      <c r="L60" s="59"/>
      <c r="M60" s="61"/>
      <c r="N60" s="61"/>
    </row>
    <row r="61" spans="1:14" x14ac:dyDescent="0.3">
      <c r="B61" s="48" t="s">
        <v>25</v>
      </c>
      <c r="D61" s="66"/>
      <c r="E61" s="19"/>
      <c r="H61" s="171"/>
      <c r="I61" s="171"/>
      <c r="J61" s="19"/>
      <c r="K61" s="62"/>
      <c r="L61" s="70"/>
      <c r="M61" s="62"/>
      <c r="N61" s="62"/>
    </row>
    <row r="62" spans="1:14" x14ac:dyDescent="0.3">
      <c r="A62" s="22"/>
      <c r="H62" s="171"/>
      <c r="I62" s="171"/>
      <c r="J62" s="19"/>
    </row>
  </sheetData>
  <mergeCells count="4">
    <mergeCell ref="B59:C59"/>
    <mergeCell ref="B58:C58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</vt:lpstr>
      <vt:lpstr>2</vt:lpstr>
      <vt:lpstr>3</vt:lpstr>
      <vt:lpstr>4</vt:lpstr>
      <vt:lpstr>'1'!OLE_LINK1</vt:lpstr>
      <vt:lpstr>'4'!OLE_LINK6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Admin</cp:lastModifiedBy>
  <cp:lastPrinted>2021-05-10T08:26:25Z</cp:lastPrinted>
  <dcterms:created xsi:type="dcterms:W3CDTF">2016-11-14T09:11:53Z</dcterms:created>
  <dcterms:modified xsi:type="dcterms:W3CDTF">2021-08-08T07:31:33Z</dcterms:modified>
</cp:coreProperties>
</file>