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.zhumakhanova\Documents\ФО полугодие 2017 4 формы и пояснительная записка\"/>
    </mc:Choice>
  </mc:AlternateContent>
  <bookViews>
    <workbookView xWindow="0" yWindow="0" windowWidth="28800" windowHeight="12045"/>
  </bookViews>
  <sheets>
    <sheet name="1" sheetId="1" r:id="rId1"/>
    <sheet name="2" sheetId="2" r:id="rId2"/>
    <sheet name="3" sheetId="3" r:id="rId3"/>
    <sheet name="4" sheetId="4" r:id="rId4"/>
  </sheets>
  <definedNames>
    <definedName name="OLE_LINK1" localSheetId="0">'1'!$A$15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D56" i="4" l="1"/>
  <c r="C56" i="4"/>
  <c r="D16" i="3" l="1"/>
  <c r="D49" i="4" l="1"/>
  <c r="C49" i="4"/>
  <c r="E16" i="3"/>
  <c r="E18" i="3"/>
  <c r="D18" i="3"/>
  <c r="C51" i="1" l="1"/>
  <c r="C42" i="1"/>
  <c r="D35" i="1"/>
  <c r="C35" i="1"/>
  <c r="C28" i="1"/>
  <c r="C17" i="1"/>
  <c r="C52" i="1" l="1"/>
  <c r="C29" i="1"/>
  <c r="C18" i="3"/>
  <c r="E11" i="3"/>
  <c r="D11" i="3"/>
  <c r="D21" i="4"/>
  <c r="C21" i="4"/>
  <c r="D9" i="2"/>
  <c r="C9" i="2"/>
  <c r="D51" i="1"/>
  <c r="D42" i="1"/>
  <c r="D28" i="1"/>
  <c r="D17" i="1"/>
  <c r="C31" i="4" l="1"/>
  <c r="D17" i="2"/>
  <c r="C17" i="2"/>
  <c r="D52" i="1"/>
  <c r="D31" i="4"/>
  <c r="C55" i="1"/>
  <c r="D29" i="1"/>
  <c r="D35" i="4" l="1"/>
  <c r="C35" i="4"/>
  <c r="D20" i="2"/>
  <c r="C59" i="4" l="1"/>
  <c r="D59" i="4"/>
  <c r="D21" i="2"/>
  <c r="C21" i="2"/>
  <c r="C61" i="4" l="1"/>
  <c r="D61" i="4"/>
</calcChain>
</file>

<file path=xl/sharedStrings.xml><?xml version="1.0" encoding="utf-8"?>
<sst xmlns="http://schemas.openxmlformats.org/spreadsheetml/2006/main" count="186" uniqueCount="138">
  <si>
    <t xml:space="preserve">КОНСОЛИДИРОВАННЫЙ ОТЧЕТ О ФИНАНСОВОМ ПОЛОЖЕНИИ </t>
  </si>
  <si>
    <t>в тысячах тенге</t>
  </si>
  <si>
    <t>АКТИВЫ</t>
  </si>
  <si>
    <t>Долгосрочные активы</t>
  </si>
  <si>
    <t>Нефтегазовые активы и права на недропользование</t>
  </si>
  <si>
    <t>Основные средства</t>
  </si>
  <si>
    <t>Незавершённое строительство</t>
  </si>
  <si>
    <t>Нематериальные активы</t>
  </si>
  <si>
    <t>Разведочные и оценочные активы</t>
  </si>
  <si>
    <t>Прочие долгосрочные активы</t>
  </si>
  <si>
    <t xml:space="preserve">Денежные средства, ограниченные в использовании </t>
  </si>
  <si>
    <t>Займ предоставленный</t>
  </si>
  <si>
    <t>Текущие активы</t>
  </si>
  <si>
    <t>Товарно-материальные запасы</t>
  </si>
  <si>
    <t>Торговая дебиторская задолженность</t>
  </si>
  <si>
    <t xml:space="preserve">Займ предоставленный </t>
  </si>
  <si>
    <t>Налоги к возмещению</t>
  </si>
  <si>
    <t>Авансы выданные</t>
  </si>
  <si>
    <t>Прочие краткосрочные активы</t>
  </si>
  <si>
    <t>Денежные средства и их эквиваленты</t>
  </si>
  <si>
    <t>Предоплата по подоходному налогу</t>
  </si>
  <si>
    <t>ИТОГО АКТИВЫ</t>
  </si>
  <si>
    <t xml:space="preserve">КАПИТАЛ И ОБЯЗАТЕЛЬСТВА </t>
  </si>
  <si>
    <t>Капитал</t>
  </si>
  <si>
    <t>Акционерный капитал</t>
  </si>
  <si>
    <t>(Непокрытый убыток) / нераспределённая прибыль</t>
  </si>
  <si>
    <t>Долгосрочные обязательства</t>
  </si>
  <si>
    <t>Обязательство по отсроченному налогу</t>
  </si>
  <si>
    <t xml:space="preserve">Займы </t>
  </si>
  <si>
    <t>Резерв по ликвидации и восстановлению месторождений</t>
  </si>
  <si>
    <t>Прочие долгосрочные обязательства</t>
  </si>
  <si>
    <t>Текущие обязательства</t>
  </si>
  <si>
    <t>Торговая кредиторская задолженность</t>
  </si>
  <si>
    <t>Подоходные налоги к уплате</t>
  </si>
  <si>
    <t>Авансы полученные</t>
  </si>
  <si>
    <t>Прочие налоги к уплате</t>
  </si>
  <si>
    <t>Прочая кредиторская задолженность и начисленные обязательства</t>
  </si>
  <si>
    <t>ИТОГО КАПИТАЛ И ОБЯЗАТЕЛЬСТВА</t>
  </si>
  <si>
    <t>Балансовая стоимость одной простой акции (в тенге)</t>
  </si>
  <si>
    <t>Заместитель</t>
  </si>
  <si>
    <t xml:space="preserve">Главный бухгалтер </t>
  </si>
  <si>
    <t xml:space="preserve">генерального директора </t>
  </si>
  <si>
    <t>по экономике и финансам</t>
  </si>
  <si>
    <t>Прим</t>
  </si>
  <si>
    <r>
      <t>КОНСОЛИДИРОВАННЫЙ</t>
    </r>
    <r>
      <rPr>
        <b/>
        <sz val="12"/>
        <color theme="1"/>
        <rFont val="Times New Roman"/>
        <family val="1"/>
        <charset val="204"/>
      </rPr>
      <t xml:space="preserve"> ОТЧЕТ О СОВОКУПНОМ ДОХОДЕ</t>
    </r>
  </si>
  <si>
    <t>Доход от реализации продукции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</si>
  <si>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</si>
  <si>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</si>
  <si>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</si>
  <si>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</si>
  <si>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</si>
  <si>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</si>
  <si>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Отрицательная курсовая разница, нетто</t>
  </si>
  <si>
    <t>Прочие расходы</t>
  </si>
  <si>
    <t>(Убыток) / прибыль до налогообложения</t>
  </si>
  <si>
    <t>Расходы по подоходному налогу</t>
  </si>
  <si>
    <t>Чистый (убыток) / прибыль за год</t>
  </si>
  <si>
    <t>Итого совокупный (убыток) / доход за год</t>
  </si>
  <si>
    <t>Прибыль на акцию</t>
  </si>
  <si>
    <t xml:space="preserve">Базовый (убыток) / прибыль на акцию </t>
  </si>
  <si>
    <t xml:space="preserve">Акционерный </t>
  </si>
  <si>
    <t>капитал</t>
  </si>
  <si>
    <t>Нераспре-делённая</t>
  </si>
  <si>
    <t>прибыль</t>
  </si>
  <si>
    <t>Итого собственный капитал</t>
  </si>
  <si>
    <t>Чистая прибыль за год</t>
  </si>
  <si>
    <t>Итого совокупный доход за год</t>
  </si>
  <si>
    <t xml:space="preserve">На 1 января 2016 года </t>
  </si>
  <si>
    <t>Чистый убыток за год</t>
  </si>
  <si>
    <t>Итого совокупный убыток за год</t>
  </si>
  <si>
    <t>Денежные потоки от операционной деятельности</t>
  </si>
  <si>
    <t>Корректировки на:</t>
  </si>
  <si>
    <t>Износ, истощение и амортизация</t>
  </si>
  <si>
    <t>25, 26, 27,31</t>
  </si>
  <si>
    <t>Убыток от выбытия основных средств, нефтегазовых активов и списания непродуктивных скважин</t>
  </si>
  <si>
    <t>Списание ТМЗ до справедливой стоимости</t>
  </si>
  <si>
    <t>Убыток от изменения в оценке обязательств по ликвидации и восстановлению месторождений</t>
  </si>
  <si>
    <t>Расходы по обесценению активов</t>
  </si>
  <si>
    <t>Резерв на обесценение торговой дебиторской задолженности, авансов выданных</t>
  </si>
  <si>
    <t>Операционная прибыль до изменений в оборотном капитале</t>
  </si>
  <si>
    <t>Изменения в оборотном капитале</t>
  </si>
  <si>
    <t>Изменения в торговой дебиторской задолженности, авансах выданных  и прочих краткосрочных активах</t>
  </si>
  <si>
    <t>Изменения в налогах к возмещению</t>
  </si>
  <si>
    <t>Изменения в товарно-материальных запасах</t>
  </si>
  <si>
    <t>Изменения в прочих долгосрочных активах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</si>
  <si>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</si>
  <si>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</si>
  <si>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</si>
  <si>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</si>
  <si>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</si>
  <si>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Налог на сверхприбыль уплаченный</t>
  </si>
  <si>
    <t>Чистые денежные средства, полученные от операционной деятельности</t>
  </si>
  <si>
    <t>Денежные потоки по инвестиционной деятельности</t>
  </si>
  <si>
    <t>Займы работникам, за минусом погашений</t>
  </si>
  <si>
    <t>Приобретение нефтегазовых активов</t>
  </si>
  <si>
    <t>Приобретение основных средств</t>
  </si>
  <si>
    <t>Затраты на незавершённое строительство</t>
  </si>
  <si>
    <t>Приобретение нематериальных активов</t>
  </si>
  <si>
    <t>Приобретение разведочных и оценочных активов</t>
  </si>
  <si>
    <t>Поступления от выбытия основных средств и нефтегазовых  активов</t>
  </si>
  <si>
    <t>Предоставление займов</t>
  </si>
  <si>
    <t>Возврат от предоставленного займа</t>
  </si>
  <si>
    <t>Погашение займов выданных</t>
  </si>
  <si>
    <t>Депозит на ликвидацию и восстановление месторождений</t>
  </si>
  <si>
    <t>Чистые денежные средства, использованные в инвестиционной деятельности</t>
  </si>
  <si>
    <t>Денежные потоки от финансовой деятельности</t>
  </si>
  <si>
    <t>Поступления от банковского займа</t>
  </si>
  <si>
    <t>Выплата вознаграждений</t>
  </si>
  <si>
    <t>Погашение банковского займа</t>
  </si>
  <si>
    <t>Чистые денежные средства, полученные от / (использованные) в финансовой деятельности</t>
  </si>
  <si>
    <t>Влияние изменения курса иностранной валюты на денежные средства и их эквиваленты</t>
  </si>
  <si>
    <t>Чистое увеличение / (уменьшение)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</si>
  <si>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</si>
  <si>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</si>
  <si>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31 декабря</t>
  </si>
  <si>
    <t xml:space="preserve">КОНСОЛИДИРОВАННЫЙ ОТЧЕТ ОБ ИЗМЕНЕНИЯХ В КАПИТАЛЕ </t>
  </si>
  <si>
    <t>КОНСОЛИДИРОВАННЫЙ ОТЧЕТ О ДВИЖЕНИИ ДЕНЕЖНЫХ СРЕДСТВ</t>
  </si>
  <si>
    <t>Мусин Р.А.</t>
  </si>
  <si>
    <t>Кусниденова Э.С.</t>
  </si>
  <si>
    <t>-</t>
  </si>
  <si>
    <t>30 июня</t>
  </si>
  <si>
    <r>
      <t xml:space="preserve">На 30 июня 2016 </t>
    </r>
    <r>
      <rPr>
        <b/>
        <sz val="10"/>
        <color theme="1"/>
        <rFont val="Times New Roman"/>
        <family val="1"/>
        <charset val="204"/>
      </rPr>
      <t>года</t>
    </r>
  </si>
  <si>
    <t>Генеральный директор</t>
  </si>
  <si>
    <r>
      <t xml:space="preserve">За 1 полугодие, закончившихся 30 июня 2017 </t>
    </r>
    <r>
      <rPr>
        <b/>
        <sz val="10"/>
        <color theme="1"/>
        <rFont val="Times New Roman"/>
        <family val="1"/>
        <charset val="204"/>
      </rPr>
      <t>года</t>
    </r>
  </si>
  <si>
    <t>За 1 полугодие, закончившихся</t>
  </si>
  <si>
    <t>30 июня 2017</t>
  </si>
  <si>
    <t>30 июня 2016</t>
  </si>
  <si>
    <t xml:space="preserve">На 30 июня 2016 года </t>
  </si>
  <si>
    <t xml:space="preserve">На 1 января 2017 года </t>
  </si>
  <si>
    <t>На 30 июня 2017 года</t>
  </si>
  <si>
    <t>За 1 полугодие, закончившееся</t>
  </si>
  <si>
    <t>30 июня 2017 года</t>
  </si>
  <si>
    <t>30 июня 2016 года</t>
  </si>
  <si>
    <t>________________</t>
  </si>
  <si>
    <t>__________________</t>
  </si>
  <si>
    <t xml:space="preserve">Сяо Хуаньцинь               </t>
  </si>
  <si>
    <t>_______________________</t>
  </si>
  <si>
    <t>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</si>
</sst>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9"/>
      <color theme="1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9" fillId="0" borderId="0" xfId="1" applyNumberFormat="1" applyFont="1" applyAlignment="1">
      <alignment vertical="center" wrapText="1"/>
    </xf>
    <xf numFmtId="165" fontId="10" fillId="0" borderId="0" xfId="1" applyNumberFormat="1" applyFont="1" applyAlignment="1">
      <alignment vertical="center" wrapText="1"/>
    </xf>
    <xf numFmtId="165" fontId="9" fillId="0" borderId="2" xfId="1" applyNumberFormat="1" applyFont="1" applyBorder="1" applyAlignment="1">
      <alignment vertical="center" wrapText="1"/>
    </xf>
    <xf numFmtId="165" fontId="10" fillId="0" borderId="2" xfId="1" applyNumberFormat="1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165" fontId="9" fillId="0" borderId="1" xfId="1" applyNumberFormat="1" applyFont="1" applyBorder="1" applyAlignment="1">
      <alignment vertical="center" wrapText="1"/>
    </xf>
    <xf numFmtId="165" fontId="10" fillId="0" borderId="1" xfId="1" applyNumberFormat="1" applyFont="1" applyBorder="1" applyAlignment="1">
      <alignment vertical="center" wrapText="1"/>
    </xf>
    <xf numFmtId="165" fontId="9" fillId="0" borderId="0" xfId="1" applyNumberFormat="1" applyFont="1" applyAlignment="1">
      <alignment horizontal="right" vertical="center" wrapText="1"/>
    </xf>
    <xf numFmtId="165" fontId="10" fillId="0" borderId="0" xfId="1" applyNumberFormat="1" applyFont="1" applyAlignment="1">
      <alignment horizontal="right" vertical="center" wrapText="1"/>
    </xf>
    <xf numFmtId="165" fontId="11" fillId="0" borderId="1" xfId="1" applyNumberFormat="1" applyFont="1" applyBorder="1" applyAlignment="1">
      <alignment vertical="center" wrapText="1"/>
    </xf>
    <xf numFmtId="165" fontId="11" fillId="0" borderId="0" xfId="1" applyNumberFormat="1" applyFont="1" applyAlignment="1">
      <alignment vertical="center" wrapText="1"/>
    </xf>
    <xf numFmtId="165" fontId="14" fillId="0" borderId="1" xfId="1" applyNumberFormat="1" applyFont="1" applyBorder="1" applyAlignment="1">
      <alignment vertical="center" wrapText="1"/>
    </xf>
    <xf numFmtId="165" fontId="14" fillId="0" borderId="0" xfId="1" applyNumberFormat="1" applyFont="1" applyAlignment="1">
      <alignment vertical="center" wrapText="1"/>
    </xf>
    <xf numFmtId="165" fontId="14" fillId="0" borderId="2" xfId="1" applyNumberFormat="1" applyFont="1" applyBorder="1" applyAlignment="1">
      <alignment vertical="center" wrapText="1"/>
    </xf>
    <xf numFmtId="0" fontId="0" fillId="0" borderId="0" xfId="0" applyBorder="1"/>
    <xf numFmtId="165" fontId="9" fillId="0" borderId="1" xfId="1" applyNumberFormat="1" applyFont="1" applyFill="1" applyBorder="1" applyAlignment="1">
      <alignment vertical="center" wrapText="1"/>
    </xf>
    <xf numFmtId="165" fontId="10" fillId="0" borderId="1" xfId="1" applyNumberFormat="1" applyFont="1" applyFill="1" applyBorder="1" applyAlignment="1">
      <alignment vertical="center" wrapText="1"/>
    </xf>
    <xf numFmtId="165" fontId="0" fillId="0" borderId="0" xfId="1" applyNumberFormat="1" applyFont="1"/>
    <xf numFmtId="165" fontId="9" fillId="0" borderId="2" xfId="1" applyNumberFormat="1" applyFont="1" applyFill="1" applyBorder="1" applyAlignment="1">
      <alignment vertical="center" wrapText="1"/>
    </xf>
    <xf numFmtId="165" fontId="9" fillId="0" borderId="1" xfId="1" applyNumberFormat="1" applyFont="1" applyBorder="1" applyAlignment="1">
      <alignment horizontal="right" vertical="center" wrapText="1"/>
    </xf>
    <xf numFmtId="165" fontId="14" fillId="0" borderId="0" xfId="1" applyNumberFormat="1" applyFont="1" applyAlignment="1">
      <alignment horizontal="right" vertical="center" wrapText="1"/>
    </xf>
    <xf numFmtId="165" fontId="14" fillId="0" borderId="1" xfId="1" applyNumberFormat="1" applyFont="1" applyBorder="1" applyAlignment="1">
      <alignment horizontal="right" vertical="center" wrapText="1"/>
    </xf>
    <xf numFmtId="165" fontId="11" fillId="0" borderId="4" xfId="1" applyNumberFormat="1" applyFont="1" applyBorder="1" applyAlignment="1">
      <alignment vertical="center" wrapText="1"/>
    </xf>
    <xf numFmtId="164" fontId="0" fillId="0" borderId="0" xfId="1" applyFont="1"/>
    <xf numFmtId="165" fontId="0" fillId="0" borderId="0" xfId="0" applyNumberFormat="1" applyBorder="1"/>
    <xf numFmtId="165" fontId="10" fillId="0" borderId="0" xfId="1" applyNumberFormat="1" applyFont="1" applyBorder="1" applyAlignment="1">
      <alignment horizontal="right" vertical="center" wrapText="1"/>
    </xf>
    <xf numFmtId="165" fontId="0" fillId="0" borderId="0" xfId="1" applyNumberFormat="1" applyFont="1" applyAlignment="1">
      <alignment horizontal="right"/>
    </xf>
    <xf numFmtId="165" fontId="9" fillId="0" borderId="2" xfId="1" applyNumberFormat="1" applyFont="1" applyBorder="1" applyAlignment="1">
      <alignment horizontal="right" vertical="center" wrapText="1"/>
    </xf>
    <xf numFmtId="165" fontId="10" fillId="0" borderId="1" xfId="1" applyNumberFormat="1" applyFont="1" applyBorder="1" applyAlignment="1">
      <alignment horizontal="right" vertical="center" wrapText="1"/>
    </xf>
    <xf numFmtId="165" fontId="9" fillId="0" borderId="1" xfId="1" applyNumberFormat="1" applyFont="1" applyFill="1" applyBorder="1" applyAlignment="1">
      <alignment horizontal="right" vertical="center" wrapText="1"/>
    </xf>
    <xf numFmtId="165" fontId="9" fillId="0" borderId="2" xfId="1" applyNumberFormat="1" applyFont="1" applyFill="1" applyBorder="1" applyAlignment="1">
      <alignment horizontal="right" vertical="center" wrapText="1"/>
    </xf>
    <xf numFmtId="165" fontId="10" fillId="0" borderId="2" xfId="1" applyNumberFormat="1" applyFont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0" fillId="0" borderId="0" xfId="0" applyFill="1"/>
    <xf numFmtId="165" fontId="0" fillId="0" borderId="0" xfId="1" applyNumberFormat="1" applyFont="1" applyFill="1" applyAlignment="1"/>
    <xf numFmtId="165" fontId="0" fillId="0" borderId="0" xfId="1" applyNumberFormat="1" applyFont="1" applyFill="1"/>
    <xf numFmtId="0" fontId="2" fillId="0" borderId="0" xfId="0" applyFont="1" applyFill="1" applyAlignment="1">
      <alignment vertical="center"/>
    </xf>
    <xf numFmtId="165" fontId="9" fillId="0" borderId="0" xfId="1" applyNumberFormat="1" applyFont="1" applyFill="1" applyAlignment="1">
      <alignment horizontal="right" vertical="center" wrapText="1"/>
    </xf>
    <xf numFmtId="0" fontId="9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165" fontId="9" fillId="0" borderId="0" xfId="1" applyNumberFormat="1" applyFont="1" applyFill="1" applyAlignment="1">
      <alignment vertical="center" wrapText="1"/>
    </xf>
    <xf numFmtId="165" fontId="9" fillId="0" borderId="3" xfId="1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165" fontId="10" fillId="0" borderId="0" xfId="1" applyNumberFormat="1" applyFont="1" applyFill="1" applyAlignment="1">
      <alignment vertical="center" wrapText="1"/>
    </xf>
    <xf numFmtId="165" fontId="9" fillId="0" borderId="0" xfId="1" applyNumberFormat="1" applyFont="1" applyFill="1" applyBorder="1" applyAlignment="1">
      <alignment vertical="center" wrapText="1"/>
    </xf>
    <xf numFmtId="165" fontId="10" fillId="0" borderId="0" xfId="1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165" fontId="9" fillId="0" borderId="4" xfId="1" applyNumberFormat="1" applyFont="1" applyFill="1" applyBorder="1" applyAlignment="1">
      <alignment vertical="center" wrapText="1"/>
    </xf>
    <xf numFmtId="165" fontId="10" fillId="0" borderId="4" xfId="1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165" fontId="7" fillId="0" borderId="0" xfId="1" applyNumberFormat="1" applyFont="1" applyFill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5" fontId="14" fillId="0" borderId="0" xfId="1" applyNumberFormat="1" applyFont="1" applyAlignment="1">
      <alignment horizontal="right" vertical="center" wrapText="1"/>
    </xf>
    <xf numFmtId="165" fontId="14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tabSelected="1" topLeftCell="A25" workbookViewId="0">
      <selection activeCell="A52" sqref="A52"/>
    </sheetView>
  </sheetViews>
  <sheetFormatPr defaultRowHeight="15" x14ac:dyDescent="0.25"/>
  <cols>
    <col min="1" max="1" width="51.7109375" customWidth="1"/>
    <col min="3" max="3" width="16.28515625" style="56" customWidth="1"/>
    <col min="4" max="4" width="20" style="56" customWidth="1"/>
  </cols>
  <sheetData>
    <row r="1" spans="1:4" ht="15.75" x14ac:dyDescent="0.25">
      <c r="A1" s="1" t="s">
        <v>0</v>
      </c>
    </row>
    <row r="2" spans="1:4" x14ac:dyDescent="0.25">
      <c r="A2" s="2" t="s">
        <v>121</v>
      </c>
    </row>
    <row r="4" spans="1:4" x14ac:dyDescent="0.25">
      <c r="A4" s="98" t="s">
        <v>1</v>
      </c>
      <c r="B4" s="100" t="s">
        <v>43</v>
      </c>
      <c r="C4" s="37" t="s">
        <v>120</v>
      </c>
      <c r="D4" s="37" t="s">
        <v>114</v>
      </c>
    </row>
    <row r="5" spans="1:4" ht="15.75" thickBot="1" x14ac:dyDescent="0.3">
      <c r="A5" s="99"/>
      <c r="B5" s="101"/>
      <c r="C5" s="49">
        <v>2017</v>
      </c>
      <c r="D5" s="49">
        <v>2016</v>
      </c>
    </row>
    <row r="6" spans="1:4" x14ac:dyDescent="0.25">
      <c r="A6" s="4"/>
      <c r="B6" s="3"/>
      <c r="C6" s="37"/>
      <c r="D6" s="37"/>
    </row>
    <row r="7" spans="1:4" x14ac:dyDescent="0.25">
      <c r="A7" s="4" t="s">
        <v>2</v>
      </c>
      <c r="B7" s="5"/>
      <c r="C7" s="37"/>
      <c r="D7" s="37"/>
    </row>
    <row r="8" spans="1:4" x14ac:dyDescent="0.25">
      <c r="A8" s="4" t="s">
        <v>3</v>
      </c>
      <c r="B8" s="5"/>
      <c r="C8" s="37"/>
      <c r="D8" s="37"/>
    </row>
    <row r="9" spans="1:4" x14ac:dyDescent="0.25">
      <c r="A9" s="6" t="s">
        <v>4</v>
      </c>
      <c r="B9" s="5">
        <v>4</v>
      </c>
      <c r="C9" s="37">
        <v>124022992</v>
      </c>
      <c r="D9" s="38">
        <v>122438506</v>
      </c>
    </row>
    <row r="10" spans="1:4" x14ac:dyDescent="0.25">
      <c r="A10" s="6" t="s">
        <v>5</v>
      </c>
      <c r="B10" s="5">
        <v>5</v>
      </c>
      <c r="C10" s="37">
        <v>1863442</v>
      </c>
      <c r="D10" s="38">
        <v>1519952</v>
      </c>
    </row>
    <row r="11" spans="1:4" x14ac:dyDescent="0.25">
      <c r="A11" s="6" t="s">
        <v>6</v>
      </c>
      <c r="B11" s="5">
        <v>6</v>
      </c>
      <c r="C11" s="37">
        <v>12400369</v>
      </c>
      <c r="D11" s="38">
        <v>12782920</v>
      </c>
    </row>
    <row r="12" spans="1:4" x14ac:dyDescent="0.25">
      <c r="A12" s="6" t="s">
        <v>7</v>
      </c>
      <c r="B12" s="5"/>
      <c r="C12" s="37">
        <v>47040</v>
      </c>
      <c r="D12" s="38">
        <v>54989</v>
      </c>
    </row>
    <row r="13" spans="1:4" x14ac:dyDescent="0.25">
      <c r="A13" s="6" t="s">
        <v>8</v>
      </c>
      <c r="B13" s="5">
        <v>7</v>
      </c>
      <c r="C13" s="37">
        <v>2388989</v>
      </c>
      <c r="D13" s="38">
        <v>2303935</v>
      </c>
    </row>
    <row r="14" spans="1:4" x14ac:dyDescent="0.25">
      <c r="A14" s="6" t="s">
        <v>9</v>
      </c>
      <c r="B14" s="5"/>
      <c r="C14" s="37">
        <v>35164</v>
      </c>
      <c r="D14" s="38">
        <v>37318</v>
      </c>
    </row>
    <row r="15" spans="1:4" x14ac:dyDescent="0.25">
      <c r="A15" s="6" t="s">
        <v>10</v>
      </c>
      <c r="B15" s="5">
        <v>14</v>
      </c>
      <c r="C15" s="37">
        <v>1097552</v>
      </c>
      <c r="D15" s="38">
        <v>951506</v>
      </c>
    </row>
    <row r="16" spans="1:4" ht="15.75" thickBot="1" x14ac:dyDescent="0.3">
      <c r="A16" s="7" t="s">
        <v>11</v>
      </c>
      <c r="B16" s="8">
        <v>8</v>
      </c>
      <c r="C16" s="57">
        <v>678260</v>
      </c>
      <c r="D16" s="58" t="s">
        <v>119</v>
      </c>
    </row>
    <row r="17" spans="1:4" ht="16.5" thickTop="1" thickBot="1" x14ac:dyDescent="0.3">
      <c r="A17" s="10"/>
      <c r="B17" s="11"/>
      <c r="C17" s="59">
        <f>SUM(C9:C16)</f>
        <v>142533808</v>
      </c>
      <c r="D17" s="58">
        <f>SUM(D9:D16)</f>
        <v>140089126</v>
      </c>
    </row>
    <row r="18" spans="1:4" x14ac:dyDescent="0.25">
      <c r="A18" s="6"/>
      <c r="B18" s="5"/>
      <c r="C18" s="37"/>
      <c r="D18" s="38"/>
    </row>
    <row r="19" spans="1:4" x14ac:dyDescent="0.25">
      <c r="A19" s="4" t="s">
        <v>12</v>
      </c>
      <c r="B19" s="5"/>
      <c r="C19" s="37"/>
      <c r="D19" s="38"/>
    </row>
    <row r="20" spans="1:4" x14ac:dyDescent="0.25">
      <c r="A20" s="6" t="s">
        <v>13</v>
      </c>
      <c r="B20" s="5">
        <v>9</v>
      </c>
      <c r="C20" s="37">
        <v>2092553</v>
      </c>
      <c r="D20" s="38">
        <v>2275320</v>
      </c>
    </row>
    <row r="21" spans="1:4" x14ac:dyDescent="0.25">
      <c r="A21" s="6" t="s">
        <v>14</v>
      </c>
      <c r="B21" s="5">
        <v>10</v>
      </c>
      <c r="C21" s="37">
        <v>4220348</v>
      </c>
      <c r="D21" s="38">
        <v>5500239</v>
      </c>
    </row>
    <row r="22" spans="1:4" x14ac:dyDescent="0.25">
      <c r="A22" s="6" t="s">
        <v>15</v>
      </c>
      <c r="B22" s="5">
        <v>8</v>
      </c>
      <c r="C22" s="37">
        <v>1239105</v>
      </c>
      <c r="D22" s="55">
        <v>150672</v>
      </c>
    </row>
    <row r="23" spans="1:4" x14ac:dyDescent="0.25">
      <c r="A23" s="6" t="s">
        <v>16</v>
      </c>
      <c r="B23" s="5">
        <v>11</v>
      </c>
      <c r="C23" s="37">
        <v>2572844</v>
      </c>
      <c r="D23" s="38">
        <v>4100090</v>
      </c>
    </row>
    <row r="24" spans="1:4" x14ac:dyDescent="0.25">
      <c r="A24" s="6" t="s">
        <v>17</v>
      </c>
      <c r="B24" s="5">
        <v>12</v>
      </c>
      <c r="C24" s="37">
        <v>1870947</v>
      </c>
      <c r="D24" s="38">
        <v>1570075</v>
      </c>
    </row>
    <row r="25" spans="1:4" x14ac:dyDescent="0.25">
      <c r="A25" s="6" t="s">
        <v>18</v>
      </c>
      <c r="B25" s="5">
        <v>13</v>
      </c>
      <c r="C25" s="37">
        <v>1501083</v>
      </c>
      <c r="D25" s="38">
        <v>1963655</v>
      </c>
    </row>
    <row r="26" spans="1:4" x14ac:dyDescent="0.25">
      <c r="A26" s="6" t="s">
        <v>19</v>
      </c>
      <c r="B26" s="5">
        <v>14</v>
      </c>
      <c r="C26" s="37">
        <v>1053303</v>
      </c>
      <c r="D26" s="38">
        <v>559317</v>
      </c>
    </row>
    <row r="27" spans="1:4" ht="15.75" thickBot="1" x14ac:dyDescent="0.3">
      <c r="A27" s="10" t="s">
        <v>20</v>
      </c>
      <c r="B27" s="11"/>
      <c r="C27" s="49">
        <v>0</v>
      </c>
      <c r="D27" s="58">
        <v>0</v>
      </c>
    </row>
    <row r="28" spans="1:4" ht="15.75" thickBot="1" x14ac:dyDescent="0.3">
      <c r="A28" s="10"/>
      <c r="B28" s="11"/>
      <c r="C28" s="49">
        <f>SUM(C20:C27)</f>
        <v>14550183</v>
      </c>
      <c r="D28" s="58">
        <f>SUM(D20:D27)</f>
        <v>16119368</v>
      </c>
    </row>
    <row r="29" spans="1:4" ht="15.75" thickBot="1" x14ac:dyDescent="0.3">
      <c r="A29" s="13" t="s">
        <v>21</v>
      </c>
      <c r="B29" s="8"/>
      <c r="C29" s="60">
        <f>C28+C17</f>
        <v>157083991</v>
      </c>
      <c r="D29" s="57">
        <f>D28+D17</f>
        <v>156208494</v>
      </c>
    </row>
    <row r="30" spans="1:4" ht="15.75" thickTop="1" x14ac:dyDescent="0.25">
      <c r="A30" s="6"/>
      <c r="B30" s="5"/>
      <c r="C30" s="37"/>
      <c r="D30" s="38"/>
    </row>
    <row r="31" spans="1:4" x14ac:dyDescent="0.25">
      <c r="A31" s="4" t="s">
        <v>22</v>
      </c>
      <c r="B31" s="5"/>
      <c r="C31" s="37"/>
      <c r="D31" s="38"/>
    </row>
    <row r="32" spans="1:4" x14ac:dyDescent="0.25">
      <c r="A32" s="4" t="s">
        <v>23</v>
      </c>
      <c r="B32" s="5"/>
      <c r="C32" s="37"/>
      <c r="D32" s="38"/>
    </row>
    <row r="33" spans="1:4" x14ac:dyDescent="0.25">
      <c r="A33" s="6" t="s">
        <v>24</v>
      </c>
      <c r="B33" s="5">
        <v>15</v>
      </c>
      <c r="C33" s="37">
        <v>80000</v>
      </c>
      <c r="D33" s="38">
        <v>80000</v>
      </c>
    </row>
    <row r="34" spans="1:4" ht="15.75" thickBot="1" x14ac:dyDescent="0.3">
      <c r="A34" s="10" t="s">
        <v>25</v>
      </c>
      <c r="B34" s="11"/>
      <c r="C34" s="49">
        <v>-30374623</v>
      </c>
      <c r="D34" s="58">
        <v>-41696130</v>
      </c>
    </row>
    <row r="35" spans="1:4" ht="15.75" thickBot="1" x14ac:dyDescent="0.3">
      <c r="A35" s="6"/>
      <c r="B35" s="5"/>
      <c r="C35" s="49">
        <f>SUM(C33:C34)</f>
        <v>-30294623</v>
      </c>
      <c r="D35" s="49">
        <f>SUM(D33:D34)</f>
        <v>-41616130</v>
      </c>
    </row>
    <row r="36" spans="1:4" x14ac:dyDescent="0.25">
      <c r="A36" s="14"/>
      <c r="B36" s="15"/>
      <c r="C36" s="37"/>
      <c r="D36" s="38"/>
    </row>
    <row r="37" spans="1:4" x14ac:dyDescent="0.25">
      <c r="A37" s="4" t="s">
        <v>26</v>
      </c>
      <c r="B37" s="3"/>
      <c r="C37" s="37"/>
      <c r="D37" s="37"/>
    </row>
    <row r="38" spans="1:4" x14ac:dyDescent="0.25">
      <c r="A38" s="6" t="s">
        <v>27</v>
      </c>
      <c r="B38" s="5">
        <v>16</v>
      </c>
      <c r="C38" s="37">
        <v>22351070</v>
      </c>
      <c r="D38" s="38">
        <v>22388222</v>
      </c>
    </row>
    <row r="39" spans="1:4" x14ac:dyDescent="0.25">
      <c r="A39" s="6" t="s">
        <v>28</v>
      </c>
      <c r="B39" s="5">
        <v>17</v>
      </c>
      <c r="C39" s="37">
        <v>119320579</v>
      </c>
      <c r="D39" s="38">
        <v>12726108</v>
      </c>
    </row>
    <row r="40" spans="1:4" x14ac:dyDescent="0.25">
      <c r="A40" s="6" t="s">
        <v>29</v>
      </c>
      <c r="B40" s="5">
        <v>18</v>
      </c>
      <c r="C40" s="37">
        <v>1922467</v>
      </c>
      <c r="D40" s="38">
        <v>1855105</v>
      </c>
    </row>
    <row r="41" spans="1:4" ht="15.75" thickBot="1" x14ac:dyDescent="0.3">
      <c r="A41" s="10" t="s">
        <v>30</v>
      </c>
      <c r="B41" s="11">
        <v>19</v>
      </c>
      <c r="C41" s="49">
        <v>2236562</v>
      </c>
      <c r="D41" s="58">
        <v>2312337</v>
      </c>
    </row>
    <row r="42" spans="1:4" ht="15.75" thickBot="1" x14ac:dyDescent="0.3">
      <c r="A42" s="10"/>
      <c r="B42" s="11"/>
      <c r="C42" s="49">
        <f>SUM(C38:C41)</f>
        <v>145830678</v>
      </c>
      <c r="D42" s="58">
        <f>SUM(D38:D41)</f>
        <v>39281772</v>
      </c>
    </row>
    <row r="43" spans="1:4" x14ac:dyDescent="0.25">
      <c r="A43" s="4"/>
      <c r="B43" s="3"/>
      <c r="C43" s="37"/>
      <c r="D43" s="38"/>
    </row>
    <row r="44" spans="1:4" x14ac:dyDescent="0.25">
      <c r="A44" s="4" t="s">
        <v>31</v>
      </c>
      <c r="B44" s="5"/>
      <c r="C44" s="37"/>
      <c r="D44" s="38"/>
    </row>
    <row r="45" spans="1:4" x14ac:dyDescent="0.25">
      <c r="A45" s="6" t="s">
        <v>28</v>
      </c>
      <c r="B45" s="5">
        <v>17</v>
      </c>
      <c r="C45" s="37">
        <v>19547464</v>
      </c>
      <c r="D45" s="38">
        <v>134500707</v>
      </c>
    </row>
    <row r="46" spans="1:4" x14ac:dyDescent="0.25">
      <c r="A46" s="6" t="s">
        <v>32</v>
      </c>
      <c r="B46" s="5">
        <v>20</v>
      </c>
      <c r="C46" s="37">
        <v>18017270</v>
      </c>
      <c r="D46" s="38">
        <v>18909450</v>
      </c>
    </row>
    <row r="47" spans="1:4" x14ac:dyDescent="0.25">
      <c r="A47" s="6" t="s">
        <v>34</v>
      </c>
      <c r="B47" s="5"/>
      <c r="D47" s="38">
        <v>716429</v>
      </c>
    </row>
    <row r="48" spans="1:4" x14ac:dyDescent="0.25">
      <c r="A48" s="6" t="s">
        <v>33</v>
      </c>
      <c r="B48" s="5">
        <v>21</v>
      </c>
      <c r="C48" s="37">
        <v>1132142</v>
      </c>
      <c r="D48" s="38">
        <v>1339520</v>
      </c>
    </row>
    <row r="49" spans="1:4" x14ac:dyDescent="0.25">
      <c r="A49" s="6" t="s">
        <v>35</v>
      </c>
      <c r="B49" s="5">
        <v>22</v>
      </c>
      <c r="C49" s="37">
        <v>1910306</v>
      </c>
      <c r="D49" s="38">
        <v>2289213</v>
      </c>
    </row>
    <row r="50" spans="1:4" ht="24.75" thickBot="1" x14ac:dyDescent="0.3">
      <c r="A50" s="10" t="s">
        <v>36</v>
      </c>
      <c r="B50" s="11">
        <v>23</v>
      </c>
      <c r="C50" s="49">
        <v>940754</v>
      </c>
      <c r="D50" s="58">
        <v>787533</v>
      </c>
    </row>
    <row r="51" spans="1:4" ht="15.75" thickBot="1" x14ac:dyDescent="0.3">
      <c r="A51" s="10"/>
      <c r="B51" s="11"/>
      <c r="C51" s="49">
        <f>SUM(C45:C50)</f>
        <v>41547936</v>
      </c>
      <c r="D51" s="58">
        <f>SUM(D45:D50)</f>
        <v>158542852</v>
      </c>
    </row>
    <row r="52" spans="1:4" ht="15.75" thickBot="1" x14ac:dyDescent="0.3">
      <c r="A52" s="16" t="s">
        <v>37</v>
      </c>
      <c r="B52" s="17"/>
      <c r="C52" s="49">
        <f>C35+C42+C51</f>
        <v>157083991</v>
      </c>
      <c r="D52" s="49">
        <f>D35+D42+D51</f>
        <v>156208494</v>
      </c>
    </row>
    <row r="53" spans="1:4" ht="15.75" thickBot="1" x14ac:dyDescent="0.3">
      <c r="A53" s="18" t="s">
        <v>38</v>
      </c>
      <c r="B53" s="8">
        <v>15</v>
      </c>
      <c r="C53" s="57">
        <v>-3792708</v>
      </c>
      <c r="D53" s="61">
        <v>-5208890</v>
      </c>
    </row>
    <row r="54" spans="1:4" ht="15.75" thickTop="1" x14ac:dyDescent="0.25">
      <c r="A54" s="20"/>
    </row>
    <row r="55" spans="1:4" x14ac:dyDescent="0.25">
      <c r="C55" s="56">
        <f>C29-C52</f>
        <v>0</v>
      </c>
    </row>
    <row r="59" spans="1:4" s="63" customFormat="1" x14ac:dyDescent="0.25">
      <c r="A59" s="96" t="s">
        <v>136</v>
      </c>
      <c r="C59" s="91" t="s">
        <v>137</v>
      </c>
      <c r="D59" s="94" t="s">
        <v>134</v>
      </c>
    </row>
    <row r="60" spans="1:4" s="63" customFormat="1" x14ac:dyDescent="0.25">
      <c r="A60" s="97" t="s">
        <v>135</v>
      </c>
      <c r="C60" s="92" t="s">
        <v>117</v>
      </c>
      <c r="D60" s="95" t="s">
        <v>118</v>
      </c>
    </row>
    <row r="61" spans="1:4" s="63" customFormat="1" x14ac:dyDescent="0.25">
      <c r="A61" s="97" t="s">
        <v>122</v>
      </c>
      <c r="C61" s="92" t="s">
        <v>39</v>
      </c>
      <c r="D61" s="95" t="s">
        <v>40</v>
      </c>
    </row>
    <row r="62" spans="1:4" s="63" customFormat="1" x14ac:dyDescent="0.25">
      <c r="C62" s="92" t="s">
        <v>41</v>
      </c>
      <c r="D62" s="65"/>
    </row>
    <row r="63" spans="1:4" s="63" customFormat="1" x14ac:dyDescent="0.25">
      <c r="C63" s="92" t="s">
        <v>42</v>
      </c>
      <c r="D63" s="65"/>
    </row>
    <row r="64" spans="1:4" s="63" customFormat="1" x14ac:dyDescent="0.25">
      <c r="A64" s="93"/>
      <c r="C64" s="64"/>
      <c r="D64" s="65"/>
    </row>
  </sheetData>
  <mergeCells count="2">
    <mergeCell ref="A4:A5"/>
    <mergeCell ref="B4:B5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workbookViewId="0">
      <selection activeCell="C21" sqref="C21"/>
    </sheetView>
  </sheetViews>
  <sheetFormatPr defaultRowHeight="15" x14ac:dyDescent="0.25"/>
  <cols>
    <col min="1" max="1" width="41.85546875" customWidth="1"/>
    <col min="3" max="3" width="17.42578125" style="47" customWidth="1"/>
    <col min="4" max="4" width="22.28515625" style="47" customWidth="1"/>
    <col min="5" max="10" width="9.140625" style="44"/>
    <col min="11" max="11" width="15.85546875" customWidth="1"/>
    <col min="14" max="14" width="16.85546875" customWidth="1"/>
  </cols>
  <sheetData>
    <row r="1" spans="1:5" ht="15.75" x14ac:dyDescent="0.25">
      <c r="A1" s="1" t="s">
        <v>44</v>
      </c>
    </row>
    <row r="2" spans="1:5" x14ac:dyDescent="0.25">
      <c r="A2" s="2" t="s">
        <v>123</v>
      </c>
    </row>
    <row r="4" spans="1:5" ht="24" x14ac:dyDescent="0.25">
      <c r="A4" s="98" t="s">
        <v>1</v>
      </c>
      <c r="B4" s="100" t="s">
        <v>43</v>
      </c>
      <c r="C4" s="37" t="s">
        <v>124</v>
      </c>
      <c r="D4" s="37" t="s">
        <v>124</v>
      </c>
    </row>
    <row r="5" spans="1:5" ht="15.75" thickBot="1" x14ac:dyDescent="0.3">
      <c r="A5" s="99"/>
      <c r="B5" s="101"/>
      <c r="C5" s="49" t="s">
        <v>125</v>
      </c>
      <c r="D5" s="49" t="s">
        <v>126</v>
      </c>
    </row>
    <row r="6" spans="1:5" x14ac:dyDescent="0.25">
      <c r="A6" s="6"/>
      <c r="B6" s="5"/>
      <c r="C6" s="22"/>
      <c r="D6" s="23"/>
    </row>
    <row r="7" spans="1:5" x14ac:dyDescent="0.25">
      <c r="A7" s="6" t="s">
        <v>45</v>
      </c>
      <c r="B7" s="5">
        <v>24</v>
      </c>
      <c r="C7" s="22">
        <v>35280657</v>
      </c>
      <c r="D7" s="23">
        <v>23372768</v>
      </c>
      <c r="E7" s="54"/>
    </row>
    <row r="8" spans="1:5" ht="15.75" thickBot="1" x14ac:dyDescent="0.3">
      <c r="A8" s="10" t="s">
        <v>46</v>
      </c>
      <c r="B8" s="11">
        <v>25</v>
      </c>
      <c r="C8" s="35">
        <v>-8957447</v>
      </c>
      <c r="D8" s="36">
        <v>-6852074</v>
      </c>
      <c r="E8" s="54"/>
    </row>
    <row r="9" spans="1:5" x14ac:dyDescent="0.25">
      <c r="A9" s="4" t="s">
        <v>47</v>
      </c>
      <c r="B9" s="5"/>
      <c r="C9" s="22">
        <f>SUM(C7:C8)</f>
        <v>26323210</v>
      </c>
      <c r="D9" s="23">
        <f>SUM(D7:D8)</f>
        <v>16520694</v>
      </c>
      <c r="E9" s="54"/>
    </row>
    <row r="10" spans="1:5" x14ac:dyDescent="0.25">
      <c r="A10" s="6"/>
      <c r="B10" s="5"/>
      <c r="C10" s="22"/>
      <c r="D10" s="23"/>
      <c r="E10" s="54"/>
    </row>
    <row r="11" spans="1:5" x14ac:dyDescent="0.25">
      <c r="A11" s="6" t="s">
        <v>48</v>
      </c>
      <c r="B11" s="5">
        <v>26</v>
      </c>
      <c r="C11" s="22">
        <v>-12012275</v>
      </c>
      <c r="D11" s="23">
        <v>-7697259</v>
      </c>
      <c r="E11" s="54"/>
    </row>
    <row r="12" spans="1:5" x14ac:dyDescent="0.25">
      <c r="A12" s="6" t="s">
        <v>49</v>
      </c>
      <c r="B12" s="5">
        <v>27</v>
      </c>
      <c r="C12" s="22">
        <v>-1701077</v>
      </c>
      <c r="D12" s="23">
        <v>-1191489</v>
      </c>
      <c r="E12" s="54"/>
    </row>
    <row r="13" spans="1:5" x14ac:dyDescent="0.25">
      <c r="A13" s="6" t="s">
        <v>50</v>
      </c>
      <c r="B13" s="5">
        <v>28</v>
      </c>
      <c r="C13" s="22">
        <v>172501</v>
      </c>
      <c r="D13" s="23">
        <v>327491</v>
      </c>
      <c r="E13" s="54"/>
    </row>
    <row r="14" spans="1:5" x14ac:dyDescent="0.25">
      <c r="A14" s="6" t="s">
        <v>51</v>
      </c>
      <c r="B14" s="5">
        <v>29</v>
      </c>
      <c r="C14" s="22">
        <v>-4131936</v>
      </c>
      <c r="D14" s="23">
        <v>-4268843</v>
      </c>
      <c r="E14" s="54"/>
    </row>
    <row r="15" spans="1:5" x14ac:dyDescent="0.25">
      <c r="A15" s="6" t="s">
        <v>52</v>
      </c>
      <c r="B15" s="5">
        <v>30</v>
      </c>
      <c r="C15" s="22">
        <v>5103593</v>
      </c>
      <c r="D15" s="23">
        <v>325759</v>
      </c>
      <c r="E15" s="54"/>
    </row>
    <row r="16" spans="1:5" ht="15.75" thickBot="1" x14ac:dyDescent="0.3">
      <c r="A16" s="10" t="s">
        <v>53</v>
      </c>
      <c r="B16" s="11">
        <v>31</v>
      </c>
      <c r="C16" s="35">
        <v>-205813</v>
      </c>
      <c r="D16" s="36">
        <v>54490</v>
      </c>
      <c r="E16" s="54"/>
    </row>
    <row r="17" spans="1:14" x14ac:dyDescent="0.25">
      <c r="A17" s="4" t="s">
        <v>54</v>
      </c>
      <c r="B17" s="5"/>
      <c r="C17" s="22">
        <f>SUM(C9:C16)</f>
        <v>13548203</v>
      </c>
      <c r="D17" s="22">
        <f>SUM(D9:D16)</f>
        <v>4070843</v>
      </c>
      <c r="E17" s="54"/>
    </row>
    <row r="18" spans="1:14" x14ac:dyDescent="0.25">
      <c r="A18" s="6"/>
      <c r="B18" s="5"/>
      <c r="C18" s="22"/>
      <c r="D18" s="23"/>
      <c r="E18" s="54"/>
    </row>
    <row r="19" spans="1:14" ht="15.75" thickBot="1" x14ac:dyDescent="0.3">
      <c r="A19" s="10" t="s">
        <v>55</v>
      </c>
      <c r="B19" s="11">
        <v>16</v>
      </c>
      <c r="C19" s="35">
        <v>-2226696</v>
      </c>
      <c r="D19" s="36">
        <v>-386580</v>
      </c>
      <c r="E19" s="54"/>
    </row>
    <row r="20" spans="1:14" ht="15.75" thickBot="1" x14ac:dyDescent="0.3">
      <c r="A20" s="12" t="s">
        <v>56</v>
      </c>
      <c r="B20" s="11"/>
      <c r="C20" s="35">
        <f>SUM(C17:C19)</f>
        <v>11321507</v>
      </c>
      <c r="D20" s="35">
        <f t="shared" ref="D20" si="0">SUM(D17:D19)</f>
        <v>3684263</v>
      </c>
      <c r="E20" s="54"/>
    </row>
    <row r="21" spans="1:14" ht="15.75" thickBot="1" x14ac:dyDescent="0.3">
      <c r="A21" s="12" t="s">
        <v>57</v>
      </c>
      <c r="B21" s="17"/>
      <c r="C21" s="35">
        <f>C20</f>
        <v>11321507</v>
      </c>
      <c r="D21" s="35">
        <f>D20</f>
        <v>3684263</v>
      </c>
      <c r="E21" s="54"/>
    </row>
    <row r="22" spans="1:14" x14ac:dyDescent="0.25">
      <c r="A22" s="4"/>
      <c r="B22" s="3"/>
      <c r="C22" s="22"/>
      <c r="D22" s="23"/>
      <c r="E22" s="54"/>
    </row>
    <row r="23" spans="1:14" x14ac:dyDescent="0.25">
      <c r="A23" s="4" t="s">
        <v>58</v>
      </c>
      <c r="B23" s="5"/>
      <c r="C23" s="22"/>
      <c r="D23" s="22"/>
      <c r="E23" s="54"/>
    </row>
    <row r="24" spans="1:14" ht="15.75" thickBot="1" x14ac:dyDescent="0.3">
      <c r="A24" s="7" t="s">
        <v>59</v>
      </c>
      <c r="B24" s="8">
        <v>15</v>
      </c>
      <c r="C24" s="24">
        <v>1415</v>
      </c>
      <c r="D24" s="25">
        <v>461</v>
      </c>
      <c r="E24" s="54"/>
    </row>
    <row r="25" spans="1:14" ht="15.75" thickTop="1" x14ac:dyDescent="0.25">
      <c r="A25" s="21"/>
    </row>
    <row r="26" spans="1:14" x14ac:dyDescent="0.25">
      <c r="A26" s="21"/>
    </row>
    <row r="27" spans="1:14" x14ac:dyDescent="0.25">
      <c r="A27" s="21"/>
    </row>
    <row r="28" spans="1:14" x14ac:dyDescent="0.25">
      <c r="A28" s="21"/>
    </row>
    <row r="29" spans="1:14" x14ac:dyDescent="0.25">
      <c r="A29" s="21"/>
    </row>
    <row r="30" spans="1:14" x14ac:dyDescent="0.25">
      <c r="A30" s="21"/>
    </row>
    <row r="31" spans="1:14" x14ac:dyDescent="0.25">
      <c r="A31" s="21"/>
    </row>
    <row r="32" spans="1:14" s="63" customFormat="1" x14ac:dyDescent="0.25">
      <c r="A32" s="96" t="s">
        <v>136</v>
      </c>
      <c r="C32" s="91" t="s">
        <v>133</v>
      </c>
      <c r="D32" s="94" t="s">
        <v>134</v>
      </c>
      <c r="I32" s="44"/>
      <c r="J32" s="44"/>
      <c r="K32"/>
      <c r="L32"/>
      <c r="M32"/>
      <c r="N32"/>
    </row>
    <row r="33" spans="1:14" s="63" customFormat="1" x14ac:dyDescent="0.25">
      <c r="A33" s="97" t="s">
        <v>135</v>
      </c>
      <c r="C33" s="92" t="s">
        <v>117</v>
      </c>
      <c r="D33" s="95" t="s">
        <v>118</v>
      </c>
      <c r="I33" s="44"/>
      <c r="J33" s="44"/>
      <c r="K33"/>
      <c r="L33"/>
      <c r="M33"/>
      <c r="N33"/>
    </row>
    <row r="34" spans="1:14" s="63" customFormat="1" x14ac:dyDescent="0.25">
      <c r="A34" s="97" t="s">
        <v>122</v>
      </c>
      <c r="C34" s="92" t="s">
        <v>39</v>
      </c>
      <c r="D34" s="95" t="s">
        <v>40</v>
      </c>
      <c r="I34" s="44"/>
      <c r="J34" s="44"/>
      <c r="K34"/>
      <c r="L34"/>
      <c r="M34"/>
      <c r="N34"/>
    </row>
    <row r="35" spans="1:14" s="63" customFormat="1" x14ac:dyDescent="0.25">
      <c r="C35" s="92" t="s">
        <v>41</v>
      </c>
      <c r="D35" s="65"/>
    </row>
    <row r="36" spans="1:14" s="63" customFormat="1" x14ac:dyDescent="0.25">
      <c r="C36" s="92" t="s">
        <v>42</v>
      </c>
      <c r="D36" s="65"/>
    </row>
    <row r="37" spans="1:14" s="63" customFormat="1" x14ac:dyDescent="0.25">
      <c r="A37" s="93"/>
      <c r="C37" s="64"/>
      <c r="D37" s="65"/>
    </row>
  </sheetData>
  <mergeCells count="2">
    <mergeCell ref="A4:A5"/>
    <mergeCell ref="B4:B5"/>
  </mergeCells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selection activeCell="D15" sqref="D15:E15"/>
    </sheetView>
  </sheetViews>
  <sheetFormatPr defaultRowHeight="15" x14ac:dyDescent="0.25"/>
  <cols>
    <col min="1" max="1" width="55.85546875" customWidth="1"/>
    <col min="3" max="3" width="13.7109375" style="47" customWidth="1"/>
    <col min="4" max="4" width="16.5703125" style="47" customWidth="1"/>
    <col min="5" max="5" width="16.85546875" style="47" customWidth="1"/>
    <col min="9" max="10" width="15.7109375" style="53" bestFit="1" customWidth="1"/>
    <col min="13" max="14" width="9.5703125" bestFit="1" customWidth="1"/>
  </cols>
  <sheetData>
    <row r="1" spans="1:5" ht="15.75" x14ac:dyDescent="0.25">
      <c r="A1" s="1" t="s">
        <v>115</v>
      </c>
    </row>
    <row r="2" spans="1:5" x14ac:dyDescent="0.25">
      <c r="A2" s="2" t="s">
        <v>123</v>
      </c>
    </row>
    <row r="4" spans="1:5" ht="15.75" x14ac:dyDescent="0.25">
      <c r="A4" s="19"/>
    </row>
    <row r="5" spans="1:5" ht="24" x14ac:dyDescent="0.25">
      <c r="A5" s="102" t="s">
        <v>1</v>
      </c>
      <c r="B5" s="104" t="s">
        <v>43</v>
      </c>
      <c r="C5" s="50" t="s">
        <v>60</v>
      </c>
      <c r="D5" s="50" t="s">
        <v>62</v>
      </c>
      <c r="E5" s="106" t="s">
        <v>64</v>
      </c>
    </row>
    <row r="6" spans="1:5" ht="15.75" thickBot="1" x14ac:dyDescent="0.3">
      <c r="A6" s="103"/>
      <c r="B6" s="105"/>
      <c r="C6" s="51" t="s">
        <v>61</v>
      </c>
      <c r="D6" s="51" t="s">
        <v>63</v>
      </c>
      <c r="E6" s="107"/>
    </row>
    <row r="7" spans="1:5" x14ac:dyDescent="0.25">
      <c r="A7" s="26"/>
      <c r="B7" s="27"/>
      <c r="C7" s="40"/>
      <c r="D7" s="40"/>
      <c r="E7" s="40"/>
    </row>
    <row r="8" spans="1:5" ht="15.75" thickBot="1" x14ac:dyDescent="0.3">
      <c r="A8" s="12" t="s">
        <v>67</v>
      </c>
      <c r="B8" s="29"/>
      <c r="C8" s="39">
        <v>80000</v>
      </c>
      <c r="D8" s="39">
        <v>-50923686</v>
      </c>
      <c r="E8" s="39">
        <v>-50843686</v>
      </c>
    </row>
    <row r="9" spans="1:5" x14ac:dyDescent="0.25">
      <c r="A9" s="28"/>
      <c r="B9" s="27"/>
      <c r="C9" s="40"/>
      <c r="D9" s="40"/>
      <c r="E9" s="40"/>
    </row>
    <row r="10" spans="1:5" ht="15.75" thickBot="1" x14ac:dyDescent="0.3">
      <c r="A10" s="30" t="s">
        <v>65</v>
      </c>
      <c r="B10" s="29"/>
      <c r="C10" s="41"/>
      <c r="D10" s="39">
        <v>3684263</v>
      </c>
      <c r="E10" s="39">
        <v>3684263</v>
      </c>
    </row>
    <row r="11" spans="1:5" ht="15.75" thickBot="1" x14ac:dyDescent="0.3">
      <c r="A11" s="30" t="s">
        <v>66</v>
      </c>
      <c r="B11" s="29"/>
      <c r="C11" s="41"/>
      <c r="D11" s="39">
        <f>SUM(D10)</f>
        <v>3684263</v>
      </c>
      <c r="E11" s="39">
        <f>SUM(E10)</f>
        <v>3684263</v>
      </c>
    </row>
    <row r="12" spans="1:5" ht="15.75" thickBot="1" x14ac:dyDescent="0.3">
      <c r="A12" s="28"/>
      <c r="B12" s="27"/>
      <c r="C12" s="52"/>
      <c r="D12" s="52"/>
      <c r="E12" s="52"/>
    </row>
    <row r="13" spans="1:5" ht="15.75" thickBot="1" x14ac:dyDescent="0.3">
      <c r="A13" s="34" t="s">
        <v>127</v>
      </c>
      <c r="B13" s="31"/>
      <c r="C13" s="39">
        <v>80000</v>
      </c>
      <c r="D13" s="39">
        <v>-47239423</v>
      </c>
      <c r="E13" s="39">
        <v>-47159423</v>
      </c>
    </row>
    <row r="14" spans="1:5" x14ac:dyDescent="0.25">
      <c r="A14" s="26"/>
      <c r="B14" s="27"/>
      <c r="C14" s="40"/>
      <c r="D14" s="42"/>
      <c r="E14" s="40"/>
    </row>
    <row r="15" spans="1:5" ht="15.75" thickBot="1" x14ac:dyDescent="0.3">
      <c r="A15" s="12" t="s">
        <v>128</v>
      </c>
      <c r="B15" s="29"/>
      <c r="C15" s="12">
        <v>80000</v>
      </c>
      <c r="D15" s="35">
        <v>-41696130</v>
      </c>
      <c r="E15" s="35">
        <v>-41616130</v>
      </c>
    </row>
    <row r="16" spans="1:5" ht="15.75" thickBot="1" x14ac:dyDescent="0.3">
      <c r="A16" s="30" t="s">
        <v>68</v>
      </c>
      <c r="B16" s="29"/>
      <c r="C16" s="41"/>
      <c r="D16" s="41">
        <f>D17</f>
        <v>11321507</v>
      </c>
      <c r="E16" s="41">
        <f>E17</f>
        <v>11321507</v>
      </c>
    </row>
    <row r="17" spans="1:5" ht="15.75" thickBot="1" x14ac:dyDescent="0.3">
      <c r="A17" s="12" t="s">
        <v>69</v>
      </c>
      <c r="B17" s="29"/>
      <c r="C17" s="41"/>
      <c r="D17" s="41">
        <v>11321507</v>
      </c>
      <c r="E17" s="39">
        <v>11321507</v>
      </c>
    </row>
    <row r="18" spans="1:5" ht="15.75" thickBot="1" x14ac:dyDescent="0.3">
      <c r="A18" s="9" t="s">
        <v>129</v>
      </c>
      <c r="B18" s="32"/>
      <c r="C18" s="43">
        <f>C15+C17</f>
        <v>80000</v>
      </c>
      <c r="D18" s="43">
        <f>D15+D17</f>
        <v>-30374623</v>
      </c>
      <c r="E18" s="43">
        <f>E15+E17</f>
        <v>-30294623</v>
      </c>
    </row>
    <row r="19" spans="1:5" ht="15.75" thickTop="1" x14ac:dyDescent="0.25">
      <c r="A19" s="33"/>
    </row>
    <row r="20" spans="1:5" x14ac:dyDescent="0.25">
      <c r="A20" s="21"/>
    </row>
    <row r="21" spans="1:5" x14ac:dyDescent="0.25">
      <c r="A21" s="21"/>
    </row>
    <row r="22" spans="1:5" x14ac:dyDescent="0.25">
      <c r="A22" s="21"/>
    </row>
    <row r="23" spans="1:5" x14ac:dyDescent="0.25">
      <c r="A23" s="21"/>
    </row>
    <row r="24" spans="1:5" s="63" customFormat="1" x14ac:dyDescent="0.25">
      <c r="A24" s="96" t="s">
        <v>136</v>
      </c>
      <c r="C24" s="91" t="s">
        <v>133</v>
      </c>
      <c r="E24" s="94" t="s">
        <v>134</v>
      </c>
    </row>
    <row r="25" spans="1:5" s="63" customFormat="1" x14ac:dyDescent="0.25">
      <c r="A25" s="97" t="s">
        <v>135</v>
      </c>
      <c r="C25" s="92" t="s">
        <v>117</v>
      </c>
      <c r="E25" s="95" t="s">
        <v>118</v>
      </c>
    </row>
    <row r="26" spans="1:5" s="63" customFormat="1" x14ac:dyDescent="0.25">
      <c r="A26" s="97" t="s">
        <v>122</v>
      </c>
      <c r="C26" s="92" t="s">
        <v>39</v>
      </c>
      <c r="E26" s="95" t="s">
        <v>40</v>
      </c>
    </row>
    <row r="27" spans="1:5" s="63" customFormat="1" x14ac:dyDescent="0.25">
      <c r="C27" s="92" t="s">
        <v>41</v>
      </c>
      <c r="E27" s="65"/>
    </row>
    <row r="28" spans="1:5" s="63" customFormat="1" x14ac:dyDescent="0.25">
      <c r="C28" s="92" t="s">
        <v>42</v>
      </c>
      <c r="E28" s="65"/>
    </row>
    <row r="29" spans="1:5" s="63" customFormat="1" x14ac:dyDescent="0.25">
      <c r="A29" s="93"/>
      <c r="C29" s="64"/>
      <c r="D29" s="65"/>
    </row>
  </sheetData>
  <mergeCells count="3">
    <mergeCell ref="A5:A6"/>
    <mergeCell ref="B5:B6"/>
    <mergeCell ref="E5:E6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topLeftCell="A37" zoomScale="85" zoomScaleNormal="85" workbookViewId="0">
      <selection activeCell="K51" sqref="K51"/>
    </sheetView>
  </sheetViews>
  <sheetFormatPr defaultRowHeight="15" x14ac:dyDescent="0.25"/>
  <cols>
    <col min="1" max="1" width="51.140625" style="63" customWidth="1"/>
    <col min="2" max="2" width="9.140625" style="63"/>
    <col min="3" max="3" width="24.42578125" style="64" customWidth="1"/>
    <col min="4" max="4" width="23.140625" style="65" customWidth="1"/>
    <col min="5" max="16384" width="9.140625" style="63"/>
  </cols>
  <sheetData>
    <row r="1" spans="1:4" ht="15.75" x14ac:dyDescent="0.25">
      <c r="A1" s="62" t="s">
        <v>116</v>
      </c>
    </row>
    <row r="2" spans="1:4" x14ac:dyDescent="0.25">
      <c r="A2" s="2" t="s">
        <v>123</v>
      </c>
    </row>
    <row r="4" spans="1:4" ht="15.75" x14ac:dyDescent="0.25">
      <c r="A4" s="66"/>
    </row>
    <row r="5" spans="1:4" ht="24" x14ac:dyDescent="0.25">
      <c r="A5" s="108" t="s">
        <v>1</v>
      </c>
      <c r="B5" s="110" t="s">
        <v>43</v>
      </c>
      <c r="C5" s="67" t="s">
        <v>130</v>
      </c>
      <c r="D5" s="68" t="s">
        <v>130</v>
      </c>
    </row>
    <row r="6" spans="1:4" ht="15.75" thickBot="1" x14ac:dyDescent="0.3">
      <c r="A6" s="109"/>
      <c r="B6" s="111"/>
      <c r="C6" s="59" t="s">
        <v>131</v>
      </c>
      <c r="D6" s="69" t="s">
        <v>132</v>
      </c>
    </row>
    <row r="7" spans="1:4" x14ac:dyDescent="0.25">
      <c r="A7" s="70"/>
      <c r="B7" s="71"/>
      <c r="C7" s="72"/>
      <c r="D7" s="73"/>
    </row>
    <row r="8" spans="1:4" x14ac:dyDescent="0.25">
      <c r="A8" s="74" t="s">
        <v>70</v>
      </c>
      <c r="B8" s="75"/>
      <c r="C8" s="72"/>
      <c r="D8" s="76"/>
    </row>
    <row r="9" spans="1:4" x14ac:dyDescent="0.25">
      <c r="A9" s="70" t="s">
        <v>54</v>
      </c>
      <c r="B9" s="75"/>
      <c r="C9" s="72">
        <v>13548202</v>
      </c>
      <c r="D9" s="76">
        <v>4354368</v>
      </c>
    </row>
    <row r="10" spans="1:4" x14ac:dyDescent="0.25">
      <c r="A10" s="70"/>
      <c r="B10" s="75"/>
      <c r="C10" s="72"/>
      <c r="D10" s="76"/>
    </row>
    <row r="11" spans="1:4" x14ac:dyDescent="0.25">
      <c r="A11" s="74" t="s">
        <v>71</v>
      </c>
      <c r="B11" s="75"/>
      <c r="C11" s="72"/>
      <c r="D11" s="76"/>
    </row>
    <row r="12" spans="1:4" ht="24" x14ac:dyDescent="0.25">
      <c r="A12" s="70" t="s">
        <v>72</v>
      </c>
      <c r="B12" s="75" t="s">
        <v>73</v>
      </c>
      <c r="C12" s="72">
        <v>3112650</v>
      </c>
      <c r="D12" s="76">
        <v>1986823</v>
      </c>
    </row>
    <row r="13" spans="1:4" ht="24" x14ac:dyDescent="0.25">
      <c r="A13" s="70" t="s">
        <v>74</v>
      </c>
      <c r="B13" s="75"/>
      <c r="C13" s="72">
        <v>264933</v>
      </c>
      <c r="D13" s="76">
        <v>3360</v>
      </c>
    </row>
    <row r="14" spans="1:4" x14ac:dyDescent="0.25">
      <c r="A14" s="70" t="s">
        <v>75</v>
      </c>
      <c r="B14" s="75"/>
      <c r="C14" s="67"/>
      <c r="D14" s="68"/>
    </row>
    <row r="15" spans="1:4" x14ac:dyDescent="0.25">
      <c r="A15" s="70" t="s">
        <v>51</v>
      </c>
      <c r="B15" s="75"/>
      <c r="C15" s="72">
        <v>4131936</v>
      </c>
      <c r="D15" s="76">
        <v>4342450</v>
      </c>
    </row>
    <row r="16" spans="1:4" x14ac:dyDescent="0.25">
      <c r="A16" s="70" t="s">
        <v>50</v>
      </c>
      <c r="B16" s="75"/>
      <c r="C16" s="72">
        <v>-172501</v>
      </c>
      <c r="D16" s="76">
        <v>-439371</v>
      </c>
    </row>
    <row r="17" spans="1:4" x14ac:dyDescent="0.25">
      <c r="A17" s="70" t="s">
        <v>52</v>
      </c>
      <c r="B17" s="75"/>
      <c r="C17" s="72">
        <v>-5157073</v>
      </c>
      <c r="D17" s="76">
        <v>-299720</v>
      </c>
    </row>
    <row r="18" spans="1:4" ht="24" x14ac:dyDescent="0.25">
      <c r="A18" s="70" t="s">
        <v>76</v>
      </c>
      <c r="B18" s="75">
        <v>31</v>
      </c>
      <c r="C18" s="77">
        <v>0</v>
      </c>
      <c r="D18" s="78">
        <v>0</v>
      </c>
    </row>
    <row r="19" spans="1:4" x14ac:dyDescent="0.25">
      <c r="A19" s="70" t="s">
        <v>77</v>
      </c>
      <c r="B19" s="75"/>
      <c r="C19" s="77"/>
      <c r="D19" s="78">
        <v>-4804</v>
      </c>
    </row>
    <row r="20" spans="1:4" ht="24.75" thickBot="1" x14ac:dyDescent="0.3">
      <c r="A20" s="79" t="s">
        <v>78</v>
      </c>
      <c r="B20" s="80"/>
      <c r="C20" s="45">
        <v>-1847</v>
      </c>
      <c r="D20" s="78">
        <v>3845</v>
      </c>
    </row>
    <row r="21" spans="1:4" ht="24" x14ac:dyDescent="0.25">
      <c r="A21" s="74" t="s">
        <v>79</v>
      </c>
      <c r="B21" s="75"/>
      <c r="C21" s="72">
        <f>SUM(C9:C20)</f>
        <v>15726300</v>
      </c>
      <c r="D21" s="81">
        <f>SUM(D9:D20)</f>
        <v>9946951</v>
      </c>
    </row>
    <row r="22" spans="1:4" x14ac:dyDescent="0.25">
      <c r="A22" s="74"/>
      <c r="B22" s="75"/>
      <c r="C22" s="72"/>
      <c r="D22" s="76"/>
    </row>
    <row r="23" spans="1:4" x14ac:dyDescent="0.25">
      <c r="A23" s="74" t="s">
        <v>80</v>
      </c>
      <c r="B23" s="75"/>
      <c r="C23" s="72"/>
      <c r="D23" s="76"/>
    </row>
    <row r="24" spans="1:4" ht="24" x14ac:dyDescent="0.25">
      <c r="A24" s="70" t="s">
        <v>81</v>
      </c>
      <c r="B24" s="75"/>
      <c r="C24" s="72">
        <v>1403018</v>
      </c>
      <c r="D24" s="76">
        <v>201175</v>
      </c>
    </row>
    <row r="25" spans="1:4" x14ac:dyDescent="0.25">
      <c r="A25" s="70" t="s">
        <v>82</v>
      </c>
      <c r="B25" s="75"/>
      <c r="C25" s="72">
        <v>1571949</v>
      </c>
      <c r="D25" s="76">
        <v>-32331</v>
      </c>
    </row>
    <row r="26" spans="1:4" x14ac:dyDescent="0.25">
      <c r="A26" s="70" t="s">
        <v>83</v>
      </c>
      <c r="B26" s="75"/>
      <c r="C26" s="72">
        <v>182767</v>
      </c>
      <c r="D26" s="76">
        <v>139858</v>
      </c>
    </row>
    <row r="27" spans="1:4" x14ac:dyDescent="0.25">
      <c r="A27" s="70" t="s">
        <v>84</v>
      </c>
      <c r="B27" s="75"/>
      <c r="C27" s="72">
        <v>1650</v>
      </c>
      <c r="D27" s="76">
        <v>-8165</v>
      </c>
    </row>
    <row r="28" spans="1:4" x14ac:dyDescent="0.25">
      <c r="A28" s="70" t="s">
        <v>85</v>
      </c>
      <c r="B28" s="75"/>
      <c r="C28" s="72">
        <v>-11787273</v>
      </c>
      <c r="D28" s="76">
        <v>218397</v>
      </c>
    </row>
    <row r="29" spans="1:4" ht="24" x14ac:dyDescent="0.25">
      <c r="A29" s="70" t="s">
        <v>86</v>
      </c>
      <c r="B29" s="75"/>
      <c r="C29" s="72">
        <v>-781</v>
      </c>
      <c r="D29" s="76">
        <v>-2995</v>
      </c>
    </row>
    <row r="30" spans="1:4" ht="15.75" thickBot="1" x14ac:dyDescent="0.3">
      <c r="A30" s="79" t="s">
        <v>87</v>
      </c>
      <c r="B30" s="80"/>
      <c r="C30" s="45">
        <v>-976947</v>
      </c>
      <c r="D30" s="46">
        <v>-724220</v>
      </c>
    </row>
    <row r="31" spans="1:4" ht="24" x14ac:dyDescent="0.25">
      <c r="A31" s="74" t="s">
        <v>88</v>
      </c>
      <c r="B31" s="75"/>
      <c r="C31" s="72">
        <f>SUM(C21:C30)</f>
        <v>6120683</v>
      </c>
      <c r="D31" s="81">
        <f>SUM(D21:D30)</f>
        <v>9738670</v>
      </c>
    </row>
    <row r="32" spans="1:4" x14ac:dyDescent="0.25">
      <c r="A32" s="70"/>
      <c r="B32" s="75"/>
      <c r="C32" s="72"/>
      <c r="D32" s="76"/>
    </row>
    <row r="33" spans="1:4" x14ac:dyDescent="0.25">
      <c r="A33" s="70" t="s">
        <v>89</v>
      </c>
      <c r="B33" s="75"/>
      <c r="C33" s="72">
        <v>-1641780</v>
      </c>
      <c r="D33" s="76">
        <v>-1084637</v>
      </c>
    </row>
    <row r="34" spans="1:4" ht="15.75" thickBot="1" x14ac:dyDescent="0.3">
      <c r="A34" s="70" t="s">
        <v>90</v>
      </c>
      <c r="B34" s="75"/>
      <c r="C34" s="77">
        <v>-186000</v>
      </c>
      <c r="D34" s="46"/>
    </row>
    <row r="35" spans="1:4" ht="24.75" thickBot="1" x14ac:dyDescent="0.3">
      <c r="A35" s="82" t="s">
        <v>91</v>
      </c>
      <c r="B35" s="83"/>
      <c r="C35" s="84">
        <f>SUM(C31:C34)</f>
        <v>4292903</v>
      </c>
      <c r="D35" s="85">
        <f>SUM(D31:D34)</f>
        <v>8654033</v>
      </c>
    </row>
    <row r="36" spans="1:4" x14ac:dyDescent="0.25">
      <c r="A36" s="70"/>
      <c r="B36" s="75"/>
      <c r="C36" s="72"/>
      <c r="D36" s="81"/>
    </row>
    <row r="37" spans="1:4" x14ac:dyDescent="0.25">
      <c r="A37" s="74" t="s">
        <v>92</v>
      </c>
      <c r="B37" s="71"/>
      <c r="C37" s="72"/>
      <c r="D37" s="76"/>
    </row>
    <row r="38" spans="1:4" x14ac:dyDescent="0.25">
      <c r="A38" s="70" t="s">
        <v>93</v>
      </c>
      <c r="B38" s="75"/>
      <c r="C38" s="72">
        <v>504</v>
      </c>
      <c r="D38" s="76">
        <v>504</v>
      </c>
    </row>
    <row r="39" spans="1:4" x14ac:dyDescent="0.25">
      <c r="A39" s="70" t="s">
        <v>94</v>
      </c>
      <c r="B39" s="75">
        <v>4</v>
      </c>
      <c r="C39" s="72">
        <v>-130578</v>
      </c>
      <c r="D39" s="76">
        <v>-42718</v>
      </c>
    </row>
    <row r="40" spans="1:4" x14ac:dyDescent="0.25">
      <c r="A40" s="70" t="s">
        <v>95</v>
      </c>
      <c r="B40" s="75">
        <v>5</v>
      </c>
      <c r="C40" s="72">
        <v>15627</v>
      </c>
      <c r="D40" s="76">
        <v>-924</v>
      </c>
    </row>
    <row r="41" spans="1:4" x14ac:dyDescent="0.25">
      <c r="A41" s="70" t="s">
        <v>96</v>
      </c>
      <c r="B41" s="75"/>
      <c r="C41" s="72">
        <v>6337649</v>
      </c>
      <c r="D41" s="76">
        <v>-876486</v>
      </c>
    </row>
    <row r="42" spans="1:4" x14ac:dyDescent="0.25">
      <c r="A42" s="70" t="s">
        <v>97</v>
      </c>
      <c r="B42" s="75"/>
      <c r="C42" s="72">
        <v>-569</v>
      </c>
      <c r="D42" s="76">
        <v>-3078</v>
      </c>
    </row>
    <row r="43" spans="1:4" x14ac:dyDescent="0.25">
      <c r="A43" s="70" t="s">
        <v>98</v>
      </c>
      <c r="B43" s="75">
        <v>7</v>
      </c>
      <c r="C43" s="72">
        <v>-323298</v>
      </c>
      <c r="D43" s="76">
        <v>-60859</v>
      </c>
    </row>
    <row r="44" spans="1:4" ht="24" x14ac:dyDescent="0.25">
      <c r="A44" s="70" t="s">
        <v>99</v>
      </c>
      <c r="B44" s="75"/>
      <c r="C44" s="72"/>
      <c r="D44" s="76"/>
    </row>
    <row r="45" spans="1:4" x14ac:dyDescent="0.25">
      <c r="A45" s="70" t="s">
        <v>100</v>
      </c>
      <c r="B45" s="75"/>
      <c r="C45" s="72">
        <v>-1718340</v>
      </c>
      <c r="D45" s="76">
        <v>-15986168</v>
      </c>
    </row>
    <row r="46" spans="1:4" x14ac:dyDescent="0.25">
      <c r="A46" s="70" t="s">
        <v>101</v>
      </c>
      <c r="B46" s="75"/>
      <c r="C46" s="72"/>
      <c r="D46" s="76"/>
    </row>
    <row r="47" spans="1:4" x14ac:dyDescent="0.25">
      <c r="A47" s="70" t="s">
        <v>102</v>
      </c>
      <c r="B47" s="75"/>
      <c r="C47" s="72"/>
      <c r="D47" s="76"/>
    </row>
    <row r="48" spans="1:4" ht="15.75" thickBot="1" x14ac:dyDescent="0.3">
      <c r="A48" s="70" t="s">
        <v>103</v>
      </c>
      <c r="B48" s="75"/>
      <c r="C48" s="72">
        <v>-127877</v>
      </c>
      <c r="D48" s="46">
        <v>-92146</v>
      </c>
    </row>
    <row r="49" spans="1:4" ht="24.75" thickBot="1" x14ac:dyDescent="0.3">
      <c r="A49" s="82" t="s">
        <v>104</v>
      </c>
      <c r="B49" s="83"/>
      <c r="C49" s="84">
        <f>SUM(C38:C48)</f>
        <v>4053118</v>
      </c>
      <c r="D49" s="85">
        <f>SUM(D38:D48)</f>
        <v>-17061875</v>
      </c>
    </row>
    <row r="50" spans="1:4" x14ac:dyDescent="0.25">
      <c r="A50" s="86"/>
      <c r="B50" s="86"/>
      <c r="C50" s="87"/>
      <c r="D50" s="87"/>
    </row>
    <row r="51" spans="1:4" x14ac:dyDescent="0.25">
      <c r="A51" s="74" t="s">
        <v>105</v>
      </c>
      <c r="B51" s="75"/>
      <c r="C51" s="72"/>
      <c r="D51" s="76"/>
    </row>
    <row r="52" spans="1:4" x14ac:dyDescent="0.25">
      <c r="A52" s="70" t="s">
        <v>34</v>
      </c>
      <c r="B52" s="75"/>
      <c r="C52" s="72">
        <v>-1339520</v>
      </c>
      <c r="D52" s="76">
        <v>2712960</v>
      </c>
    </row>
    <row r="53" spans="1:4" x14ac:dyDescent="0.25">
      <c r="A53" s="70" t="s">
        <v>106</v>
      </c>
      <c r="B53" s="75">
        <v>17</v>
      </c>
      <c r="C53" s="72">
        <v>5833930</v>
      </c>
      <c r="D53" s="76">
        <v>17007500</v>
      </c>
    </row>
    <row r="54" spans="1:4" x14ac:dyDescent="0.25">
      <c r="A54" s="70" t="s">
        <v>107</v>
      </c>
      <c r="B54" s="75">
        <v>17</v>
      </c>
      <c r="C54" s="72">
        <v>-3012205</v>
      </c>
      <c r="D54" s="76">
        <v>-2669493</v>
      </c>
    </row>
    <row r="55" spans="1:4" ht="15.75" thickBot="1" x14ac:dyDescent="0.3">
      <c r="A55" s="79" t="s">
        <v>108</v>
      </c>
      <c r="B55" s="80">
        <v>17</v>
      </c>
      <c r="C55" s="45">
        <v>-9259801</v>
      </c>
      <c r="D55" s="46"/>
    </row>
    <row r="56" spans="1:4" ht="24" x14ac:dyDescent="0.25">
      <c r="A56" s="74" t="s">
        <v>109</v>
      </c>
      <c r="B56" s="75"/>
      <c r="C56" s="72">
        <f>SUM(C52:C55)</f>
        <v>-7777596</v>
      </c>
      <c r="D56" s="72">
        <f>SUM(D52:D55)</f>
        <v>17050967</v>
      </c>
    </row>
    <row r="57" spans="1:4" x14ac:dyDescent="0.25">
      <c r="A57" s="70"/>
      <c r="B57" s="75"/>
      <c r="C57" s="72"/>
      <c r="D57" s="76"/>
    </row>
    <row r="58" spans="1:4" ht="24.75" thickBot="1" x14ac:dyDescent="0.3">
      <c r="A58" s="79" t="s">
        <v>110</v>
      </c>
      <c r="B58" s="80"/>
      <c r="C58" s="46">
        <v>-74439</v>
      </c>
      <c r="D58" s="46">
        <v>-8682</v>
      </c>
    </row>
    <row r="59" spans="1:4" ht="24" x14ac:dyDescent="0.25">
      <c r="A59" s="74" t="s">
        <v>111</v>
      </c>
      <c r="B59" s="75"/>
      <c r="C59" s="72">
        <f>C35+C49+C56+C58</f>
        <v>493986</v>
      </c>
      <c r="D59" s="72">
        <f>D35+D49+D56+D58</f>
        <v>8634443</v>
      </c>
    </row>
    <row r="60" spans="1:4" ht="15.75" thickBot="1" x14ac:dyDescent="0.3">
      <c r="A60" s="88" t="s">
        <v>112</v>
      </c>
      <c r="B60" s="80">
        <v>14</v>
      </c>
      <c r="C60" s="45">
        <v>559317</v>
      </c>
      <c r="D60" s="46">
        <v>6173897</v>
      </c>
    </row>
    <row r="61" spans="1:4" ht="15.75" thickBot="1" x14ac:dyDescent="0.3">
      <c r="A61" s="89" t="s">
        <v>113</v>
      </c>
      <c r="B61" s="90">
        <v>14</v>
      </c>
      <c r="C61" s="48">
        <f>SUM(C59:C60)</f>
        <v>1053303</v>
      </c>
      <c r="D61" s="48">
        <f>SUM(D59:D60)</f>
        <v>14808340</v>
      </c>
    </row>
    <row r="62" spans="1:4" ht="15.75" thickTop="1" x14ac:dyDescent="0.25">
      <c r="A62" s="91"/>
    </row>
    <row r="63" spans="1:4" x14ac:dyDescent="0.25">
      <c r="A63" s="91"/>
    </row>
    <row r="64" spans="1:4" x14ac:dyDescent="0.25">
      <c r="A64" s="91"/>
    </row>
    <row r="65" spans="1:4" x14ac:dyDescent="0.25">
      <c r="A65" s="96" t="s">
        <v>136</v>
      </c>
      <c r="C65" s="91" t="s">
        <v>133</v>
      </c>
      <c r="D65" s="94" t="s">
        <v>134</v>
      </c>
    </row>
    <row r="66" spans="1:4" x14ac:dyDescent="0.25">
      <c r="A66" s="97" t="s">
        <v>135</v>
      </c>
      <c r="C66" s="92" t="s">
        <v>117</v>
      </c>
      <c r="D66" s="95" t="s">
        <v>118</v>
      </c>
    </row>
    <row r="67" spans="1:4" x14ac:dyDescent="0.25">
      <c r="A67" s="97" t="s">
        <v>122</v>
      </c>
      <c r="C67" s="92" t="s">
        <v>39</v>
      </c>
      <c r="D67" s="95" t="s">
        <v>40</v>
      </c>
    </row>
    <row r="68" spans="1:4" x14ac:dyDescent="0.25">
      <c r="C68" s="92" t="s">
        <v>41</v>
      </c>
    </row>
    <row r="69" spans="1:4" x14ac:dyDescent="0.25">
      <c r="C69" s="92" t="s">
        <v>42</v>
      </c>
    </row>
    <row r="70" spans="1:4" x14ac:dyDescent="0.25">
      <c r="A70" s="93"/>
    </row>
  </sheetData>
  <mergeCells count="2">
    <mergeCell ref="A5:A6"/>
    <mergeCell ref="B5:B6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'1'!OLE_LINK1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Rauan Zhumakhanova</dc:creator>
  <cp:lastModifiedBy>Rauan Zhumakhanova</cp:lastModifiedBy>
  <cp:lastPrinted>2017-08-11T12:25:49Z</cp:lastPrinted>
  <dcterms:created xsi:type="dcterms:W3CDTF">2016-11-14T09:11:53Z</dcterms:created>
  <dcterms:modified xsi:type="dcterms:W3CDTF">2017-08-16T09:51:17Z</dcterms:modified>
</cp:coreProperties>
</file>