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Elmira\Матен Петролеум\Бухгалтерия МП\Гульнара\Биржа\2024\1 кв2024\"/>
    </mc:Choice>
  </mc:AlternateContent>
  <xr:revisionPtr revIDLastSave="0" documentId="13_ncr:1_{5968222E-5D51-4938-8E9C-6D3F32EC7D3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</sheets>
  <definedNames>
    <definedName name="_Hlk141278485" localSheetId="0">'1'!$F$62</definedName>
    <definedName name="_Hlk166431354" localSheetId="0">'1'!$F$57</definedName>
    <definedName name="OLE_LINK1" localSheetId="0">'1'!$A$17</definedName>
    <definedName name="OLE_LINK4" localSheetId="0">'1'!$F$17</definedName>
    <definedName name="OLE_LINK5" localSheetId="1">'2'!#REF!</definedName>
    <definedName name="OLE_LINK6" localSheetId="3">'4'!$A$11</definedName>
    <definedName name="OLE_LINK8" localSheetId="3">'4'!#REF!</definedName>
    <definedName name="_xlnm.Print_Titles" localSheetId="3">'4'!$3:$6</definedName>
    <definedName name="_xlnm.Print_Area" localSheetId="0">'1'!$A$1:$D$62</definedName>
    <definedName name="_xlnm.Print_Area" localSheetId="1">'2'!$A$1:$D$34</definedName>
    <definedName name="_xlnm.Print_Area" localSheetId="2">'3'!$A$1:$E$25</definedName>
    <definedName name="_xlnm.Print_Area" localSheetId="3">'4'!$A$1:$D$56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4" l="1"/>
  <c r="C50" i="4"/>
  <c r="C51" i="4" s="1"/>
  <c r="C26" i="4"/>
  <c r="D46" i="4"/>
  <c r="C30" i="1"/>
  <c r="C53" i="1"/>
  <c r="D53" i="1"/>
  <c r="D30" i="1"/>
  <c r="E8" i="3" l="1"/>
  <c r="C19" i="1"/>
  <c r="C46" i="4" l="1"/>
  <c r="D6" i="4"/>
  <c r="C6" i="4"/>
  <c r="D40" i="4" l="1"/>
  <c r="C40" i="4"/>
  <c r="D26" i="4" l="1"/>
  <c r="D14" i="3" l="1"/>
  <c r="D10" i="2"/>
  <c r="D15" i="2" s="1"/>
  <c r="D20" i="2" s="1"/>
  <c r="D23" i="2" s="1"/>
  <c r="D24" i="2" s="1"/>
  <c r="C10" i="2"/>
  <c r="C15" i="2" s="1"/>
  <c r="C20" i="2" s="1"/>
  <c r="C23" i="2" s="1"/>
  <c r="D27" i="2" l="1"/>
  <c r="D10" i="3"/>
  <c r="D16" i="3"/>
  <c r="C24" i="2"/>
  <c r="C27" i="2" s="1"/>
  <c r="D29" i="4"/>
  <c r="C29" i="4"/>
  <c r="E14" i="3"/>
  <c r="D19" i="1"/>
  <c r="A4" i="4"/>
  <c r="A4" i="3"/>
  <c r="C37" i="1"/>
  <c r="D44" i="1"/>
  <c r="C44" i="1"/>
  <c r="D37" i="1"/>
  <c r="C47" i="4" l="1"/>
  <c r="C54" i="1"/>
  <c r="F14" i="3"/>
  <c r="D11" i="3"/>
  <c r="E10" i="3"/>
  <c r="D47" i="4"/>
  <c r="E16" i="3"/>
  <c r="D17" i="3"/>
  <c r="D54" i="1"/>
  <c r="D31" i="1"/>
  <c r="C31" i="1"/>
  <c r="C55" i="1" s="1"/>
  <c r="C56" i="1" l="1"/>
  <c r="D50" i="4"/>
  <c r="E11" i="3"/>
  <c r="E12" i="3" s="1"/>
  <c r="D12" i="3"/>
  <c r="D55" i="1"/>
  <c r="E17" i="3"/>
  <c r="E18" i="3" s="1"/>
  <c r="D18" i="3"/>
  <c r="D56" i="1"/>
  <c r="F18" i="3" l="1"/>
</calcChain>
</file>

<file path=xl/sharedStrings.xml><?xml version="1.0" encoding="utf-8"?>
<sst xmlns="http://schemas.openxmlformats.org/spreadsheetml/2006/main" count="182" uniqueCount="126">
  <si>
    <t xml:space="preserve">КОНСОЛИДИРОВАННЫЙ ОТЧЕТ О ФИНАНСОВОМ ПОЛОЖЕНИИ </t>
  </si>
  <si>
    <t>в тысячах тенге</t>
  </si>
  <si>
    <t>АКТИВЫ</t>
  </si>
  <si>
    <t>Нефтегазовые активы и права на недропользование</t>
  </si>
  <si>
    <t>Основные средства</t>
  </si>
  <si>
    <t>Незавершённое строительство</t>
  </si>
  <si>
    <t>Нематериальные активы</t>
  </si>
  <si>
    <t>Торговая дебиторская задолженность</t>
  </si>
  <si>
    <t>Налоги к возмещению</t>
  </si>
  <si>
    <t>Авансы выданные</t>
  </si>
  <si>
    <t>Денежные средства и их эквиваленты</t>
  </si>
  <si>
    <t>ИТОГО АКТИВЫ</t>
  </si>
  <si>
    <t xml:space="preserve">КАПИТАЛ И ОБЯЗАТЕЛЬСТВА </t>
  </si>
  <si>
    <t>Капитал</t>
  </si>
  <si>
    <t>Акционерный капитал</t>
  </si>
  <si>
    <t>Долгосрочные обязательства</t>
  </si>
  <si>
    <t>Резерв по ликвидации и восстановлению месторождений</t>
  </si>
  <si>
    <t>Прочие долгосрочные обязательства</t>
  </si>
  <si>
    <t>Торговая кредиторская задолженность</t>
  </si>
  <si>
    <t>Прочие налоги к уплате</t>
  </si>
  <si>
    <t>Прочая кредиторская задолженность и начисленные обязательства</t>
  </si>
  <si>
    <t>ИТОГО КАПИТАЛ И ОБЯЗАТЕЛЬСТВА</t>
  </si>
  <si>
    <t>Балансовая стоимость одной простой акции (в тенге)</t>
  </si>
  <si>
    <t>Прим</t>
  </si>
  <si>
    <r>
      <t>КОНСОЛИДИРОВАННЫЙ</t>
    </r>
    <r>
      <rPr>
        <b/>
        <sz val="12"/>
        <color indexed="8"/>
        <rFont val="Times New Roman"/>
        <family val="1"/>
        <charset val="204"/>
      </rPr>
      <t xml:space="preserve"> ОТЧЕТ О СОВОКУПНОМ ДОХОДЕ</t>
    </r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</si>
  <si>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</si>
  <si>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</si>
  <si>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</si>
  <si>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</si>
  <si>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</si>
  <si>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</si>
  <si>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подоходному налогу</t>
  </si>
  <si>
    <t>Итого собственный капитал</t>
  </si>
  <si>
    <t>Корректировки на:</t>
  </si>
  <si>
    <t>Износ, истощение и амортизация</t>
  </si>
  <si>
    <t>Изменения в оборотном капитале</t>
  </si>
  <si>
    <t>Изменения в налогах к возмещению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</si>
  <si>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</si>
  <si>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</si>
  <si>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</si>
  <si>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</si>
  <si>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</si>
  <si>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</si>
  <si>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Приобретение основных средств</t>
  </si>
  <si>
    <t>Затраты на незавершённое строительство</t>
  </si>
  <si>
    <t>Приобретение разведочных и оценочных активов</t>
  </si>
  <si>
    <t>Депозит на ликвидацию и восстановление месторождений</t>
  </si>
  <si>
    <t>Выплата вознаграждений</t>
  </si>
  <si>
    <t xml:space="preserve">КОНСОЛИДИРОВАННЫЙ ОТЧЕТ ОБ ИЗМЕНЕНИЯХ В КАПИТАЛЕ </t>
  </si>
  <si>
    <t>КОНСОЛИДИРОВАННЫЙ ОТЧЕТ О ДВИЖЕНИИ ДЕНЕЖНЫХ СРЕДСТВ</t>
  </si>
  <si>
    <t>Кусниденова Э.С.</t>
  </si>
  <si>
    <t>-</t>
  </si>
  <si>
    <t xml:space="preserve"> </t>
  </si>
  <si>
    <t>Изменения в авансах полученных</t>
  </si>
  <si>
    <t>Прочие доходы/(расходы), нетто</t>
  </si>
  <si>
    <t>В тысячах тенге</t>
  </si>
  <si>
    <t>Приобретение нематериальных активов</t>
  </si>
  <si>
    <t>Прим.</t>
  </si>
  <si>
    <t>Авансы выданные за внеоборотные активы</t>
  </si>
  <si>
    <t>Займы выданные</t>
  </si>
  <si>
    <t>Долгосрочные финансовые инвестиции</t>
  </si>
  <si>
    <t>Оборотные активы</t>
  </si>
  <si>
    <t>Запасы</t>
  </si>
  <si>
    <t>Прочие оборотные активы</t>
  </si>
  <si>
    <t>Нераспределенная прибыль / (накопленный убыток)</t>
  </si>
  <si>
    <t>Процентные кредиты и займы</t>
  </si>
  <si>
    <t>Обязательство по отсроченному подоходному налогу</t>
  </si>
  <si>
    <t>Краткосрочные обязательства</t>
  </si>
  <si>
    <t>Выручка по договорам с покупателями</t>
  </si>
  <si>
    <t>Операционная прибыль</t>
  </si>
  <si>
    <t>Курсовые разницы, нетто</t>
  </si>
  <si>
    <t>−</t>
  </si>
  <si>
    <t xml:space="preserve">Денежные средства, ограниченные в использовании </t>
  </si>
  <si>
    <t>Прибыль/(убыток) до налогообложения</t>
  </si>
  <si>
    <t>Чистый доход/(убыток) за период</t>
  </si>
  <si>
    <t>Итого совокупный доход/(убыток) за период</t>
  </si>
  <si>
    <t>Накопленный убыток</t>
  </si>
  <si>
    <t>Чистый убыток за период</t>
  </si>
  <si>
    <t>Итого совокупный убыток за период</t>
  </si>
  <si>
    <t>Денежные потоки от операционной деятельности</t>
  </si>
  <si>
    <t>Отрицательная/(полождительная) курсовая разница, нетто</t>
  </si>
  <si>
    <t>Изменения в торговой дебиторской задолженности, авансах выданных и прочих краткосрочных активах</t>
  </si>
  <si>
    <t>Изменения в товарно-материальных запасах</t>
  </si>
  <si>
    <t>Чистые денежные средства, полученные от операционной деятельности</t>
  </si>
  <si>
    <t>Денежные потоки от инвестиционной деятельности</t>
  </si>
  <si>
    <t>Чистые денежные средства, использованные в инвестиционной деятельности</t>
  </si>
  <si>
    <t>Денежные потоки от финансовой деятельности</t>
  </si>
  <si>
    <t>Погашение займов</t>
  </si>
  <si>
    <t>Чистые денежные средства, полученные от финансовой деятельности</t>
  </si>
  <si>
    <t>Влияние изменения курса иностранной валюты на денежные средства и их эквиваленты</t>
  </si>
  <si>
    <t>Чистое (уменьшение)/увеличение денежных средств и 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</si>
  <si>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</si>
  <si>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</si>
  <si>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АО "Матен Петролеум"</t>
  </si>
  <si>
    <t>Консолидированная финансовая отчетность</t>
  </si>
  <si>
    <t>Прибыль на акцию</t>
  </si>
  <si>
    <t>25, 26, 27, 30</t>
  </si>
  <si>
    <t>Приобретение нефтегазовых активов</t>
  </si>
  <si>
    <t>Предоставленный займ</t>
  </si>
  <si>
    <t>Базовая прибыль/(убыток) на акцию (в тенге)</t>
  </si>
  <si>
    <t xml:space="preserve">На 1 января 2023 года </t>
  </si>
  <si>
    <t>Предоплата по подоходному налогу</t>
  </si>
  <si>
    <t>Обязательства по договорам с покупателями</t>
  </si>
  <si>
    <t>_____________________</t>
  </si>
  <si>
    <t>Тянь Кэцзянь</t>
  </si>
  <si>
    <t>Генеральный директор</t>
  </si>
  <si>
    <t xml:space="preserve">Главный бухгалтер </t>
  </si>
  <si>
    <t>Получения займа</t>
  </si>
  <si>
    <t>31 марта 2024 года</t>
  </si>
  <si>
    <t>31 декабря 2023 года</t>
  </si>
  <si>
    <t>Долгосрочные активы</t>
  </si>
  <si>
    <t>Прочие финансовые активы</t>
  </si>
  <si>
    <t>Калыхбергенов Махамбет Жулмуханович</t>
  </si>
  <si>
    <t xml:space="preserve">          </t>
  </si>
  <si>
    <t>На 31 марта 2024 года</t>
  </si>
  <si>
    <t>Заместитель генерального директора  по экономике и финансам</t>
  </si>
  <si>
    <t>За три месяца, закончившихся 31 марта 2024</t>
  </si>
  <si>
    <t>За три месяца, закончившихся 31 марта 2023</t>
  </si>
  <si>
    <t>____________</t>
  </si>
  <si>
    <t xml:space="preserve"> Заместитель генерального директора   по экономике и финансам</t>
  </si>
  <si>
    <t>На 31 марта 2023 года</t>
  </si>
  <si>
    <t xml:space="preserve">На 1 января 2024 года </t>
  </si>
  <si>
    <t>________________</t>
  </si>
  <si>
    <t>За три месяца, закончившихся 31 марта 2024 года</t>
  </si>
  <si>
    <t>Изменения в предоплате по подоходному налогу</t>
  </si>
  <si>
    <t>Возврат от предоставленного займа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</si>
</sst>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.000_р_._-;\-* #,##0.0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rgb="FFFF0000"/>
      <name val="Arial"/>
      <family val="2"/>
      <charset val="204"/>
    </font>
    <font>
      <b/>
      <sz val="10"/>
      <color theme="0" tint="-0.499984740745262"/>
      <name val="Times New Roman"/>
      <family val="1"/>
      <charset val="204"/>
    </font>
    <font>
      <sz val="8.5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5" fontId="4" fillId="0" borderId="0" applyFont="0" applyFill="0" applyBorder="0" applyAlignment="0" applyProtection="0"/>
  </cellStyleXfs>
  <cellXfs count="158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66" fontId="8" fillId="0" borderId="0" xfId="2" applyNumberFormat="1" applyFont="1" applyAlignment="1">
      <alignment horizontal="right" vertical="center" wrapText="1"/>
    </xf>
    <xf numFmtId="166" fontId="4" fillId="0" borderId="0" xfId="2" applyNumberFormat="1" applyFont="1"/>
    <xf numFmtId="166" fontId="0" fillId="0" borderId="0" xfId="0" applyNumberFormat="1"/>
    <xf numFmtId="166" fontId="4" fillId="0" borderId="0" xfId="2" applyNumberFormat="1" applyFont="1" applyFill="1" applyAlignment="1"/>
    <xf numFmtId="166" fontId="8" fillId="0" borderId="0" xfId="2" applyNumberFormat="1" applyFont="1" applyFill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165" fontId="9" fillId="0" borderId="0" xfId="2" applyFont="1" applyAlignment="1">
      <alignment horizontal="left" vertical="center" wrapText="1"/>
    </xf>
    <xf numFmtId="165" fontId="8" fillId="0" borderId="0" xfId="2" applyFont="1" applyAlignment="1">
      <alignment horizontal="left" vertical="center" wrapText="1"/>
    </xf>
    <xf numFmtId="165" fontId="9" fillId="0" borderId="1" xfId="2" applyFont="1" applyBorder="1" applyAlignment="1">
      <alignment horizontal="left" vertical="center" wrapText="1"/>
    </xf>
    <xf numFmtId="164" fontId="0" fillId="0" borderId="0" xfId="0" applyNumberFormat="1"/>
    <xf numFmtId="166" fontId="9" fillId="0" borderId="0" xfId="2" applyNumberFormat="1" applyFont="1" applyAlignment="1">
      <alignment horizontal="left" vertical="center" wrapText="1"/>
    </xf>
    <xf numFmtId="166" fontId="9" fillId="0" borderId="0" xfId="2" applyNumberFormat="1" applyFont="1" applyAlignment="1">
      <alignment horizontal="center" vertical="center" wrapText="1"/>
    </xf>
    <xf numFmtId="166" fontId="8" fillId="0" borderId="1" xfId="2" applyNumberFormat="1" applyFont="1" applyBorder="1" applyAlignment="1">
      <alignment horizontal="left" vertical="center" wrapText="1"/>
    </xf>
    <xf numFmtId="166" fontId="8" fillId="0" borderId="1" xfId="2" applyNumberFormat="1" applyFont="1" applyBorder="1" applyAlignment="1">
      <alignment horizontal="center" vertical="center" wrapText="1"/>
    </xf>
    <xf numFmtId="166" fontId="8" fillId="0" borderId="0" xfId="2" applyNumberFormat="1" applyFont="1" applyAlignment="1">
      <alignment horizontal="left" vertical="center" wrapText="1"/>
    </xf>
    <xf numFmtId="166" fontId="8" fillId="0" borderId="0" xfId="2" applyNumberFormat="1" applyFont="1" applyAlignment="1">
      <alignment horizontal="center" vertical="center" wrapText="1"/>
    </xf>
    <xf numFmtId="166" fontId="8" fillId="0" borderId="0" xfId="2" applyNumberFormat="1" applyFont="1" applyBorder="1" applyAlignment="1">
      <alignment horizontal="left" vertical="center" wrapText="1"/>
    </xf>
    <xf numFmtId="166" fontId="4" fillId="0" borderId="0" xfId="2" applyNumberFormat="1" applyFont="1" applyAlignment="1">
      <alignment horizontal="left"/>
    </xf>
    <xf numFmtId="166" fontId="4" fillId="0" borderId="0" xfId="2" applyNumberFormat="1" applyFont="1" applyFill="1" applyAlignment="1">
      <alignment horizontal="left"/>
    </xf>
    <xf numFmtId="0" fontId="3" fillId="0" borderId="0" xfId="1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166" fontId="5" fillId="0" borderId="0" xfId="2" applyNumberFormat="1" applyFont="1"/>
    <xf numFmtId="0" fontId="8" fillId="0" borderId="0" xfId="0" applyFont="1" applyAlignment="1">
      <alignment horizontal="left" vertical="center" wrapText="1"/>
    </xf>
    <xf numFmtId="166" fontId="8" fillId="0" borderId="0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9" fillId="0" borderId="1" xfId="2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165" fontId="8" fillId="0" borderId="0" xfId="2" applyFont="1" applyBorder="1" applyAlignment="1">
      <alignment horizontal="left" vertical="center" wrapText="1"/>
    </xf>
    <xf numFmtId="165" fontId="9" fillId="0" borderId="0" xfId="2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6" fontId="5" fillId="0" borderId="0" xfId="2" applyNumberFormat="1" applyFont="1" applyFill="1" applyAlignment="1">
      <alignment horizontal="right"/>
    </xf>
    <xf numFmtId="166" fontId="8" fillId="0" borderId="1" xfId="2" applyNumberFormat="1" applyFont="1" applyFill="1" applyBorder="1" applyAlignment="1">
      <alignment horizontal="center" vertical="center" wrapText="1"/>
    </xf>
    <xf numFmtId="165" fontId="4" fillId="0" borderId="0" xfId="2" applyFont="1" applyBorder="1"/>
    <xf numFmtId="166" fontId="4" fillId="0" borderId="0" xfId="2" applyNumberFormat="1" applyFont="1" applyFill="1" applyAlignment="1">
      <alignment horizontal="right"/>
    </xf>
    <xf numFmtId="0" fontId="8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166" fontId="8" fillId="0" borderId="0" xfId="2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65" fontId="8" fillId="0" borderId="4" xfId="2" applyFont="1" applyBorder="1" applyAlignment="1">
      <alignment horizontal="left" vertical="center" wrapText="1"/>
    </xf>
    <xf numFmtId="165" fontId="19" fillId="0" borderId="0" xfId="2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20" fillId="0" borderId="0" xfId="1" applyFont="1" applyAlignment="1">
      <alignment vertical="center"/>
    </xf>
    <xf numFmtId="0" fontId="16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left" vertical="center" wrapText="1"/>
    </xf>
    <xf numFmtId="4" fontId="9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167" fontId="19" fillId="0" borderId="0" xfId="2" applyNumberFormat="1" applyFont="1" applyBorder="1" applyAlignment="1">
      <alignment horizontal="right" vertical="center" wrapText="1"/>
    </xf>
    <xf numFmtId="167" fontId="8" fillId="0" borderId="0" xfId="2" applyNumberFormat="1" applyFont="1" applyBorder="1" applyAlignment="1">
      <alignment horizontal="right" vertical="center" wrapText="1"/>
    </xf>
    <xf numFmtId="166" fontId="9" fillId="0" borderId="0" xfId="2" applyNumberFormat="1" applyFont="1" applyBorder="1" applyAlignment="1">
      <alignment horizontal="center" vertical="center" wrapText="1"/>
    </xf>
    <xf numFmtId="166" fontId="12" fillId="0" borderId="0" xfId="2" applyNumberFormat="1" applyFont="1" applyAlignment="1">
      <alignment horizontal="justify" vertical="center"/>
    </xf>
    <xf numFmtId="0" fontId="8" fillId="0" borderId="1" xfId="0" applyFont="1" applyBorder="1" applyAlignment="1">
      <alignment horizontal="right" vertical="center" wrapText="1"/>
    </xf>
    <xf numFmtId="166" fontId="14" fillId="0" borderId="1" xfId="2" applyNumberFormat="1" applyFont="1" applyBorder="1" applyAlignment="1">
      <alignment horizontal="justify" vertical="center" wrapText="1"/>
    </xf>
    <xf numFmtId="166" fontId="14" fillId="0" borderId="0" xfId="2" applyNumberFormat="1" applyFont="1" applyAlignment="1">
      <alignment horizontal="justify" vertical="center" wrapText="1"/>
    </xf>
    <xf numFmtId="166" fontId="9" fillId="0" borderId="2" xfId="2" applyNumberFormat="1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166" fontId="8" fillId="0" borderId="3" xfId="2" applyNumberFormat="1" applyFont="1" applyBorder="1" applyAlignment="1">
      <alignment horizontal="left" vertical="center" wrapText="1"/>
    </xf>
    <xf numFmtId="166" fontId="4" fillId="0" borderId="0" xfId="2" applyNumberFormat="1" applyFont="1" applyAlignment="1">
      <alignment horizontal="right"/>
    </xf>
    <xf numFmtId="166" fontId="8" fillId="0" borderId="0" xfId="2" applyNumberFormat="1" applyFont="1" applyFill="1" applyBorder="1" applyAlignment="1">
      <alignment horizontal="right" vertical="center" wrapText="1"/>
    </xf>
    <xf numFmtId="0" fontId="5" fillId="0" borderId="0" xfId="0" applyFont="1"/>
    <xf numFmtId="166" fontId="14" fillId="0" borderId="0" xfId="2" applyNumberFormat="1" applyFont="1" applyBorder="1" applyAlignment="1">
      <alignment horizontal="justify" vertical="center" wrapText="1"/>
    </xf>
    <xf numFmtId="166" fontId="13" fillId="0" borderId="0" xfId="2" applyNumberFormat="1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166" fontId="9" fillId="0" borderId="0" xfId="2" applyNumberFormat="1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166" fontId="14" fillId="0" borderId="6" xfId="2" applyNumberFormat="1" applyFont="1" applyBorder="1" applyAlignment="1">
      <alignment horizontal="justify" vertical="center" wrapText="1"/>
    </xf>
    <xf numFmtId="166" fontId="8" fillId="0" borderId="6" xfId="2" applyNumberFormat="1" applyFont="1" applyBorder="1" applyAlignment="1">
      <alignment horizontal="left" vertical="center" wrapText="1"/>
    </xf>
    <xf numFmtId="166" fontId="8" fillId="0" borderId="4" xfId="2" applyNumberFormat="1" applyFont="1" applyBorder="1" applyAlignment="1">
      <alignment horizontal="left" vertical="center" wrapText="1"/>
    </xf>
    <xf numFmtId="4" fontId="17" fillId="2" borderId="0" xfId="2" applyNumberFormat="1" applyFont="1" applyFill="1" applyBorder="1"/>
    <xf numFmtId="165" fontId="4" fillId="2" borderId="0" xfId="2" applyFont="1" applyFill="1" applyBorder="1"/>
    <xf numFmtId="4" fontId="18" fillId="2" borderId="0" xfId="2" applyNumberFormat="1" applyFont="1" applyFill="1" applyBorder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8" fillId="0" borderId="5" xfId="0" applyFont="1" applyBorder="1" applyAlignment="1">
      <alignment horizontal="left" vertical="center" wrapText="1"/>
    </xf>
    <xf numFmtId="166" fontId="8" fillId="0" borderId="5" xfId="2" applyNumberFormat="1" applyFont="1" applyBorder="1" applyAlignment="1">
      <alignment horizontal="center" vertical="center" wrapText="1"/>
    </xf>
    <xf numFmtId="166" fontId="8" fillId="0" borderId="5" xfId="2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66" fontId="9" fillId="0" borderId="0" xfId="2" applyNumberFormat="1" applyFont="1" applyBorder="1" applyAlignment="1">
      <alignment horizontal="left" vertical="center" wrapText="1"/>
    </xf>
    <xf numFmtId="165" fontId="0" fillId="0" borderId="0" xfId="2" applyFont="1" applyBorder="1"/>
    <xf numFmtId="166" fontId="9" fillId="0" borderId="5" xfId="2" applyNumberFormat="1" applyFont="1" applyBorder="1" applyAlignment="1">
      <alignment horizontal="right" vertical="center" wrapText="1"/>
    </xf>
    <xf numFmtId="164" fontId="9" fillId="0" borderId="0" xfId="0" applyNumberFormat="1" applyFont="1" applyAlignment="1">
      <alignment horizontal="left" vertical="center" wrapText="1"/>
    </xf>
    <xf numFmtId="166" fontId="8" fillId="0" borderId="0" xfId="2" applyNumberFormat="1" applyFont="1" applyBorder="1" applyAlignment="1">
      <alignment horizontal="right" vertical="center" wrapText="1"/>
    </xf>
    <xf numFmtId="166" fontId="9" fillId="0" borderId="5" xfId="2" applyNumberFormat="1" applyFont="1" applyBorder="1" applyAlignment="1">
      <alignment horizontal="left" vertical="center" wrapText="1"/>
    </xf>
    <xf numFmtId="1" fontId="9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8" fillId="0" borderId="6" xfId="0" applyNumberFormat="1" applyFont="1" applyBorder="1" applyAlignment="1">
      <alignment horizontal="center" vertical="center" wrapText="1"/>
    </xf>
    <xf numFmtId="166" fontId="8" fillId="0" borderId="1" xfId="2" applyNumberFormat="1" applyFont="1" applyBorder="1" applyAlignment="1">
      <alignment horizontal="right" vertical="center" wrapText="1"/>
    </xf>
    <xf numFmtId="166" fontId="9" fillId="0" borderId="0" xfId="2" applyNumberFormat="1" applyFont="1" applyBorder="1" applyAlignment="1">
      <alignment horizontal="right" vertical="center" wrapText="1"/>
    </xf>
    <xf numFmtId="165" fontId="12" fillId="0" borderId="0" xfId="2" applyFont="1" applyBorder="1" applyAlignment="1">
      <alignment horizontal="justify" vertical="center"/>
    </xf>
    <xf numFmtId="166" fontId="17" fillId="2" borderId="0" xfId="2" applyNumberFormat="1" applyFont="1" applyFill="1" applyBorder="1"/>
    <xf numFmtId="166" fontId="14" fillId="0" borderId="0" xfId="2" applyNumberFormat="1" applyFont="1" applyBorder="1" applyAlignment="1">
      <alignment horizontal="right" vertical="center" wrapText="1"/>
    </xf>
    <xf numFmtId="166" fontId="15" fillId="0" borderId="0" xfId="2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6" fontId="15" fillId="0" borderId="0" xfId="2" applyNumberFormat="1" applyFont="1" applyBorder="1" applyAlignment="1">
      <alignment horizontal="justify" vertical="center"/>
    </xf>
    <xf numFmtId="166" fontId="12" fillId="0" borderId="0" xfId="2" applyNumberFormat="1" applyFont="1" applyBorder="1" applyAlignment="1">
      <alignment horizontal="justify" vertical="center"/>
    </xf>
    <xf numFmtId="166" fontId="0" fillId="2" borderId="0" xfId="2" applyNumberFormat="1" applyFont="1" applyFill="1" applyBorder="1"/>
    <xf numFmtId="166" fontId="12" fillId="0" borderId="0" xfId="2" applyNumberFormat="1" applyFont="1" applyBorder="1"/>
    <xf numFmtId="165" fontId="0" fillId="0" borderId="0" xfId="2" applyFont="1"/>
    <xf numFmtId="0" fontId="1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/>
    </xf>
    <xf numFmtId="166" fontId="16" fillId="0" borderId="0" xfId="0" applyNumberFormat="1" applyFont="1" applyAlignment="1">
      <alignment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66" fontId="15" fillId="0" borderId="0" xfId="2" applyNumberFormat="1" applyFont="1" applyBorder="1" applyAlignment="1">
      <alignment horizontal="center" vertical="center" wrapText="1"/>
    </xf>
    <xf numFmtId="166" fontId="16" fillId="0" borderId="0" xfId="2" applyNumberFormat="1" applyFont="1" applyBorder="1" applyAlignment="1">
      <alignment horizontal="left" vertical="center" wrapText="1"/>
    </xf>
    <xf numFmtId="166" fontId="4" fillId="0" borderId="0" xfId="2" applyNumberFormat="1" applyFont="1" applyBorder="1"/>
    <xf numFmtId="166" fontId="15" fillId="0" borderId="0" xfId="2" applyNumberFormat="1" applyFont="1" applyAlignment="1">
      <alignment horizontal="justify" vertical="center"/>
    </xf>
    <xf numFmtId="0" fontId="0" fillId="0" borderId="0" xfId="0" applyAlignment="1">
      <alignment wrapText="1"/>
    </xf>
    <xf numFmtId="166" fontId="21" fillId="0" borderId="0" xfId="2" applyNumberFormat="1" applyFont="1" applyBorder="1" applyAlignment="1">
      <alignment horizontal="left" vertical="center" wrapText="1"/>
    </xf>
    <xf numFmtId="0" fontId="12" fillId="0" borderId="0" xfId="0" applyFont="1"/>
    <xf numFmtId="0" fontId="8" fillId="0" borderId="4" xfId="0" applyFont="1" applyBorder="1" applyAlignment="1">
      <alignment horizontal="center" vertical="center" wrapText="1"/>
    </xf>
    <xf numFmtId="165" fontId="8" fillId="0" borderId="6" xfId="2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166" fontId="5" fillId="0" borderId="0" xfId="2" applyNumberFormat="1" applyFont="1" applyAlignment="1">
      <alignment horizontal="right"/>
    </xf>
    <xf numFmtId="0" fontId="5" fillId="0" borderId="0" xfId="0" applyFont="1" applyAlignment="1">
      <alignment wrapText="1"/>
    </xf>
    <xf numFmtId="166" fontId="9" fillId="0" borderId="1" xfId="2" applyNumberFormat="1" applyFont="1" applyBorder="1" applyAlignment="1">
      <alignment horizontal="center" vertical="center" wrapText="1"/>
    </xf>
    <xf numFmtId="166" fontId="13" fillId="0" borderId="1" xfId="2" applyNumberFormat="1" applyFont="1" applyBorder="1" applyAlignment="1">
      <alignment horizontal="justify" vertical="center" wrapText="1"/>
    </xf>
    <xf numFmtId="166" fontId="8" fillId="0" borderId="6" xfId="2" applyNumberFormat="1" applyFont="1" applyBorder="1" applyAlignment="1">
      <alignment vertical="center" wrapText="1"/>
    </xf>
    <xf numFmtId="166" fontId="9" fillId="0" borderId="8" xfId="2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166" fontId="13" fillId="0" borderId="8" xfId="2" applyNumberFormat="1" applyFont="1" applyBorder="1" applyAlignment="1">
      <alignment horizontal="justify" vertical="center" wrapText="1"/>
    </xf>
    <xf numFmtId="166" fontId="9" fillId="0" borderId="8" xfId="2" applyNumberFormat="1" applyFont="1" applyBorder="1" applyAlignment="1">
      <alignment vertical="center" wrapText="1"/>
    </xf>
    <xf numFmtId="166" fontId="15" fillId="0" borderId="0" xfId="2" applyNumberFormat="1" applyFont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66" fontId="8" fillId="0" borderId="8" xfId="2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66" fontId="12" fillId="0" borderId="7" xfId="2" applyNumberFormat="1" applyFont="1" applyBorder="1" applyAlignment="1">
      <alignment horizontal="justify" vertical="center"/>
    </xf>
    <xf numFmtId="166" fontId="15" fillId="0" borderId="7" xfId="2" applyNumberFormat="1" applyFont="1" applyBorder="1" applyAlignment="1">
      <alignment horizontal="justify" vertical="center"/>
    </xf>
    <xf numFmtId="166" fontId="15" fillId="0" borderId="0" xfId="2" applyNumberFormat="1" applyFont="1" applyBorder="1"/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6" fontId="16" fillId="0" borderId="0" xfId="2" applyNumberFormat="1" applyFont="1" applyBorder="1" applyAlignment="1">
      <alignment horizontal="left" vertical="center" wrapText="1"/>
    </xf>
    <xf numFmtId="166" fontId="8" fillId="0" borderId="0" xfId="2" applyNumberFormat="1" applyFont="1" applyBorder="1" applyAlignment="1">
      <alignment horizontal="center" vertical="center" wrapText="1"/>
    </xf>
    <xf numFmtId="166" fontId="8" fillId="0" borderId="7" xfId="2" applyNumberFormat="1" applyFont="1" applyBorder="1" applyAlignment="1">
      <alignment horizontal="right" vertical="center" wrapText="1"/>
    </xf>
    <xf numFmtId="166" fontId="14" fillId="0" borderId="7" xfId="2" applyNumberFormat="1" applyFont="1" applyBorder="1" applyAlignment="1">
      <alignment horizontal="right" vertical="center" wrapText="1"/>
    </xf>
  </cellXfs>
  <cellStyles count="3">
    <cellStyle name="Обычный" xfId="0" builtinId="0"/>
    <cellStyle name="Обычный 17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view="pageBreakPreview" topLeftCell="A20" zoomScaleNormal="100" zoomScaleSheetLayoutView="100" workbookViewId="0">
      <selection activeCell="F13" sqref="F13"/>
    </sheetView>
  </sheetViews>
  <sheetFormatPr defaultRowHeight="15" x14ac:dyDescent="0.25"/>
  <cols>
    <col min="1" max="1" width="33" customWidth="1"/>
    <col min="2" max="2" width="16" customWidth="1"/>
    <col min="3" max="3" width="15.5703125" style="75" customWidth="1"/>
    <col min="4" max="4" width="15.5703125" style="30" customWidth="1"/>
    <col min="5" max="5" width="13.140625" bestFit="1" customWidth="1"/>
    <col min="6" max="6" width="28.7109375" style="89" customWidth="1"/>
    <col min="7" max="7" width="15.140625" style="88" bestFit="1" customWidth="1"/>
    <col min="8" max="8" width="15.28515625" style="110" bestFit="1" customWidth="1"/>
    <col min="9" max="9" width="15.5703125" style="116" customWidth="1"/>
    <col min="10" max="10" width="15.85546875" customWidth="1"/>
    <col min="11" max="11" width="9.140625" customWidth="1"/>
    <col min="12" max="12" width="17.85546875" customWidth="1"/>
  </cols>
  <sheetData>
    <row r="1" spans="1:12" x14ac:dyDescent="0.25">
      <c r="A1" s="32" t="s">
        <v>93</v>
      </c>
      <c r="D1" s="75" t="s">
        <v>94</v>
      </c>
    </row>
    <row r="3" spans="1:12" ht="15.75" x14ac:dyDescent="0.25">
      <c r="A3" s="1" t="s">
        <v>0</v>
      </c>
    </row>
    <row r="4" spans="1:12" x14ac:dyDescent="0.25">
      <c r="A4" s="56" t="s">
        <v>114</v>
      </c>
    </row>
    <row r="6" spans="1:12" ht="24" x14ac:dyDescent="0.25">
      <c r="A6" s="119" t="s">
        <v>1</v>
      </c>
      <c r="B6" s="120" t="s">
        <v>23</v>
      </c>
      <c r="C6" s="156" t="s">
        <v>108</v>
      </c>
      <c r="D6" s="157" t="s">
        <v>109</v>
      </c>
      <c r="F6" s="50"/>
      <c r="G6" s="3"/>
      <c r="H6" s="100"/>
      <c r="I6" s="111"/>
    </row>
    <row r="7" spans="1:12" x14ac:dyDescent="0.25">
      <c r="A7" s="4"/>
      <c r="B7" s="3"/>
      <c r="C7" s="13"/>
      <c r="D7" s="27"/>
      <c r="F7" s="43"/>
      <c r="G7" s="5"/>
      <c r="H7" s="96"/>
      <c r="I7" s="96"/>
    </row>
    <row r="8" spans="1:12" x14ac:dyDescent="0.25">
      <c r="A8" s="4" t="s">
        <v>2</v>
      </c>
      <c r="B8" s="5"/>
      <c r="C8" s="13"/>
      <c r="D8" s="27"/>
      <c r="F8" s="36"/>
      <c r="G8" s="3"/>
      <c r="H8" s="29"/>
      <c r="I8" s="29"/>
    </row>
    <row r="9" spans="1:12" x14ac:dyDescent="0.25">
      <c r="A9" s="36" t="s">
        <v>110</v>
      </c>
      <c r="B9" s="3"/>
      <c r="C9" s="27"/>
      <c r="D9" s="27"/>
      <c r="F9" s="36"/>
      <c r="G9" s="3"/>
      <c r="H9" s="29"/>
      <c r="I9" s="29"/>
    </row>
    <row r="10" spans="1:12" ht="26.25" customHeight="1" x14ac:dyDescent="0.25">
      <c r="A10" s="43" t="s">
        <v>3</v>
      </c>
      <c r="B10" s="5">
        <v>4</v>
      </c>
      <c r="C10" s="23">
        <v>125520785</v>
      </c>
      <c r="D10" s="23">
        <v>128009350</v>
      </c>
      <c r="F10" s="43"/>
      <c r="G10" s="5"/>
      <c r="H10" s="96"/>
      <c r="I10" s="96"/>
      <c r="J10" s="15"/>
      <c r="K10" s="15"/>
      <c r="L10" s="118"/>
    </row>
    <row r="11" spans="1:12" ht="26.25" customHeight="1" x14ac:dyDescent="0.25">
      <c r="A11" s="43" t="s">
        <v>4</v>
      </c>
      <c r="B11" s="5">
        <v>5</v>
      </c>
      <c r="C11" s="23">
        <v>3787324</v>
      </c>
      <c r="D11" s="23">
        <v>3687082</v>
      </c>
      <c r="F11" s="43"/>
      <c r="G11" s="5"/>
      <c r="H11" s="96"/>
      <c r="I11" s="96"/>
      <c r="J11" s="15"/>
      <c r="K11" s="15"/>
      <c r="L11" s="118"/>
    </row>
    <row r="12" spans="1:12" ht="26.25" customHeight="1" x14ac:dyDescent="0.25">
      <c r="A12" s="43" t="s">
        <v>5</v>
      </c>
      <c r="B12" s="5">
        <v>6</v>
      </c>
      <c r="C12" s="23">
        <v>4941201</v>
      </c>
      <c r="D12" s="23">
        <v>5346114</v>
      </c>
      <c r="F12" s="43"/>
      <c r="G12" s="5"/>
      <c r="H12" s="96"/>
      <c r="I12" s="96"/>
      <c r="J12" s="15"/>
      <c r="K12" s="15"/>
      <c r="L12" s="118"/>
    </row>
    <row r="13" spans="1:12" ht="26.25" customHeight="1" x14ac:dyDescent="0.25">
      <c r="A13" s="43" t="s">
        <v>6</v>
      </c>
      <c r="B13" s="5"/>
      <c r="C13" s="23">
        <v>122510</v>
      </c>
      <c r="D13" s="23">
        <v>142125</v>
      </c>
      <c r="F13" s="43"/>
      <c r="G13" s="5"/>
      <c r="H13" s="96"/>
      <c r="I13" s="96"/>
      <c r="J13" s="15"/>
      <c r="K13" s="15"/>
      <c r="L13" s="118"/>
    </row>
    <row r="14" spans="1:12" ht="26.25" customHeight="1" x14ac:dyDescent="0.25">
      <c r="A14" s="43" t="s">
        <v>58</v>
      </c>
      <c r="B14" s="5">
        <v>12</v>
      </c>
      <c r="C14" s="23">
        <v>5423040</v>
      </c>
      <c r="D14" s="23">
        <v>5896004</v>
      </c>
      <c r="F14" s="43"/>
      <c r="G14" s="5"/>
      <c r="H14" s="96"/>
      <c r="I14" s="96"/>
      <c r="J14" s="15"/>
      <c r="K14" s="15"/>
      <c r="L14" s="118"/>
    </row>
    <row r="15" spans="1:12" ht="26.25" customHeight="1" x14ac:dyDescent="0.25">
      <c r="A15" s="43" t="s">
        <v>111</v>
      </c>
      <c r="B15" s="5"/>
      <c r="C15" s="23">
        <v>1224749</v>
      </c>
      <c r="D15" s="23">
        <v>1228362</v>
      </c>
      <c r="F15" s="43"/>
      <c r="G15" s="5"/>
      <c r="H15" s="96"/>
      <c r="I15" s="96"/>
      <c r="J15" s="15"/>
      <c r="K15" s="15"/>
      <c r="L15" s="118"/>
    </row>
    <row r="16" spans="1:12" ht="26.25" customHeight="1" x14ac:dyDescent="0.25">
      <c r="A16" s="43" t="s">
        <v>72</v>
      </c>
      <c r="B16" s="5">
        <v>13</v>
      </c>
      <c r="C16" s="23">
        <v>2366891</v>
      </c>
      <c r="D16" s="23">
        <v>2124041</v>
      </c>
      <c r="F16" s="43"/>
      <c r="G16" s="5"/>
      <c r="H16" s="96"/>
      <c r="I16" s="96"/>
      <c r="J16" s="15"/>
      <c r="K16" s="15"/>
      <c r="L16" s="118"/>
    </row>
    <row r="17" spans="1:12" ht="26.25" customHeight="1" x14ac:dyDescent="0.25">
      <c r="A17" s="43" t="s">
        <v>59</v>
      </c>
      <c r="B17" s="5">
        <v>7</v>
      </c>
      <c r="C17" s="23">
        <v>3056710</v>
      </c>
      <c r="D17" s="23">
        <v>2884490</v>
      </c>
      <c r="F17" s="43"/>
      <c r="G17" s="5"/>
      <c r="H17" s="96"/>
      <c r="I17" s="96"/>
      <c r="J17" s="15"/>
      <c r="K17" s="15"/>
      <c r="L17" s="118"/>
    </row>
    <row r="18" spans="1:12" ht="26.25" customHeight="1" thickBot="1" x14ac:dyDescent="0.3">
      <c r="A18" s="44" t="s">
        <v>60</v>
      </c>
      <c r="B18" s="8"/>
      <c r="C18" s="39">
        <v>41103</v>
      </c>
      <c r="D18" s="39">
        <v>41819</v>
      </c>
      <c r="F18" s="43"/>
      <c r="G18" s="5"/>
      <c r="H18" s="96"/>
      <c r="I18" s="96"/>
      <c r="J18" s="15"/>
      <c r="K18" s="15"/>
      <c r="L18" s="118"/>
    </row>
    <row r="19" spans="1:12" ht="15.75" thickBot="1" x14ac:dyDescent="0.3">
      <c r="A19" s="11"/>
      <c r="B19" s="38"/>
      <c r="C19" s="25">
        <f>SUM(C10:C18)</f>
        <v>146484313</v>
      </c>
      <c r="D19" s="25">
        <f>SUM(D10:D18)</f>
        <v>149359387</v>
      </c>
      <c r="F19" s="36"/>
      <c r="G19" s="3"/>
      <c r="H19" s="29"/>
      <c r="I19" s="29"/>
      <c r="J19" s="15"/>
      <c r="K19" s="15"/>
      <c r="L19" s="22"/>
    </row>
    <row r="20" spans="1:12" x14ac:dyDescent="0.25">
      <c r="A20" s="6"/>
      <c r="B20" s="5"/>
      <c r="C20" s="28"/>
      <c r="D20" s="23"/>
      <c r="J20" s="15"/>
      <c r="K20" s="15"/>
      <c r="L20" s="22"/>
    </row>
    <row r="21" spans="1:12" ht="14.25" customHeight="1" x14ac:dyDescent="0.25">
      <c r="A21" s="36" t="s">
        <v>61</v>
      </c>
      <c r="B21" s="5"/>
      <c r="C21" s="28"/>
      <c r="D21" s="23"/>
      <c r="F21" s="36"/>
      <c r="G21" s="3"/>
      <c r="H21" s="29"/>
      <c r="I21" s="29"/>
      <c r="J21" s="15"/>
      <c r="K21" s="15"/>
      <c r="L21" s="22"/>
    </row>
    <row r="22" spans="1:12" x14ac:dyDescent="0.25">
      <c r="A22" s="43" t="s">
        <v>59</v>
      </c>
      <c r="B22" s="5">
        <v>7</v>
      </c>
      <c r="C22" s="23">
        <v>59922199</v>
      </c>
      <c r="D22" s="23">
        <v>59888694</v>
      </c>
      <c r="F22" s="43"/>
      <c r="G22" s="5"/>
      <c r="H22" s="96"/>
      <c r="I22" s="96"/>
      <c r="J22" s="15"/>
      <c r="K22" s="15"/>
      <c r="L22" s="22"/>
    </row>
    <row r="23" spans="1:12" x14ac:dyDescent="0.25">
      <c r="A23" s="43" t="s">
        <v>62</v>
      </c>
      <c r="B23" s="5">
        <v>8</v>
      </c>
      <c r="C23" s="23">
        <v>5385001</v>
      </c>
      <c r="D23" s="23">
        <v>5308697</v>
      </c>
      <c r="F23" s="43"/>
      <c r="G23" s="5"/>
      <c r="H23" s="96"/>
      <c r="I23" s="96"/>
      <c r="J23" s="15"/>
      <c r="K23" s="15"/>
      <c r="L23" s="22"/>
    </row>
    <row r="24" spans="1:12" ht="24" x14ac:dyDescent="0.25">
      <c r="A24" s="43" t="s">
        <v>7</v>
      </c>
      <c r="B24" s="5">
        <v>9</v>
      </c>
      <c r="C24" s="23">
        <v>13744521</v>
      </c>
      <c r="D24" s="23">
        <v>20124339</v>
      </c>
      <c r="F24" s="43"/>
      <c r="G24" s="5"/>
      <c r="H24" s="96"/>
      <c r="I24" s="96"/>
      <c r="J24" s="15"/>
      <c r="K24" s="15"/>
      <c r="L24" s="22"/>
    </row>
    <row r="25" spans="1:12" x14ac:dyDescent="0.25">
      <c r="A25" s="43" t="s">
        <v>8</v>
      </c>
      <c r="B25" s="5">
        <v>10</v>
      </c>
      <c r="C25" s="23">
        <v>4710348</v>
      </c>
      <c r="D25" s="23">
        <v>7076893</v>
      </c>
      <c r="F25" s="43"/>
      <c r="G25" s="5"/>
      <c r="H25" s="96"/>
      <c r="I25" s="96"/>
      <c r="J25" s="15"/>
      <c r="K25" s="15"/>
      <c r="L25" s="22"/>
    </row>
    <row r="26" spans="1:12" x14ac:dyDescent="0.25">
      <c r="A26" s="43" t="s">
        <v>101</v>
      </c>
      <c r="B26" s="5"/>
      <c r="C26" s="23">
        <v>2369681</v>
      </c>
      <c r="D26" s="23">
        <v>290762</v>
      </c>
      <c r="F26" s="43"/>
      <c r="G26" s="5"/>
      <c r="H26" s="96"/>
      <c r="I26" s="96"/>
      <c r="J26" s="15"/>
      <c r="K26" s="15"/>
      <c r="L26" s="22"/>
    </row>
    <row r="27" spans="1:12" x14ac:dyDescent="0.25">
      <c r="A27" s="43" t="s">
        <v>9</v>
      </c>
      <c r="B27" s="5">
        <v>12</v>
      </c>
      <c r="C27" s="23">
        <v>6273793</v>
      </c>
      <c r="D27" s="23">
        <v>5904123</v>
      </c>
      <c r="F27" s="43"/>
      <c r="G27" s="5"/>
      <c r="H27" s="96"/>
      <c r="I27" s="96"/>
      <c r="J27" s="15"/>
      <c r="K27" s="15"/>
      <c r="L27" s="22"/>
    </row>
    <row r="28" spans="1:12" x14ac:dyDescent="0.25">
      <c r="A28" s="43" t="s">
        <v>63</v>
      </c>
      <c r="B28" s="5">
        <v>13</v>
      </c>
      <c r="C28" s="23">
        <v>1299493</v>
      </c>
      <c r="D28" s="23">
        <v>1274106</v>
      </c>
      <c r="F28" s="43"/>
      <c r="G28" s="5"/>
      <c r="H28" s="96"/>
      <c r="I28" s="96"/>
      <c r="J28" s="15"/>
      <c r="K28" s="15"/>
      <c r="L28" s="22"/>
    </row>
    <row r="29" spans="1:12" ht="15.75" thickBot="1" x14ac:dyDescent="0.3">
      <c r="A29" s="44" t="s">
        <v>10</v>
      </c>
      <c r="B29" s="8">
        <v>14</v>
      </c>
      <c r="C29" s="39">
        <v>1634859</v>
      </c>
      <c r="D29" s="39">
        <v>1490068</v>
      </c>
      <c r="F29" s="43"/>
      <c r="G29" s="5"/>
      <c r="H29" s="96"/>
      <c r="I29" s="96"/>
      <c r="J29" s="15"/>
      <c r="K29" s="15"/>
      <c r="L29" s="22"/>
    </row>
    <row r="30" spans="1:12" ht="15.75" thickBot="1" x14ac:dyDescent="0.3">
      <c r="A30" s="7"/>
      <c r="B30" s="8"/>
      <c r="C30" s="26">
        <f>SUM(C22:C29)</f>
        <v>95339895</v>
      </c>
      <c r="D30" s="25">
        <f>SUM(D22:D29)</f>
        <v>101357682</v>
      </c>
      <c r="F30" s="36"/>
      <c r="G30" s="3"/>
      <c r="H30" s="29"/>
      <c r="I30" s="29"/>
      <c r="J30" s="15"/>
      <c r="K30" s="15"/>
      <c r="L30" s="22"/>
    </row>
    <row r="31" spans="1:12" ht="15.75" thickBot="1" x14ac:dyDescent="0.3">
      <c r="A31" s="11" t="s">
        <v>11</v>
      </c>
      <c r="B31" s="8"/>
      <c r="C31" s="46">
        <f>C30+C19</f>
        <v>241824208</v>
      </c>
      <c r="D31" s="25">
        <f>D30+D19</f>
        <v>250717069</v>
      </c>
      <c r="F31" s="36"/>
      <c r="G31" s="3"/>
      <c r="H31" s="29"/>
      <c r="I31" s="29"/>
      <c r="J31" s="15"/>
      <c r="K31" s="15"/>
      <c r="L31" s="22"/>
    </row>
    <row r="32" spans="1:12" x14ac:dyDescent="0.25">
      <c r="A32" s="36"/>
      <c r="B32" s="5"/>
      <c r="C32" s="37"/>
      <c r="D32" s="29"/>
      <c r="F32" s="43"/>
      <c r="G32" s="5"/>
      <c r="H32" s="96"/>
      <c r="I32" s="96"/>
      <c r="J32" s="15"/>
      <c r="K32" s="15"/>
      <c r="L32" s="22"/>
    </row>
    <row r="33" spans="1:12" x14ac:dyDescent="0.25">
      <c r="A33" s="4" t="s">
        <v>12</v>
      </c>
      <c r="B33" s="5"/>
      <c r="C33" s="28"/>
      <c r="D33" s="23"/>
      <c r="F33" s="36"/>
      <c r="G33" s="5"/>
      <c r="H33" s="96"/>
      <c r="I33" s="96"/>
      <c r="J33" s="15"/>
      <c r="K33" s="15"/>
      <c r="L33" s="22"/>
    </row>
    <row r="34" spans="1:12" x14ac:dyDescent="0.25">
      <c r="A34" s="4" t="s">
        <v>13</v>
      </c>
      <c r="B34" s="5"/>
      <c r="C34" s="28"/>
      <c r="D34" s="23"/>
      <c r="F34" s="43"/>
      <c r="G34" s="5"/>
      <c r="H34" s="96"/>
      <c r="I34" s="96"/>
      <c r="J34" s="15"/>
      <c r="K34" s="15"/>
      <c r="L34" s="22"/>
    </row>
    <row r="35" spans="1:12" x14ac:dyDescent="0.25">
      <c r="A35" s="43" t="s">
        <v>14</v>
      </c>
      <c r="B35" s="5">
        <v>14</v>
      </c>
      <c r="C35" s="23">
        <v>80000</v>
      </c>
      <c r="D35" s="23">
        <v>80000</v>
      </c>
      <c r="F35" s="43"/>
      <c r="G35" s="5"/>
      <c r="H35" s="96"/>
      <c r="I35" s="96"/>
      <c r="J35" s="15"/>
      <c r="K35" s="15"/>
      <c r="L35" s="22"/>
    </row>
    <row r="36" spans="1:12" ht="24.75" thickBot="1" x14ac:dyDescent="0.3">
      <c r="A36" s="44" t="s">
        <v>64</v>
      </c>
      <c r="B36" s="8"/>
      <c r="C36" s="39">
        <v>136661748</v>
      </c>
      <c r="D36" s="39">
        <v>130180568</v>
      </c>
      <c r="E36" s="15"/>
      <c r="F36" s="43"/>
      <c r="G36" s="5"/>
      <c r="H36" s="96"/>
      <c r="I36" s="96"/>
      <c r="J36" s="15"/>
      <c r="K36" s="15"/>
      <c r="L36" s="22"/>
    </row>
    <row r="37" spans="1:12" ht="15.75" thickBot="1" x14ac:dyDescent="0.3">
      <c r="A37" s="7"/>
      <c r="B37" s="8"/>
      <c r="C37" s="26">
        <f>SUM(C35:C36)</f>
        <v>136741748</v>
      </c>
      <c r="D37" s="25">
        <f>SUM(D35:D36)</f>
        <v>130260568</v>
      </c>
      <c r="F37" s="36"/>
      <c r="G37" s="3"/>
      <c r="H37" s="29"/>
      <c r="I37" s="29"/>
      <c r="J37" s="15"/>
      <c r="K37" s="15"/>
      <c r="L37" s="22"/>
    </row>
    <row r="38" spans="1:12" x14ac:dyDescent="0.25">
      <c r="A38" s="9"/>
      <c r="B38" s="10"/>
      <c r="C38" s="28"/>
      <c r="D38" s="23"/>
      <c r="F38" s="43"/>
      <c r="G38" s="5"/>
      <c r="H38" s="96"/>
      <c r="I38" s="96"/>
      <c r="J38" s="15"/>
      <c r="K38" s="15"/>
      <c r="L38" s="22"/>
    </row>
    <row r="39" spans="1:12" x14ac:dyDescent="0.25">
      <c r="A39" s="4" t="s">
        <v>15</v>
      </c>
      <c r="B39" s="3"/>
      <c r="C39" s="28"/>
      <c r="D39" s="27"/>
      <c r="F39" s="36"/>
      <c r="G39" s="5"/>
      <c r="H39" s="96"/>
      <c r="I39" s="96"/>
      <c r="J39" s="15"/>
      <c r="K39" s="15"/>
      <c r="L39" s="22"/>
    </row>
    <row r="40" spans="1:12" x14ac:dyDescent="0.25">
      <c r="A40" s="43" t="s">
        <v>65</v>
      </c>
      <c r="B40" s="5">
        <v>15</v>
      </c>
      <c r="C40" s="23">
        <v>40728938</v>
      </c>
      <c r="D40" s="23">
        <v>41438171</v>
      </c>
      <c r="F40" s="43"/>
      <c r="G40" s="5"/>
      <c r="H40" s="96"/>
      <c r="I40" s="96"/>
      <c r="J40" s="15"/>
      <c r="K40" s="15"/>
      <c r="L40" s="22"/>
    </row>
    <row r="41" spans="1:12" ht="24" x14ac:dyDescent="0.25">
      <c r="A41" s="43" t="s">
        <v>16</v>
      </c>
      <c r="B41" s="5">
        <v>16</v>
      </c>
      <c r="C41" s="23">
        <v>4817916</v>
      </c>
      <c r="D41" s="23">
        <v>4729285</v>
      </c>
      <c r="F41" s="43"/>
      <c r="G41" s="5"/>
      <c r="H41" s="96"/>
      <c r="I41" s="96"/>
      <c r="J41" s="15"/>
      <c r="K41" s="15"/>
      <c r="L41" s="22"/>
    </row>
    <row r="42" spans="1:12" ht="24" x14ac:dyDescent="0.25">
      <c r="A42" s="43" t="s">
        <v>66</v>
      </c>
      <c r="B42" s="5">
        <v>17</v>
      </c>
      <c r="C42" s="23">
        <v>16760909</v>
      </c>
      <c r="D42" s="23">
        <v>16918930</v>
      </c>
      <c r="F42" s="43"/>
      <c r="G42" s="5"/>
      <c r="H42" s="96"/>
      <c r="I42" s="96"/>
      <c r="J42" s="15"/>
      <c r="K42" s="15"/>
      <c r="L42" s="22"/>
    </row>
    <row r="43" spans="1:12" ht="15.75" thickBot="1" x14ac:dyDescent="0.3">
      <c r="A43" s="44" t="s">
        <v>17</v>
      </c>
      <c r="B43" s="8">
        <v>18</v>
      </c>
      <c r="C43" s="39">
        <v>827828</v>
      </c>
      <c r="D43" s="39">
        <v>826216</v>
      </c>
      <c r="F43" s="43"/>
      <c r="G43" s="5"/>
      <c r="H43" s="96"/>
      <c r="I43" s="96"/>
      <c r="J43" s="15"/>
      <c r="K43" s="15"/>
      <c r="L43" s="22"/>
    </row>
    <row r="44" spans="1:12" ht="15.75" thickBot="1" x14ac:dyDescent="0.3">
      <c r="A44" s="7"/>
      <c r="B44" s="8"/>
      <c r="C44" s="26">
        <f>SUM(C40:C43)</f>
        <v>63135591</v>
      </c>
      <c r="D44" s="25">
        <f>SUM(D40:D43)</f>
        <v>63912602</v>
      </c>
      <c r="F44" s="36"/>
      <c r="G44" s="3"/>
      <c r="H44" s="29"/>
      <c r="I44" s="29"/>
      <c r="J44" s="15"/>
      <c r="K44" s="15"/>
      <c r="L44" s="22"/>
    </row>
    <row r="45" spans="1:12" x14ac:dyDescent="0.25">
      <c r="A45" s="4"/>
      <c r="B45" s="3"/>
      <c r="C45" s="28"/>
      <c r="D45" s="23"/>
      <c r="F45" s="43"/>
      <c r="G45" s="5"/>
      <c r="H45" s="96"/>
      <c r="I45" s="96"/>
      <c r="J45" s="15"/>
      <c r="K45" s="15"/>
      <c r="L45" s="22"/>
    </row>
    <row r="46" spans="1:12" x14ac:dyDescent="0.25">
      <c r="A46" s="36" t="s">
        <v>67</v>
      </c>
      <c r="B46" s="5"/>
      <c r="C46" s="23"/>
      <c r="D46" s="23"/>
      <c r="F46" s="36"/>
      <c r="G46" s="5"/>
      <c r="H46" s="96"/>
      <c r="I46" s="96"/>
      <c r="J46" s="15"/>
      <c r="K46" s="15"/>
      <c r="L46" s="22"/>
    </row>
    <row r="47" spans="1:12" x14ac:dyDescent="0.25">
      <c r="A47" s="43" t="s">
        <v>65</v>
      </c>
      <c r="B47" s="5">
        <v>15</v>
      </c>
      <c r="C47" s="23">
        <v>14310042</v>
      </c>
      <c r="D47" s="23">
        <v>19195329</v>
      </c>
      <c r="F47" s="43"/>
      <c r="G47" s="5"/>
      <c r="H47" s="96"/>
      <c r="I47" s="96"/>
      <c r="J47" s="15"/>
      <c r="K47" s="15"/>
      <c r="L47" s="22"/>
    </row>
    <row r="48" spans="1:12" ht="24" x14ac:dyDescent="0.25">
      <c r="A48" s="43" t="s">
        <v>18</v>
      </c>
      <c r="B48" s="5">
        <v>19</v>
      </c>
      <c r="C48" s="23">
        <v>3015768</v>
      </c>
      <c r="D48" s="23">
        <v>4537774</v>
      </c>
      <c r="F48" s="43"/>
      <c r="G48" s="5"/>
      <c r="H48" s="96"/>
      <c r="I48" s="96"/>
      <c r="J48" s="15"/>
      <c r="K48" s="15"/>
      <c r="L48" s="22"/>
    </row>
    <row r="49" spans="1:12" ht="24" x14ac:dyDescent="0.25">
      <c r="A49" s="43" t="s">
        <v>102</v>
      </c>
      <c r="B49" s="5">
        <v>20</v>
      </c>
      <c r="C49" s="23">
        <v>17475306</v>
      </c>
      <c r="D49" s="23">
        <v>28060779</v>
      </c>
      <c r="F49" s="43"/>
      <c r="G49" s="5"/>
      <c r="H49" s="96"/>
      <c r="I49" s="96"/>
      <c r="J49" s="15"/>
      <c r="K49" s="15"/>
      <c r="L49" s="22"/>
    </row>
    <row r="50" spans="1:12" x14ac:dyDescent="0.25">
      <c r="A50" s="89"/>
      <c r="B50" s="88"/>
      <c r="C50" s="110"/>
      <c r="D50" s="116"/>
      <c r="J50" s="15"/>
      <c r="K50" s="15"/>
      <c r="L50" s="22"/>
    </row>
    <row r="51" spans="1:12" x14ac:dyDescent="0.25">
      <c r="A51" s="43" t="s">
        <v>19</v>
      </c>
      <c r="B51" s="5">
        <v>22</v>
      </c>
      <c r="C51" s="23">
        <v>4914989</v>
      </c>
      <c r="D51" s="23">
        <v>2621656</v>
      </c>
      <c r="F51" s="43"/>
      <c r="G51" s="5"/>
      <c r="H51" s="96"/>
      <c r="I51" s="96"/>
      <c r="J51" s="15"/>
      <c r="K51" s="15"/>
      <c r="L51" s="22"/>
    </row>
    <row r="52" spans="1:12" ht="24.75" thickBot="1" x14ac:dyDescent="0.3">
      <c r="A52" s="44" t="s">
        <v>20</v>
      </c>
      <c r="B52" s="8">
        <v>23</v>
      </c>
      <c r="C52" s="39">
        <v>2230764</v>
      </c>
      <c r="D52" s="39">
        <v>2128361</v>
      </c>
      <c r="F52" s="43"/>
      <c r="G52" s="5"/>
      <c r="H52" s="96"/>
      <c r="I52" s="96"/>
      <c r="J52" s="15"/>
      <c r="K52" s="15"/>
      <c r="L52" s="22"/>
    </row>
    <row r="53" spans="1:12" s="77" customFormat="1" ht="15.75" thickBot="1" x14ac:dyDescent="0.3">
      <c r="A53" s="7"/>
      <c r="B53" s="8"/>
      <c r="C53" s="26">
        <f>SUM(C47:C52)</f>
        <v>41946869</v>
      </c>
      <c r="D53" s="25">
        <f>SUM(D47:D52)</f>
        <v>56543899</v>
      </c>
      <c r="F53" s="36"/>
      <c r="G53" s="3"/>
      <c r="H53" s="29"/>
      <c r="I53" s="29"/>
      <c r="J53" s="15"/>
      <c r="K53" s="15"/>
      <c r="L53" s="22"/>
    </row>
    <row r="54" spans="1:12" x14ac:dyDescent="0.25">
      <c r="A54" s="92" t="s">
        <v>21</v>
      </c>
      <c r="B54" s="5"/>
      <c r="C54" s="93">
        <f>C37+C44+C53</f>
        <v>241824208</v>
      </c>
      <c r="D54" s="94">
        <f>D37+D44+D53</f>
        <v>250717069</v>
      </c>
      <c r="F54" s="36"/>
      <c r="G54" s="3"/>
      <c r="H54" s="29"/>
      <c r="I54" s="29"/>
      <c r="J54" s="15"/>
      <c r="K54" s="15"/>
      <c r="L54" s="22"/>
    </row>
    <row r="55" spans="1:12" ht="24" x14ac:dyDescent="0.25">
      <c r="A55" s="95" t="s">
        <v>22</v>
      </c>
      <c r="B55" s="81">
        <v>15</v>
      </c>
      <c r="C55" s="98">
        <f>ROUND((C31-C13-(C44+C53))/80000,0)</f>
        <v>1708</v>
      </c>
      <c r="D55" s="98">
        <f>ROUND((D31-D13-(D44+D53))/80000,0)</f>
        <v>1626</v>
      </c>
      <c r="F55" s="43"/>
      <c r="G55" s="5"/>
      <c r="H55" s="96"/>
      <c r="I55" s="129"/>
      <c r="J55" s="15"/>
      <c r="K55" s="15"/>
      <c r="L55" s="22"/>
    </row>
    <row r="56" spans="1:12" x14ac:dyDescent="0.25">
      <c r="A56" s="12"/>
      <c r="C56" s="75">
        <f>C31-C54</f>
        <v>0</v>
      </c>
      <c r="D56" s="75">
        <f>D31-D54</f>
        <v>0</v>
      </c>
      <c r="F56" s="43"/>
      <c r="G56" s="5"/>
      <c r="H56" s="108"/>
      <c r="I56" s="29"/>
      <c r="L56" s="22"/>
    </row>
    <row r="57" spans="1:12" ht="36" customHeight="1" x14ac:dyDescent="0.25">
      <c r="C57" s="14"/>
      <c r="D57" s="14"/>
      <c r="F57" s="91"/>
      <c r="G57" s="91"/>
      <c r="H57" s="114"/>
      <c r="I57" s="113"/>
      <c r="L57" s="22"/>
    </row>
    <row r="58" spans="1:12" ht="36" customHeight="1" x14ac:dyDescent="0.25">
      <c r="A58" s="121"/>
      <c r="B58" s="121"/>
      <c r="D58" s="121"/>
      <c r="F58" s="91"/>
      <c r="G58" s="91"/>
      <c r="H58" s="114"/>
      <c r="I58" s="113"/>
    </row>
    <row r="59" spans="1:12" ht="36" customHeight="1" x14ac:dyDescent="0.25">
      <c r="A59" s="33" t="s">
        <v>104</v>
      </c>
      <c r="B59" s="91" t="s">
        <v>112</v>
      </c>
      <c r="D59" s="33" t="s">
        <v>50</v>
      </c>
      <c r="F59" s="91"/>
      <c r="G59"/>
      <c r="H59" s="113"/>
      <c r="I59" s="113"/>
    </row>
    <row r="60" spans="1:12" ht="78" customHeight="1" x14ac:dyDescent="0.25">
      <c r="A60" s="33" t="s">
        <v>105</v>
      </c>
      <c r="B60" s="128" t="s">
        <v>115</v>
      </c>
      <c r="D60" s="33" t="s">
        <v>106</v>
      </c>
      <c r="F60" s="91"/>
      <c r="G60" s="91"/>
      <c r="H60" s="113"/>
      <c r="I60" s="113"/>
    </row>
    <row r="61" spans="1:12" x14ac:dyDescent="0.25">
      <c r="B61" s="33"/>
      <c r="C61"/>
      <c r="D61" s="68"/>
      <c r="F61" s="130"/>
      <c r="G61"/>
      <c r="H61" s="117"/>
      <c r="I61" s="113"/>
    </row>
    <row r="62" spans="1:12" x14ac:dyDescent="0.25">
      <c r="B62" s="34"/>
      <c r="C62"/>
      <c r="D62" s="35"/>
      <c r="F62"/>
      <c r="G62" s="33"/>
      <c r="H62" s="113"/>
      <c r="I62" s="113"/>
    </row>
    <row r="63" spans="1:12" x14ac:dyDescent="0.25">
      <c r="A63" s="18"/>
      <c r="C63" s="16"/>
      <c r="D63" s="31"/>
      <c r="F63"/>
      <c r="G63" s="34"/>
      <c r="H63" s="113"/>
      <c r="I63" s="113"/>
    </row>
    <row r="64" spans="1:12" x14ac:dyDescent="0.25">
      <c r="G64"/>
      <c r="H64" s="113"/>
    </row>
    <row r="65" spans="7:7" x14ac:dyDescent="0.25">
      <c r="G65" s="90"/>
    </row>
  </sheetData>
  <pageMargins left="0.7" right="0.7" top="0.75" bottom="0.75" header="0.3" footer="0.3"/>
  <pageSetup paperSize="9" fitToHeight="0" orientation="portrait" r:id="rId1"/>
  <rowBreaks count="1" manualBreakCount="1">
    <brk id="3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9"/>
  <sheetViews>
    <sheetView view="pageBreakPreview" topLeftCell="A19" zoomScaleNormal="100" zoomScaleSheetLayoutView="100" workbookViewId="0">
      <selection activeCell="A30" sqref="A30:D32"/>
    </sheetView>
  </sheetViews>
  <sheetFormatPr defaultRowHeight="15" x14ac:dyDescent="0.25"/>
  <cols>
    <col min="1" max="1" width="40" customWidth="1"/>
    <col min="2" max="2" width="13.28515625" style="14" customWidth="1"/>
    <col min="3" max="4" width="15.7109375" style="14" customWidth="1"/>
    <col min="5" max="5" width="9.140625" customWidth="1"/>
    <col min="6" max="6" width="17" customWidth="1"/>
    <col min="7" max="7" width="39.7109375" customWidth="1"/>
    <col min="8" max="8" width="16" customWidth="1"/>
    <col min="9" max="9" width="15.140625" bestFit="1" customWidth="1"/>
    <col min="10" max="10" width="20.28515625" customWidth="1"/>
    <col min="11" max="11" width="18.140625" customWidth="1"/>
    <col min="12" max="12" width="15.28515625" customWidth="1"/>
    <col min="13" max="13" width="15.7109375" bestFit="1" customWidth="1"/>
    <col min="14" max="14" width="16.85546875" customWidth="1"/>
    <col min="15" max="16" width="19.28515625" customWidth="1"/>
    <col min="17" max="17" width="13.28515625" bestFit="1" customWidth="1"/>
    <col min="18" max="18" width="13.42578125" bestFit="1" customWidth="1"/>
    <col min="19" max="20" width="12.85546875" bestFit="1" customWidth="1"/>
  </cols>
  <sheetData>
    <row r="1" spans="1:20" x14ac:dyDescent="0.25">
      <c r="A1" s="32" t="s">
        <v>93</v>
      </c>
      <c r="D1" s="75" t="s">
        <v>94</v>
      </c>
    </row>
    <row r="2" spans="1:20" x14ac:dyDescent="0.25">
      <c r="A2" s="57"/>
      <c r="B2" s="57"/>
      <c r="C2" s="57"/>
    </row>
    <row r="3" spans="1:20" ht="15.75" x14ac:dyDescent="0.25">
      <c r="A3" s="1" t="s">
        <v>24</v>
      </c>
      <c r="F3" s="152"/>
      <c r="G3" s="50"/>
      <c r="H3" s="153"/>
      <c r="I3" s="40"/>
      <c r="J3" s="40"/>
    </row>
    <row r="4" spans="1:20" ht="25.5" x14ac:dyDescent="0.25">
      <c r="A4" s="56" t="s">
        <v>123</v>
      </c>
      <c r="F4" s="152"/>
      <c r="G4" s="50"/>
      <c r="H4" s="153"/>
      <c r="I4" s="40"/>
      <c r="J4" s="40"/>
    </row>
    <row r="5" spans="1:20" x14ac:dyDescent="0.25">
      <c r="C5" s="40"/>
      <c r="D5" s="40"/>
      <c r="F5" s="43"/>
      <c r="G5" s="50"/>
      <c r="H5" s="3"/>
      <c r="I5" s="40"/>
      <c r="J5" s="40"/>
    </row>
    <row r="6" spans="1:20" ht="36.75" thickBot="1" x14ac:dyDescent="0.3">
      <c r="A6" s="53" t="s">
        <v>55</v>
      </c>
      <c r="B6" s="26" t="s">
        <v>57</v>
      </c>
      <c r="C6" s="59" t="s">
        <v>116</v>
      </c>
      <c r="D6" s="59" t="s">
        <v>117</v>
      </c>
      <c r="G6" s="43"/>
      <c r="H6" s="5"/>
      <c r="I6" s="36"/>
      <c r="J6" s="43"/>
      <c r="K6" s="152"/>
      <c r="L6" s="153"/>
      <c r="M6" s="40"/>
      <c r="N6" s="40"/>
    </row>
    <row r="7" spans="1:20" x14ac:dyDescent="0.25">
      <c r="A7" s="50"/>
      <c r="B7" s="51"/>
      <c r="C7" s="49"/>
      <c r="D7" s="49"/>
      <c r="K7" s="152"/>
      <c r="L7" s="153"/>
      <c r="M7" s="40"/>
      <c r="N7" s="40"/>
    </row>
    <row r="8" spans="1:20" x14ac:dyDescent="0.25">
      <c r="A8" s="42" t="s">
        <v>68</v>
      </c>
      <c r="B8" s="5">
        <v>24</v>
      </c>
      <c r="C8" s="23">
        <v>31837388</v>
      </c>
      <c r="D8" s="23">
        <v>34544120</v>
      </c>
      <c r="E8" s="15"/>
      <c r="F8" s="96"/>
      <c r="G8" s="43"/>
      <c r="H8" s="5"/>
      <c r="I8" s="43"/>
      <c r="J8" s="43"/>
      <c r="K8" s="96"/>
      <c r="L8" s="99"/>
      <c r="M8" s="42"/>
      <c r="N8" s="42"/>
      <c r="O8" s="47"/>
      <c r="P8" s="47"/>
      <c r="Q8" s="60"/>
      <c r="R8" s="61"/>
      <c r="S8" s="60"/>
      <c r="T8" s="60"/>
    </row>
    <row r="9" spans="1:20" ht="15.75" thickBot="1" x14ac:dyDescent="0.3">
      <c r="A9" s="21" t="s">
        <v>25</v>
      </c>
      <c r="B9" s="8">
        <v>25</v>
      </c>
      <c r="C9" s="39">
        <v>-9865882</v>
      </c>
      <c r="D9" s="39">
        <v>-9096534</v>
      </c>
      <c r="E9" s="15"/>
      <c r="F9" s="96"/>
      <c r="G9" s="43"/>
      <c r="H9" s="5"/>
      <c r="I9" s="43"/>
      <c r="J9" s="43"/>
      <c r="K9" s="96"/>
      <c r="L9" s="99"/>
      <c r="M9" s="42"/>
      <c r="N9" s="42"/>
      <c r="O9" s="47"/>
      <c r="P9" s="47"/>
      <c r="Q9" s="60"/>
      <c r="R9" s="61"/>
      <c r="S9" s="60"/>
      <c r="T9" s="60"/>
    </row>
    <row r="10" spans="1:20" x14ac:dyDescent="0.25">
      <c r="A10" s="20" t="s">
        <v>26</v>
      </c>
      <c r="B10" s="3"/>
      <c r="C10" s="27">
        <f>SUM(C8:C9)</f>
        <v>21971506</v>
      </c>
      <c r="D10" s="27">
        <f>SUM(D8:D9)</f>
        <v>25447586</v>
      </c>
      <c r="E10" s="15"/>
      <c r="F10" s="29"/>
      <c r="G10" s="36"/>
      <c r="H10" s="3"/>
      <c r="I10" s="36"/>
      <c r="J10" s="36"/>
      <c r="K10" s="96"/>
      <c r="L10" s="99"/>
      <c r="M10" s="41"/>
      <c r="N10" s="41"/>
      <c r="O10" s="47"/>
      <c r="P10" s="47"/>
      <c r="Q10" s="62"/>
      <c r="R10" s="63"/>
      <c r="S10" s="62"/>
      <c r="T10" s="62"/>
    </row>
    <row r="11" spans="1:20" x14ac:dyDescent="0.25">
      <c r="A11" s="19" t="s">
        <v>52</v>
      </c>
      <c r="B11" s="5"/>
      <c r="C11" s="23"/>
      <c r="D11" s="23"/>
      <c r="E11" s="15"/>
      <c r="F11" s="96"/>
      <c r="G11" s="43"/>
      <c r="H11" s="5"/>
      <c r="I11" s="43"/>
      <c r="J11" s="43"/>
      <c r="K11" s="96"/>
      <c r="L11" s="99"/>
      <c r="M11" s="42"/>
      <c r="N11" s="42"/>
      <c r="O11" s="47"/>
      <c r="P11" s="47"/>
      <c r="Q11" s="60"/>
      <c r="R11" s="61"/>
      <c r="S11" s="60"/>
      <c r="T11" s="60"/>
    </row>
    <row r="12" spans="1:20" x14ac:dyDescent="0.25">
      <c r="A12" s="19" t="s">
        <v>27</v>
      </c>
      <c r="B12" s="5">
        <v>26</v>
      </c>
      <c r="C12" s="23">
        <v>-10429061</v>
      </c>
      <c r="D12" s="23">
        <v>-11739823</v>
      </c>
      <c r="E12" s="15"/>
      <c r="F12" s="96"/>
      <c r="G12" s="43"/>
      <c r="H12" s="5"/>
      <c r="I12" s="43"/>
      <c r="J12" s="43"/>
      <c r="K12" s="96"/>
      <c r="L12" s="99"/>
      <c r="M12" s="42"/>
      <c r="N12" s="42"/>
      <c r="O12" s="47"/>
      <c r="P12" s="47"/>
      <c r="Q12" s="60"/>
      <c r="R12" s="61"/>
      <c r="S12" s="60"/>
      <c r="T12" s="60"/>
    </row>
    <row r="13" spans="1:20" x14ac:dyDescent="0.25">
      <c r="A13" s="19" t="s">
        <v>28</v>
      </c>
      <c r="B13" s="5">
        <v>27</v>
      </c>
      <c r="C13" s="23">
        <v>-1356454</v>
      </c>
      <c r="D13" s="23">
        <v>-1997059</v>
      </c>
      <c r="E13" s="15"/>
      <c r="F13" s="96"/>
      <c r="G13" s="43"/>
      <c r="H13" s="5"/>
      <c r="I13" s="43"/>
      <c r="J13" s="43"/>
      <c r="K13" s="96"/>
      <c r="L13" s="99"/>
      <c r="M13" s="42"/>
      <c r="N13" s="42"/>
      <c r="O13" s="47"/>
      <c r="P13" s="47"/>
      <c r="Q13" s="60"/>
      <c r="R13" s="61"/>
      <c r="S13" s="60"/>
      <c r="T13" s="60"/>
    </row>
    <row r="14" spans="1:20" x14ac:dyDescent="0.25">
      <c r="A14" s="42" t="s">
        <v>54</v>
      </c>
      <c r="B14" s="5">
        <v>30</v>
      </c>
      <c r="C14" s="96">
        <v>46392</v>
      </c>
      <c r="D14" s="96">
        <v>711084</v>
      </c>
      <c r="E14" s="15"/>
      <c r="F14" s="96"/>
      <c r="G14" s="43"/>
      <c r="H14" s="5"/>
      <c r="I14" s="43"/>
      <c r="J14" s="43"/>
      <c r="K14" s="96"/>
      <c r="L14" s="99"/>
      <c r="M14" s="42"/>
      <c r="N14" s="42"/>
      <c r="O14" s="47"/>
      <c r="P14" s="47"/>
      <c r="Q14" s="60"/>
      <c r="R14" s="61"/>
      <c r="S14" s="60"/>
      <c r="T14" s="60"/>
    </row>
    <row r="15" spans="1:20" ht="15.75" thickBot="1" x14ac:dyDescent="0.3">
      <c r="A15" s="132" t="s">
        <v>69</v>
      </c>
      <c r="B15" s="133"/>
      <c r="C15" s="86">
        <f>SUM(C10:C14)</f>
        <v>10232383</v>
      </c>
      <c r="D15" s="86">
        <f>SUM(D10:D14)</f>
        <v>12421788</v>
      </c>
      <c r="E15" s="15"/>
      <c r="F15" s="29"/>
      <c r="G15" s="36"/>
      <c r="H15" s="3"/>
      <c r="I15" s="49"/>
      <c r="J15" s="49"/>
      <c r="K15" s="96"/>
      <c r="L15" s="99"/>
      <c r="M15" s="47"/>
      <c r="N15" s="47"/>
      <c r="O15" s="47"/>
      <c r="P15" s="47"/>
      <c r="Q15" s="62"/>
      <c r="R15" s="61"/>
      <c r="S15" s="64"/>
      <c r="T15" s="62"/>
    </row>
    <row r="16" spans="1:20" x14ac:dyDescent="0.25">
      <c r="A16" s="41"/>
      <c r="B16" s="5"/>
      <c r="C16" s="100"/>
      <c r="D16" s="29"/>
      <c r="E16" s="15"/>
      <c r="F16" s="29"/>
      <c r="G16" s="36"/>
      <c r="H16" s="5"/>
      <c r="I16" s="49"/>
      <c r="J16" s="49"/>
      <c r="K16" s="96"/>
      <c r="L16" s="99"/>
      <c r="M16" s="47"/>
      <c r="N16" s="47"/>
      <c r="O16" s="47"/>
      <c r="P16" s="47"/>
      <c r="Q16" s="62"/>
      <c r="R16" s="61"/>
      <c r="S16" s="64"/>
      <c r="T16" s="62"/>
    </row>
    <row r="17" spans="1:20" x14ac:dyDescent="0.25">
      <c r="A17" s="42" t="s">
        <v>29</v>
      </c>
      <c r="B17" s="5">
        <v>28</v>
      </c>
      <c r="C17" s="96">
        <v>576141</v>
      </c>
      <c r="D17" s="96">
        <v>407008</v>
      </c>
      <c r="E17" s="15"/>
      <c r="F17" s="96"/>
      <c r="G17" s="43"/>
      <c r="H17" s="5"/>
      <c r="I17" s="43"/>
      <c r="J17" s="43"/>
      <c r="K17" s="96"/>
      <c r="L17" s="99"/>
      <c r="O17" s="47"/>
      <c r="P17" s="47"/>
      <c r="Q17" s="60"/>
      <c r="R17" s="61"/>
      <c r="S17" s="60"/>
      <c r="T17" s="60"/>
    </row>
    <row r="18" spans="1:20" x14ac:dyDescent="0.25">
      <c r="A18" s="42" t="s">
        <v>30</v>
      </c>
      <c r="B18" s="5">
        <v>29</v>
      </c>
      <c r="C18" s="96">
        <v>-2047713</v>
      </c>
      <c r="D18" s="96">
        <v>-1971086</v>
      </c>
      <c r="E18" s="15"/>
      <c r="F18" s="96"/>
      <c r="G18" s="43"/>
      <c r="H18" s="5"/>
      <c r="I18" s="43"/>
      <c r="J18" s="43"/>
      <c r="K18" s="96"/>
      <c r="L18" s="99"/>
      <c r="M18" s="42"/>
      <c r="N18" s="42"/>
      <c r="Q18" s="60"/>
      <c r="R18" s="61"/>
      <c r="S18" s="60"/>
      <c r="T18" s="60"/>
    </row>
    <row r="19" spans="1:20" ht="15.75" thickBot="1" x14ac:dyDescent="0.3">
      <c r="A19" s="21" t="s">
        <v>70</v>
      </c>
      <c r="B19" s="8"/>
      <c r="C19" s="39">
        <v>155457</v>
      </c>
      <c r="D19" s="39">
        <v>954780</v>
      </c>
      <c r="E19" s="15"/>
      <c r="F19" s="96"/>
      <c r="G19" s="43"/>
      <c r="H19" s="5"/>
      <c r="I19" s="43"/>
      <c r="J19" s="43"/>
      <c r="K19" s="96"/>
      <c r="L19" s="99"/>
      <c r="M19" s="42"/>
      <c r="N19" s="42"/>
      <c r="Q19" s="60"/>
      <c r="R19" s="61"/>
      <c r="S19" s="60"/>
      <c r="T19" s="60"/>
    </row>
    <row r="20" spans="1:20" x14ac:dyDescent="0.25">
      <c r="A20" s="20" t="s">
        <v>73</v>
      </c>
      <c r="B20" s="3"/>
      <c r="C20" s="27">
        <f>SUM(C15:C19)</f>
        <v>8916268</v>
      </c>
      <c r="D20" s="27">
        <f>SUM(D15:D19)</f>
        <v>11812490</v>
      </c>
      <c r="E20" s="15"/>
      <c r="F20" s="29"/>
      <c r="G20" s="36"/>
      <c r="H20" s="3"/>
      <c r="I20" s="36"/>
      <c r="J20" s="36"/>
      <c r="K20" s="96"/>
      <c r="L20" s="99"/>
      <c r="M20" s="41"/>
      <c r="N20" s="41"/>
      <c r="O20" s="47"/>
      <c r="P20" s="47"/>
      <c r="Q20" s="62"/>
      <c r="R20" s="63"/>
      <c r="S20" s="62"/>
      <c r="T20" s="62"/>
    </row>
    <row r="21" spans="1:20" x14ac:dyDescent="0.25">
      <c r="A21" s="19" t="s">
        <v>52</v>
      </c>
      <c r="B21" s="5"/>
      <c r="C21" s="23"/>
      <c r="D21" s="23"/>
      <c r="E21" s="15"/>
      <c r="F21" s="96"/>
      <c r="G21" s="43"/>
      <c r="H21" s="5"/>
      <c r="I21" s="43"/>
      <c r="J21" s="43"/>
      <c r="K21" s="96"/>
      <c r="L21" s="99"/>
      <c r="M21" s="42"/>
      <c r="N21" s="42"/>
      <c r="O21" s="47"/>
      <c r="P21" s="47"/>
      <c r="Q21" s="60"/>
      <c r="R21" s="61"/>
      <c r="S21" s="60"/>
      <c r="T21" s="60"/>
    </row>
    <row r="22" spans="1:20" x14ac:dyDescent="0.25">
      <c r="A22" s="42" t="s">
        <v>31</v>
      </c>
      <c r="B22" s="5">
        <v>17</v>
      </c>
      <c r="C22" s="96">
        <v>-2435088</v>
      </c>
      <c r="D22" s="96">
        <v>-2142646</v>
      </c>
      <c r="E22" s="15"/>
      <c r="F22" s="96"/>
      <c r="G22" s="43"/>
      <c r="H22" s="5"/>
      <c r="I22" s="43"/>
      <c r="J22" s="43"/>
      <c r="K22" s="96"/>
      <c r="L22" s="99"/>
      <c r="M22" s="42"/>
      <c r="N22" s="42"/>
      <c r="O22" s="47"/>
      <c r="P22" s="47"/>
      <c r="Q22" s="60"/>
      <c r="R22" s="61"/>
      <c r="S22" s="60"/>
      <c r="T22" s="60"/>
    </row>
    <row r="23" spans="1:20" ht="15.75" thickBot="1" x14ac:dyDescent="0.3">
      <c r="A23" s="132" t="s">
        <v>74</v>
      </c>
      <c r="B23" s="133"/>
      <c r="C23" s="86">
        <f>SUM(C20:C22)</f>
        <v>6481180</v>
      </c>
      <c r="D23" s="86">
        <f>SUM(D20:D22)</f>
        <v>9669844</v>
      </c>
      <c r="E23" s="15"/>
      <c r="F23" s="29"/>
      <c r="G23" s="36"/>
      <c r="H23" s="3"/>
      <c r="I23" s="36"/>
      <c r="J23" s="36"/>
      <c r="K23" s="96"/>
      <c r="L23" s="99"/>
      <c r="M23" s="41"/>
      <c r="N23" s="41"/>
      <c r="O23" s="15"/>
      <c r="P23" s="15"/>
      <c r="Q23" s="62"/>
      <c r="R23" s="63"/>
      <c r="S23" s="62"/>
      <c r="T23" s="62"/>
    </row>
    <row r="24" spans="1:20" ht="15.75" thickBot="1" x14ac:dyDescent="0.3">
      <c r="A24" s="54" t="s">
        <v>75</v>
      </c>
      <c r="B24" s="131"/>
      <c r="C24" s="87">
        <f>C23</f>
        <v>6481180</v>
      </c>
      <c r="D24" s="87">
        <f>D23</f>
        <v>9669844</v>
      </c>
      <c r="E24" s="15"/>
      <c r="F24" s="29"/>
      <c r="G24" s="36"/>
      <c r="H24" s="3"/>
      <c r="I24" s="36"/>
      <c r="J24" s="36"/>
      <c r="K24" s="96"/>
      <c r="L24" s="99"/>
      <c r="O24" s="15"/>
      <c r="P24" s="15"/>
      <c r="Q24" s="62"/>
      <c r="R24" s="63"/>
      <c r="S24" s="62"/>
      <c r="T24" s="62"/>
    </row>
    <row r="25" spans="1:20" ht="15.75" thickTop="1" x14ac:dyDescent="0.25">
      <c r="A25" s="20" t="s">
        <v>52</v>
      </c>
      <c r="B25" s="5"/>
      <c r="C25" s="23"/>
      <c r="D25" s="23"/>
      <c r="E25" s="15"/>
      <c r="F25" s="29"/>
      <c r="G25" s="36"/>
      <c r="H25" s="5"/>
      <c r="I25" s="43"/>
      <c r="J25" s="43"/>
      <c r="K25" s="96"/>
      <c r="L25" s="99"/>
      <c r="M25" s="41"/>
      <c r="N25" s="41"/>
      <c r="O25" s="15"/>
      <c r="P25" s="15"/>
      <c r="Q25" s="62"/>
      <c r="R25" s="61"/>
      <c r="S25" s="60"/>
      <c r="T25" s="60"/>
    </row>
    <row r="26" spans="1:20" x14ac:dyDescent="0.25">
      <c r="A26" s="20" t="s">
        <v>95</v>
      </c>
      <c r="B26" s="3"/>
      <c r="C26" s="23"/>
      <c r="D26" s="23"/>
      <c r="F26" s="29"/>
      <c r="G26" s="36"/>
      <c r="H26" s="3"/>
      <c r="I26" s="36"/>
      <c r="J26" s="36"/>
      <c r="K26" s="96"/>
      <c r="L26" s="99"/>
      <c r="M26" s="43"/>
      <c r="N26" s="43"/>
      <c r="Q26" s="62"/>
      <c r="R26" s="61"/>
      <c r="S26" s="60"/>
      <c r="T26" s="60"/>
    </row>
    <row r="27" spans="1:20" ht="15.75" thickBot="1" x14ac:dyDescent="0.3">
      <c r="A27" s="21" t="s">
        <v>99</v>
      </c>
      <c r="B27" s="8">
        <v>14</v>
      </c>
      <c r="C27" s="39">
        <f>C24/80000</f>
        <v>81.014750000000006</v>
      </c>
      <c r="D27" s="39">
        <f>D24/80000</f>
        <v>120.87305000000001</v>
      </c>
      <c r="F27" s="96"/>
      <c r="G27" s="43"/>
      <c r="H27" s="5"/>
      <c r="I27" s="43"/>
      <c r="J27" s="43"/>
      <c r="K27" s="96"/>
      <c r="L27" s="99"/>
      <c r="M27" s="43"/>
      <c r="N27" s="43"/>
      <c r="Q27" s="60"/>
      <c r="R27" s="61"/>
      <c r="S27" s="60"/>
      <c r="T27" s="60"/>
    </row>
    <row r="28" spans="1:20" x14ac:dyDescent="0.25">
      <c r="A28" s="20"/>
      <c r="B28" s="24"/>
      <c r="C28" s="20"/>
      <c r="D28" s="19"/>
      <c r="E28" s="20"/>
      <c r="F28" s="114"/>
      <c r="G28" s="91"/>
      <c r="K28" s="41"/>
      <c r="L28" s="41"/>
    </row>
    <row r="29" spans="1:20" x14ac:dyDescent="0.25">
      <c r="A29" s="42"/>
      <c r="B29" s="67"/>
      <c r="C29" s="65"/>
      <c r="D29" s="66"/>
      <c r="E29" s="55"/>
      <c r="F29" s="114"/>
      <c r="G29" s="91"/>
      <c r="H29" s="91"/>
      <c r="I29" s="91"/>
      <c r="K29" s="41"/>
      <c r="L29" s="42"/>
    </row>
    <row r="30" spans="1:20" x14ac:dyDescent="0.25">
      <c r="A30" s="33" t="s">
        <v>103</v>
      </c>
      <c r="B30" s="33" t="s">
        <v>118</v>
      </c>
      <c r="C30" s="134"/>
      <c r="D30" s="33" t="s">
        <v>118</v>
      </c>
      <c r="F30" s="114"/>
      <c r="G30" s="91"/>
      <c r="H30" s="91"/>
      <c r="I30" s="91"/>
    </row>
    <row r="31" spans="1:20" ht="51" x14ac:dyDescent="0.25">
      <c r="A31" s="33" t="s">
        <v>104</v>
      </c>
      <c r="B31" s="33" t="s">
        <v>112</v>
      </c>
      <c r="C31" s="134"/>
      <c r="D31" s="33" t="s">
        <v>50</v>
      </c>
      <c r="F31" s="114"/>
      <c r="G31" s="91"/>
    </row>
    <row r="32" spans="1:20" ht="90" x14ac:dyDescent="0.25">
      <c r="A32" s="33" t="s">
        <v>105</v>
      </c>
      <c r="B32" s="135" t="s">
        <v>119</v>
      </c>
      <c r="C32" s="134"/>
      <c r="D32" s="33" t="s">
        <v>106</v>
      </c>
      <c r="F32" s="115"/>
      <c r="G32" s="91"/>
      <c r="H32" s="91"/>
      <c r="K32" s="33"/>
      <c r="L32" s="33"/>
    </row>
    <row r="33" spans="2:9" x14ac:dyDescent="0.25">
      <c r="B33" s="91" t="s">
        <v>113</v>
      </c>
      <c r="C33"/>
      <c r="D33" s="68"/>
      <c r="F33" s="115"/>
      <c r="H33" s="33"/>
    </row>
    <row r="34" spans="2:9" x14ac:dyDescent="0.25">
      <c r="B34" s="33"/>
      <c r="C34"/>
      <c r="D34" s="35"/>
      <c r="F34" s="114"/>
      <c r="H34" s="34"/>
    </row>
    <row r="35" spans="2:9" x14ac:dyDescent="0.25">
      <c r="B35" s="126"/>
      <c r="F35" s="97"/>
      <c r="G35" s="109"/>
      <c r="H35" s="97"/>
      <c r="I35" s="97"/>
    </row>
    <row r="36" spans="2:9" x14ac:dyDescent="0.25">
      <c r="F36" s="97"/>
      <c r="G36" s="97"/>
      <c r="H36" s="97"/>
      <c r="I36" s="97"/>
    </row>
    <row r="37" spans="2:9" x14ac:dyDescent="0.25">
      <c r="F37" s="97"/>
      <c r="G37" s="97"/>
      <c r="H37" s="97"/>
      <c r="I37" s="97"/>
    </row>
    <row r="38" spans="2:9" x14ac:dyDescent="0.25">
      <c r="F38" s="97"/>
      <c r="G38" s="97"/>
      <c r="H38" s="97"/>
      <c r="I38" s="97"/>
    </row>
    <row r="39" spans="2:9" x14ac:dyDescent="0.25">
      <c r="F39" s="97"/>
      <c r="G39" s="97"/>
      <c r="H39" s="97"/>
      <c r="I39" s="97"/>
    </row>
  </sheetData>
  <mergeCells count="4">
    <mergeCell ref="K6:K7"/>
    <mergeCell ref="L6:L7"/>
    <mergeCell ref="F3:F4"/>
    <mergeCell ref="H3:H4"/>
  </mergeCell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6"/>
  <sheetViews>
    <sheetView view="pageBreakPreview" zoomScaleNormal="100" zoomScaleSheetLayoutView="100" workbookViewId="0">
      <selection activeCell="E20" sqref="E20:E24"/>
    </sheetView>
  </sheetViews>
  <sheetFormatPr defaultRowHeight="15" x14ac:dyDescent="0.25"/>
  <cols>
    <col min="1" max="1" width="31" customWidth="1"/>
    <col min="2" max="2" width="5.42578125" bestFit="1" customWidth="1"/>
    <col min="3" max="5" width="16.85546875" style="14" customWidth="1"/>
    <col min="6" max="6" width="13.140625" bestFit="1" customWidth="1"/>
    <col min="7" max="7" width="19.5703125" customWidth="1"/>
    <col min="8" max="9" width="9.140625" customWidth="1"/>
    <col min="10" max="11" width="15.140625" bestFit="1" customWidth="1"/>
  </cols>
  <sheetData>
    <row r="1" spans="1:22" x14ac:dyDescent="0.25">
      <c r="A1" s="32" t="s">
        <v>93</v>
      </c>
      <c r="E1" s="75" t="s">
        <v>94</v>
      </c>
    </row>
    <row r="2" spans="1:22" x14ac:dyDescent="0.25">
      <c r="A2" s="32"/>
    </row>
    <row r="3" spans="1:22" ht="15.75" x14ac:dyDescent="0.25">
      <c r="A3" s="1" t="s">
        <v>48</v>
      </c>
    </row>
    <row r="4" spans="1:22" x14ac:dyDescent="0.25">
      <c r="A4" s="2" t="str">
        <f>'2'!A4</f>
        <v>За три месяца, закончившихся 31 марта 2024 года</v>
      </c>
    </row>
    <row r="6" spans="1:22" ht="32.25" customHeight="1" thickBot="1" x14ac:dyDescent="0.3">
      <c r="A6" s="53" t="s">
        <v>55</v>
      </c>
      <c r="B6" s="38"/>
      <c r="C6" s="69" t="s">
        <v>14</v>
      </c>
      <c r="D6" s="69" t="s">
        <v>76</v>
      </c>
      <c r="E6" s="69" t="s">
        <v>32</v>
      </c>
      <c r="G6" s="125"/>
      <c r="H6" s="51"/>
      <c r="I6" s="100"/>
      <c r="J6" s="100"/>
      <c r="K6" s="100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x14ac:dyDescent="0.25">
      <c r="A7" s="36" t="s">
        <v>52</v>
      </c>
      <c r="B7" s="5"/>
      <c r="C7" s="43"/>
      <c r="D7" s="43"/>
      <c r="E7" s="43"/>
      <c r="G7" s="29"/>
      <c r="H7" s="67"/>
      <c r="I7" s="96"/>
      <c r="J7" s="96"/>
      <c r="K7" s="96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ht="21.75" customHeight="1" thickBot="1" x14ac:dyDescent="0.3">
      <c r="A8" s="25" t="s">
        <v>100</v>
      </c>
      <c r="B8" s="38"/>
      <c r="C8" s="70">
        <v>80000</v>
      </c>
      <c r="D8" s="25">
        <v>92179273</v>
      </c>
      <c r="E8" s="107">
        <f>SUM(C8:D8)</f>
        <v>92259273</v>
      </c>
      <c r="G8" s="29"/>
      <c r="H8" s="51"/>
      <c r="I8" s="78"/>
      <c r="J8" s="29"/>
      <c r="K8" s="100"/>
      <c r="L8" s="122"/>
      <c r="M8" s="122"/>
      <c r="N8" s="122"/>
      <c r="O8" s="58"/>
      <c r="P8" s="58"/>
      <c r="Q8" s="58"/>
      <c r="R8" s="58"/>
      <c r="S8" s="58"/>
      <c r="T8" s="58"/>
      <c r="U8" s="58"/>
      <c r="V8" s="58"/>
    </row>
    <row r="9" spans="1:22" ht="21.75" customHeight="1" x14ac:dyDescent="0.25">
      <c r="A9" s="27" t="s">
        <v>52</v>
      </c>
      <c r="B9" s="5"/>
      <c r="C9" s="71"/>
      <c r="D9" s="23"/>
      <c r="E9" s="23"/>
      <c r="G9" s="29"/>
      <c r="H9" s="67"/>
      <c r="I9" s="78"/>
      <c r="J9" s="96"/>
      <c r="K9" s="108"/>
      <c r="L9" s="122"/>
      <c r="M9" s="122"/>
      <c r="N9" s="122"/>
      <c r="O9" s="58"/>
      <c r="P9" s="58"/>
      <c r="Q9" s="58"/>
      <c r="R9" s="58"/>
      <c r="S9" s="58"/>
      <c r="T9" s="58"/>
      <c r="U9" s="58"/>
      <c r="V9" s="58"/>
    </row>
    <row r="10" spans="1:22" ht="21.75" customHeight="1" thickBot="1" x14ac:dyDescent="0.3">
      <c r="A10" s="39" t="s">
        <v>77</v>
      </c>
      <c r="B10" s="8"/>
      <c r="C10" s="137" t="s">
        <v>71</v>
      </c>
      <c r="D10" s="39">
        <f>'2'!D24</f>
        <v>9669844</v>
      </c>
      <c r="E10" s="39">
        <f>D10</f>
        <v>9669844</v>
      </c>
      <c r="G10" s="96"/>
      <c r="H10" s="67"/>
      <c r="I10" s="79"/>
      <c r="J10" s="96"/>
      <c r="K10" s="108"/>
      <c r="L10" s="122"/>
      <c r="M10" s="122"/>
      <c r="N10" s="122"/>
      <c r="O10" s="58"/>
      <c r="P10" s="58"/>
      <c r="Q10" s="58"/>
      <c r="R10" s="58"/>
      <c r="S10" s="58"/>
      <c r="T10" s="58"/>
      <c r="U10" s="58"/>
      <c r="V10" s="58"/>
    </row>
    <row r="11" spans="1:22" ht="21.75" customHeight="1" x14ac:dyDescent="0.25">
      <c r="A11" s="96" t="s">
        <v>78</v>
      </c>
      <c r="B11" s="5"/>
      <c r="C11" s="79" t="s">
        <v>71</v>
      </c>
      <c r="D11" s="96">
        <f>D10</f>
        <v>9669844</v>
      </c>
      <c r="E11" s="96">
        <f>D11</f>
        <v>9669844</v>
      </c>
      <c r="G11" s="96"/>
      <c r="H11" s="67"/>
      <c r="I11" s="79"/>
      <c r="J11" s="96"/>
      <c r="K11" s="108"/>
      <c r="L11" s="122"/>
      <c r="M11" s="122"/>
      <c r="N11" s="122"/>
      <c r="O11" s="58"/>
      <c r="P11" s="58"/>
      <c r="Q11" s="58"/>
      <c r="R11" s="58"/>
      <c r="S11" s="58"/>
      <c r="T11" s="58"/>
      <c r="U11" s="58"/>
      <c r="V11" s="58"/>
    </row>
    <row r="12" spans="1:22" ht="21.75" customHeight="1" thickBot="1" x14ac:dyDescent="0.3">
      <c r="A12" s="86" t="s">
        <v>120</v>
      </c>
      <c r="B12" s="84"/>
      <c r="C12" s="85">
        <v>80000</v>
      </c>
      <c r="D12" s="86">
        <f>D8+D11</f>
        <v>101849117</v>
      </c>
      <c r="E12" s="86">
        <f>E8+E11</f>
        <v>101929117</v>
      </c>
      <c r="G12" s="29"/>
      <c r="H12" s="67"/>
      <c r="I12" s="78"/>
      <c r="J12" s="29"/>
      <c r="K12" s="100"/>
      <c r="L12" s="122"/>
      <c r="M12" s="122"/>
      <c r="N12" s="122"/>
      <c r="O12" s="58"/>
      <c r="P12" s="58"/>
      <c r="Q12" s="58"/>
      <c r="R12" s="58"/>
      <c r="S12" s="58"/>
      <c r="T12" s="58"/>
      <c r="U12" s="58"/>
      <c r="V12" s="58"/>
    </row>
    <row r="13" spans="1:22" ht="21.75" customHeight="1" x14ac:dyDescent="0.25">
      <c r="A13" s="29"/>
      <c r="B13" s="5"/>
      <c r="C13" s="78"/>
      <c r="D13" s="78"/>
      <c r="E13" s="78"/>
      <c r="G13" s="29"/>
      <c r="H13" s="67"/>
      <c r="I13" s="78"/>
      <c r="J13" s="78"/>
      <c r="K13" s="111"/>
      <c r="L13" s="122"/>
      <c r="M13" s="122"/>
      <c r="N13" s="122"/>
      <c r="O13" s="58"/>
      <c r="P13" s="58"/>
      <c r="Q13" s="58"/>
      <c r="R13" s="58"/>
      <c r="S13" s="58"/>
      <c r="T13" s="58"/>
      <c r="U13" s="58"/>
      <c r="V13" s="58"/>
    </row>
    <row r="14" spans="1:22" ht="21.75" customHeight="1" thickBot="1" x14ac:dyDescent="0.3">
      <c r="A14" s="86" t="s">
        <v>121</v>
      </c>
      <c r="B14" s="133"/>
      <c r="C14" s="85">
        <v>80000</v>
      </c>
      <c r="D14" s="138">
        <f>'1'!D36</f>
        <v>130180568</v>
      </c>
      <c r="E14" s="138">
        <f>C14+D14</f>
        <v>130260568</v>
      </c>
      <c r="F14" s="15">
        <f>E14-'1'!D37</f>
        <v>0</v>
      </c>
      <c r="G14" s="29"/>
      <c r="H14" s="51"/>
      <c r="I14" s="78"/>
      <c r="J14" s="96"/>
      <c r="K14" s="100"/>
      <c r="L14" s="122"/>
      <c r="M14" s="122"/>
      <c r="N14" s="122"/>
      <c r="O14" s="58"/>
      <c r="P14" s="58"/>
      <c r="Q14" s="58"/>
      <c r="R14" s="58"/>
      <c r="S14" s="58"/>
      <c r="T14" s="58"/>
      <c r="U14" s="58"/>
      <c r="V14" s="58"/>
    </row>
    <row r="15" spans="1:22" ht="21.75" customHeight="1" x14ac:dyDescent="0.25">
      <c r="A15" s="27" t="s">
        <v>52</v>
      </c>
      <c r="B15" s="5"/>
      <c r="C15" s="71"/>
      <c r="D15" s="72"/>
      <c r="E15" s="72"/>
      <c r="G15" s="29"/>
      <c r="H15" s="67"/>
      <c r="I15" s="78"/>
      <c r="J15" s="96"/>
      <c r="K15" s="108"/>
      <c r="L15" s="122"/>
      <c r="M15" s="122"/>
      <c r="N15" s="122"/>
      <c r="O15" s="58"/>
      <c r="P15" s="58"/>
      <c r="Q15" s="58"/>
      <c r="R15" s="58"/>
      <c r="S15" s="58"/>
      <c r="T15" s="58"/>
      <c r="U15" s="58"/>
      <c r="V15" s="58"/>
    </row>
    <row r="16" spans="1:22" ht="21.75" customHeight="1" x14ac:dyDescent="0.25">
      <c r="A16" s="96" t="s">
        <v>77</v>
      </c>
      <c r="B16" s="5"/>
      <c r="C16" s="79" t="s">
        <v>71</v>
      </c>
      <c r="D16" s="82">
        <f>'2'!C23</f>
        <v>6481180</v>
      </c>
      <c r="E16" s="82">
        <f>D16</f>
        <v>6481180</v>
      </c>
      <c r="G16" s="96"/>
      <c r="H16" s="67"/>
      <c r="I16" s="79"/>
      <c r="J16" s="29"/>
      <c r="K16" s="100"/>
      <c r="L16" s="122"/>
      <c r="M16" s="122"/>
      <c r="N16" s="122"/>
      <c r="O16" s="58"/>
      <c r="P16" s="58"/>
      <c r="Q16" s="58"/>
      <c r="R16" s="58"/>
      <c r="S16" s="58"/>
      <c r="T16" s="58"/>
      <c r="U16" s="58"/>
      <c r="V16" s="58"/>
    </row>
    <row r="17" spans="1:22" ht="21.75" customHeight="1" x14ac:dyDescent="0.25">
      <c r="A17" s="139" t="s">
        <v>78</v>
      </c>
      <c r="B17" s="140"/>
      <c r="C17" s="141" t="s">
        <v>71</v>
      </c>
      <c r="D17" s="142">
        <f>D16</f>
        <v>6481180</v>
      </c>
      <c r="E17" s="142">
        <f>D17</f>
        <v>6481180</v>
      </c>
      <c r="F17" s="15"/>
      <c r="G17" s="96"/>
      <c r="H17" s="67"/>
      <c r="I17" s="79"/>
      <c r="J17" s="29"/>
      <c r="K17" s="100"/>
      <c r="L17" s="122"/>
      <c r="M17" s="122"/>
      <c r="N17" s="122"/>
      <c r="O17" s="58"/>
      <c r="P17" s="58"/>
      <c r="Q17" s="58"/>
      <c r="R17" s="58"/>
      <c r="S17" s="58"/>
      <c r="T17" s="58"/>
      <c r="U17" s="58"/>
      <c r="V17" s="58"/>
    </row>
    <row r="18" spans="1:22" ht="21.75" customHeight="1" thickBot="1" x14ac:dyDescent="0.3">
      <c r="A18" s="86" t="s">
        <v>114</v>
      </c>
      <c r="B18" s="84"/>
      <c r="C18" s="85">
        <v>80000</v>
      </c>
      <c r="D18" s="86">
        <f>D14+D17</f>
        <v>136661748</v>
      </c>
      <c r="E18" s="86">
        <f>E14+E17</f>
        <v>136741748</v>
      </c>
      <c r="F18" s="15">
        <f>E18-'1'!C37</f>
        <v>0</v>
      </c>
      <c r="G18" s="29"/>
      <c r="H18" s="51"/>
      <c r="I18" s="78"/>
      <c r="J18" s="96"/>
      <c r="K18" s="100"/>
      <c r="L18" s="122"/>
      <c r="M18" s="122"/>
      <c r="N18" s="122"/>
      <c r="O18" s="58"/>
      <c r="P18" s="58"/>
      <c r="Q18" s="58"/>
      <c r="R18" s="58"/>
      <c r="S18" s="58"/>
      <c r="T18" s="58"/>
      <c r="U18" s="58"/>
      <c r="V18" s="58"/>
    </row>
    <row r="19" spans="1:22" x14ac:dyDescent="0.25">
      <c r="D19" s="35"/>
      <c r="E19"/>
      <c r="G19" s="114"/>
      <c r="H19" s="113"/>
      <c r="I19" s="113"/>
      <c r="J19" s="113"/>
      <c r="K19" s="113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</row>
    <row r="20" spans="1:22" x14ac:dyDescent="0.25">
      <c r="D20" s="35"/>
      <c r="E20"/>
      <c r="G20" s="114"/>
      <c r="H20" s="114"/>
      <c r="I20" s="114"/>
      <c r="J20" s="113"/>
      <c r="K20" s="113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</row>
    <row r="21" spans="1:22" ht="38.25" x14ac:dyDescent="0.25">
      <c r="A21" s="91" t="s">
        <v>103</v>
      </c>
      <c r="C21" s="68" t="s">
        <v>122</v>
      </c>
      <c r="D21" s="75"/>
      <c r="E21" s="127" t="s">
        <v>122</v>
      </c>
      <c r="G21" s="114"/>
      <c r="H21" s="114"/>
      <c r="I21" s="114"/>
      <c r="J21" s="113"/>
      <c r="K21" s="113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</row>
    <row r="22" spans="1:22" ht="38.25" x14ac:dyDescent="0.25">
      <c r="A22" s="33" t="s">
        <v>104</v>
      </c>
      <c r="C22" s="68" t="s">
        <v>112</v>
      </c>
      <c r="D22" s="75"/>
      <c r="E22" s="33" t="s">
        <v>50</v>
      </c>
      <c r="G22" s="114"/>
      <c r="H22" s="113"/>
      <c r="I22" s="113"/>
      <c r="J22" s="113"/>
      <c r="K22" s="113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</row>
    <row r="23" spans="1:22" ht="63.75" x14ac:dyDescent="0.25">
      <c r="A23" s="33" t="s">
        <v>105</v>
      </c>
      <c r="C23" s="33" t="s">
        <v>115</v>
      </c>
      <c r="D23" s="75"/>
      <c r="E23" s="33" t="s">
        <v>106</v>
      </c>
      <c r="G23" s="114"/>
      <c r="H23" s="114"/>
      <c r="I23" s="113"/>
      <c r="J23" s="113"/>
      <c r="K23" s="113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</row>
    <row r="24" spans="1:22" x14ac:dyDescent="0.25">
      <c r="C24" s="33"/>
      <c r="D24"/>
      <c r="E24" s="68"/>
      <c r="G24" s="33"/>
      <c r="I24" s="33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</row>
    <row r="25" spans="1:22" x14ac:dyDescent="0.25">
      <c r="C25" s="34"/>
      <c r="D25"/>
      <c r="E25" s="35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</row>
    <row r="26" spans="1:22" x14ac:dyDescent="0.25">
      <c r="C26" s="126"/>
    </row>
  </sheetData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7"/>
  <sheetViews>
    <sheetView tabSelected="1" view="pageBreakPreview" topLeftCell="A35" zoomScaleNormal="85" zoomScaleSheetLayoutView="100" workbookViewId="0">
      <selection activeCell="H56" sqref="H56"/>
    </sheetView>
  </sheetViews>
  <sheetFormatPr defaultColWidth="9.140625" defaultRowHeight="15" x14ac:dyDescent="0.25"/>
  <cols>
    <col min="1" max="1" width="40.7109375" customWidth="1"/>
    <col min="2" max="2" width="16.85546875" customWidth="1"/>
    <col min="3" max="4" width="15.7109375" style="48" customWidth="1"/>
    <col min="6" max="6" width="15" style="89" bestFit="1" customWidth="1"/>
    <col min="7" max="7" width="29.140625" style="89" customWidth="1"/>
    <col min="8" max="9" width="14.28515625" bestFit="1" customWidth="1"/>
    <col min="10" max="10" width="14.5703125" bestFit="1" customWidth="1"/>
    <col min="11" max="11" width="11" bestFit="1" customWidth="1"/>
  </cols>
  <sheetData>
    <row r="1" spans="1:11" x14ac:dyDescent="0.25">
      <c r="A1" s="32" t="s">
        <v>93</v>
      </c>
      <c r="D1" s="48" t="s">
        <v>94</v>
      </c>
    </row>
    <row r="2" spans="1:11" x14ac:dyDescent="0.25">
      <c r="A2" s="32"/>
    </row>
    <row r="3" spans="1:11" ht="15.75" x14ac:dyDescent="0.25">
      <c r="A3" s="1" t="s">
        <v>49</v>
      </c>
    </row>
    <row r="4" spans="1:11" x14ac:dyDescent="0.25">
      <c r="A4" s="2" t="str">
        <f>'2'!A4</f>
        <v>За три месяца, закончившихся 31 марта 2024 года</v>
      </c>
    </row>
    <row r="5" spans="1:11" x14ac:dyDescent="0.25">
      <c r="F5" s="154"/>
      <c r="G5" s="154"/>
      <c r="H5" s="155"/>
      <c r="I5" s="111"/>
      <c r="J5" s="111"/>
    </row>
    <row r="6" spans="1:11" ht="56.25" customHeight="1" thickBot="1" x14ac:dyDescent="0.3">
      <c r="A6" s="53" t="s">
        <v>55</v>
      </c>
      <c r="B6" s="38" t="s">
        <v>23</v>
      </c>
      <c r="C6" s="59" t="str">
        <f>'2'!C6</f>
        <v>За три месяца, закончившихся 31 марта 2024</v>
      </c>
      <c r="D6" s="59" t="str">
        <f>'2'!D6</f>
        <v>За три месяца, закончившихся 31 марта 2023</v>
      </c>
      <c r="F6" s="154"/>
      <c r="G6" s="154"/>
      <c r="H6" s="155"/>
      <c r="I6" s="111"/>
      <c r="J6" s="111"/>
    </row>
    <row r="7" spans="1:11" x14ac:dyDescent="0.25">
      <c r="A7" s="6"/>
      <c r="B7" s="3"/>
      <c r="C7" s="17"/>
      <c r="D7" s="76"/>
      <c r="F7" s="96"/>
      <c r="G7" s="96"/>
      <c r="H7" s="67"/>
      <c r="I7" s="96"/>
      <c r="J7" s="96"/>
    </row>
    <row r="8" spans="1:11" ht="26.25" customHeight="1" x14ac:dyDescent="0.25">
      <c r="A8" s="36" t="s">
        <v>79</v>
      </c>
      <c r="B8" s="102"/>
      <c r="C8" s="43"/>
      <c r="D8" s="43"/>
      <c r="F8" s="29"/>
      <c r="G8" s="29"/>
      <c r="H8" s="51"/>
      <c r="I8" s="29"/>
      <c r="J8" s="29"/>
    </row>
    <row r="9" spans="1:11" ht="22.5" customHeight="1" x14ac:dyDescent="0.25">
      <c r="A9" s="43" t="s">
        <v>73</v>
      </c>
      <c r="B9" s="24"/>
      <c r="C9" s="27">
        <v>8916268</v>
      </c>
      <c r="D9" s="23">
        <v>11812490</v>
      </c>
      <c r="E9" s="22"/>
      <c r="F9" s="96"/>
      <c r="G9" s="96"/>
      <c r="H9" s="67"/>
      <c r="I9" s="29"/>
      <c r="J9" s="96"/>
      <c r="K9" s="15"/>
    </row>
    <row r="10" spans="1:11" x14ac:dyDescent="0.25">
      <c r="A10" s="43" t="s">
        <v>52</v>
      </c>
      <c r="B10" s="24"/>
      <c r="C10" s="23"/>
      <c r="D10" s="23"/>
      <c r="E10" s="22"/>
      <c r="F10" s="96"/>
      <c r="G10" s="96"/>
      <c r="H10" s="67"/>
      <c r="I10" s="96"/>
      <c r="J10" s="96"/>
      <c r="K10" s="15"/>
    </row>
    <row r="11" spans="1:11" ht="16.5" customHeight="1" x14ac:dyDescent="0.25">
      <c r="A11" s="36" t="s">
        <v>33</v>
      </c>
      <c r="B11" s="28"/>
      <c r="C11" s="27"/>
      <c r="D11" s="27"/>
      <c r="E11" s="22"/>
      <c r="F11" s="29"/>
      <c r="G11" s="29"/>
      <c r="H11" s="51"/>
      <c r="I11" s="29"/>
      <c r="J11" s="29"/>
      <c r="K11" s="15"/>
    </row>
    <row r="12" spans="1:11" ht="18.75" customHeight="1" x14ac:dyDescent="0.25">
      <c r="A12" s="43" t="s">
        <v>34</v>
      </c>
      <c r="B12" s="24" t="s">
        <v>96</v>
      </c>
      <c r="C12" s="23">
        <v>3809038</v>
      </c>
      <c r="D12" s="23">
        <v>3814066</v>
      </c>
      <c r="E12" s="22"/>
      <c r="F12" s="96"/>
      <c r="G12" s="96"/>
      <c r="H12" s="67"/>
      <c r="I12" s="96"/>
      <c r="J12" s="96"/>
      <c r="K12" s="15"/>
    </row>
    <row r="13" spans="1:11" ht="18.75" customHeight="1" x14ac:dyDescent="0.25">
      <c r="A13" s="43" t="s">
        <v>30</v>
      </c>
      <c r="B13" s="24">
        <v>29</v>
      </c>
      <c r="C13" s="23">
        <v>2047713</v>
      </c>
      <c r="D13" s="23">
        <v>1971086</v>
      </c>
      <c r="E13" s="22"/>
      <c r="F13" s="96"/>
      <c r="G13" s="96"/>
      <c r="H13" s="67"/>
      <c r="I13" s="96"/>
      <c r="J13" s="96"/>
      <c r="K13" s="15"/>
    </row>
    <row r="14" spans="1:11" ht="18.75" customHeight="1" x14ac:dyDescent="0.25">
      <c r="A14" s="43" t="s">
        <v>29</v>
      </c>
      <c r="B14" s="24">
        <v>28</v>
      </c>
      <c r="C14" s="23">
        <v>-576141</v>
      </c>
      <c r="D14" s="23">
        <v>-407008</v>
      </c>
      <c r="E14" s="22"/>
      <c r="F14" s="96"/>
      <c r="G14" s="96"/>
      <c r="H14" s="67"/>
      <c r="I14" s="96"/>
      <c r="J14" s="96"/>
      <c r="K14" s="15"/>
    </row>
    <row r="15" spans="1:11" ht="27" customHeight="1" x14ac:dyDescent="0.25">
      <c r="A15" s="43" t="s">
        <v>80</v>
      </c>
      <c r="B15" s="24"/>
      <c r="C15" s="23">
        <v>-155457</v>
      </c>
      <c r="D15" s="23">
        <v>-954780</v>
      </c>
      <c r="E15" s="22"/>
      <c r="F15" s="96"/>
      <c r="G15" s="96"/>
      <c r="H15" s="67"/>
      <c r="I15" s="96"/>
      <c r="J15" s="96"/>
      <c r="K15" s="15"/>
    </row>
    <row r="16" spans="1:11" ht="18.75" customHeight="1" x14ac:dyDescent="0.25">
      <c r="A16" s="36" t="s">
        <v>35</v>
      </c>
      <c r="B16" s="102"/>
      <c r="C16" s="23"/>
      <c r="D16" s="23"/>
      <c r="E16" s="22"/>
      <c r="G16" s="29"/>
      <c r="H16" s="67"/>
      <c r="I16" s="96"/>
      <c r="J16" s="96"/>
      <c r="K16" s="15"/>
    </row>
    <row r="17" spans="1:11" ht="24" customHeight="1" x14ac:dyDescent="0.25">
      <c r="A17" s="23" t="s">
        <v>81</v>
      </c>
      <c r="B17" s="24"/>
      <c r="C17" s="23">
        <v>6304080</v>
      </c>
      <c r="D17" s="23">
        <v>-9472681</v>
      </c>
      <c r="E17" s="22"/>
      <c r="F17" s="96"/>
      <c r="G17" s="96"/>
      <c r="H17" s="67"/>
      <c r="I17" s="96"/>
      <c r="J17" s="96"/>
      <c r="K17" s="15"/>
    </row>
    <row r="18" spans="1:11" ht="23.25" customHeight="1" x14ac:dyDescent="0.25">
      <c r="A18" s="23" t="s">
        <v>124</v>
      </c>
      <c r="B18" s="24"/>
      <c r="C18" s="23">
        <v>-360836</v>
      </c>
      <c r="D18" s="23" t="s">
        <v>51</v>
      </c>
      <c r="E18" s="22"/>
      <c r="F18" s="96"/>
      <c r="G18" s="96"/>
      <c r="H18" s="67"/>
      <c r="I18" s="96"/>
      <c r="J18" s="96"/>
      <c r="K18" s="15"/>
    </row>
    <row r="19" spans="1:11" ht="18.75" customHeight="1" x14ac:dyDescent="0.25">
      <c r="A19" s="23" t="s">
        <v>36</v>
      </c>
      <c r="B19" s="24"/>
      <c r="C19" s="23">
        <v>2376194</v>
      </c>
      <c r="D19" s="23">
        <v>288062</v>
      </c>
      <c r="E19" s="22"/>
      <c r="F19" s="96"/>
      <c r="G19" s="96"/>
      <c r="H19" s="67"/>
      <c r="I19" s="96"/>
      <c r="J19" s="96"/>
      <c r="K19" s="15"/>
    </row>
    <row r="20" spans="1:11" ht="18.75" customHeight="1" x14ac:dyDescent="0.25">
      <c r="A20" s="23" t="s">
        <v>82</v>
      </c>
      <c r="B20" s="24"/>
      <c r="C20" s="23">
        <v>-76304</v>
      </c>
      <c r="D20" s="23">
        <v>-4000929</v>
      </c>
      <c r="E20" s="22"/>
      <c r="F20" s="96"/>
      <c r="G20" s="96"/>
      <c r="H20" s="67"/>
      <c r="I20" s="96"/>
      <c r="J20" s="96"/>
      <c r="K20" s="15"/>
    </row>
    <row r="21" spans="1:11" ht="47.25" customHeight="1" x14ac:dyDescent="0.25">
      <c r="A21" s="23" t="s">
        <v>37</v>
      </c>
      <c r="B21" s="24"/>
      <c r="C21" s="23">
        <v>4229</v>
      </c>
      <c r="D21" s="23">
        <v>-192</v>
      </c>
      <c r="E21" s="22"/>
      <c r="F21" s="96"/>
      <c r="G21" s="96"/>
      <c r="H21" s="67"/>
      <c r="I21" s="96"/>
      <c r="J21" s="96"/>
      <c r="K21" s="15"/>
    </row>
    <row r="22" spans="1:11" ht="47.25" customHeight="1" x14ac:dyDescent="0.25">
      <c r="A22" s="23" t="s">
        <v>38</v>
      </c>
      <c r="B22" s="24"/>
      <c r="C22" s="23">
        <v>-1946086</v>
      </c>
      <c r="D22" s="23">
        <v>42016</v>
      </c>
      <c r="E22" s="22"/>
      <c r="F22" s="96"/>
      <c r="G22" s="96"/>
      <c r="H22" s="67"/>
      <c r="I22" s="96"/>
      <c r="J22" s="96"/>
      <c r="K22" s="15"/>
    </row>
    <row r="23" spans="1:11" ht="47.25" customHeight="1" x14ac:dyDescent="0.25">
      <c r="A23" s="23" t="s">
        <v>53</v>
      </c>
      <c r="B23" s="24"/>
      <c r="C23" s="23">
        <v>-10585473</v>
      </c>
      <c r="D23" s="23">
        <v>17314677</v>
      </c>
      <c r="E23" s="22"/>
      <c r="F23" s="96"/>
      <c r="G23" s="96"/>
      <c r="H23" s="67"/>
      <c r="I23" s="96"/>
      <c r="J23" s="96"/>
      <c r="K23" s="15"/>
    </row>
    <row r="24" spans="1:11" ht="24" x14ac:dyDescent="0.25">
      <c r="A24" s="23" t="s">
        <v>39</v>
      </c>
      <c r="B24" s="24"/>
      <c r="C24" s="23">
        <v>-383392</v>
      </c>
      <c r="D24" s="23">
        <v>25584</v>
      </c>
      <c r="E24" s="22"/>
      <c r="F24" s="96"/>
      <c r="G24" s="96"/>
      <c r="H24" s="67"/>
      <c r="I24" s="96"/>
      <c r="J24" s="96"/>
      <c r="K24" s="15"/>
    </row>
    <row r="25" spans="1:11" ht="15.75" thickBot="1" x14ac:dyDescent="0.3">
      <c r="A25" s="39" t="s">
        <v>40</v>
      </c>
      <c r="B25" s="136"/>
      <c r="C25" s="39">
        <v>1998643</v>
      </c>
      <c r="D25" s="39">
        <v>439275</v>
      </c>
      <c r="E25" s="22"/>
      <c r="F25" s="96"/>
      <c r="G25" s="96"/>
      <c r="H25" s="67"/>
      <c r="I25" s="96"/>
      <c r="J25" s="96"/>
      <c r="K25" s="15"/>
    </row>
    <row r="26" spans="1:11" ht="24" x14ac:dyDescent="0.25">
      <c r="A26" s="36" t="s">
        <v>41</v>
      </c>
      <c r="B26" s="103"/>
      <c r="C26" s="27">
        <f>SUM(C9:C25)</f>
        <v>11372476</v>
      </c>
      <c r="D26" s="27">
        <f>SUM(D9:D25)</f>
        <v>20871666</v>
      </c>
      <c r="E26" s="22"/>
      <c r="F26" s="29"/>
      <c r="G26" s="29"/>
      <c r="H26" s="51"/>
      <c r="I26" s="29"/>
      <c r="J26" s="29"/>
      <c r="K26" s="15"/>
    </row>
    <row r="27" spans="1:11" x14ac:dyDescent="0.25">
      <c r="A27" s="43" t="s">
        <v>52</v>
      </c>
      <c r="B27" s="102"/>
      <c r="C27" s="23"/>
      <c r="D27" s="23"/>
      <c r="E27" s="22"/>
      <c r="F27" s="96"/>
      <c r="G27" s="96"/>
      <c r="H27" s="67"/>
      <c r="I27" s="96"/>
      <c r="J27" s="96"/>
      <c r="K27" s="15"/>
    </row>
    <row r="28" spans="1:11" ht="15.75" thickBot="1" x14ac:dyDescent="0.3">
      <c r="A28" s="43" t="s">
        <v>42</v>
      </c>
      <c r="B28" s="102"/>
      <c r="C28" s="23">
        <v>-4308920</v>
      </c>
      <c r="D28" s="23">
        <v>-3587588</v>
      </c>
      <c r="E28" s="22"/>
      <c r="F28" s="96"/>
      <c r="G28" s="96"/>
      <c r="H28" s="67"/>
      <c r="I28" s="96"/>
      <c r="J28" s="96"/>
      <c r="K28" s="15"/>
    </row>
    <row r="29" spans="1:11" ht="24.75" thickBot="1" x14ac:dyDescent="0.3">
      <c r="A29" s="52" t="s">
        <v>83</v>
      </c>
      <c r="B29" s="104"/>
      <c r="C29" s="74">
        <f>SUM(C26:C28)</f>
        <v>7063556</v>
      </c>
      <c r="D29" s="74">
        <f>SUM(D26:D28)</f>
        <v>17284078</v>
      </c>
      <c r="E29" s="22"/>
      <c r="F29" s="29"/>
      <c r="G29" s="29"/>
      <c r="H29" s="51"/>
      <c r="I29" s="29"/>
      <c r="J29" s="29"/>
      <c r="K29" s="15"/>
    </row>
    <row r="30" spans="1:11" x14ac:dyDescent="0.25">
      <c r="A30" s="43" t="s">
        <v>52</v>
      </c>
      <c r="B30" s="102"/>
      <c r="C30" s="23"/>
      <c r="D30" s="23"/>
      <c r="E30" s="22"/>
      <c r="F30" s="96"/>
      <c r="G30" s="96"/>
      <c r="H30" s="67"/>
      <c r="I30" s="96"/>
      <c r="J30" s="96"/>
      <c r="K30" s="15"/>
    </row>
    <row r="31" spans="1:11" ht="24" x14ac:dyDescent="0.25">
      <c r="A31" s="36" t="s">
        <v>84</v>
      </c>
      <c r="B31" s="103"/>
      <c r="C31" s="23"/>
      <c r="D31" s="23"/>
      <c r="E31" s="22"/>
      <c r="F31" s="29"/>
      <c r="G31" s="29"/>
      <c r="H31" s="51"/>
      <c r="I31" s="29"/>
      <c r="J31" s="29"/>
      <c r="K31" s="15"/>
    </row>
    <row r="32" spans="1:11" x14ac:dyDescent="0.25">
      <c r="A32" s="23" t="s">
        <v>97</v>
      </c>
      <c r="B32" s="24"/>
      <c r="C32" s="23">
        <v>-116113</v>
      </c>
      <c r="D32" s="23">
        <v>-132453</v>
      </c>
      <c r="E32" s="22"/>
      <c r="F32" s="96"/>
      <c r="G32" s="96"/>
      <c r="H32" s="67"/>
      <c r="I32" s="96"/>
      <c r="J32" s="96"/>
      <c r="K32" s="15"/>
    </row>
    <row r="33" spans="1:11" x14ac:dyDescent="0.25">
      <c r="A33" s="23" t="s">
        <v>43</v>
      </c>
      <c r="B33" s="24"/>
      <c r="C33" s="23">
        <v>-25660</v>
      </c>
      <c r="D33" s="23">
        <v>-3286</v>
      </c>
      <c r="E33" s="22"/>
      <c r="F33" s="96"/>
      <c r="G33" s="96"/>
      <c r="H33" s="67"/>
      <c r="I33" s="96"/>
      <c r="J33" s="96"/>
      <c r="K33" s="15"/>
    </row>
    <row r="34" spans="1:11" x14ac:dyDescent="0.25">
      <c r="A34" s="23" t="s">
        <v>44</v>
      </c>
      <c r="B34" s="24"/>
      <c r="C34" s="23">
        <v>-368060</v>
      </c>
      <c r="D34" s="23">
        <v>-1342972</v>
      </c>
      <c r="E34" s="22"/>
      <c r="F34" s="96"/>
      <c r="G34" s="96"/>
      <c r="H34" s="67"/>
      <c r="I34" s="96"/>
      <c r="J34" s="96"/>
      <c r="K34" s="15"/>
    </row>
    <row r="35" spans="1:11" x14ac:dyDescent="0.25">
      <c r="A35" s="23" t="s">
        <v>56</v>
      </c>
      <c r="B35" s="24"/>
      <c r="C35" s="23">
        <v>-1212</v>
      </c>
      <c r="D35" s="23" t="s">
        <v>51</v>
      </c>
      <c r="E35" s="22"/>
      <c r="F35" s="96"/>
      <c r="G35" s="96"/>
      <c r="H35" s="67"/>
      <c r="I35" s="96"/>
      <c r="J35" s="96"/>
      <c r="K35" s="15"/>
    </row>
    <row r="36" spans="1:11" ht="24" x14ac:dyDescent="0.25">
      <c r="A36" s="23" t="s">
        <v>45</v>
      </c>
      <c r="B36" s="24"/>
      <c r="C36" s="23" t="s">
        <v>51</v>
      </c>
      <c r="D36" s="23">
        <v>-6547</v>
      </c>
      <c r="E36" s="22"/>
      <c r="F36" s="96"/>
      <c r="G36" s="96"/>
      <c r="H36" s="67"/>
      <c r="I36" s="96"/>
      <c r="J36" s="96"/>
      <c r="K36" s="15"/>
    </row>
    <row r="37" spans="1:11" x14ac:dyDescent="0.25">
      <c r="A37" s="23" t="s">
        <v>98</v>
      </c>
      <c r="B37" s="24"/>
      <c r="C37" s="23">
        <v>-630200</v>
      </c>
      <c r="D37" s="23">
        <v>-4908848</v>
      </c>
      <c r="E37" s="22"/>
      <c r="F37" s="96"/>
      <c r="G37" s="96"/>
      <c r="H37" s="67"/>
      <c r="I37" s="96"/>
      <c r="J37" s="96"/>
      <c r="K37" s="15"/>
    </row>
    <row r="38" spans="1:11" x14ac:dyDescent="0.25">
      <c r="A38" s="23" t="s">
        <v>125</v>
      </c>
      <c r="B38" s="24"/>
      <c r="C38" s="23">
        <v>315371</v>
      </c>
      <c r="D38" s="23" t="s">
        <v>51</v>
      </c>
      <c r="E38" s="22"/>
      <c r="F38" s="96"/>
      <c r="G38" s="96"/>
      <c r="H38" s="67"/>
      <c r="I38" s="96"/>
      <c r="J38" s="96"/>
      <c r="K38" s="15"/>
    </row>
    <row r="39" spans="1:11" ht="24.75" thickBot="1" x14ac:dyDescent="0.3">
      <c r="A39" s="23" t="s">
        <v>46</v>
      </c>
      <c r="B39" s="24"/>
      <c r="C39" s="23">
        <v>-242850</v>
      </c>
      <c r="D39" s="23">
        <v>-97822</v>
      </c>
      <c r="E39" s="22"/>
      <c r="F39" s="96"/>
      <c r="G39" s="96"/>
      <c r="H39" s="67"/>
      <c r="I39" s="96"/>
      <c r="J39" s="96"/>
      <c r="K39" s="15"/>
    </row>
    <row r="40" spans="1:11" ht="36.75" thickBot="1" x14ac:dyDescent="0.3">
      <c r="A40" s="52" t="s">
        <v>85</v>
      </c>
      <c r="B40" s="104"/>
      <c r="C40" s="74">
        <f>SUM(C32:C39)</f>
        <v>-1068724</v>
      </c>
      <c r="D40" s="74">
        <f>SUM(D32:D39)</f>
        <v>-6491928</v>
      </c>
      <c r="E40" s="22"/>
      <c r="F40" s="29"/>
      <c r="G40" s="29"/>
      <c r="H40" s="51"/>
      <c r="I40" s="29"/>
      <c r="J40" s="29"/>
      <c r="K40" s="15"/>
    </row>
    <row r="41" spans="1:11" x14ac:dyDescent="0.25">
      <c r="A41" s="73"/>
      <c r="B41" s="105"/>
      <c r="C41" s="14"/>
      <c r="D41" s="14"/>
      <c r="E41" s="22"/>
      <c r="F41" s="112"/>
      <c r="G41" s="112"/>
      <c r="H41" s="113"/>
      <c r="I41" s="113"/>
      <c r="J41" s="113"/>
      <c r="K41" s="15"/>
    </row>
    <row r="42" spans="1:11" ht="24" x14ac:dyDescent="0.25">
      <c r="A42" s="36" t="s">
        <v>86</v>
      </c>
      <c r="B42" s="102"/>
      <c r="C42" s="27"/>
      <c r="D42" s="27"/>
      <c r="E42" s="22"/>
      <c r="F42" s="29"/>
      <c r="G42" s="29"/>
      <c r="H42" s="51"/>
      <c r="I42" s="29"/>
      <c r="J42" s="29"/>
      <c r="K42" s="15"/>
    </row>
    <row r="43" spans="1:11" x14ac:dyDescent="0.25">
      <c r="A43" s="23" t="s">
        <v>107</v>
      </c>
      <c r="B43" s="143"/>
      <c r="C43" s="23"/>
      <c r="D43" s="23" t="s">
        <v>51</v>
      </c>
      <c r="E43" s="22"/>
      <c r="F43" s="29"/>
      <c r="G43" s="96"/>
      <c r="H43" s="124"/>
      <c r="I43" s="96"/>
      <c r="J43" s="96"/>
      <c r="K43" s="15"/>
    </row>
    <row r="44" spans="1:11" x14ac:dyDescent="0.25">
      <c r="A44" s="23" t="s">
        <v>47</v>
      </c>
      <c r="B44" s="24">
        <v>15</v>
      </c>
      <c r="C44" s="23">
        <v>-1264113</v>
      </c>
      <c r="D44" s="23">
        <v>-1465169</v>
      </c>
      <c r="E44" s="22"/>
      <c r="F44" s="96"/>
      <c r="G44" s="96"/>
      <c r="H44" s="67"/>
      <c r="I44" s="96"/>
      <c r="J44" s="96"/>
      <c r="K44" s="15"/>
    </row>
    <row r="45" spans="1:11" ht="15.75" thickBot="1" x14ac:dyDescent="0.3">
      <c r="A45" s="39" t="s">
        <v>87</v>
      </c>
      <c r="B45" s="136">
        <v>15</v>
      </c>
      <c r="C45" s="39">
        <v>-4512500</v>
      </c>
      <c r="D45" s="39">
        <v>-4655800</v>
      </c>
      <c r="E45" s="22"/>
      <c r="F45" s="96"/>
      <c r="G45" s="96"/>
      <c r="H45" s="67"/>
      <c r="I45" s="96"/>
      <c r="J45" s="96"/>
      <c r="K45" s="15"/>
    </row>
    <row r="46" spans="1:11" ht="24" x14ac:dyDescent="0.25">
      <c r="A46" s="36" t="s">
        <v>88</v>
      </c>
      <c r="B46" s="103"/>
      <c r="C46" s="29">
        <f>SUM(C44:C45)</f>
        <v>-5776613</v>
      </c>
      <c r="D46" s="29">
        <f>SUM(D43:D45)</f>
        <v>-6120969</v>
      </c>
      <c r="E46" s="22"/>
      <c r="F46" s="29"/>
      <c r="G46" s="29"/>
      <c r="H46" s="51"/>
      <c r="I46" s="29"/>
      <c r="J46" s="29"/>
      <c r="K46" s="15"/>
    </row>
    <row r="47" spans="1:11" ht="24" x14ac:dyDescent="0.25">
      <c r="A47" s="144" t="s">
        <v>90</v>
      </c>
      <c r="B47" s="145"/>
      <c r="C47" s="146">
        <f>C46+C40+C29</f>
        <v>218219</v>
      </c>
      <c r="D47" s="146">
        <f>D46+D40+D29</f>
        <v>4671181</v>
      </c>
      <c r="F47" s="29"/>
      <c r="G47" s="29"/>
      <c r="H47" s="51"/>
      <c r="I47" s="29"/>
      <c r="J47" s="29"/>
      <c r="K47" s="15"/>
    </row>
    <row r="48" spans="1:11" ht="24.75" customHeight="1" x14ac:dyDescent="0.25">
      <c r="A48" s="80" t="s">
        <v>89</v>
      </c>
      <c r="B48" s="123"/>
      <c r="C48" s="101">
        <v>-73428</v>
      </c>
      <c r="D48" s="101">
        <v>-229712</v>
      </c>
      <c r="F48" s="96"/>
      <c r="G48" s="96"/>
      <c r="H48" s="67"/>
      <c r="I48" s="96"/>
      <c r="J48" s="96"/>
      <c r="K48" s="15"/>
    </row>
    <row r="49" spans="1:11" ht="24" x14ac:dyDescent="0.25">
      <c r="A49" s="147" t="s">
        <v>91</v>
      </c>
      <c r="B49" s="148">
        <v>14</v>
      </c>
      <c r="C49" s="23">
        <v>1490068</v>
      </c>
      <c r="D49" s="96">
        <v>6871608</v>
      </c>
      <c r="F49" s="96"/>
      <c r="G49" s="96"/>
      <c r="H49" s="67"/>
      <c r="I49" s="96"/>
      <c r="J49" s="96"/>
      <c r="K49" s="15"/>
    </row>
    <row r="50" spans="1:11" ht="24.75" thickBot="1" x14ac:dyDescent="0.3">
      <c r="A50" s="83" t="s">
        <v>92</v>
      </c>
      <c r="B50" s="106">
        <v>14</v>
      </c>
      <c r="C50" s="86">
        <f>SUM(C47:C49)</f>
        <v>1634859</v>
      </c>
      <c r="D50" s="86">
        <f>SUM(D47:D49)</f>
        <v>11313077</v>
      </c>
      <c r="E50" s="15">
        <f>C50-'1'!C29</f>
        <v>0</v>
      </c>
      <c r="F50" s="29"/>
      <c r="G50" s="29"/>
      <c r="H50" s="51"/>
      <c r="I50" s="29"/>
      <c r="J50" s="29"/>
      <c r="K50" s="15"/>
    </row>
    <row r="51" spans="1:11" ht="7.5" customHeight="1" x14ac:dyDescent="0.25">
      <c r="C51" s="48">
        <f>C50-'1'!C29</f>
        <v>0</v>
      </c>
      <c r="D51" s="45"/>
      <c r="F51" s="114"/>
    </row>
    <row r="52" spans="1:11" ht="7.5" customHeight="1" x14ac:dyDescent="0.25">
      <c r="D52" s="45"/>
      <c r="F52" s="114"/>
      <c r="G52" s="114"/>
      <c r="H52" s="113"/>
      <c r="I52" s="113"/>
      <c r="J52" s="113"/>
    </row>
    <row r="53" spans="1:11" ht="7.5" customHeight="1" x14ac:dyDescent="0.25">
      <c r="C53" s="14"/>
      <c r="D53"/>
      <c r="F53" s="114"/>
      <c r="G53" s="114"/>
      <c r="H53" s="114"/>
      <c r="I53" s="114"/>
      <c r="J53" s="113"/>
    </row>
    <row r="54" spans="1:11" ht="21.75" customHeight="1" x14ac:dyDescent="0.25">
      <c r="A54" s="91" t="s">
        <v>103</v>
      </c>
      <c r="B54" s="149" t="s">
        <v>122</v>
      </c>
      <c r="C54" s="68"/>
      <c r="D54" s="150" t="s">
        <v>122</v>
      </c>
      <c r="E54" s="127"/>
      <c r="F54" s="114"/>
      <c r="G54" s="114"/>
      <c r="H54" s="114"/>
      <c r="I54" s="114"/>
      <c r="J54" s="113"/>
    </row>
    <row r="55" spans="1:11" ht="38.25" x14ac:dyDescent="0.25">
      <c r="A55" s="33" t="s">
        <v>104</v>
      </c>
      <c r="B55" s="68" t="s">
        <v>112</v>
      </c>
      <c r="C55" s="68"/>
      <c r="D55" s="33" t="s">
        <v>50</v>
      </c>
      <c r="E55" s="33"/>
      <c r="F55" s="115"/>
      <c r="G55" s="114"/>
      <c r="H55" s="113"/>
      <c r="I55" s="113"/>
      <c r="J55" s="113"/>
    </row>
    <row r="56" spans="1:11" ht="63" customHeight="1" x14ac:dyDescent="0.25">
      <c r="A56" s="33" t="s">
        <v>105</v>
      </c>
      <c r="B56" s="33" t="s">
        <v>115</v>
      </c>
      <c r="C56" s="33"/>
      <c r="D56" s="33" t="s">
        <v>106</v>
      </c>
      <c r="E56" s="33"/>
      <c r="F56" s="115"/>
      <c r="G56" s="151"/>
      <c r="H56" s="113"/>
      <c r="I56" s="113"/>
      <c r="J56" s="113"/>
    </row>
    <row r="57" spans="1:11" ht="25.5" customHeight="1" x14ac:dyDescent="0.25">
      <c r="C57" s="33"/>
      <c r="D57" s="68"/>
      <c r="E57" s="68"/>
      <c r="F57" s="115"/>
      <c r="G57" s="113"/>
      <c r="H57" s="115"/>
      <c r="I57" s="113"/>
    </row>
    <row r="58" spans="1:11" x14ac:dyDescent="0.25">
      <c r="A58" s="18"/>
      <c r="F58" s="33"/>
      <c r="G58"/>
    </row>
    <row r="59" spans="1:11" x14ac:dyDescent="0.25">
      <c r="F59"/>
    </row>
    <row r="60" spans="1:11" x14ac:dyDescent="0.25">
      <c r="F60"/>
    </row>
    <row r="62" spans="1:11" x14ac:dyDescent="0.25">
      <c r="G62"/>
    </row>
    <row r="67" spans="6:7" x14ac:dyDescent="0.25">
      <c r="F67"/>
      <c r="G67"/>
    </row>
  </sheetData>
  <mergeCells count="3">
    <mergeCell ref="G5:G6"/>
    <mergeCell ref="H5:H6"/>
    <mergeCell ref="F5:F6"/>
  </mergeCells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rowBreaks count="1" manualBreakCount="1">
    <brk id="2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1</vt:lpstr>
      <vt:lpstr>2</vt:lpstr>
      <vt:lpstr>3</vt:lpstr>
      <vt:lpstr>4</vt:lpstr>
      <vt:lpstr>'1'!_Hlk141278485</vt:lpstr>
      <vt:lpstr>'1'!_Hlk166431354</vt:lpstr>
      <vt:lpstr>'1'!OLE_LINK1</vt:lpstr>
      <vt:lpstr>'1'!OLE_LINK4</vt:lpstr>
      <vt:lpstr>'4'!OLE_LINK6</vt:lpstr>
      <vt:lpstr>'4'!Заголовки_для_печати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Rauan Zhumakhanova</dc:creator>
  <cp:lastModifiedBy>Elmira Kusnidenova</cp:lastModifiedBy>
  <cp:lastPrinted>2021-05-10T08:26:25Z</cp:lastPrinted>
  <dcterms:created xsi:type="dcterms:W3CDTF">2016-11-14T09:11:53Z</dcterms:created>
  <dcterms:modified xsi:type="dcterms:W3CDTF">2024-05-13T12:37:41Z</dcterms:modified>
</cp:coreProperties>
</file>