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OneDrive - Maten Petroleum\Документы\MatenPetroleum\Отчеты\2022\2022_1Q\"/>
    </mc:Choice>
  </mc:AlternateContent>
  <bookViews>
    <workbookView xWindow="0" yWindow="0" windowWidth="28800" windowHeight="12045" activeTab="3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'1'!$A$18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'1'!$A$1:$D$63</definedName>
    <definedName name="_xlnm.Print_Area" localSheetId="1">'2'!$A$1:$D$34</definedName>
    <definedName name="_xlnm.Print_Area" localSheetId="2">'3'!$A$1:$E$25</definedName>
    <definedName name="_xlnm.Print_Area" localSheetId="3">'4'!$A$1:$D$57</definedName>
  </definedNames>
  <calcPr calcId="162913"/>
</workbook>
</file>

<file path=xl/calcChain.xml><?xml version="1.0" encoding="utf-8"?>
<calcChain xmlns="http://schemas.openxmlformats.org/spreadsheetml/2006/main">
  <c r="D56" i="1" l="1"/>
  <c r="C56" i="1"/>
  <c r="D29" i="4" l="1"/>
  <c r="C29" i="4"/>
  <c r="E11" i="3"/>
  <c r="E10" i="3"/>
  <c r="D14" i="3" l="1"/>
  <c r="D20" i="2"/>
  <c r="D23" i="2" s="1"/>
  <c r="D24" i="2" s="1"/>
  <c r="D27" i="2" s="1"/>
  <c r="D10" i="2"/>
  <c r="D15" i="2" s="1"/>
  <c r="C10" i="2"/>
  <c r="C15" i="2" s="1"/>
  <c r="C20" i="2" s="1"/>
  <c r="C23" i="2" s="1"/>
  <c r="D16" i="3" l="1"/>
  <c r="C24" i="2"/>
  <c r="C27" i="2" s="1"/>
  <c r="D45" i="4"/>
  <c r="C45" i="4"/>
  <c r="D40" i="4"/>
  <c r="C40" i="4"/>
  <c r="D32" i="4"/>
  <c r="C32" i="4"/>
  <c r="E14" i="3"/>
  <c r="E12" i="3"/>
  <c r="D12" i="3"/>
  <c r="C54" i="1"/>
  <c r="D20" i="1"/>
  <c r="C20" i="1"/>
  <c r="A4" i="4"/>
  <c r="A4" i="3"/>
  <c r="D31" i="1"/>
  <c r="C31" i="1"/>
  <c r="C38" i="1"/>
  <c r="D45" i="1"/>
  <c r="C45" i="1"/>
  <c r="D38" i="1"/>
  <c r="D54" i="1"/>
  <c r="C47" i="4" l="1"/>
  <c r="C50" i="4" s="1"/>
  <c r="C51" i="4" s="1"/>
  <c r="D47" i="4"/>
  <c r="D50" i="4" s="1"/>
  <c r="E16" i="3"/>
  <c r="D17" i="3"/>
  <c r="D55" i="1"/>
  <c r="C55" i="1"/>
  <c r="D32" i="1"/>
  <c r="C32" i="1"/>
  <c r="F14" i="3"/>
  <c r="E17" i="3" l="1"/>
  <c r="D18" i="3"/>
  <c r="D57" i="1"/>
  <c r="C57" i="1"/>
  <c r="E18" i="3" l="1"/>
  <c r="F18" i="3" s="1"/>
  <c r="F17" i="3"/>
</calcChain>
</file>

<file path=xl/sharedStrings.xml><?xml version="1.0" encoding="utf-8"?>
<sst xmlns="http://schemas.openxmlformats.org/spreadsheetml/2006/main" count="199" uniqueCount="131">
  <si>
    <t xml:space="preserve">КОНСОЛИДИРОВАННЫЙ ОТЧЕТ О ФИНАНСОВОМ ПОЛОЖЕНИИ </t>
  </si>
  <si>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</si>
  <si>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</si>
  <si>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</si>
  <si>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</si>
  <si>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</si>
  <si>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</si>
  <si>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</si>
  <si>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</si>
  <si>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</si>
  <si>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</si>
  <si>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</si>
  <si>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</si>
  <si>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</si>
  <si>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</si>
  <si>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</si>
  <si>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</si>
  <si>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</si>
  <si>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</si>
  <si>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</si>
  <si>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</si>
  <si>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</si>
  <si>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</si>
  <si>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</si>
  <si>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</si>
  <si>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</si>
  <si>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</si>
  <si>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</si>
  <si>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</si>
  <si>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</si>
  <si>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</si>
  <si>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</si>
  <si>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</si>
  <si>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</si>
  <si>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</si>
  <si>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</si>
  <si>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</si>
  <si>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</si>
  <si>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</si>
  <si>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</si>
  <si>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</si>
  <si>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</si>
  <si>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</si>
  <si>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</si>
  <si>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</si>
  <si>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</si>
  <si>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</si>
  <si>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</si>
  <si>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</si>
  <si>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</si>
  <si>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</si>
  <si>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</si>
  <si>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</si>
  <si>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</si>
  <si>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</si>
  <si>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</si>
  <si>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</si>
  <si>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</si>
  <si>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</si>
  <si>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</si>
  <si>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</si>
  <si>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</si>
  <si>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</si>
  <si>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</si>
  <si>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</si>
  <si>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</si>
  <si>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</si>
  <si>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</si>
  <si>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</si>
  <si>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Мусин РА</t>
  </si>
  <si>
    <t>Кусниденова ЭС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</si>
  <si>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</si>
  <si>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</si>
  <si>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</si>
  <si>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</si>
  <si>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</si>
  <si>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</si>
  <si>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</si>
  <si>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</si>
  <si>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</si>
  <si>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</si>
  <si>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</si>
  <si>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</si>
  <si>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</si>
  <si>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</si>
  <si>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Обязательства по договорам с покупателями</t>
  </si>
  <si>
    <t>Выручка по договорам с покупателями</t>
  </si>
  <si>
    <t>Операционная прибыль</t>
  </si>
  <si>
    <t>Курсовые разницы, нетто</t>
  </si>
  <si>
    <t>−</t>
  </si>
  <si>
    <t xml:space="preserve">Денежные средства, ограниченные в использовании </t>
  </si>
  <si>
    <t>На 31 марта 2021 года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</si>
  <si>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</si>
  <si>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</si>
  <si>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</si>
  <si>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Накопленный убыток</t>
  </si>
  <si>
    <t>Чистый убыток за период</t>
  </si>
  <si>
    <t>Итого совокупный убыток за период</t>
  </si>
  <si>
    <t xml:space="preserve">На 1 января 2021 года </t>
  </si>
  <si>
    <t>Денежные потоки от операционной деятельности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</si>
  <si>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</si>
  <si>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</si>
  <si>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</si>
  <si>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</si>
  <si>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</si>
  <si>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</si>
  <si>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</si>
  <si>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</si>
  <si>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</si>
  <si>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</si>
  <si>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</si>
  <si>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</si>
  <si>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</si>
  <si>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</si>
  <si>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</si>
  <si>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</si>
  <si>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</si>
  <si>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За три месяца, закончившихся 
31 марта 2021</t>
  </si>
  <si>
    <t>Прибыль на акцию</t>
  </si>
  <si>
    <t>За три месяца, закончившихся 
31 марта 2021 года</t>
  </si>
  <si>
    <t>31 марта 
2022 года</t>
  </si>
  <si>
    <t>31 декабря 
2021 года</t>
  </si>
  <si>
    <r>
      <t xml:space="preserve">На 31 марта 2022 </t>
    </r>
    <r>
      <rPr>
        <b/>
        <sz val="10"/>
        <color indexed="8"/>
        <rFont val="Times New Roman"/>
        <family val="1"/>
        <charset val="204"/>
      </rPr>
      <t>года</t>
    </r>
  </si>
  <si>
    <t>За три месяца, закончившихся 
31 марта 2022</t>
  </si>
  <si>
    <r>
      <t xml:space="preserve">За три месяца, закончившихся 31 марта 2022 </t>
    </r>
    <r>
      <rPr>
        <b/>
        <sz val="10"/>
        <color indexed="8"/>
        <rFont val="Times New Roman"/>
        <family val="1"/>
        <charset val="204"/>
      </rPr>
      <t>года</t>
    </r>
  </si>
  <si>
    <t>За три месяца, закончившихся 
31 марта 2022 года</t>
  </si>
  <si>
    <t>Сунь Яньда</t>
  </si>
  <si>
    <t>Базовая прибыль/(убыток) на акцию (в тенге)</t>
  </si>
  <si>
    <t xml:space="preserve">На 1 января 2022 года </t>
  </si>
  <si>
    <t>На 31 марта 2022 года</t>
  </si>
  <si>
    <t>25, 26, 27, 30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</si>
</sst>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8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5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6" fontId="9" fillId="0" borderId="0" xfId="2" applyNumberFormat="1" applyFont="1" applyAlignment="1">
      <alignment horizontal="right" vertical="center" wrapText="1"/>
    </xf>
    <xf numFmtId="0" fontId="0" fillId="0" borderId="0" xfId="0" applyBorder="1"/>
    <xf numFmtId="166" fontId="5" fillId="0" borderId="0" xfId="2" applyNumberFormat="1" applyFont="1"/>
    <xf numFmtId="166" fontId="0" fillId="0" borderId="0" xfId="0" applyNumberFormat="1" applyBorder="1"/>
    <xf numFmtId="166" fontId="5" fillId="0" borderId="0" xfId="2" applyNumberFormat="1" applyFont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ill="1"/>
    <xf numFmtId="166" fontId="5" fillId="0" borderId="0" xfId="2" applyNumberFormat="1" applyFont="1" applyFill="1" applyAlignment="1"/>
    <xf numFmtId="166" fontId="9" fillId="0" borderId="0" xfId="2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10" fillId="0" borderId="0" xfId="2" applyFont="1" applyAlignment="1">
      <alignment horizontal="left" vertical="center" wrapText="1"/>
    </xf>
    <xf numFmtId="165" fontId="9" fillId="0" borderId="0" xfId="2" applyFont="1" applyAlignment="1">
      <alignment horizontal="left" vertical="center" wrapText="1"/>
    </xf>
    <xf numFmtId="165" fontId="10" fillId="0" borderId="1" xfId="2" applyFont="1" applyBorder="1" applyAlignment="1">
      <alignment horizontal="left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66" fontId="10" fillId="0" borderId="0" xfId="2" applyNumberFormat="1" applyFont="1" applyAlignment="1">
      <alignment horizontal="left" vertical="center" wrapText="1"/>
    </xf>
    <xf numFmtId="166" fontId="10" fillId="0" borderId="0" xfId="2" applyNumberFormat="1" applyFont="1" applyAlignment="1">
      <alignment horizontal="center" vertical="center" wrapText="1"/>
    </xf>
    <xf numFmtId="166" fontId="9" fillId="0" borderId="1" xfId="2" applyNumberFormat="1" applyFont="1" applyBorder="1" applyAlignment="1">
      <alignment horizontal="left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9" fillId="0" borderId="0" xfId="2" applyNumberFormat="1" applyFont="1" applyAlignment="1">
      <alignment horizontal="left" vertical="center" wrapText="1"/>
    </xf>
    <xf numFmtId="166" fontId="9" fillId="0" borderId="0" xfId="2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left" vertical="center" wrapText="1"/>
    </xf>
    <xf numFmtId="166" fontId="0" fillId="0" borderId="0" xfId="0" applyNumberFormat="1"/>
    <xf numFmtId="166" fontId="5" fillId="0" borderId="0" xfId="2" applyNumberFormat="1" applyFont="1" applyAlignment="1">
      <alignment horizontal="left"/>
    </xf>
    <xf numFmtId="166" fontId="5" fillId="0" borderId="0" xfId="2" applyNumberFormat="1" applyFont="1" applyFill="1" applyAlignment="1">
      <alignment horizontal="left"/>
    </xf>
    <xf numFmtId="0" fontId="3" fillId="0" borderId="0" xfId="1" applyFont="1" applyFill="1" applyBorder="1" applyAlignment="1">
      <alignment vertical="center"/>
    </xf>
    <xf numFmtId="166" fontId="5" fillId="0" borderId="0" xfId="2" applyNumberFormat="1" applyFont="1"/>
    <xf numFmtId="166" fontId="5" fillId="0" borderId="0" xfId="2" applyNumberFormat="1" applyFont="1" applyBorder="1"/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6" fontId="6" fillId="0" borderId="0" xfId="2" applyNumberFormat="1" applyFont="1"/>
    <xf numFmtId="0" fontId="13" fillId="0" borderId="0" xfId="0" applyFont="1" applyFill="1" applyAlignment="1">
      <alignment horizontal="justify" vertical="center"/>
    </xf>
    <xf numFmtId="0" fontId="1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10" fillId="0" borderId="1" xfId="2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justify" vertical="center"/>
    </xf>
    <xf numFmtId="165" fontId="9" fillId="0" borderId="0" xfId="2" applyFont="1" applyBorder="1" applyAlignment="1">
      <alignment horizontal="left" vertical="center" wrapText="1"/>
    </xf>
    <xf numFmtId="165" fontId="10" fillId="0" borderId="0" xfId="2" applyFont="1" applyBorder="1" applyAlignment="1">
      <alignment horizontal="center" vertical="center" wrapText="1"/>
    </xf>
    <xf numFmtId="165" fontId="10" fillId="0" borderId="0" xfId="2" applyFont="1" applyBorder="1" applyAlignment="1">
      <alignment horizontal="left" vertical="center" wrapText="1"/>
    </xf>
    <xf numFmtId="165" fontId="10" fillId="0" borderId="0" xfId="2" applyFont="1" applyBorder="1" applyAlignment="1">
      <alignment horizontal="left" vertical="center" wrapText="1"/>
    </xf>
    <xf numFmtId="165" fontId="9" fillId="0" borderId="0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6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166" fontId="10" fillId="0" borderId="3" xfId="2" applyNumberFormat="1" applyFont="1" applyBorder="1" applyAlignment="1">
      <alignment horizontal="left" vertical="center" wrapText="1"/>
    </xf>
    <xf numFmtId="166" fontId="5" fillId="0" borderId="0" xfId="2" applyNumberFormat="1" applyFont="1" applyBorder="1"/>
    <xf numFmtId="165" fontId="9" fillId="0" borderId="0" xfId="2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166" fontId="5" fillId="0" borderId="0" xfId="2" applyNumberFormat="1" applyFont="1"/>
    <xf numFmtId="166" fontId="13" fillId="0" borderId="0" xfId="2" applyNumberFormat="1" applyFont="1" applyFill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0" xfId="2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165" fontId="9" fillId="0" borderId="6" xfId="2" applyFont="1" applyBorder="1" applyAlignment="1">
      <alignment horizontal="left" vertical="center" wrapText="1"/>
    </xf>
    <xf numFmtId="165" fontId="21" fillId="0" borderId="0" xfId="2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22" fillId="0" borderId="0" xfId="1" applyFont="1" applyFill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165" fontId="9" fillId="0" borderId="0" xfId="2" applyFont="1" applyBorder="1" applyAlignment="1">
      <alignment horizontal="right" vertical="center" wrapText="1"/>
    </xf>
    <xf numFmtId="165" fontId="23" fillId="0" borderId="0" xfId="2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0" xfId="2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165" fontId="5" fillId="0" borderId="0" xfId="2" applyFont="1" applyBorder="1"/>
    <xf numFmtId="4" fontId="10" fillId="0" borderId="0" xfId="0" applyNumberFormat="1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167" fontId="21" fillId="0" borderId="0" xfId="2" applyNumberFormat="1" applyFont="1" applyBorder="1" applyAlignment="1">
      <alignment horizontal="right" vertical="center" wrapText="1"/>
    </xf>
    <xf numFmtId="167" fontId="9" fillId="0" borderId="0" xfId="2" applyNumberFormat="1" applyFont="1" applyBorder="1" applyAlignment="1">
      <alignment horizontal="right" vertical="center" wrapText="1"/>
    </xf>
    <xf numFmtId="166" fontId="5" fillId="0" borderId="0" xfId="2" applyNumberFormat="1" applyFont="1"/>
    <xf numFmtId="166" fontId="10" fillId="0" borderId="1" xfId="2" applyNumberFormat="1" applyFont="1" applyBorder="1" applyAlignment="1">
      <alignment horizontal="center" vertical="center" wrapText="1"/>
    </xf>
    <xf numFmtId="166" fontId="9" fillId="0" borderId="6" xfId="2" applyNumberFormat="1" applyFont="1" applyBorder="1" applyAlignment="1">
      <alignment horizontal="center" vertical="center" wrapText="1"/>
    </xf>
    <xf numFmtId="166" fontId="10" fillId="0" borderId="0" xfId="2" applyNumberFormat="1" applyFont="1" applyBorder="1" applyAlignment="1">
      <alignment horizontal="center" vertical="center" wrapText="1"/>
    </xf>
    <xf numFmtId="166" fontId="5" fillId="0" borderId="0" xfId="2" applyNumberFormat="1" applyFont="1" applyBorder="1"/>
    <xf numFmtId="166" fontId="13" fillId="0" borderId="0" xfId="2" applyNumberFormat="1" applyFont="1" applyAlignment="1">
      <alignment horizontal="justify" vertical="center"/>
    </xf>
    <xf numFmtId="166" fontId="13" fillId="0" borderId="0" xfId="2" applyNumberFormat="1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166" fontId="15" fillId="0" borderId="1" xfId="2" applyNumberFormat="1" applyFont="1" applyBorder="1" applyAlignment="1">
      <alignment horizontal="justify" vertical="center" wrapText="1"/>
    </xf>
    <xf numFmtId="166" fontId="15" fillId="0" borderId="0" xfId="2" applyNumberFormat="1" applyFont="1" applyAlignment="1">
      <alignment horizontal="justify" vertical="center" wrapText="1"/>
    </xf>
    <xf numFmtId="166" fontId="10" fillId="0" borderId="2" xfId="2" applyNumberFormat="1" applyFont="1" applyBorder="1" applyAlignment="1">
      <alignment vertical="center" wrapText="1"/>
    </xf>
    <xf numFmtId="166" fontId="5" fillId="0" borderId="0" xfId="2" applyNumberFormat="1" applyFont="1" applyAlignment="1">
      <alignment horizontal="right"/>
    </xf>
    <xf numFmtId="166" fontId="9" fillId="0" borderId="1" xfId="2" applyNumberFormat="1" applyFont="1" applyBorder="1" applyAlignment="1">
      <alignment horizontal="right" vertical="center" wrapText="1"/>
    </xf>
    <xf numFmtId="166" fontId="9" fillId="0" borderId="0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Border="1"/>
    <xf numFmtId="166" fontId="15" fillId="0" borderId="0" xfId="2" applyNumberFormat="1" applyFont="1" applyBorder="1" applyAlignment="1">
      <alignment horizontal="justify" vertical="center" wrapText="1"/>
    </xf>
    <xf numFmtId="166" fontId="9" fillId="0" borderId="1" xfId="2" applyNumberFormat="1" applyFont="1" applyBorder="1" applyAlignment="1">
      <alignment vertical="center" wrapText="1"/>
    </xf>
    <xf numFmtId="166" fontId="14" fillId="0" borderId="0" xfId="2" applyNumberFormat="1" applyFont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6" fontId="14" fillId="0" borderId="7" xfId="2" applyNumberFormat="1" applyFont="1" applyBorder="1" applyAlignment="1">
      <alignment horizontal="justify" vertical="center" wrapText="1"/>
    </xf>
    <xf numFmtId="166" fontId="10" fillId="0" borderId="0" xfId="2" applyNumberFormat="1" applyFont="1" applyBorder="1" applyAlignment="1">
      <alignment vertical="center" wrapText="1"/>
    </xf>
    <xf numFmtId="166" fontId="10" fillId="0" borderId="7" xfId="2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66" fontId="15" fillId="0" borderId="8" xfId="2" applyNumberFormat="1" applyFont="1" applyBorder="1" applyAlignment="1">
      <alignment horizontal="justify" vertical="center" wrapText="1"/>
    </xf>
    <xf numFmtId="166" fontId="9" fillId="0" borderId="8" xfId="2" applyNumberFormat="1" applyFont="1" applyBorder="1" applyAlignment="1">
      <alignment horizontal="left" vertical="center" wrapText="1"/>
    </xf>
    <xf numFmtId="166" fontId="9" fillId="0" borderId="6" xfId="2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5" fontId="17" fillId="0" borderId="0" xfId="2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19" fillId="2" borderId="0" xfId="0" applyFont="1" applyFill="1" applyBorder="1"/>
    <xf numFmtId="4" fontId="19" fillId="2" borderId="0" xfId="2" applyNumberFormat="1" applyFont="1" applyFill="1" applyBorder="1"/>
    <xf numFmtId="165" fontId="5" fillId="2" borderId="0" xfId="2" applyFont="1" applyFill="1" applyBorder="1"/>
    <xf numFmtId="0" fontId="0" fillId="2" borderId="0" xfId="0" applyFill="1" applyBorder="1"/>
    <xf numFmtId="0" fontId="1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165" fontId="15" fillId="2" borderId="0" xfId="2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65" fontId="9" fillId="2" borderId="0" xfId="2" applyFont="1" applyFill="1" applyBorder="1" applyAlignment="1">
      <alignment horizontal="left" vertical="center" wrapText="1"/>
    </xf>
    <xf numFmtId="165" fontId="10" fillId="2" borderId="0" xfId="2" applyFont="1" applyFill="1" applyBorder="1" applyAlignment="1">
      <alignment horizontal="left" vertical="center" wrapText="1"/>
    </xf>
    <xf numFmtId="0" fontId="6" fillId="2" borderId="0" xfId="0" applyFont="1" applyFill="1" applyBorder="1"/>
    <xf numFmtId="4" fontId="20" fillId="2" borderId="0" xfId="2" applyNumberFormat="1" applyFont="1" applyFill="1" applyBorder="1" applyAlignment="1">
      <alignment horizontal="justify" vertical="center"/>
    </xf>
    <xf numFmtId="165" fontId="9" fillId="2" borderId="0" xfId="2" applyFont="1" applyFill="1" applyBorder="1" applyAlignment="1">
      <alignment horizontal="right" vertical="center" wrapText="1"/>
    </xf>
    <xf numFmtId="165" fontId="19" fillId="2" borderId="0" xfId="2" applyFont="1" applyFill="1" applyBorder="1"/>
    <xf numFmtId="165" fontId="18" fillId="0" borderId="0" xfId="2" applyFont="1" applyAlignment="1">
      <alignment horizontal="left" vertical="center" wrapText="1"/>
    </xf>
    <xf numFmtId="165" fontId="18" fillId="0" borderId="1" xfId="2" applyFont="1" applyBorder="1" applyAlignment="1">
      <alignment horizontal="left" vertical="center" wrapText="1"/>
    </xf>
    <xf numFmtId="165" fontId="20" fillId="2" borderId="0" xfId="2" applyFont="1" applyFill="1" applyBorder="1" applyAlignment="1">
      <alignment horizontal="justify" vertical="center"/>
    </xf>
    <xf numFmtId="0" fontId="23" fillId="0" borderId="0" xfId="0" applyFont="1" applyBorder="1" applyAlignment="1">
      <alignment horizontal="left" vertical="center" wrapText="1"/>
    </xf>
    <xf numFmtId="165" fontId="18" fillId="0" borderId="0" xfId="2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165" fontId="10" fillId="0" borderId="0" xfId="2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justify" vertical="center"/>
    </xf>
    <xf numFmtId="165" fontId="0" fillId="0" borderId="0" xfId="2" applyFont="1" applyBorder="1"/>
    <xf numFmtId="165" fontId="13" fillId="0" borderId="0" xfId="2" applyFont="1" applyBorder="1" applyAlignment="1">
      <alignment horizontal="justify" vertical="center"/>
    </xf>
    <xf numFmtId="0" fontId="13" fillId="0" borderId="0" xfId="0" applyFont="1" applyBorder="1" applyAlignment="1">
      <alignment horizontal="left" vertical="center"/>
    </xf>
    <xf numFmtId="165" fontId="15" fillId="0" borderId="1" xfId="2" applyFont="1" applyBorder="1" applyAlignment="1">
      <alignment horizontal="justify" vertical="center" wrapText="1"/>
    </xf>
    <xf numFmtId="165" fontId="9" fillId="0" borderId="1" xfId="2" applyFont="1" applyBorder="1" applyAlignment="1">
      <alignment horizontal="right" vertical="center" wrapText="1"/>
    </xf>
    <xf numFmtId="166" fontId="14" fillId="0" borderId="9" xfId="2" applyNumberFormat="1" applyFont="1" applyBorder="1" applyAlignment="1">
      <alignment horizontal="justify" vertical="center" wrapText="1"/>
    </xf>
    <xf numFmtId="166" fontId="10" fillId="0" borderId="9" xfId="2" applyNumberFormat="1" applyFont="1" applyBorder="1" applyAlignment="1">
      <alignment horizontal="left" vertical="center" wrapText="1"/>
    </xf>
    <xf numFmtId="165" fontId="10" fillId="0" borderId="9" xfId="2" applyFont="1" applyBorder="1" applyAlignment="1">
      <alignment horizontal="left" vertical="center" wrapText="1"/>
    </xf>
    <xf numFmtId="165" fontId="15" fillId="0" borderId="0" xfId="2" applyFont="1" applyBorder="1" applyAlignment="1">
      <alignment horizontal="justify" vertical="center" wrapText="1"/>
    </xf>
    <xf numFmtId="165" fontId="14" fillId="0" borderId="0" xfId="2" applyFont="1" applyBorder="1" applyAlignment="1">
      <alignment horizontal="justify" vertical="center" wrapText="1"/>
    </xf>
    <xf numFmtId="0" fontId="13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165" fontId="17" fillId="0" borderId="0" xfId="2" applyFont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165" fontId="9" fillId="0" borderId="1" xfId="2" applyFont="1" applyBorder="1" applyAlignment="1">
      <alignment horizontal="left" vertical="center" wrapText="1"/>
    </xf>
    <xf numFmtId="165" fontId="10" fillId="0" borderId="0" xfId="2" applyFont="1" applyAlignment="1">
      <alignment horizontal="right" vertical="center" wrapText="1"/>
    </xf>
    <xf numFmtId="165" fontId="18" fillId="0" borderId="0" xfId="2" applyFont="1" applyAlignment="1">
      <alignment horizontal="right" vertical="center" wrapText="1"/>
    </xf>
    <xf numFmtId="165" fontId="5" fillId="0" borderId="0" xfId="2" applyFont="1" applyFill="1" applyBorder="1"/>
    <xf numFmtId="0" fontId="8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66" fontId="10" fillId="0" borderId="0" xfId="2" applyNumberFormat="1" applyFont="1" applyFill="1" applyAlignment="1">
      <alignment horizontal="left" vertical="center" wrapText="1"/>
    </xf>
    <xf numFmtId="165" fontId="10" fillId="0" borderId="0" xfId="2" applyFont="1" applyFill="1" applyBorder="1" applyAlignment="1">
      <alignment horizontal="left" vertical="center" wrapText="1"/>
    </xf>
    <xf numFmtId="166" fontId="5" fillId="0" borderId="0" xfId="2" applyNumberFormat="1" applyFont="1" applyFill="1" applyBorder="1"/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10" fillId="0" borderId="9" xfId="2" applyNumberFormat="1" applyFont="1" applyFill="1" applyBorder="1" applyAlignment="1">
      <alignment horizontal="left" vertical="center" wrapText="1"/>
    </xf>
    <xf numFmtId="165" fontId="9" fillId="0" borderId="0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66" fontId="9" fillId="0" borderId="0" xfId="2" applyNumberFormat="1" applyFont="1" applyFill="1" applyAlignment="1">
      <alignment horizontal="left" vertical="center" wrapText="1"/>
    </xf>
    <xf numFmtId="166" fontId="9" fillId="0" borderId="0" xfId="2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6" fontId="9" fillId="0" borderId="4" xfId="2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166" fontId="5" fillId="0" borderId="0" xfId="2" applyNumberFormat="1" applyFont="1" applyFill="1"/>
    <xf numFmtId="0" fontId="16" fillId="0" borderId="0" xfId="0" applyFont="1" applyFill="1" applyBorder="1" applyAlignment="1">
      <alignment horizontal="center" vertical="center"/>
    </xf>
    <xf numFmtId="165" fontId="15" fillId="0" borderId="0" xfId="2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justify" vertical="center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view="pageBreakPreview" topLeftCell="A28" zoomScaleNormal="100" zoomScaleSheetLayoutView="100" workbookViewId="0">
      <selection activeCell="B54" sqref="B54"/>
    </sheetView>
  </sheetViews>
  <sheetFormatPr defaultRowHeight="15" x14ac:dyDescent="0.25"/>
  <cols>
    <col min="1" max="1" width="33" customWidth="1"/>
    <col min="2" max="2" width="11.7109375" customWidth="1"/>
    <col min="3" max="3" width="15.5703125" style="17" customWidth="1"/>
    <col min="4" max="4" width="15.5703125" style="40" customWidth="1"/>
    <col min="5" max="5" width="13.140625" bestFit="1" customWidth="1"/>
    <col min="6" max="6" width="28.7109375" style="138" customWidth="1"/>
    <col min="7" max="7" width="15.5703125" style="138" customWidth="1"/>
    <col min="8" max="8" width="15.140625" style="154" bestFit="1" customWidth="1"/>
    <col min="9" max="9" width="15.28515625" style="154" bestFit="1" customWidth="1"/>
    <col min="10" max="10" width="15.140625" style="140" bestFit="1" customWidth="1"/>
    <col min="11" max="11" width="15.140625" style="139" bestFit="1" customWidth="1"/>
    <col min="12" max="12" width="15.28515625" style="139" bestFit="1" customWidth="1"/>
    <col min="13" max="13" width="9.140625" style="141" customWidth="1"/>
    <col min="14" max="16" width="9.140625" style="14" customWidth="1"/>
    <col min="17" max="17" width="9.140625" style="14"/>
  </cols>
  <sheetData>
    <row r="1" spans="1:12" x14ac:dyDescent="0.25">
      <c r="A1" s="42" t="s">
        <v>115</v>
      </c>
      <c r="D1" s="113" t="s">
        <v>116</v>
      </c>
    </row>
    <row r="3" spans="1:12" ht="15.75" x14ac:dyDescent="0.25">
      <c r="A3" s="1" t="s">
        <v>0</v>
      </c>
    </row>
    <row r="4" spans="1:12" x14ac:dyDescent="0.25">
      <c r="A4" s="85" t="s">
        <v>122</v>
      </c>
    </row>
    <row r="6" spans="1:12" ht="24.75" thickBot="1" x14ac:dyDescent="0.3">
      <c r="A6" s="90" t="s">
        <v>1</v>
      </c>
      <c r="B6" s="91" t="s">
        <v>27</v>
      </c>
      <c r="C6" s="114" t="s">
        <v>120</v>
      </c>
      <c r="D6" s="114" t="s">
        <v>121</v>
      </c>
      <c r="F6" s="142"/>
      <c r="G6" s="143"/>
      <c r="H6" s="153"/>
      <c r="I6" s="146"/>
      <c r="J6" s="146"/>
      <c r="K6" s="144"/>
      <c r="L6" s="145"/>
    </row>
    <row r="7" spans="1:12" x14ac:dyDescent="0.25">
      <c r="A7" s="4"/>
      <c r="B7" s="3"/>
      <c r="C7" s="13"/>
      <c r="D7" s="35"/>
      <c r="F7" s="147"/>
      <c r="G7" s="143"/>
      <c r="H7" s="149"/>
      <c r="I7" s="150"/>
      <c r="K7" s="147"/>
      <c r="L7" s="148"/>
    </row>
    <row r="8" spans="1:12" x14ac:dyDescent="0.25">
      <c r="A8" s="4" t="s">
        <v>2</v>
      </c>
      <c r="B8" s="5"/>
      <c r="C8" s="13"/>
      <c r="D8" s="35"/>
      <c r="F8" s="51"/>
      <c r="G8" s="37"/>
      <c r="H8" s="62"/>
      <c r="I8" s="61"/>
      <c r="J8" s="150"/>
      <c r="K8" s="51"/>
      <c r="L8" s="75"/>
    </row>
    <row r="9" spans="1:12" x14ac:dyDescent="0.25">
      <c r="A9" s="80" t="s">
        <v>73</v>
      </c>
      <c r="B9" s="5"/>
      <c r="C9" s="36"/>
      <c r="D9" s="35"/>
      <c r="F9" s="51"/>
      <c r="G9" s="37"/>
      <c r="H9" s="62"/>
      <c r="I9" s="61"/>
      <c r="J9" s="150"/>
      <c r="K9" s="51"/>
      <c r="L9" s="75"/>
    </row>
    <row r="10" spans="1:12" ht="24" x14ac:dyDescent="0.25">
      <c r="A10" s="64" t="s">
        <v>3</v>
      </c>
      <c r="B10" s="5">
        <v>4</v>
      </c>
      <c r="C10" s="26">
        <v>131848609</v>
      </c>
      <c r="D10" s="155">
        <v>134934261</v>
      </c>
      <c r="F10" s="75"/>
      <c r="G10" s="37"/>
      <c r="H10" s="61"/>
      <c r="I10" s="89"/>
      <c r="J10" s="150"/>
      <c r="K10" s="75"/>
      <c r="L10" s="158"/>
    </row>
    <row r="11" spans="1:12" x14ac:dyDescent="0.25">
      <c r="A11" s="64" t="s">
        <v>4</v>
      </c>
      <c r="B11" s="5">
        <v>5</v>
      </c>
      <c r="C11" s="26">
        <v>3609218</v>
      </c>
      <c r="D11" s="155">
        <v>3729089</v>
      </c>
      <c r="F11" s="75"/>
      <c r="G11" s="37"/>
      <c r="H11" s="61"/>
      <c r="I11" s="89"/>
      <c r="J11" s="150"/>
      <c r="K11" s="75"/>
      <c r="L11" s="158"/>
    </row>
    <row r="12" spans="1:12" x14ac:dyDescent="0.25">
      <c r="A12" s="64" t="s">
        <v>5</v>
      </c>
      <c r="B12" s="5">
        <v>6</v>
      </c>
      <c r="C12" s="26">
        <v>6399860</v>
      </c>
      <c r="D12" s="155">
        <v>6583057</v>
      </c>
      <c r="F12" s="75"/>
      <c r="G12" s="37"/>
      <c r="H12" s="61"/>
      <c r="I12" s="89"/>
      <c r="J12" s="150"/>
      <c r="K12" s="75"/>
      <c r="L12" s="158"/>
    </row>
    <row r="13" spans="1:12" x14ac:dyDescent="0.25">
      <c r="A13" s="64" t="s">
        <v>6</v>
      </c>
      <c r="B13" s="5"/>
      <c r="C13" s="26">
        <v>221688</v>
      </c>
      <c r="D13" s="155">
        <v>242972</v>
      </c>
      <c r="F13" s="75"/>
      <c r="G13" s="37"/>
      <c r="H13" s="61"/>
      <c r="I13" s="89"/>
      <c r="J13" s="150"/>
      <c r="K13" s="75"/>
      <c r="L13" s="158"/>
    </row>
    <row r="14" spans="1:12" x14ac:dyDescent="0.25">
      <c r="A14" s="64" t="s">
        <v>7</v>
      </c>
      <c r="B14" s="5">
        <v>7</v>
      </c>
      <c r="C14" s="26">
        <v>2129220</v>
      </c>
      <c r="D14" s="155">
        <v>2089711</v>
      </c>
      <c r="F14" s="75"/>
      <c r="G14" s="37"/>
      <c r="H14" s="61"/>
      <c r="I14" s="89"/>
      <c r="J14" s="150"/>
      <c r="K14" s="75"/>
      <c r="L14" s="158"/>
    </row>
    <row r="15" spans="1:12" ht="24" x14ac:dyDescent="0.25">
      <c r="A15" s="64" t="s">
        <v>74</v>
      </c>
      <c r="B15" s="5">
        <v>12</v>
      </c>
      <c r="C15" s="26">
        <v>2013820</v>
      </c>
      <c r="D15" s="155">
        <v>2013820</v>
      </c>
      <c r="F15" s="75"/>
      <c r="G15" s="37"/>
      <c r="H15" s="61"/>
      <c r="I15" s="89"/>
      <c r="J15" s="150"/>
      <c r="K15" s="75"/>
      <c r="L15" s="158"/>
    </row>
    <row r="16" spans="1:12" x14ac:dyDescent="0.25">
      <c r="A16" s="64" t="s">
        <v>75</v>
      </c>
      <c r="B16" s="5"/>
      <c r="C16" s="26">
        <v>52746</v>
      </c>
      <c r="D16" s="155">
        <v>55948</v>
      </c>
      <c r="F16" s="75"/>
      <c r="G16" s="37"/>
      <c r="H16" s="61"/>
      <c r="I16" s="89"/>
      <c r="J16" s="150"/>
      <c r="K16" s="75"/>
      <c r="L16" s="158"/>
    </row>
    <row r="17" spans="1:12" ht="24" x14ac:dyDescent="0.25">
      <c r="A17" s="64" t="s">
        <v>90</v>
      </c>
      <c r="B17" s="5">
        <v>14</v>
      </c>
      <c r="C17" s="26">
        <v>1763017</v>
      </c>
      <c r="D17" s="155">
        <v>1019340</v>
      </c>
      <c r="F17" s="75"/>
      <c r="G17" s="37"/>
      <c r="H17" s="61"/>
      <c r="I17" s="89"/>
      <c r="J17" s="150"/>
      <c r="K17" s="75"/>
      <c r="L17" s="158"/>
    </row>
    <row r="18" spans="1:12" x14ac:dyDescent="0.25">
      <c r="A18" s="64" t="s">
        <v>76</v>
      </c>
      <c r="B18" s="5">
        <v>8</v>
      </c>
      <c r="C18" s="26">
        <v>1628130</v>
      </c>
      <c r="D18" s="155">
        <v>1601600</v>
      </c>
      <c r="F18" s="75"/>
      <c r="G18" s="37"/>
      <c r="H18" s="61"/>
      <c r="I18" s="89"/>
      <c r="J18" s="150"/>
      <c r="K18" s="75"/>
      <c r="L18" s="158"/>
    </row>
    <row r="19" spans="1:12" ht="24.75" thickBot="1" x14ac:dyDescent="0.3">
      <c r="A19" s="65" t="s">
        <v>77</v>
      </c>
      <c r="B19" s="8"/>
      <c r="C19" s="28">
        <v>42154</v>
      </c>
      <c r="D19" s="156">
        <v>39713</v>
      </c>
      <c r="F19" s="75"/>
      <c r="G19" s="37"/>
      <c r="H19" s="61"/>
      <c r="I19" s="89"/>
      <c r="J19" s="150"/>
      <c r="K19" s="75"/>
      <c r="L19" s="158"/>
    </row>
    <row r="20" spans="1:12" ht="15.75" thickBot="1" x14ac:dyDescent="0.3">
      <c r="A20" s="11"/>
      <c r="B20" s="54"/>
      <c r="C20" s="33">
        <f>SUM(C10:C19)</f>
        <v>149708462</v>
      </c>
      <c r="D20" s="33">
        <f>SUM(D10:D19)</f>
        <v>152309511</v>
      </c>
      <c r="F20" s="51"/>
      <c r="G20" s="135"/>
      <c r="H20" s="62"/>
      <c r="I20" s="89"/>
      <c r="J20" s="150"/>
      <c r="K20" s="51"/>
      <c r="L20" s="158"/>
    </row>
    <row r="21" spans="1:12" x14ac:dyDescent="0.25">
      <c r="A21" s="6"/>
      <c r="B21" s="5"/>
      <c r="C21" s="36"/>
      <c r="D21" s="31"/>
      <c r="F21" s="75"/>
      <c r="G21" s="37"/>
      <c r="H21" s="62"/>
      <c r="I21" s="61"/>
      <c r="J21" s="150"/>
      <c r="K21" s="51"/>
      <c r="L21" s="75"/>
    </row>
    <row r="22" spans="1:12" x14ac:dyDescent="0.25">
      <c r="A22" s="80" t="s">
        <v>78</v>
      </c>
      <c r="B22" s="5"/>
      <c r="C22" s="36"/>
      <c r="D22" s="31"/>
      <c r="E22" s="14"/>
      <c r="F22" s="51"/>
      <c r="G22" s="37"/>
      <c r="H22" s="62"/>
      <c r="I22" s="61"/>
      <c r="J22" s="150"/>
      <c r="K22" s="51"/>
      <c r="L22" s="75"/>
    </row>
    <row r="23" spans="1:12" x14ac:dyDescent="0.25">
      <c r="A23" s="64" t="s">
        <v>76</v>
      </c>
      <c r="B23" s="5">
        <v>8</v>
      </c>
      <c r="C23" s="26">
        <v>6113741</v>
      </c>
      <c r="D23" s="155">
        <v>5925019</v>
      </c>
      <c r="E23" s="14"/>
      <c r="F23" s="75"/>
      <c r="G23" s="37"/>
      <c r="H23" s="61"/>
      <c r="I23" s="89"/>
      <c r="J23" s="150"/>
      <c r="K23" s="75"/>
      <c r="L23" s="158"/>
    </row>
    <row r="24" spans="1:12" x14ac:dyDescent="0.25">
      <c r="A24" s="64" t="s">
        <v>79</v>
      </c>
      <c r="B24" s="5">
        <v>9</v>
      </c>
      <c r="C24" s="26">
        <v>3939403</v>
      </c>
      <c r="D24" s="155">
        <v>3803302</v>
      </c>
      <c r="E24" s="14"/>
      <c r="F24" s="75"/>
      <c r="G24" s="37"/>
      <c r="H24" s="61"/>
      <c r="I24" s="89"/>
      <c r="J24" s="150"/>
      <c r="K24" s="75"/>
      <c r="L24" s="158"/>
    </row>
    <row r="25" spans="1:12" ht="24" x14ac:dyDescent="0.25">
      <c r="A25" s="64" t="s">
        <v>8</v>
      </c>
      <c r="B25" s="5">
        <v>10</v>
      </c>
      <c r="C25" s="26">
        <v>21189030</v>
      </c>
      <c r="D25" s="155">
        <v>12254053</v>
      </c>
      <c r="E25" s="14"/>
      <c r="F25" s="75"/>
      <c r="G25" s="37"/>
      <c r="H25" s="61"/>
      <c r="I25" s="89"/>
      <c r="J25" s="150"/>
      <c r="K25" s="75"/>
      <c r="L25" s="158"/>
    </row>
    <row r="26" spans="1:12" x14ac:dyDescent="0.25">
      <c r="A26" s="64" t="s">
        <v>9</v>
      </c>
      <c r="B26" s="5">
        <v>11</v>
      </c>
      <c r="C26" s="26">
        <v>5742670</v>
      </c>
      <c r="D26" s="155">
        <v>4277770</v>
      </c>
      <c r="E26" s="14"/>
      <c r="F26" s="75"/>
      <c r="G26" s="37"/>
      <c r="H26" s="61"/>
      <c r="I26" s="89"/>
      <c r="J26" s="150"/>
      <c r="K26" s="75"/>
      <c r="L26" s="158"/>
    </row>
    <row r="27" spans="1:12" x14ac:dyDescent="0.25">
      <c r="A27" s="64" t="s">
        <v>10</v>
      </c>
      <c r="B27" s="5">
        <v>12</v>
      </c>
      <c r="C27" s="26">
        <v>8083595</v>
      </c>
      <c r="D27" s="155">
        <v>7646955</v>
      </c>
      <c r="E27" s="14"/>
      <c r="F27" s="75"/>
      <c r="G27" s="37"/>
      <c r="H27" s="61"/>
      <c r="I27" s="89"/>
      <c r="J27" s="150"/>
      <c r="K27" s="75"/>
      <c r="L27" s="158"/>
    </row>
    <row r="28" spans="1:12" x14ac:dyDescent="0.25">
      <c r="A28" s="64" t="s">
        <v>12</v>
      </c>
      <c r="B28" s="5"/>
      <c r="C28" s="154"/>
      <c r="D28" s="154"/>
      <c r="E28" s="14"/>
    </row>
    <row r="29" spans="1:12" x14ac:dyDescent="0.25">
      <c r="A29" s="64" t="s">
        <v>80</v>
      </c>
      <c r="B29" s="5">
        <v>13</v>
      </c>
      <c r="C29" s="26">
        <v>495666</v>
      </c>
      <c r="D29" s="155">
        <v>1396141</v>
      </c>
      <c r="E29" s="14"/>
      <c r="F29" s="75"/>
      <c r="G29" s="37"/>
      <c r="H29" s="61"/>
      <c r="I29" s="89"/>
      <c r="J29" s="150"/>
    </row>
    <row r="30" spans="1:12" ht="15.75" thickBot="1" x14ac:dyDescent="0.3">
      <c r="A30" s="65" t="s">
        <v>11</v>
      </c>
      <c r="B30" s="8">
        <v>14</v>
      </c>
      <c r="C30" s="28">
        <v>10844696</v>
      </c>
      <c r="D30" s="156">
        <v>1772379</v>
      </c>
      <c r="E30" s="14"/>
      <c r="F30" s="75"/>
      <c r="G30" s="37"/>
      <c r="H30" s="61"/>
      <c r="I30" s="89"/>
      <c r="J30" s="150"/>
      <c r="K30" s="75"/>
      <c r="L30" s="158"/>
    </row>
    <row r="31" spans="1:12" ht="15.75" thickBot="1" x14ac:dyDescent="0.3">
      <c r="A31" s="7"/>
      <c r="B31" s="8"/>
      <c r="C31" s="34">
        <f>SUM(C23:C30)</f>
        <v>56408801</v>
      </c>
      <c r="D31" s="33">
        <f>SUM(D23:D30)</f>
        <v>37075619</v>
      </c>
      <c r="E31" s="14"/>
      <c r="F31" s="51"/>
      <c r="G31" s="135"/>
      <c r="H31" s="62"/>
      <c r="I31" s="89"/>
      <c r="J31" s="150"/>
      <c r="K31" s="75"/>
      <c r="L31" s="158"/>
    </row>
    <row r="32" spans="1:12" ht="15.75" thickBot="1" x14ac:dyDescent="0.3">
      <c r="A32" s="11" t="s">
        <v>13</v>
      </c>
      <c r="B32" s="8"/>
      <c r="C32" s="71">
        <f>C31+C20</f>
        <v>206117263</v>
      </c>
      <c r="D32" s="33">
        <f>D31+D20</f>
        <v>189385130</v>
      </c>
      <c r="E32" s="14"/>
      <c r="F32" s="51"/>
      <c r="G32" s="135"/>
      <c r="H32" s="62"/>
      <c r="I32" s="89"/>
      <c r="J32" s="150"/>
      <c r="K32" s="51"/>
      <c r="L32" s="158"/>
    </row>
    <row r="33" spans="1:12" x14ac:dyDescent="0.25">
      <c r="A33" s="51"/>
      <c r="B33" s="37"/>
      <c r="C33" s="52"/>
      <c r="D33" s="38"/>
      <c r="J33" s="150"/>
      <c r="K33" s="51"/>
      <c r="L33" s="158"/>
    </row>
    <row r="34" spans="1:12" x14ac:dyDescent="0.25">
      <c r="A34" s="4" t="s">
        <v>14</v>
      </c>
      <c r="B34" s="5"/>
      <c r="C34" s="36"/>
      <c r="D34" s="31"/>
      <c r="F34" s="51"/>
      <c r="G34" s="37"/>
      <c r="H34" s="61"/>
      <c r="I34" s="61"/>
      <c r="J34" s="150"/>
    </row>
    <row r="35" spans="1:12" x14ac:dyDescent="0.25">
      <c r="A35" s="4" t="s">
        <v>15</v>
      </c>
      <c r="B35" s="5"/>
      <c r="C35" s="36"/>
      <c r="D35" s="31"/>
      <c r="F35" s="75"/>
      <c r="G35" s="37"/>
      <c r="H35" s="61"/>
      <c r="I35" s="61"/>
      <c r="J35" s="150"/>
      <c r="K35" s="75"/>
      <c r="L35" s="75"/>
    </row>
    <row r="36" spans="1:12" x14ac:dyDescent="0.25">
      <c r="A36" s="64" t="s">
        <v>16</v>
      </c>
      <c r="B36" s="5">
        <v>15</v>
      </c>
      <c r="C36" s="26">
        <v>80000</v>
      </c>
      <c r="D36" s="155">
        <v>80000</v>
      </c>
      <c r="F36" s="75"/>
      <c r="G36" s="37"/>
      <c r="H36" s="61"/>
      <c r="I36" s="89"/>
      <c r="J36" s="150"/>
      <c r="K36" s="75"/>
      <c r="L36" s="75"/>
    </row>
    <row r="37" spans="1:12" ht="24.75" thickBot="1" x14ac:dyDescent="0.3">
      <c r="A37" s="65" t="s">
        <v>81</v>
      </c>
      <c r="B37" s="8"/>
      <c r="C37" s="28">
        <v>61766735</v>
      </c>
      <c r="D37" s="156">
        <v>53031011</v>
      </c>
      <c r="E37" s="39"/>
      <c r="F37" s="75"/>
      <c r="G37" s="37"/>
      <c r="H37" s="61"/>
      <c r="I37" s="89"/>
      <c r="J37" s="150"/>
      <c r="K37" s="75"/>
      <c r="L37" s="158"/>
    </row>
    <row r="38" spans="1:12" ht="15.75" thickBot="1" x14ac:dyDescent="0.3">
      <c r="A38" s="7"/>
      <c r="B38" s="8"/>
      <c r="C38" s="34">
        <f>SUM(C36:C37)</f>
        <v>61846735</v>
      </c>
      <c r="D38" s="33">
        <f>SUM(D36:D37)</f>
        <v>53111011</v>
      </c>
      <c r="F38" s="51"/>
      <c r="G38" s="135"/>
      <c r="H38" s="61"/>
      <c r="I38" s="89"/>
      <c r="J38" s="150"/>
      <c r="K38" s="75"/>
      <c r="L38" s="158"/>
    </row>
    <row r="39" spans="1:12" x14ac:dyDescent="0.25">
      <c r="A39" s="9"/>
      <c r="B39" s="10"/>
      <c r="C39" s="36"/>
      <c r="D39" s="31"/>
      <c r="F39" s="75"/>
      <c r="G39" s="37"/>
      <c r="H39" s="61"/>
      <c r="I39" s="61"/>
      <c r="J39" s="150"/>
      <c r="K39" s="75"/>
      <c r="L39" s="158"/>
    </row>
    <row r="40" spans="1:12" x14ac:dyDescent="0.25">
      <c r="A40" s="4" t="s">
        <v>17</v>
      </c>
      <c r="B40" s="3"/>
      <c r="C40" s="36"/>
      <c r="D40" s="35"/>
      <c r="F40" s="51"/>
      <c r="G40" s="37"/>
      <c r="H40" s="61"/>
      <c r="I40" s="61"/>
      <c r="J40" s="150"/>
      <c r="K40" s="75"/>
      <c r="L40" s="75"/>
    </row>
    <row r="41" spans="1:12" x14ac:dyDescent="0.25">
      <c r="A41" s="64" t="s">
        <v>82</v>
      </c>
      <c r="B41" s="5">
        <v>16</v>
      </c>
      <c r="C41" s="26">
        <v>1639467</v>
      </c>
      <c r="D41" s="155">
        <v>1544541</v>
      </c>
      <c r="F41" s="75"/>
      <c r="G41" s="37"/>
      <c r="H41" s="61"/>
      <c r="I41" s="159"/>
      <c r="J41" s="150"/>
      <c r="K41" s="75"/>
      <c r="L41" s="75"/>
    </row>
    <row r="42" spans="1:12" ht="24" x14ac:dyDescent="0.25">
      <c r="A42" s="64" t="s">
        <v>18</v>
      </c>
      <c r="B42" s="5">
        <v>17</v>
      </c>
      <c r="C42" s="26">
        <v>4575898</v>
      </c>
      <c r="D42" s="155">
        <v>4491427</v>
      </c>
      <c r="F42" s="75"/>
      <c r="G42" s="37"/>
      <c r="H42" s="61"/>
      <c r="I42" s="159"/>
      <c r="J42" s="150"/>
      <c r="K42" s="75"/>
      <c r="L42" s="160"/>
    </row>
    <row r="43" spans="1:12" ht="24" x14ac:dyDescent="0.25">
      <c r="A43" s="64" t="s">
        <v>83</v>
      </c>
      <c r="B43" s="5">
        <v>18</v>
      </c>
      <c r="C43" s="26">
        <v>16051649</v>
      </c>
      <c r="D43" s="155">
        <v>16278043</v>
      </c>
      <c r="F43" s="75"/>
      <c r="G43" s="37"/>
      <c r="H43" s="61"/>
      <c r="I43" s="159"/>
      <c r="J43" s="150"/>
      <c r="K43" s="75"/>
      <c r="L43" s="160"/>
    </row>
    <row r="44" spans="1:12" ht="15.75" thickBot="1" x14ac:dyDescent="0.3">
      <c r="A44" s="65" t="s">
        <v>19</v>
      </c>
      <c r="B44" s="8">
        <v>19</v>
      </c>
      <c r="C44" s="28">
        <v>1614886</v>
      </c>
      <c r="D44" s="156">
        <v>1521605</v>
      </c>
      <c r="F44" s="75"/>
      <c r="G44" s="37"/>
      <c r="H44" s="61"/>
      <c r="I44" s="159"/>
      <c r="J44" s="150"/>
      <c r="K44" s="75"/>
      <c r="L44" s="160"/>
    </row>
    <row r="45" spans="1:12" ht="15.75" thickBot="1" x14ac:dyDescent="0.3">
      <c r="A45" s="7"/>
      <c r="B45" s="8"/>
      <c r="C45" s="34">
        <f>SUM(C41:C44)</f>
        <v>23881900</v>
      </c>
      <c r="D45" s="33">
        <f>SUM(D41:D44)</f>
        <v>23835616</v>
      </c>
      <c r="F45" s="51"/>
      <c r="G45" s="135"/>
      <c r="H45" s="62"/>
      <c r="I45" s="159"/>
      <c r="J45" s="150"/>
      <c r="K45" s="75"/>
      <c r="L45" s="160"/>
    </row>
    <row r="46" spans="1:12" x14ac:dyDescent="0.25">
      <c r="A46" s="4"/>
      <c r="B46" s="24"/>
      <c r="C46" s="36"/>
      <c r="D46" s="31"/>
      <c r="F46" s="51"/>
      <c r="G46" s="135"/>
      <c r="H46" s="61"/>
      <c r="I46" s="61"/>
      <c r="J46" s="150"/>
      <c r="K46" s="51"/>
      <c r="L46" s="160"/>
    </row>
    <row r="47" spans="1:12" x14ac:dyDescent="0.25">
      <c r="A47" s="80" t="s">
        <v>84</v>
      </c>
      <c r="B47" s="5"/>
      <c r="C47" s="35"/>
      <c r="D47" s="31"/>
      <c r="F47" s="51"/>
      <c r="G47" s="37"/>
      <c r="H47" s="61"/>
      <c r="I47" s="61"/>
      <c r="J47" s="150"/>
      <c r="K47" s="75"/>
      <c r="L47" s="75"/>
    </row>
    <row r="48" spans="1:12" x14ac:dyDescent="0.25">
      <c r="A48" s="64" t="s">
        <v>82</v>
      </c>
      <c r="B48" s="5">
        <v>16</v>
      </c>
      <c r="C48" s="26">
        <v>88398548</v>
      </c>
      <c r="D48" s="155">
        <v>87590843</v>
      </c>
      <c r="F48" s="75"/>
      <c r="G48" s="37"/>
      <c r="H48" s="61"/>
      <c r="I48" s="89"/>
      <c r="J48" s="150"/>
      <c r="K48" s="75"/>
      <c r="L48" s="75"/>
    </row>
    <row r="49" spans="1:17" ht="24" x14ac:dyDescent="0.25">
      <c r="A49" s="64" t="s">
        <v>20</v>
      </c>
      <c r="B49" s="5">
        <v>20</v>
      </c>
      <c r="C49" s="26">
        <v>2731870</v>
      </c>
      <c r="D49" s="155">
        <v>5022088</v>
      </c>
      <c r="F49" s="75"/>
      <c r="G49" s="37"/>
      <c r="H49" s="61"/>
      <c r="I49" s="89"/>
      <c r="J49" s="150"/>
      <c r="K49" s="75"/>
      <c r="L49" s="158"/>
    </row>
    <row r="50" spans="1:17" ht="22.5" x14ac:dyDescent="0.25">
      <c r="A50" s="79" t="s">
        <v>85</v>
      </c>
      <c r="B50" s="5"/>
      <c r="C50" s="179" t="s">
        <v>57</v>
      </c>
      <c r="D50" s="180" t="s">
        <v>57</v>
      </c>
      <c r="F50" s="75"/>
      <c r="G50" s="37"/>
      <c r="H50" s="61"/>
      <c r="I50" s="89"/>
      <c r="J50" s="150"/>
      <c r="K50" s="75"/>
      <c r="L50" s="158"/>
    </row>
    <row r="51" spans="1:17" x14ac:dyDescent="0.25">
      <c r="A51" s="64" t="s">
        <v>62</v>
      </c>
      <c r="B51" s="5">
        <v>21</v>
      </c>
      <c r="C51" s="26">
        <v>13227656</v>
      </c>
      <c r="D51" s="155">
        <v>9092488</v>
      </c>
      <c r="F51" s="75"/>
      <c r="G51" s="37"/>
      <c r="H51" s="61"/>
      <c r="I51" s="89"/>
      <c r="J51" s="150"/>
      <c r="K51" s="75"/>
      <c r="L51" s="158"/>
    </row>
    <row r="52" spans="1:17" x14ac:dyDescent="0.25">
      <c r="A52" s="64" t="s">
        <v>21</v>
      </c>
      <c r="B52" s="5">
        <v>22</v>
      </c>
      <c r="C52" s="26">
        <v>12220957</v>
      </c>
      <c r="D52" s="155">
        <v>6678053</v>
      </c>
      <c r="F52" s="75"/>
      <c r="G52" s="37"/>
      <c r="H52" s="61"/>
      <c r="I52" s="89"/>
      <c r="J52" s="150"/>
      <c r="K52" s="75"/>
      <c r="L52" s="158"/>
    </row>
    <row r="53" spans="1:17" ht="24.75" thickBot="1" x14ac:dyDescent="0.3">
      <c r="A53" s="65" t="s">
        <v>22</v>
      </c>
      <c r="B53" s="8">
        <v>23</v>
      </c>
      <c r="C53" s="28">
        <v>3809597</v>
      </c>
      <c r="D53" s="156">
        <v>4055031</v>
      </c>
      <c r="F53" s="75"/>
      <c r="G53" s="37"/>
      <c r="H53" s="61"/>
      <c r="I53" s="89"/>
      <c r="J53" s="150"/>
      <c r="K53" s="75"/>
      <c r="L53" s="158"/>
    </row>
    <row r="54" spans="1:17" s="120" customFormat="1" ht="15.75" thickBot="1" x14ac:dyDescent="0.3">
      <c r="A54" s="119"/>
      <c r="B54" s="117"/>
      <c r="C54" s="34">
        <f>SUM(C48:C53)</f>
        <v>120388628</v>
      </c>
      <c r="D54" s="33">
        <f>SUM(D48:D53)</f>
        <v>112438503</v>
      </c>
      <c r="F54" s="51"/>
      <c r="G54" s="135"/>
      <c r="H54" s="62"/>
      <c r="I54" s="89"/>
      <c r="J54" s="150"/>
      <c r="K54" s="75"/>
      <c r="L54" s="158"/>
      <c r="M54" s="151"/>
      <c r="N54" s="121"/>
      <c r="O54" s="121"/>
      <c r="P54" s="121"/>
      <c r="Q54" s="121"/>
    </row>
    <row r="55" spans="1:17" ht="15.75" thickBot="1" x14ac:dyDescent="0.3">
      <c r="A55" s="11" t="s">
        <v>23</v>
      </c>
      <c r="B55" s="25"/>
      <c r="C55" s="34">
        <f>C38+C45+C54</f>
        <v>206117263</v>
      </c>
      <c r="D55" s="33">
        <f>D38+D45+D54</f>
        <v>189385130</v>
      </c>
      <c r="F55" s="51"/>
      <c r="G55" s="135"/>
      <c r="H55" s="62"/>
      <c r="I55" s="89"/>
      <c r="J55" s="150"/>
      <c r="K55" s="51"/>
      <c r="L55" s="158"/>
    </row>
    <row r="56" spans="1:17" ht="24" x14ac:dyDescent="0.25">
      <c r="A56" s="49" t="s">
        <v>24</v>
      </c>
      <c r="B56" s="50">
        <v>15</v>
      </c>
      <c r="C56" s="68">
        <f>(C55-C13-C45-C54)/80000</f>
        <v>770.31308750000005</v>
      </c>
      <c r="D56" s="68">
        <f>(D55-D13-D45-D54)/80000</f>
        <v>660.85048749999999</v>
      </c>
      <c r="F56" s="51"/>
      <c r="G56" s="135"/>
      <c r="H56" s="61"/>
      <c r="I56" s="89"/>
      <c r="J56" s="150"/>
      <c r="K56" s="51"/>
      <c r="L56" s="158"/>
    </row>
    <row r="57" spans="1:17" x14ac:dyDescent="0.25">
      <c r="A57" s="12"/>
      <c r="C57" s="17">
        <f>C32-C55</f>
        <v>0</v>
      </c>
      <c r="D57" s="17">
        <f>D32-D55</f>
        <v>0</v>
      </c>
      <c r="F57" s="75"/>
      <c r="G57" s="37"/>
      <c r="H57" s="161"/>
      <c r="I57" s="89"/>
      <c r="J57" s="150"/>
      <c r="K57" s="162"/>
      <c r="L57" s="158"/>
    </row>
    <row r="58" spans="1:17" x14ac:dyDescent="0.25">
      <c r="C58" s="43"/>
      <c r="D58" s="43"/>
      <c r="F58" s="75"/>
      <c r="G58" s="37"/>
      <c r="H58" s="161"/>
      <c r="I58" s="89"/>
      <c r="J58" s="150"/>
    </row>
    <row r="59" spans="1:17" x14ac:dyDescent="0.25">
      <c r="A59" s="14" t="s">
        <v>59</v>
      </c>
      <c r="B59" s="14" t="s">
        <v>64</v>
      </c>
      <c r="C59" s="69"/>
      <c r="D59" s="106" t="s">
        <v>64</v>
      </c>
      <c r="K59" s="14"/>
      <c r="L59" s="14"/>
    </row>
    <row r="60" spans="1:17" x14ac:dyDescent="0.25">
      <c r="A60" s="48" t="s">
        <v>126</v>
      </c>
      <c r="B60" s="45" t="s">
        <v>55</v>
      </c>
      <c r="C60" s="43"/>
      <c r="D60" s="45" t="s">
        <v>56</v>
      </c>
      <c r="F60" s="163"/>
      <c r="G60" s="14"/>
      <c r="H60" s="164"/>
      <c r="I60" s="164"/>
    </row>
    <row r="61" spans="1:17" x14ac:dyDescent="0.25">
      <c r="A61" s="45" t="s">
        <v>58</v>
      </c>
      <c r="B61" s="45" t="s">
        <v>25</v>
      </c>
      <c r="C61" s="43"/>
      <c r="D61" s="45" t="s">
        <v>65</v>
      </c>
      <c r="K61" s="57"/>
      <c r="L61" s="14"/>
    </row>
    <row r="62" spans="1:17" x14ac:dyDescent="0.25">
      <c r="B62" s="46" t="s">
        <v>66</v>
      </c>
      <c r="C62" s="43"/>
      <c r="D62" s="45" t="s">
        <v>67</v>
      </c>
      <c r="F62" s="57"/>
      <c r="G62" s="57"/>
      <c r="H62" s="165"/>
      <c r="I62" s="164"/>
      <c r="K62" s="57"/>
      <c r="L62" s="14"/>
    </row>
    <row r="63" spans="1:17" x14ac:dyDescent="0.25">
      <c r="B63" s="46" t="s">
        <v>26</v>
      </c>
      <c r="C63" s="72"/>
      <c r="D63" s="47"/>
      <c r="F63" s="14"/>
      <c r="G63" s="57"/>
      <c r="H63" s="164"/>
      <c r="I63" s="164"/>
      <c r="K63" s="14"/>
      <c r="L63" s="14"/>
    </row>
    <row r="64" spans="1:17" s="19" customFormat="1" x14ac:dyDescent="0.25">
      <c r="A64" s="23"/>
      <c r="C64" s="20"/>
      <c r="D64" s="41"/>
      <c r="F64" s="14"/>
      <c r="G64" s="166"/>
      <c r="H64" s="164"/>
      <c r="I64" s="164"/>
      <c r="J64" s="140"/>
      <c r="K64" s="14"/>
      <c r="L64" s="14"/>
      <c r="M64" s="141"/>
      <c r="N64" s="29"/>
      <c r="O64" s="29"/>
      <c r="P64" s="29"/>
      <c r="Q64" s="29"/>
    </row>
    <row r="65" spans="8:11" x14ac:dyDescent="0.25">
      <c r="H65" s="157"/>
      <c r="K65" s="152"/>
    </row>
  </sheetData>
  <pageMargins left="0.7" right="0.7" top="0.75" bottom="0.75" header="0.3" footer="0.3"/>
  <pageSetup paperSize="9" fitToHeight="0" orientation="portrait" r:id="rId1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view="pageBreakPreview" topLeftCell="A10" zoomScaleNormal="100" zoomScaleSheetLayoutView="100" workbookViewId="0">
      <selection activeCell="B23" sqref="B23"/>
    </sheetView>
  </sheetViews>
  <sheetFormatPr defaultRowHeight="15" x14ac:dyDescent="0.25"/>
  <cols>
    <col min="1" max="1" width="40" customWidth="1"/>
    <col min="2" max="2" width="13.28515625" style="102" customWidth="1"/>
    <col min="3" max="4" width="16.7109375" style="15" customWidth="1"/>
    <col min="5" max="6" width="9.140625" style="14" customWidth="1"/>
    <col min="7" max="7" width="15.28515625" style="14" customWidth="1"/>
    <col min="8" max="8" width="15.7109375" style="14" bestFit="1" customWidth="1"/>
    <col min="9" max="9" width="16.85546875" style="14" customWidth="1"/>
    <col min="10" max="11" width="19.28515625" style="14" customWidth="1"/>
    <col min="12" max="12" width="13.28515625" bestFit="1" customWidth="1"/>
    <col min="13" max="13" width="13.42578125" bestFit="1" customWidth="1"/>
    <col min="14" max="15" width="12.85546875" bestFit="1" customWidth="1"/>
  </cols>
  <sheetData>
    <row r="1" spans="1:17" x14ac:dyDescent="0.25">
      <c r="A1" s="42" t="s">
        <v>115</v>
      </c>
      <c r="D1" s="113" t="s">
        <v>116</v>
      </c>
    </row>
    <row r="2" spans="1:17" x14ac:dyDescent="0.25">
      <c r="A2" s="86"/>
      <c r="B2" s="86"/>
      <c r="C2" s="86"/>
    </row>
    <row r="3" spans="1:17" ht="15.75" x14ac:dyDescent="0.25">
      <c r="A3" s="1" t="s">
        <v>28</v>
      </c>
    </row>
    <row r="4" spans="1:17" x14ac:dyDescent="0.25">
      <c r="A4" s="2" t="s">
        <v>124</v>
      </c>
    </row>
    <row r="6" spans="1:17" ht="36.75" thickBot="1" x14ac:dyDescent="0.3">
      <c r="A6" s="81" t="s">
        <v>68</v>
      </c>
      <c r="B6" s="34" t="s">
        <v>72</v>
      </c>
      <c r="C6" s="82" t="s">
        <v>123</v>
      </c>
      <c r="D6" s="82" t="s">
        <v>117</v>
      </c>
      <c r="G6" s="175"/>
      <c r="H6" s="56"/>
      <c r="I6" s="56"/>
      <c r="L6" s="14"/>
      <c r="M6" s="14"/>
      <c r="N6" s="14"/>
      <c r="O6" s="14"/>
      <c r="P6" s="14"/>
      <c r="Q6" s="14"/>
    </row>
    <row r="7" spans="1:17" x14ac:dyDescent="0.25">
      <c r="A7" s="76"/>
      <c r="B7" s="78"/>
      <c r="C7" s="74"/>
      <c r="D7" s="74"/>
      <c r="G7" s="175"/>
      <c r="H7" s="56"/>
      <c r="I7" s="56"/>
      <c r="L7" s="14"/>
      <c r="M7" s="14"/>
      <c r="N7" s="14"/>
      <c r="O7" s="14"/>
      <c r="P7" s="14"/>
      <c r="Q7" s="14"/>
    </row>
    <row r="8" spans="1:17" x14ac:dyDescent="0.25">
      <c r="A8" s="26" t="s">
        <v>86</v>
      </c>
      <c r="B8" s="32">
        <v>24</v>
      </c>
      <c r="C8" s="26">
        <v>48187985</v>
      </c>
      <c r="D8" s="26">
        <v>33747815</v>
      </c>
      <c r="E8" s="16"/>
      <c r="G8" s="137"/>
      <c r="H8" s="61"/>
      <c r="I8" s="61"/>
      <c r="J8" s="94"/>
      <c r="K8" s="94"/>
      <c r="L8" s="95"/>
      <c r="M8" s="96"/>
      <c r="N8" s="95"/>
      <c r="O8" s="95"/>
      <c r="P8" s="14"/>
      <c r="Q8" s="14"/>
    </row>
    <row r="9" spans="1:17" ht="15.75" thickBot="1" x14ac:dyDescent="0.3">
      <c r="A9" s="28" t="s">
        <v>29</v>
      </c>
      <c r="B9" s="103">
        <v>25</v>
      </c>
      <c r="C9" s="28">
        <v>-10021162</v>
      </c>
      <c r="D9" s="28">
        <v>-9566318</v>
      </c>
      <c r="E9" s="16"/>
      <c r="G9" s="137"/>
      <c r="H9" s="61"/>
      <c r="I9" s="61"/>
      <c r="J9" s="94"/>
      <c r="K9" s="94"/>
      <c r="L9" s="95"/>
      <c r="M9" s="96"/>
      <c r="N9" s="95"/>
      <c r="O9" s="95"/>
      <c r="P9" s="14"/>
      <c r="Q9" s="14"/>
    </row>
    <row r="10" spans="1:17" x14ac:dyDescent="0.25">
      <c r="A10" s="27" t="s">
        <v>30</v>
      </c>
      <c r="B10" s="36"/>
      <c r="C10" s="35">
        <f>SUM(C8:C9)</f>
        <v>38166823</v>
      </c>
      <c r="D10" s="35">
        <f>SUM(D8:D9)</f>
        <v>24181497</v>
      </c>
      <c r="E10" s="16"/>
      <c r="G10" s="137"/>
      <c r="H10" s="62"/>
      <c r="I10" s="62"/>
      <c r="J10" s="94"/>
      <c r="K10" s="94"/>
      <c r="L10" s="97"/>
      <c r="M10" s="98"/>
      <c r="N10" s="97"/>
      <c r="O10" s="97"/>
      <c r="P10" s="14"/>
      <c r="Q10" s="14"/>
    </row>
    <row r="11" spans="1:17" x14ac:dyDescent="0.25">
      <c r="A11" s="26" t="s">
        <v>60</v>
      </c>
      <c r="B11" s="32"/>
      <c r="C11" s="31"/>
      <c r="D11" s="31"/>
      <c r="E11" s="16"/>
      <c r="G11" s="137"/>
      <c r="H11" s="61"/>
      <c r="I11" s="61"/>
      <c r="J11" s="94"/>
      <c r="K11" s="94"/>
      <c r="L11" s="95"/>
      <c r="M11" s="96"/>
      <c r="N11" s="95"/>
      <c r="O11" s="95"/>
      <c r="P11" s="14"/>
      <c r="Q11" s="14"/>
    </row>
    <row r="12" spans="1:17" x14ac:dyDescent="0.25">
      <c r="A12" s="26" t="s">
        <v>31</v>
      </c>
      <c r="B12" s="32">
        <v>26</v>
      </c>
      <c r="C12" s="26">
        <v>-15591677</v>
      </c>
      <c r="D12" s="26">
        <v>-10859769</v>
      </c>
      <c r="E12" s="16"/>
      <c r="G12" s="137"/>
      <c r="H12" s="61"/>
      <c r="I12" s="61"/>
      <c r="J12" s="94"/>
      <c r="K12" s="94"/>
      <c r="L12" s="95"/>
      <c r="M12" s="96"/>
      <c r="N12" s="95"/>
      <c r="O12" s="95"/>
      <c r="P12" s="14"/>
      <c r="Q12" s="14"/>
    </row>
    <row r="13" spans="1:17" x14ac:dyDescent="0.25">
      <c r="A13" s="26" t="s">
        <v>32</v>
      </c>
      <c r="B13" s="32">
        <v>27</v>
      </c>
      <c r="C13" s="26">
        <v>-1038660</v>
      </c>
      <c r="D13" s="26">
        <v>-1115644</v>
      </c>
      <c r="E13" s="16"/>
      <c r="G13" s="137"/>
      <c r="H13" s="61"/>
      <c r="I13" s="61"/>
      <c r="J13" s="94"/>
      <c r="K13" s="94"/>
      <c r="L13" s="95"/>
      <c r="M13" s="96"/>
      <c r="N13" s="95"/>
      <c r="O13" s="95"/>
      <c r="P13" s="14"/>
      <c r="Q13" s="14"/>
    </row>
    <row r="14" spans="1:17" ht="15.75" thickBot="1" x14ac:dyDescent="0.3">
      <c r="A14" s="28" t="s">
        <v>63</v>
      </c>
      <c r="B14" s="103">
        <v>30</v>
      </c>
      <c r="C14" s="28">
        <v>-3355</v>
      </c>
      <c r="D14" s="28">
        <v>-53187</v>
      </c>
      <c r="E14" s="16"/>
      <c r="G14" s="137"/>
      <c r="H14" s="61"/>
      <c r="I14" s="61"/>
      <c r="J14" s="94"/>
      <c r="K14" s="94"/>
      <c r="L14" s="95"/>
      <c r="M14" s="96"/>
      <c r="N14" s="95"/>
      <c r="O14" s="95"/>
      <c r="P14" s="14"/>
      <c r="Q14" s="14"/>
    </row>
    <row r="15" spans="1:17" x14ac:dyDescent="0.25">
      <c r="A15" s="27" t="s">
        <v>87</v>
      </c>
      <c r="B15" s="32"/>
      <c r="C15" s="35">
        <f>SUM(C10:C14)</f>
        <v>21533131</v>
      </c>
      <c r="D15" s="35">
        <f>SUM(D10:D14)</f>
        <v>12152897</v>
      </c>
      <c r="E15" s="16"/>
      <c r="G15" s="137"/>
      <c r="H15" s="94"/>
      <c r="I15" s="94"/>
      <c r="J15" s="94"/>
      <c r="K15" s="94"/>
      <c r="L15" s="97"/>
      <c r="M15" s="96"/>
      <c r="N15" s="99"/>
      <c r="O15" s="97"/>
      <c r="P15" s="14"/>
      <c r="Q15" s="14"/>
    </row>
    <row r="16" spans="1:17" x14ac:dyDescent="0.25">
      <c r="A16" s="27"/>
      <c r="B16" s="32"/>
      <c r="C16" s="13"/>
      <c r="D16" s="35"/>
      <c r="E16" s="16"/>
      <c r="G16" s="137"/>
      <c r="H16" s="94"/>
      <c r="I16" s="94"/>
      <c r="J16" s="94"/>
      <c r="K16" s="94"/>
      <c r="L16" s="97"/>
      <c r="M16" s="96"/>
      <c r="N16" s="99"/>
      <c r="O16" s="97"/>
      <c r="P16" s="14"/>
      <c r="Q16" s="14"/>
    </row>
    <row r="17" spans="1:17" x14ac:dyDescent="0.25">
      <c r="A17" s="26" t="s">
        <v>33</v>
      </c>
      <c r="B17" s="32">
        <v>28</v>
      </c>
      <c r="C17" s="26">
        <v>223622</v>
      </c>
      <c r="D17" s="26">
        <v>184703</v>
      </c>
      <c r="E17" s="16"/>
      <c r="G17" s="137"/>
      <c r="J17" s="94"/>
      <c r="K17" s="94"/>
      <c r="L17" s="95"/>
      <c r="M17" s="96"/>
      <c r="N17" s="95"/>
      <c r="O17" s="95"/>
      <c r="P17" s="14"/>
      <c r="Q17" s="14"/>
    </row>
    <row r="18" spans="1:17" x14ac:dyDescent="0.25">
      <c r="A18" s="26" t="s">
        <v>34</v>
      </c>
      <c r="B18" s="32">
        <v>29</v>
      </c>
      <c r="C18" s="26">
        <v>-1168591</v>
      </c>
      <c r="D18" s="26">
        <v>-2732550</v>
      </c>
      <c r="E18" s="16"/>
      <c r="G18" s="137"/>
      <c r="H18" s="61"/>
      <c r="I18" s="61"/>
      <c r="L18" s="95"/>
      <c r="M18" s="96"/>
      <c r="N18" s="95"/>
      <c r="O18" s="95"/>
      <c r="P18" s="14"/>
      <c r="Q18" s="14"/>
    </row>
    <row r="19" spans="1:17" ht="15.75" thickBot="1" x14ac:dyDescent="0.3">
      <c r="A19" s="28" t="s">
        <v>88</v>
      </c>
      <c r="B19" s="103"/>
      <c r="C19" s="28">
        <v>-4585076</v>
      </c>
      <c r="D19" s="28">
        <v>-1029432</v>
      </c>
      <c r="E19" s="16"/>
      <c r="G19" s="137"/>
      <c r="H19" s="61"/>
      <c r="I19" s="61"/>
      <c r="L19" s="95"/>
      <c r="M19" s="96"/>
      <c r="N19" s="95"/>
      <c r="O19" s="95"/>
      <c r="P19" s="14"/>
      <c r="Q19" s="14"/>
    </row>
    <row r="20" spans="1:17" x14ac:dyDescent="0.25">
      <c r="A20" s="27" t="s">
        <v>92</v>
      </c>
      <c r="B20" s="36"/>
      <c r="C20" s="35">
        <f>SUM(C15:C19)</f>
        <v>16003086</v>
      </c>
      <c r="D20" s="35">
        <f>SUM(D15:D19)</f>
        <v>8575618</v>
      </c>
      <c r="E20" s="16"/>
      <c r="G20" s="137"/>
      <c r="H20" s="62"/>
      <c r="I20" s="62"/>
      <c r="J20" s="94"/>
      <c r="K20" s="94"/>
      <c r="L20" s="97"/>
      <c r="M20" s="98"/>
      <c r="N20" s="97"/>
      <c r="O20" s="97"/>
      <c r="P20" s="14"/>
      <c r="Q20" s="14"/>
    </row>
    <row r="21" spans="1:17" x14ac:dyDescent="0.25">
      <c r="A21" s="26" t="s">
        <v>60</v>
      </c>
      <c r="B21" s="32"/>
      <c r="C21" s="31"/>
      <c r="D21" s="31"/>
      <c r="E21" s="16"/>
      <c r="G21" s="137"/>
      <c r="H21" s="61"/>
      <c r="I21" s="61"/>
      <c r="J21" s="94"/>
      <c r="K21" s="94"/>
      <c r="L21" s="95"/>
      <c r="M21" s="96"/>
      <c r="N21" s="95"/>
      <c r="O21" s="95"/>
      <c r="P21" s="14"/>
      <c r="Q21" s="14"/>
    </row>
    <row r="22" spans="1:17" ht="15.75" thickBot="1" x14ac:dyDescent="0.3">
      <c r="A22" s="28" t="s">
        <v>35</v>
      </c>
      <c r="B22" s="103">
        <v>17</v>
      </c>
      <c r="C22" s="28">
        <v>-7267362</v>
      </c>
      <c r="D22" s="28">
        <v>-2608367</v>
      </c>
      <c r="E22" s="16"/>
      <c r="G22" s="137"/>
      <c r="H22" s="61"/>
      <c r="I22" s="61"/>
      <c r="J22" s="94"/>
      <c r="K22" s="94"/>
      <c r="L22" s="95"/>
      <c r="M22" s="96"/>
      <c r="N22" s="95"/>
      <c r="O22" s="95"/>
      <c r="P22" s="14"/>
      <c r="Q22" s="14"/>
    </row>
    <row r="23" spans="1:17" ht="15.75" thickBot="1" x14ac:dyDescent="0.3">
      <c r="A23" s="27" t="s">
        <v>93</v>
      </c>
      <c r="B23" s="36"/>
      <c r="C23" s="35">
        <f>SUM(C20:C22)</f>
        <v>8735724</v>
      </c>
      <c r="D23" s="35">
        <f>SUM(D20:D22)</f>
        <v>5967251</v>
      </c>
      <c r="E23" s="16"/>
      <c r="G23" s="137"/>
      <c r="H23" s="62"/>
      <c r="I23" s="62"/>
      <c r="J23" s="16"/>
      <c r="K23" s="16"/>
      <c r="L23" s="97"/>
      <c r="M23" s="98"/>
      <c r="N23" s="97"/>
      <c r="O23" s="97"/>
      <c r="P23" s="14"/>
      <c r="Q23" s="14"/>
    </row>
    <row r="24" spans="1:17" ht="15.75" thickBot="1" x14ac:dyDescent="0.3">
      <c r="A24" s="83" t="s">
        <v>94</v>
      </c>
      <c r="B24" s="104"/>
      <c r="C24" s="134">
        <f>C23</f>
        <v>8735724</v>
      </c>
      <c r="D24" s="134">
        <f>D23</f>
        <v>5967251</v>
      </c>
      <c r="E24" s="16"/>
      <c r="G24" s="137"/>
      <c r="J24" s="16"/>
      <c r="K24" s="16"/>
      <c r="L24" s="97"/>
      <c r="M24" s="98"/>
      <c r="N24" s="97"/>
      <c r="O24" s="97"/>
      <c r="P24" s="14"/>
      <c r="Q24" s="14"/>
    </row>
    <row r="25" spans="1:17" ht="15.75" thickTop="1" x14ac:dyDescent="0.25">
      <c r="A25" s="27" t="s">
        <v>60</v>
      </c>
      <c r="B25" s="32"/>
      <c r="C25" s="26"/>
      <c r="D25" s="26"/>
      <c r="E25" s="16"/>
      <c r="G25" s="137"/>
      <c r="H25" s="62"/>
      <c r="I25" s="62"/>
      <c r="J25" s="16"/>
      <c r="K25" s="16"/>
      <c r="L25" s="97"/>
      <c r="M25" s="96"/>
      <c r="N25" s="95"/>
      <c r="O25" s="95"/>
      <c r="P25" s="14"/>
      <c r="Q25" s="14"/>
    </row>
    <row r="26" spans="1:17" x14ac:dyDescent="0.25">
      <c r="A26" s="27" t="s">
        <v>118</v>
      </c>
      <c r="B26" s="32"/>
      <c r="C26" s="26"/>
      <c r="D26" s="26"/>
      <c r="G26" s="137"/>
      <c r="H26" s="75"/>
      <c r="I26" s="75"/>
      <c r="L26" s="97"/>
      <c r="M26" s="96"/>
      <c r="N26" s="95"/>
      <c r="O26" s="95"/>
      <c r="P26" s="14"/>
      <c r="Q26" s="14"/>
    </row>
    <row r="27" spans="1:17" ht="15.75" thickBot="1" x14ac:dyDescent="0.3">
      <c r="A27" s="28" t="s">
        <v>127</v>
      </c>
      <c r="B27" s="103">
        <v>15</v>
      </c>
      <c r="C27" s="55">
        <f>C24/80000</f>
        <v>109.19655</v>
      </c>
      <c r="D27" s="55">
        <f>D24/80000</f>
        <v>74.5906375</v>
      </c>
      <c r="G27" s="137"/>
      <c r="H27" s="75"/>
      <c r="I27" s="75"/>
      <c r="L27" s="95"/>
      <c r="M27" s="96"/>
      <c r="N27" s="95"/>
      <c r="O27" s="95"/>
      <c r="P27" s="14"/>
      <c r="Q27" s="14"/>
    </row>
    <row r="28" spans="1:17" x14ac:dyDescent="0.25">
      <c r="A28" s="27"/>
      <c r="B28" s="32"/>
      <c r="C28" s="27"/>
      <c r="D28" s="26"/>
      <c r="E28" s="27"/>
      <c r="F28" s="26"/>
      <c r="G28" s="62"/>
      <c r="L28" s="14"/>
      <c r="M28" s="14"/>
      <c r="N28" s="14"/>
      <c r="O28" s="14"/>
      <c r="P28" s="14"/>
      <c r="Q28" s="14"/>
    </row>
    <row r="29" spans="1:17" s="14" customFormat="1" x14ac:dyDescent="0.25">
      <c r="A29" s="61"/>
      <c r="B29" s="105"/>
      <c r="C29" s="100"/>
      <c r="D29" s="101"/>
      <c r="E29" s="84"/>
      <c r="F29" s="88"/>
      <c r="G29" s="61"/>
    </row>
    <row r="30" spans="1:17" x14ac:dyDescent="0.25">
      <c r="A30" s="14" t="s">
        <v>59</v>
      </c>
      <c r="B30" s="106" t="s">
        <v>64</v>
      </c>
      <c r="C30" s="44"/>
      <c r="D30" s="106" t="s">
        <v>64</v>
      </c>
      <c r="E30"/>
      <c r="F30"/>
      <c r="L30" s="14"/>
      <c r="M30" s="14"/>
      <c r="N30" s="14"/>
      <c r="O30" s="14"/>
      <c r="P30" s="14"/>
      <c r="Q30" s="14"/>
    </row>
    <row r="31" spans="1:17" x14ac:dyDescent="0.25">
      <c r="A31" s="45" t="s">
        <v>126</v>
      </c>
      <c r="B31" s="107" t="s">
        <v>55</v>
      </c>
      <c r="C31" s="43"/>
      <c r="D31" s="45" t="s">
        <v>56</v>
      </c>
      <c r="E31"/>
      <c r="F31"/>
      <c r="L31" s="14"/>
      <c r="M31" s="14"/>
      <c r="N31" s="14"/>
      <c r="O31" s="14"/>
      <c r="P31" s="14"/>
      <c r="Q31" s="14"/>
    </row>
    <row r="32" spans="1:17" x14ac:dyDescent="0.25">
      <c r="A32" s="45" t="s">
        <v>58</v>
      </c>
      <c r="B32" s="107" t="s">
        <v>25</v>
      </c>
      <c r="C32" s="43"/>
      <c r="D32" s="45" t="s">
        <v>65</v>
      </c>
      <c r="E32"/>
      <c r="F32"/>
      <c r="G32" s="57"/>
      <c r="L32" s="14"/>
      <c r="M32" s="14"/>
      <c r="N32" s="14"/>
      <c r="O32" s="14"/>
      <c r="P32" s="14"/>
      <c r="Q32" s="14"/>
    </row>
    <row r="33" spans="2:17" x14ac:dyDescent="0.25">
      <c r="B33" s="108" t="s">
        <v>66</v>
      </c>
      <c r="C33" s="43"/>
      <c r="D33" s="45" t="s">
        <v>67</v>
      </c>
      <c r="E33"/>
      <c r="F33"/>
      <c r="L33" s="14"/>
      <c r="M33" s="14"/>
      <c r="N33" s="14"/>
      <c r="O33" s="14"/>
      <c r="P33" s="14"/>
      <c r="Q33" s="14"/>
    </row>
    <row r="34" spans="2:17" x14ac:dyDescent="0.25">
      <c r="B34" s="108" t="s">
        <v>26</v>
      </c>
      <c r="C34"/>
      <c r="D34" s="47"/>
      <c r="E34"/>
      <c r="F34"/>
      <c r="L34" s="14"/>
      <c r="M34" s="14"/>
      <c r="N34" s="14"/>
      <c r="O34" s="14"/>
      <c r="P34" s="14"/>
      <c r="Q34" s="14"/>
    </row>
  </sheetData>
  <mergeCells count="1">
    <mergeCell ref="G6:G7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7" zoomScaleNormal="100" zoomScaleSheetLayoutView="100" workbookViewId="0">
      <selection activeCell="A19" sqref="A19"/>
    </sheetView>
  </sheetViews>
  <sheetFormatPr defaultRowHeight="15" x14ac:dyDescent="0.25"/>
  <cols>
    <col min="1" max="1" width="31" customWidth="1"/>
    <col min="2" max="2" width="5.42578125" bestFit="1" customWidth="1"/>
    <col min="3" max="5" width="16.85546875" style="15" customWidth="1"/>
    <col min="6" max="6" width="13.140625" bestFit="1" customWidth="1"/>
    <col min="7" max="7" width="9.140625" style="14" customWidth="1"/>
    <col min="8" max="8" width="16.28515625" style="14" customWidth="1"/>
    <col min="9" max="9" width="10.5703125" style="14" bestFit="1" customWidth="1"/>
    <col min="10" max="10" width="14.28515625" style="14" bestFit="1" customWidth="1"/>
    <col min="11" max="12" width="22.7109375" style="14" customWidth="1"/>
    <col min="13" max="15" width="9.140625" style="14" customWidth="1"/>
  </cols>
  <sheetData>
    <row r="1" spans="1:28" x14ac:dyDescent="0.25">
      <c r="A1" s="42" t="s">
        <v>115</v>
      </c>
      <c r="E1" s="113" t="s">
        <v>116</v>
      </c>
    </row>
    <row r="2" spans="1:28" x14ac:dyDescent="0.25">
      <c r="A2" s="42"/>
    </row>
    <row r="3" spans="1:28" ht="15.75" x14ac:dyDescent="0.25">
      <c r="A3" s="1" t="s">
        <v>53</v>
      </c>
    </row>
    <row r="4" spans="1:28" x14ac:dyDescent="0.25">
      <c r="A4" s="2" t="str">
        <f>'2'!A4</f>
        <v>За три месяца, закончившихся 31 марта 2022 года</v>
      </c>
    </row>
    <row r="6" spans="1:28" ht="32.25" customHeight="1" thickBot="1" x14ac:dyDescent="0.3">
      <c r="A6" s="93" t="s">
        <v>68</v>
      </c>
      <c r="B6" s="91"/>
      <c r="C6" s="109" t="s">
        <v>16</v>
      </c>
      <c r="D6" s="109" t="s">
        <v>95</v>
      </c>
      <c r="E6" s="109" t="s">
        <v>36</v>
      </c>
      <c r="H6" s="136"/>
      <c r="I6" s="92"/>
      <c r="J6" s="92"/>
      <c r="K6" s="92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spans="1:28" x14ac:dyDescent="0.25">
      <c r="A7" s="80" t="s">
        <v>60</v>
      </c>
      <c r="B7" s="5"/>
      <c r="C7" s="64"/>
      <c r="D7" s="64"/>
      <c r="E7" s="64"/>
      <c r="G7" s="176"/>
      <c r="H7" s="62"/>
      <c r="I7" s="61"/>
      <c r="J7" s="61"/>
      <c r="K7" s="61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</row>
    <row r="8" spans="1:28" ht="15.75" thickBot="1" x14ac:dyDescent="0.3">
      <c r="A8" s="11" t="s">
        <v>98</v>
      </c>
      <c r="B8" s="77"/>
      <c r="C8" s="167">
        <v>80000</v>
      </c>
      <c r="D8" s="178">
        <v>21243767</v>
      </c>
      <c r="E8" s="168">
        <v>21323767</v>
      </c>
      <c r="G8" s="176"/>
      <c r="H8" s="62"/>
      <c r="I8" s="70"/>
      <c r="J8" s="172"/>
      <c r="K8" s="61"/>
      <c r="L8" s="92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</row>
    <row r="9" spans="1:28" ht="15" customHeight="1" x14ac:dyDescent="0.25">
      <c r="A9" s="80" t="s">
        <v>60</v>
      </c>
      <c r="B9" s="5"/>
      <c r="C9" s="111"/>
      <c r="D9" s="31"/>
      <c r="E9" s="31"/>
      <c r="G9" s="58"/>
      <c r="H9" s="62"/>
      <c r="I9" s="59"/>
      <c r="J9" s="172"/>
      <c r="K9" s="61"/>
      <c r="L9" s="161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</row>
    <row r="10" spans="1:28" x14ac:dyDescent="0.25">
      <c r="A10" s="75" t="s">
        <v>96</v>
      </c>
      <c r="B10" s="37"/>
      <c r="C10" s="169" t="s">
        <v>89</v>
      </c>
      <c r="D10" s="171">
        <v>5967251</v>
      </c>
      <c r="E10" s="170">
        <f>D10</f>
        <v>5967251</v>
      </c>
      <c r="G10" s="58"/>
      <c r="H10" s="61"/>
      <c r="I10" s="59"/>
      <c r="J10" s="173"/>
      <c r="K10" s="61"/>
      <c r="L10" s="161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1" spans="1:28" x14ac:dyDescent="0.25">
      <c r="A11" s="125" t="s">
        <v>97</v>
      </c>
      <c r="B11" s="126"/>
      <c r="C11" s="169" t="s">
        <v>89</v>
      </c>
      <c r="D11" s="171">
        <v>5967251</v>
      </c>
      <c r="E11" s="170">
        <f>D11</f>
        <v>5967251</v>
      </c>
      <c r="G11" s="60"/>
      <c r="H11" s="61"/>
      <c r="I11" s="59"/>
      <c r="J11" s="173"/>
      <c r="K11" s="61"/>
      <c r="L11" s="161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</row>
    <row r="12" spans="1:28" ht="15.75" thickBot="1" x14ac:dyDescent="0.3">
      <c r="A12" s="11" t="s">
        <v>91</v>
      </c>
      <c r="B12" s="8"/>
      <c r="C12" s="110">
        <v>80000</v>
      </c>
      <c r="D12" s="33">
        <f>D8+D11</f>
        <v>27211018</v>
      </c>
      <c r="E12" s="33">
        <f>E8+E11</f>
        <v>27291018</v>
      </c>
      <c r="G12" s="60"/>
      <c r="H12" s="62"/>
      <c r="I12" s="59"/>
      <c r="J12" s="172"/>
      <c r="K12" s="61"/>
      <c r="L12" s="92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</row>
    <row r="13" spans="1:28" x14ac:dyDescent="0.25">
      <c r="A13" s="51"/>
      <c r="B13" s="37"/>
      <c r="C13" s="122"/>
      <c r="D13" s="122"/>
      <c r="E13" s="122"/>
      <c r="G13" s="60"/>
      <c r="H13" s="62"/>
      <c r="I13" s="59"/>
      <c r="J13" s="172"/>
      <c r="K13" s="172"/>
      <c r="L13" s="63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</row>
    <row r="14" spans="1:28" ht="12" customHeight="1" thickBot="1" x14ac:dyDescent="0.3">
      <c r="A14" s="11" t="s">
        <v>128</v>
      </c>
      <c r="B14" s="118"/>
      <c r="C14" s="110">
        <v>80000</v>
      </c>
      <c r="D14" s="123">
        <f>'1'!D37</f>
        <v>53031011</v>
      </c>
      <c r="E14" s="123">
        <f>C14+D14</f>
        <v>53111011</v>
      </c>
      <c r="F14" s="39">
        <f>E14-'1'!D38</f>
        <v>0</v>
      </c>
      <c r="G14" s="58"/>
      <c r="H14" s="62"/>
      <c r="I14" s="70"/>
      <c r="J14" s="172"/>
      <c r="K14" s="61"/>
      <c r="L14" s="92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</row>
    <row r="15" spans="1:28" x14ac:dyDescent="0.25">
      <c r="A15" s="80" t="s">
        <v>60</v>
      </c>
      <c r="B15" s="5"/>
      <c r="C15" s="111"/>
      <c r="D15" s="112"/>
      <c r="E15" s="112"/>
      <c r="G15" s="58"/>
      <c r="H15" s="62"/>
      <c r="I15" s="59"/>
      <c r="J15" s="172"/>
      <c r="K15" s="61"/>
      <c r="L15" s="161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</row>
    <row r="16" spans="1:28" x14ac:dyDescent="0.25">
      <c r="A16" s="75" t="s">
        <v>96</v>
      </c>
      <c r="B16" s="37"/>
      <c r="C16" s="124" t="s">
        <v>89</v>
      </c>
      <c r="D16" s="128">
        <f>'2'!C23</f>
        <v>8735724</v>
      </c>
      <c r="E16" s="128">
        <f>D16</f>
        <v>8735724</v>
      </c>
      <c r="G16" s="58"/>
      <c r="H16" s="61"/>
      <c r="I16" s="59"/>
      <c r="J16" s="173"/>
      <c r="K16" s="61"/>
      <c r="L16" s="161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</row>
    <row r="17" spans="1:28" x14ac:dyDescent="0.25">
      <c r="A17" s="125" t="s">
        <v>97</v>
      </c>
      <c r="B17" s="126"/>
      <c r="C17" s="127" t="s">
        <v>89</v>
      </c>
      <c r="D17" s="129">
        <f>D16</f>
        <v>8735724</v>
      </c>
      <c r="E17" s="129">
        <f>D17</f>
        <v>8735724</v>
      </c>
      <c r="F17" s="39">
        <f>E17-'2'!C24</f>
        <v>0</v>
      </c>
      <c r="G17" s="60"/>
      <c r="H17" s="61"/>
      <c r="I17" s="59"/>
      <c r="J17" s="173"/>
      <c r="K17" s="61"/>
      <c r="L17" s="161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</row>
    <row r="18" spans="1:28" ht="15.75" thickBot="1" x14ac:dyDescent="0.3">
      <c r="A18" s="130" t="s">
        <v>129</v>
      </c>
      <c r="B18" s="131"/>
      <c r="C18" s="132">
        <v>80000</v>
      </c>
      <c r="D18" s="133">
        <f>D14+D17</f>
        <v>61766735</v>
      </c>
      <c r="E18" s="133">
        <f>E14+E17</f>
        <v>61846735</v>
      </c>
      <c r="F18" s="39">
        <f>E18-'1'!C38</f>
        <v>0</v>
      </c>
      <c r="G18" s="60"/>
      <c r="H18" s="62"/>
      <c r="I18" s="70"/>
      <c r="J18" s="172"/>
      <c r="K18" s="61"/>
      <c r="L18" s="92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</row>
    <row r="19" spans="1:28" x14ac:dyDescent="0.25">
      <c r="C19" s="43"/>
      <c r="D19" s="47"/>
      <c r="E19"/>
      <c r="G19" s="58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</row>
    <row r="20" spans="1:28" x14ac:dyDescent="0.25">
      <c r="C20" s="102"/>
      <c r="D20" s="47"/>
      <c r="E20"/>
      <c r="G20" s="62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</row>
    <row r="21" spans="1:28" x14ac:dyDescent="0.25">
      <c r="A21" s="14" t="s">
        <v>59</v>
      </c>
      <c r="B21" s="14"/>
      <c r="C21" s="14" t="s">
        <v>64</v>
      </c>
      <c r="D21" s="44"/>
      <c r="E21" s="106" t="s">
        <v>64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</row>
    <row r="22" spans="1:28" x14ac:dyDescent="0.25">
      <c r="A22" s="45" t="s">
        <v>126</v>
      </c>
      <c r="B22" s="45"/>
      <c r="C22" s="45" t="s">
        <v>55</v>
      </c>
      <c r="D22" s="43"/>
      <c r="E22" s="45" t="s">
        <v>56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</row>
    <row r="23" spans="1:28" x14ac:dyDescent="0.25">
      <c r="A23" s="45" t="s">
        <v>58</v>
      </c>
      <c r="B23" s="45"/>
      <c r="C23" s="45" t="s">
        <v>25</v>
      </c>
      <c r="D23" s="43"/>
      <c r="E23" s="45" t="s">
        <v>65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</row>
    <row r="24" spans="1:28" x14ac:dyDescent="0.25">
      <c r="C24" s="46" t="s">
        <v>66</v>
      </c>
      <c r="D24" s="43"/>
      <c r="E24" s="45" t="s">
        <v>67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</row>
    <row r="25" spans="1:28" x14ac:dyDescent="0.25">
      <c r="C25" s="46" t="s">
        <v>26</v>
      </c>
      <c r="D25"/>
      <c r="E25" s="4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</row>
  </sheetData>
  <mergeCells count="1">
    <mergeCell ref="G7:G8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abSelected="1" view="pageBreakPreview" zoomScaleNormal="85" zoomScaleSheetLayoutView="100" workbookViewId="0">
      <selection activeCell="A2" sqref="A2"/>
    </sheetView>
  </sheetViews>
  <sheetFormatPr defaultColWidth="9.140625" defaultRowHeight="15" x14ac:dyDescent="0.25"/>
  <cols>
    <col min="1" max="1" width="40.7109375" style="19" customWidth="1"/>
    <col min="2" max="2" width="13.140625" style="19" customWidth="1"/>
    <col min="3" max="4" width="16.7109375" style="116" customWidth="1"/>
    <col min="5" max="5" width="9.140625" style="29"/>
    <col min="6" max="6" width="31.7109375" style="29" customWidth="1"/>
    <col min="7" max="7" width="14.7109375" style="29" bestFit="1" customWidth="1"/>
    <col min="8" max="8" width="15" style="181" bestFit="1" customWidth="1"/>
    <col min="9" max="9" width="14.28515625" style="181" bestFit="1" customWidth="1"/>
    <col min="10" max="10" width="9.140625" style="29"/>
    <col min="11" max="11" width="15" style="181" bestFit="1" customWidth="1"/>
    <col min="12" max="12" width="14.28515625" style="181" bestFit="1" customWidth="1"/>
    <col min="13" max="14" width="14.28515625" style="29" bestFit="1" customWidth="1"/>
    <col min="15" max="15" width="14.5703125" style="29" bestFit="1" customWidth="1"/>
    <col min="16" max="16" width="11" style="29" bestFit="1" customWidth="1"/>
    <col min="17" max="32" width="9.140625" style="29"/>
    <col min="33" max="16384" width="9.140625" style="19"/>
  </cols>
  <sheetData>
    <row r="1" spans="1:14" x14ac:dyDescent="0.25">
      <c r="A1" s="42" t="s">
        <v>115</v>
      </c>
      <c r="D1" s="116" t="s">
        <v>116</v>
      </c>
    </row>
    <row r="2" spans="1:14" x14ac:dyDescent="0.25">
      <c r="A2" s="42"/>
    </row>
    <row r="3" spans="1:14" ht="15.75" x14ac:dyDescent="0.25">
      <c r="A3" s="18" t="s">
        <v>54</v>
      </c>
    </row>
    <row r="4" spans="1:14" x14ac:dyDescent="0.25">
      <c r="A4" s="182" t="str">
        <f>'2'!A4</f>
        <v>За три месяца, закончившихся 31 марта 2022 года</v>
      </c>
    </row>
    <row r="5" spans="1:14" x14ac:dyDescent="0.25">
      <c r="F5" s="183"/>
      <c r="G5" s="184"/>
      <c r="H5" s="185"/>
      <c r="I5" s="185"/>
      <c r="K5" s="185"/>
      <c r="L5" s="185"/>
    </row>
    <row r="6" spans="1:14" ht="48.75" thickBot="1" x14ac:dyDescent="0.3">
      <c r="A6" s="186" t="s">
        <v>68</v>
      </c>
      <c r="B6" s="187" t="s">
        <v>72</v>
      </c>
      <c r="C6" s="188" t="s">
        <v>125</v>
      </c>
      <c r="D6" s="188" t="s">
        <v>119</v>
      </c>
      <c r="F6" s="183"/>
      <c r="G6" s="184"/>
      <c r="H6" s="185"/>
      <c r="I6" s="185"/>
      <c r="K6" s="185"/>
      <c r="L6" s="185"/>
    </row>
    <row r="7" spans="1:14" x14ac:dyDescent="0.25">
      <c r="A7" s="22"/>
      <c r="B7" s="53"/>
      <c r="C7" s="21"/>
      <c r="D7" s="115"/>
      <c r="F7" s="189"/>
      <c r="G7" s="190"/>
      <c r="H7" s="189"/>
      <c r="I7" s="189"/>
      <c r="K7" s="189"/>
      <c r="L7" s="189"/>
    </row>
    <row r="8" spans="1:14" ht="24" x14ac:dyDescent="0.25">
      <c r="A8" s="191" t="s">
        <v>99</v>
      </c>
      <c r="B8" s="192"/>
      <c r="C8" s="193"/>
      <c r="D8" s="193"/>
      <c r="F8" s="194"/>
      <c r="G8" s="195"/>
      <c r="H8" s="189"/>
      <c r="I8" s="189"/>
      <c r="K8" s="189"/>
      <c r="L8" s="189"/>
    </row>
    <row r="9" spans="1:14" x14ac:dyDescent="0.25">
      <c r="A9" s="193" t="s">
        <v>92</v>
      </c>
      <c r="B9" s="192"/>
      <c r="C9" s="196">
        <v>16003086</v>
      </c>
      <c r="D9" s="196">
        <v>8575618</v>
      </c>
      <c r="E9" s="30"/>
      <c r="F9" s="189"/>
      <c r="G9" s="195"/>
      <c r="H9" s="189"/>
      <c r="I9" s="189"/>
      <c r="J9" s="30"/>
      <c r="K9" s="189"/>
      <c r="L9" s="189"/>
      <c r="M9" s="197"/>
      <c r="N9" s="197"/>
    </row>
    <row r="10" spans="1:14" x14ac:dyDescent="0.25">
      <c r="A10" s="193" t="s">
        <v>60</v>
      </c>
      <c r="B10" s="192"/>
      <c r="C10" s="196"/>
      <c r="D10" s="196"/>
      <c r="E10" s="30"/>
      <c r="F10" s="189"/>
      <c r="G10" s="195"/>
      <c r="H10" s="189"/>
      <c r="I10" s="189"/>
      <c r="J10" s="30"/>
      <c r="K10" s="189"/>
      <c r="L10" s="189"/>
      <c r="M10" s="197"/>
      <c r="N10" s="197"/>
    </row>
    <row r="11" spans="1:14" x14ac:dyDescent="0.25">
      <c r="A11" s="191" t="s">
        <v>37</v>
      </c>
      <c r="B11" s="192"/>
      <c r="C11" s="196"/>
      <c r="D11" s="196"/>
      <c r="E11" s="30"/>
      <c r="F11" s="194"/>
      <c r="G11" s="195"/>
      <c r="H11" s="189"/>
      <c r="I11" s="189"/>
      <c r="J11" s="30"/>
      <c r="K11" s="189"/>
      <c r="L11" s="189"/>
      <c r="M11" s="197"/>
      <c r="N11" s="197"/>
    </row>
    <row r="12" spans="1:14" x14ac:dyDescent="0.25">
      <c r="A12" s="193" t="s">
        <v>38</v>
      </c>
      <c r="B12" s="192" t="s">
        <v>130</v>
      </c>
      <c r="C12" s="196">
        <v>3945068</v>
      </c>
      <c r="D12" s="196">
        <v>3259061</v>
      </c>
      <c r="E12" s="30"/>
      <c r="F12" s="189"/>
      <c r="G12" s="195"/>
      <c r="H12" s="189"/>
      <c r="I12" s="189"/>
      <c r="J12" s="30"/>
      <c r="K12" s="189"/>
      <c r="L12" s="189"/>
      <c r="M12" s="197"/>
      <c r="N12" s="197"/>
    </row>
    <row r="13" spans="1:14" ht="36" x14ac:dyDescent="0.25">
      <c r="A13" s="193" t="s">
        <v>39</v>
      </c>
      <c r="B13" s="192"/>
      <c r="C13" s="198"/>
      <c r="D13" s="198"/>
      <c r="E13" s="30"/>
      <c r="J13" s="30"/>
      <c r="M13" s="197"/>
      <c r="N13" s="197"/>
    </row>
    <row r="14" spans="1:14" x14ac:dyDescent="0.25">
      <c r="A14" s="193" t="s">
        <v>34</v>
      </c>
      <c r="B14" s="192">
        <v>29</v>
      </c>
      <c r="C14" s="196">
        <v>1168591</v>
      </c>
      <c r="D14" s="196">
        <v>2732550</v>
      </c>
      <c r="E14" s="30"/>
      <c r="F14" s="189"/>
      <c r="G14" s="195"/>
      <c r="H14" s="189"/>
      <c r="I14" s="189"/>
      <c r="J14" s="30"/>
      <c r="K14" s="189"/>
      <c r="L14" s="189"/>
      <c r="M14" s="197"/>
      <c r="N14" s="197"/>
    </row>
    <row r="15" spans="1:14" x14ac:dyDescent="0.25">
      <c r="A15" s="193" t="s">
        <v>33</v>
      </c>
      <c r="B15" s="192">
        <v>28</v>
      </c>
      <c r="C15" s="196">
        <v>-223622</v>
      </c>
      <c r="D15" s="196">
        <v>-184703</v>
      </c>
      <c r="E15" s="30"/>
      <c r="F15" s="189"/>
      <c r="G15" s="195"/>
      <c r="H15" s="189"/>
      <c r="I15" s="189"/>
      <c r="J15" s="30"/>
      <c r="K15" s="189"/>
      <c r="L15" s="189"/>
      <c r="M15" s="197"/>
      <c r="N15" s="197"/>
    </row>
    <row r="16" spans="1:14" ht="24" x14ac:dyDescent="0.25">
      <c r="A16" s="193" t="s">
        <v>100</v>
      </c>
      <c r="B16" s="192"/>
      <c r="C16" s="196">
        <v>4585076</v>
      </c>
      <c r="D16" s="196">
        <v>1029432</v>
      </c>
      <c r="E16" s="30"/>
      <c r="F16" s="189"/>
      <c r="G16" s="195"/>
      <c r="H16" s="189"/>
      <c r="I16" s="189"/>
      <c r="J16" s="30"/>
      <c r="K16" s="189"/>
      <c r="L16" s="189"/>
      <c r="M16" s="197"/>
      <c r="N16" s="197"/>
    </row>
    <row r="17" spans="1:16" ht="36" x14ac:dyDescent="0.25">
      <c r="A17" s="199" t="s">
        <v>101</v>
      </c>
      <c r="B17" s="200"/>
      <c r="C17" s="201">
        <v>-103</v>
      </c>
      <c r="D17" s="201">
        <v>-291</v>
      </c>
      <c r="E17" s="30"/>
      <c r="F17" s="189"/>
      <c r="G17" s="195"/>
      <c r="H17" s="189"/>
      <c r="I17" s="189"/>
      <c r="J17" s="30"/>
      <c r="K17" s="189"/>
      <c r="L17" s="189"/>
      <c r="M17" s="197"/>
      <c r="N17" s="197"/>
    </row>
    <row r="18" spans="1:16" x14ac:dyDescent="0.25">
      <c r="A18" s="191" t="s">
        <v>60</v>
      </c>
      <c r="B18" s="192"/>
      <c r="C18" s="196"/>
      <c r="D18" s="196"/>
      <c r="E18" s="30"/>
      <c r="J18" s="30"/>
      <c r="M18" s="197"/>
      <c r="N18" s="197"/>
    </row>
    <row r="19" spans="1:16" x14ac:dyDescent="0.25">
      <c r="A19" s="191" t="s">
        <v>40</v>
      </c>
      <c r="B19" s="192"/>
      <c r="C19" s="196"/>
      <c r="D19" s="196"/>
      <c r="E19" s="30"/>
      <c r="F19" s="194"/>
      <c r="G19" s="195"/>
      <c r="H19" s="189"/>
      <c r="I19" s="189"/>
      <c r="J19" s="30"/>
      <c r="K19" s="189"/>
      <c r="L19" s="189"/>
      <c r="M19" s="202"/>
      <c r="N19" s="202"/>
    </row>
    <row r="20" spans="1:16" ht="36" x14ac:dyDescent="0.25">
      <c r="A20" s="193" t="s">
        <v>102</v>
      </c>
      <c r="B20" s="192"/>
      <c r="C20" s="196">
        <v>-8018990</v>
      </c>
      <c r="D20" s="196">
        <v>-50603707</v>
      </c>
      <c r="E20" s="30"/>
      <c r="F20" s="189"/>
      <c r="G20" s="195"/>
      <c r="H20" s="189"/>
      <c r="I20" s="189"/>
      <c r="J20" s="30"/>
      <c r="K20" s="189"/>
      <c r="L20" s="189"/>
      <c r="M20" s="197"/>
      <c r="N20" s="197"/>
    </row>
    <row r="21" spans="1:16" ht="24" x14ac:dyDescent="0.25">
      <c r="A21" s="193" t="s">
        <v>103</v>
      </c>
      <c r="B21" s="192"/>
      <c r="C21" s="196" t="s">
        <v>57</v>
      </c>
      <c r="D21" s="196" t="s">
        <v>57</v>
      </c>
      <c r="E21" s="30"/>
      <c r="F21" s="189"/>
      <c r="G21" s="195"/>
      <c r="H21" s="189"/>
      <c r="I21" s="189"/>
      <c r="J21" s="30"/>
      <c r="K21" s="189"/>
      <c r="L21" s="189"/>
      <c r="M21" s="197"/>
      <c r="N21" s="197"/>
      <c r="O21" s="30"/>
      <c r="P21" s="30"/>
    </row>
    <row r="22" spans="1:16" x14ac:dyDescent="0.25">
      <c r="A22" s="193" t="s">
        <v>41</v>
      </c>
      <c r="B22" s="192"/>
      <c r="C22" s="196">
        <v>-1445866</v>
      </c>
      <c r="D22" s="196">
        <v>1676172</v>
      </c>
      <c r="E22" s="30"/>
      <c r="F22" s="189"/>
      <c r="G22" s="195"/>
      <c r="H22" s="189"/>
      <c r="I22" s="189"/>
      <c r="J22" s="30"/>
      <c r="K22" s="189"/>
      <c r="L22" s="189"/>
      <c r="M22" s="197"/>
      <c r="N22" s="197"/>
      <c r="O22" s="30"/>
    </row>
    <row r="23" spans="1:16" x14ac:dyDescent="0.25">
      <c r="A23" s="193" t="s">
        <v>104</v>
      </c>
      <c r="B23" s="192"/>
      <c r="C23" s="196">
        <v>-135998</v>
      </c>
      <c r="D23" s="196">
        <v>412770</v>
      </c>
      <c r="E23" s="30"/>
      <c r="F23" s="189"/>
      <c r="G23" s="195"/>
      <c r="H23" s="189"/>
      <c r="I23" s="189"/>
      <c r="J23" s="30"/>
      <c r="K23" s="189"/>
      <c r="L23" s="189"/>
      <c r="M23" s="197"/>
      <c r="N23" s="197"/>
      <c r="O23" s="30"/>
    </row>
    <row r="24" spans="1:16" x14ac:dyDescent="0.25">
      <c r="A24" s="193" t="s">
        <v>42</v>
      </c>
      <c r="B24" s="192"/>
      <c r="C24" s="196">
        <v>3202</v>
      </c>
      <c r="D24" s="196">
        <v>4085</v>
      </c>
      <c r="E24" s="30"/>
      <c r="F24" s="189"/>
      <c r="G24" s="195"/>
      <c r="H24" s="189"/>
      <c r="I24" s="189"/>
      <c r="J24" s="30"/>
      <c r="K24" s="189"/>
      <c r="L24" s="189"/>
      <c r="M24" s="197"/>
      <c r="N24" s="197"/>
      <c r="O24" s="30"/>
    </row>
    <row r="25" spans="1:16" ht="24" x14ac:dyDescent="0.25">
      <c r="A25" s="193" t="s">
        <v>43</v>
      </c>
      <c r="B25" s="192"/>
      <c r="C25" s="196">
        <v>-800709</v>
      </c>
      <c r="D25" s="196">
        <v>44245538</v>
      </c>
      <c r="E25" s="30"/>
      <c r="F25" s="189"/>
      <c r="G25" s="195"/>
      <c r="H25" s="189"/>
      <c r="I25" s="189"/>
      <c r="J25" s="30"/>
      <c r="K25" s="189"/>
      <c r="L25" s="189"/>
      <c r="M25" s="197"/>
      <c r="N25" s="197"/>
      <c r="O25" s="30"/>
    </row>
    <row r="26" spans="1:16" x14ac:dyDescent="0.25">
      <c r="A26" s="193" t="s">
        <v>61</v>
      </c>
      <c r="B26" s="192"/>
      <c r="C26" s="196" t="s">
        <v>57</v>
      </c>
      <c r="D26" s="196">
        <v>-1402953</v>
      </c>
      <c r="E26" s="30"/>
      <c r="F26" s="189"/>
      <c r="G26" s="195"/>
      <c r="H26" s="189"/>
      <c r="I26" s="189"/>
      <c r="J26" s="30"/>
      <c r="K26" s="189"/>
      <c r="L26" s="189"/>
      <c r="M26" s="197"/>
      <c r="N26" s="197"/>
      <c r="O26" s="30"/>
    </row>
    <row r="27" spans="1:16" ht="24" x14ac:dyDescent="0.25">
      <c r="A27" s="193" t="s">
        <v>44</v>
      </c>
      <c r="B27" s="192"/>
      <c r="C27" s="196">
        <v>-272329</v>
      </c>
      <c r="D27" s="196">
        <v>-141166</v>
      </c>
      <c r="E27" s="30"/>
      <c r="F27" s="189"/>
      <c r="G27" s="195"/>
      <c r="H27" s="189"/>
      <c r="I27" s="189"/>
      <c r="J27" s="30"/>
      <c r="K27" s="189"/>
      <c r="L27" s="189"/>
      <c r="M27" s="197"/>
      <c r="N27" s="197"/>
      <c r="O27" s="30"/>
    </row>
    <row r="28" spans="1:16" ht="15.75" thickBot="1" x14ac:dyDescent="0.3">
      <c r="A28" s="203" t="s">
        <v>45</v>
      </c>
      <c r="B28" s="204"/>
      <c r="C28" s="205">
        <v>5372255</v>
      </c>
      <c r="D28" s="205">
        <v>3982265</v>
      </c>
      <c r="E28" s="30"/>
      <c r="F28" s="189"/>
      <c r="G28" s="195"/>
      <c r="H28" s="189"/>
      <c r="I28" s="189"/>
      <c r="J28" s="30"/>
      <c r="K28" s="189"/>
      <c r="L28" s="189"/>
      <c r="M28" s="197"/>
      <c r="N28" s="197"/>
      <c r="O28" s="30"/>
    </row>
    <row r="29" spans="1:16" ht="24" x14ac:dyDescent="0.25">
      <c r="A29" s="191" t="s">
        <v>46</v>
      </c>
      <c r="B29" s="206"/>
      <c r="C29" s="207">
        <f>SUM(C9:C28)</f>
        <v>20179661</v>
      </c>
      <c r="D29" s="207">
        <f>SUM(D9:D28)</f>
        <v>13584671</v>
      </c>
      <c r="E29" s="30"/>
      <c r="F29" s="194"/>
      <c r="G29" s="190"/>
      <c r="H29" s="208"/>
      <c r="I29" s="208"/>
      <c r="J29" s="30"/>
      <c r="K29" s="194"/>
      <c r="L29" s="194"/>
      <c r="M29" s="197"/>
      <c r="N29" s="197"/>
      <c r="O29" s="30"/>
    </row>
    <row r="30" spans="1:16" x14ac:dyDescent="0.25">
      <c r="A30" s="193" t="s">
        <v>60</v>
      </c>
      <c r="B30" s="192"/>
      <c r="C30" s="196"/>
      <c r="D30" s="196"/>
      <c r="E30" s="30"/>
      <c r="F30" s="189"/>
      <c r="G30" s="195"/>
      <c r="H30" s="189"/>
      <c r="I30" s="189"/>
      <c r="J30" s="30"/>
      <c r="K30" s="189"/>
      <c r="L30" s="189"/>
      <c r="M30" s="197"/>
      <c r="N30" s="197"/>
      <c r="O30" s="30"/>
    </row>
    <row r="31" spans="1:16" ht="15.75" thickBot="1" x14ac:dyDescent="0.3">
      <c r="A31" s="193" t="s">
        <v>47</v>
      </c>
      <c r="B31" s="192"/>
      <c r="C31" s="196">
        <v>-3356088</v>
      </c>
      <c r="D31" s="196">
        <v>-3321499</v>
      </c>
      <c r="E31" s="30"/>
      <c r="F31" s="189"/>
      <c r="G31" s="195"/>
      <c r="H31" s="189"/>
      <c r="I31" s="189"/>
      <c r="J31" s="30"/>
      <c r="K31" s="189"/>
      <c r="L31" s="189"/>
      <c r="M31" s="202"/>
      <c r="N31" s="202"/>
      <c r="O31" s="30"/>
    </row>
    <row r="32" spans="1:16" ht="24.75" thickBot="1" x14ac:dyDescent="0.3">
      <c r="A32" s="209" t="s">
        <v>105</v>
      </c>
      <c r="B32" s="210"/>
      <c r="C32" s="211">
        <f>SUM(C29:C31)</f>
        <v>16823573</v>
      </c>
      <c r="D32" s="211">
        <f>SUM(D29:D31)</f>
        <v>10263172</v>
      </c>
      <c r="E32" s="30"/>
      <c r="F32" s="194"/>
      <c r="G32" s="190"/>
      <c r="H32" s="208"/>
      <c r="I32" s="208"/>
      <c r="J32" s="30"/>
      <c r="K32" s="194"/>
      <c r="L32" s="194"/>
      <c r="M32" s="197"/>
      <c r="N32" s="197"/>
    </row>
    <row r="33" spans="1:14" x14ac:dyDescent="0.25">
      <c r="A33" s="193" t="s">
        <v>60</v>
      </c>
      <c r="B33" s="192"/>
      <c r="C33" s="196"/>
      <c r="D33" s="196"/>
      <c r="E33" s="30"/>
      <c r="F33" s="189"/>
      <c r="G33" s="195"/>
      <c r="H33" s="189"/>
      <c r="I33" s="189"/>
      <c r="J33" s="30"/>
      <c r="K33" s="189"/>
      <c r="L33" s="189"/>
      <c r="M33" s="197"/>
      <c r="N33" s="197"/>
    </row>
    <row r="34" spans="1:14" ht="24" x14ac:dyDescent="0.25">
      <c r="A34" s="191" t="s">
        <v>106</v>
      </c>
      <c r="B34" s="206"/>
      <c r="C34" s="196"/>
      <c r="D34" s="196"/>
      <c r="E34" s="30"/>
      <c r="F34" s="194"/>
      <c r="G34" s="190"/>
      <c r="H34" s="189"/>
      <c r="I34" s="189"/>
      <c r="J34" s="30"/>
      <c r="K34" s="189"/>
      <c r="L34" s="189"/>
      <c r="M34" s="197"/>
      <c r="N34" s="197"/>
    </row>
    <row r="35" spans="1:14" x14ac:dyDescent="0.25">
      <c r="A35" s="193" t="s">
        <v>48</v>
      </c>
      <c r="B35" s="192"/>
      <c r="C35" s="196">
        <v>-1664</v>
      </c>
      <c r="D35" s="196">
        <v>-3044</v>
      </c>
      <c r="E35" s="30"/>
      <c r="F35" s="189"/>
      <c r="G35" s="195"/>
      <c r="H35" s="189"/>
      <c r="I35" s="189"/>
      <c r="J35" s="30"/>
      <c r="K35" s="189"/>
      <c r="L35" s="189"/>
      <c r="M35" s="197"/>
      <c r="N35" s="197"/>
    </row>
    <row r="36" spans="1:14" x14ac:dyDescent="0.25">
      <c r="A36" s="193" t="s">
        <v>49</v>
      </c>
      <c r="B36" s="192"/>
      <c r="C36" s="196">
        <v>-2030344</v>
      </c>
      <c r="D36" s="196">
        <v>-3115205</v>
      </c>
      <c r="E36" s="30"/>
      <c r="F36" s="189"/>
      <c r="G36" s="195"/>
      <c r="H36" s="189"/>
      <c r="I36" s="189"/>
      <c r="J36" s="30"/>
      <c r="K36" s="189"/>
      <c r="L36" s="189"/>
      <c r="M36" s="197"/>
      <c r="N36" s="197"/>
    </row>
    <row r="37" spans="1:14" x14ac:dyDescent="0.25">
      <c r="A37" s="193" t="s">
        <v>71</v>
      </c>
      <c r="B37" s="192"/>
      <c r="C37" s="196">
        <v>-113</v>
      </c>
      <c r="D37" s="196">
        <v>-172</v>
      </c>
      <c r="E37" s="30"/>
      <c r="F37" s="189"/>
      <c r="G37" s="195"/>
      <c r="H37" s="189"/>
      <c r="I37" s="189"/>
      <c r="J37" s="30"/>
      <c r="K37" s="189"/>
      <c r="L37" s="189"/>
      <c r="M37" s="197"/>
      <c r="N37" s="197"/>
    </row>
    <row r="38" spans="1:14" ht="24" x14ac:dyDescent="0.25">
      <c r="A38" s="193" t="s">
        <v>50</v>
      </c>
      <c r="B38" s="192"/>
      <c r="C38" s="196">
        <v>-39509</v>
      </c>
      <c r="D38" s="196">
        <v>-3849</v>
      </c>
      <c r="E38" s="30"/>
      <c r="F38" s="189"/>
      <c r="G38" s="195"/>
      <c r="H38" s="189"/>
      <c r="I38" s="189"/>
      <c r="J38" s="30"/>
      <c r="K38" s="189"/>
      <c r="L38" s="189"/>
      <c r="M38" s="197"/>
      <c r="N38" s="197"/>
    </row>
    <row r="39" spans="1:14" ht="24.75" thickBot="1" x14ac:dyDescent="0.3">
      <c r="A39" s="193" t="s">
        <v>51</v>
      </c>
      <c r="B39" s="192"/>
      <c r="C39" s="196">
        <v>-743677</v>
      </c>
      <c r="D39" s="196">
        <v>-18189</v>
      </c>
      <c r="E39" s="30"/>
      <c r="F39" s="189"/>
      <c r="G39" s="195"/>
      <c r="H39" s="189"/>
      <c r="I39" s="189"/>
      <c r="J39" s="30"/>
      <c r="K39" s="189"/>
      <c r="L39" s="189"/>
      <c r="M39" s="197"/>
      <c r="N39" s="197"/>
    </row>
    <row r="40" spans="1:14" ht="36.75" thickBot="1" x14ac:dyDescent="0.3">
      <c r="A40" s="209" t="s">
        <v>107</v>
      </c>
      <c r="B40" s="210"/>
      <c r="C40" s="211">
        <f>SUM(C35:C39)</f>
        <v>-2815307</v>
      </c>
      <c r="D40" s="211">
        <f>SUM(D35:D39)</f>
        <v>-3140459</v>
      </c>
      <c r="E40" s="30"/>
      <c r="F40" s="194"/>
      <c r="G40" s="190"/>
      <c r="H40" s="208"/>
      <c r="I40" s="208"/>
      <c r="J40" s="30"/>
      <c r="K40" s="194"/>
      <c r="L40" s="194"/>
      <c r="M40" s="197"/>
      <c r="N40" s="197"/>
    </row>
    <row r="41" spans="1:14" x14ac:dyDescent="0.25">
      <c r="A41" s="212"/>
      <c r="C41" s="213"/>
      <c r="D41" s="213"/>
      <c r="E41" s="30"/>
      <c r="F41" s="214"/>
      <c r="H41" s="29"/>
      <c r="I41" s="29"/>
      <c r="J41" s="30"/>
      <c r="K41" s="29"/>
      <c r="L41" s="29"/>
      <c r="M41" s="197"/>
      <c r="N41" s="197"/>
    </row>
    <row r="42" spans="1:14" ht="24" x14ac:dyDescent="0.25">
      <c r="A42" s="191" t="s">
        <v>108</v>
      </c>
      <c r="B42" s="192"/>
      <c r="C42" s="207"/>
      <c r="D42" s="207"/>
      <c r="E42" s="30"/>
      <c r="F42" s="194"/>
      <c r="G42" s="195"/>
      <c r="H42" s="194"/>
      <c r="I42" s="194"/>
      <c r="J42" s="30"/>
      <c r="K42" s="194"/>
      <c r="L42" s="194"/>
      <c r="M42" s="202"/>
      <c r="N42" s="202"/>
    </row>
    <row r="43" spans="1:14" x14ac:dyDescent="0.25">
      <c r="A43" s="193" t="s">
        <v>52</v>
      </c>
      <c r="B43" s="192">
        <v>16</v>
      </c>
      <c r="C43" s="196">
        <v>-862130</v>
      </c>
      <c r="D43" s="196">
        <v>-2288817</v>
      </c>
      <c r="E43" s="30"/>
      <c r="F43" s="189"/>
      <c r="G43" s="195"/>
      <c r="H43" s="189"/>
      <c r="I43" s="189"/>
      <c r="J43" s="30"/>
      <c r="K43" s="189"/>
      <c r="L43" s="189"/>
      <c r="M43" s="181"/>
      <c r="N43" s="181"/>
    </row>
    <row r="44" spans="1:14" ht="15.75" thickBot="1" x14ac:dyDescent="0.3">
      <c r="A44" s="203" t="s">
        <v>109</v>
      </c>
      <c r="B44" s="204">
        <v>16</v>
      </c>
      <c r="C44" s="205">
        <v>-4598450</v>
      </c>
      <c r="D44" s="205">
        <v>-5492864</v>
      </c>
      <c r="E44" s="30"/>
      <c r="F44" s="189"/>
      <c r="G44" s="195"/>
      <c r="H44" s="189"/>
      <c r="I44" s="189"/>
      <c r="J44" s="30"/>
      <c r="K44" s="189"/>
      <c r="L44" s="189"/>
      <c r="M44" s="215"/>
      <c r="N44" s="215"/>
    </row>
    <row r="45" spans="1:14" ht="24.75" thickBot="1" x14ac:dyDescent="0.3">
      <c r="A45" s="216" t="s">
        <v>110</v>
      </c>
      <c r="B45" s="187"/>
      <c r="C45" s="217">
        <f>SUM(C43:C44)</f>
        <v>-5460580</v>
      </c>
      <c r="D45" s="217">
        <f>SUM(D43:D44)</f>
        <v>-7781681</v>
      </c>
      <c r="E45" s="30"/>
      <c r="F45" s="194"/>
      <c r="G45" s="190"/>
      <c r="H45" s="208"/>
      <c r="I45" s="208"/>
      <c r="J45" s="30"/>
      <c r="K45" s="194"/>
      <c r="L45" s="194"/>
      <c r="M45" s="215"/>
      <c r="N45" s="215"/>
    </row>
    <row r="46" spans="1:14" x14ac:dyDescent="0.25">
      <c r="C46" s="19"/>
      <c r="D46" s="19"/>
      <c r="H46" s="29"/>
      <c r="I46" s="29"/>
      <c r="J46" s="30"/>
      <c r="K46" s="29"/>
      <c r="L46" s="29"/>
      <c r="M46" s="197"/>
      <c r="N46" s="197"/>
    </row>
    <row r="47" spans="1:14" ht="24" x14ac:dyDescent="0.25">
      <c r="A47" s="191" t="s">
        <v>112</v>
      </c>
      <c r="B47" s="206"/>
      <c r="C47" s="207">
        <f>C45+C40+C32</f>
        <v>8547686</v>
      </c>
      <c r="D47" s="207">
        <f>D45+D40+D32</f>
        <v>-658968</v>
      </c>
      <c r="F47" s="194"/>
      <c r="G47" s="190"/>
      <c r="H47" s="208"/>
      <c r="I47" s="208"/>
      <c r="J47" s="30"/>
      <c r="K47" s="194"/>
      <c r="L47" s="194"/>
      <c r="M47" s="197"/>
      <c r="N47" s="197"/>
    </row>
    <row r="48" spans="1:14" ht="36.75" thickBot="1" x14ac:dyDescent="0.3">
      <c r="A48" s="203" t="s">
        <v>111</v>
      </c>
      <c r="B48" s="204"/>
      <c r="C48" s="205">
        <v>524631</v>
      </c>
      <c r="D48" s="205">
        <v>15058</v>
      </c>
      <c r="F48" s="189"/>
      <c r="G48" s="190"/>
      <c r="H48" s="189"/>
      <c r="I48" s="189"/>
      <c r="J48" s="30"/>
      <c r="K48" s="189"/>
      <c r="L48" s="189"/>
      <c r="M48" s="197"/>
      <c r="N48" s="197"/>
    </row>
    <row r="49" spans="1:14" ht="24.75" thickBot="1" x14ac:dyDescent="0.3">
      <c r="A49" s="203" t="s">
        <v>113</v>
      </c>
      <c r="B49" s="204">
        <v>14</v>
      </c>
      <c r="C49" s="205">
        <v>1772379</v>
      </c>
      <c r="D49" s="205">
        <v>1885287</v>
      </c>
      <c r="F49" s="189"/>
      <c r="G49" s="195"/>
      <c r="H49" s="189"/>
      <c r="I49" s="189"/>
      <c r="K49" s="189"/>
      <c r="L49" s="189"/>
      <c r="M49" s="197"/>
      <c r="N49" s="197"/>
    </row>
    <row r="50" spans="1:14" ht="24.75" thickBot="1" x14ac:dyDescent="0.3">
      <c r="A50" s="218" t="s">
        <v>114</v>
      </c>
      <c r="B50" s="219">
        <v>14</v>
      </c>
      <c r="C50" s="220">
        <f>SUM(C47:C49)</f>
        <v>10844696</v>
      </c>
      <c r="D50" s="220">
        <f>SUM(D47:D49)</f>
        <v>1241377</v>
      </c>
      <c r="F50" s="194"/>
      <c r="G50" s="190"/>
      <c r="H50" s="208"/>
      <c r="I50" s="208"/>
      <c r="K50" s="194"/>
      <c r="L50" s="194"/>
      <c r="M50" s="202"/>
      <c r="N50" s="202"/>
    </row>
    <row r="51" spans="1:14" ht="15.75" thickTop="1" x14ac:dyDescent="0.25">
      <c r="C51" s="116">
        <f>C50-'1'!C30</f>
        <v>0</v>
      </c>
      <c r="D51" s="66"/>
      <c r="E51" s="19"/>
      <c r="F51" s="194"/>
      <c r="G51" s="190"/>
      <c r="H51" s="194"/>
      <c r="I51" s="194"/>
      <c r="K51" s="194"/>
      <c r="L51" s="194"/>
      <c r="M51" s="197"/>
      <c r="N51" s="197"/>
    </row>
    <row r="52" spans="1:14" x14ac:dyDescent="0.25">
      <c r="D52" s="66"/>
      <c r="E52" s="19"/>
      <c r="F52" s="194"/>
      <c r="G52" s="195"/>
      <c r="H52" s="189"/>
      <c r="I52" s="189"/>
      <c r="K52" s="189"/>
      <c r="L52" s="189"/>
      <c r="M52" s="197"/>
      <c r="N52" s="197"/>
    </row>
    <row r="53" spans="1:14" x14ac:dyDescent="0.25">
      <c r="A53" s="29" t="s">
        <v>59</v>
      </c>
      <c r="B53" s="29" t="s">
        <v>64</v>
      </c>
      <c r="C53" s="67"/>
      <c r="D53" s="67" t="s">
        <v>64</v>
      </c>
      <c r="E53" s="19"/>
      <c r="F53" s="189"/>
      <c r="G53" s="195"/>
      <c r="H53" s="189"/>
      <c r="I53" s="189"/>
      <c r="K53" s="189"/>
      <c r="L53" s="189"/>
      <c r="M53" s="197"/>
      <c r="N53" s="197"/>
    </row>
    <row r="54" spans="1:14" x14ac:dyDescent="0.25">
      <c r="A54" s="48" t="s">
        <v>126</v>
      </c>
      <c r="B54" s="177" t="s">
        <v>69</v>
      </c>
      <c r="C54" s="177"/>
      <c r="D54" s="73" t="s">
        <v>70</v>
      </c>
      <c r="E54" s="19"/>
      <c r="F54" s="194"/>
      <c r="G54" s="190"/>
      <c r="H54" s="194"/>
      <c r="I54" s="194"/>
      <c r="K54" s="194"/>
      <c r="L54" s="194"/>
      <c r="M54" s="202"/>
      <c r="N54" s="202"/>
    </row>
    <row r="55" spans="1:14" x14ac:dyDescent="0.25">
      <c r="A55" s="48" t="s">
        <v>58</v>
      </c>
      <c r="B55" s="177" t="s">
        <v>25</v>
      </c>
      <c r="C55" s="177"/>
      <c r="D55" s="73" t="s">
        <v>65</v>
      </c>
      <c r="E55" s="19"/>
      <c r="F55" s="221"/>
      <c r="H55" s="29"/>
      <c r="I55" s="29"/>
      <c r="K55" s="29"/>
      <c r="L55" s="29"/>
      <c r="M55" s="197"/>
      <c r="N55" s="197"/>
    </row>
    <row r="56" spans="1:14" x14ac:dyDescent="0.25">
      <c r="B56" s="174" t="s">
        <v>66</v>
      </c>
      <c r="D56" s="73" t="s">
        <v>67</v>
      </c>
      <c r="E56" s="19"/>
      <c r="F56" s="221"/>
      <c r="H56" s="29"/>
      <c r="I56" s="29"/>
      <c r="K56" s="29"/>
      <c r="L56" s="29"/>
      <c r="M56" s="197"/>
      <c r="N56" s="197"/>
    </row>
    <row r="57" spans="1:14" x14ac:dyDescent="0.25">
      <c r="B57" s="174" t="s">
        <v>26</v>
      </c>
      <c r="D57" s="66"/>
      <c r="E57" s="19"/>
      <c r="F57" s="221"/>
      <c r="H57" s="29"/>
      <c r="I57" s="29"/>
      <c r="K57" s="29"/>
      <c r="L57" s="29"/>
      <c r="M57" s="202"/>
      <c r="N57" s="202"/>
    </row>
    <row r="58" spans="1:14" x14ac:dyDescent="0.25">
      <c r="A58" s="23"/>
      <c r="F58" s="221"/>
      <c r="G58" s="221"/>
      <c r="H58" s="221"/>
      <c r="I58" s="29"/>
      <c r="K58" s="221"/>
      <c r="L58" s="29"/>
    </row>
    <row r="59" spans="1:14" x14ac:dyDescent="0.25">
      <c r="F59" s="222"/>
      <c r="G59" s="222"/>
      <c r="H59" s="222"/>
      <c r="I59" s="29"/>
      <c r="K59" s="222"/>
      <c r="L59" s="29"/>
    </row>
    <row r="60" spans="1:14" x14ac:dyDescent="0.25">
      <c r="F60" s="222"/>
      <c r="G60" s="222"/>
      <c r="H60" s="222"/>
      <c r="I60" s="29"/>
      <c r="K60" s="222"/>
      <c r="L60" s="29"/>
    </row>
    <row r="61" spans="1:14" x14ac:dyDescent="0.25">
      <c r="G61" s="222"/>
      <c r="H61" s="29"/>
      <c r="I61" s="29"/>
      <c r="K61" s="29"/>
      <c r="L61" s="29"/>
    </row>
    <row r="62" spans="1:14" x14ac:dyDescent="0.25">
      <c r="G62" s="222"/>
      <c r="H62" s="29"/>
      <c r="I62" s="29"/>
      <c r="K62" s="29"/>
      <c r="L62" s="29"/>
    </row>
    <row r="66" spans="8:12" x14ac:dyDescent="0.25">
      <c r="H66" s="29"/>
      <c r="I66" s="29"/>
      <c r="K66" s="29"/>
      <c r="L66" s="29"/>
    </row>
    <row r="67" spans="8:12" x14ac:dyDescent="0.25">
      <c r="H67" s="29"/>
      <c r="I67" s="29"/>
      <c r="K67" s="29"/>
      <c r="L67" s="29"/>
    </row>
  </sheetData>
  <mergeCells count="4">
    <mergeCell ref="B55:C55"/>
    <mergeCell ref="B54:C54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</vt:lpstr>
      <vt:lpstr>2</vt:lpstr>
      <vt:lpstr>3</vt:lpstr>
      <vt:lpstr>4</vt:lpstr>
      <vt:lpstr>'1'!OLE_LINK1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2022-05-13T06:56:50Z</cp:lastPrinted>
  <dcterms:created xsi:type="dcterms:W3CDTF">2016-11-14T09:11:53Z</dcterms:created>
  <dcterms:modified xsi:type="dcterms:W3CDTF">2022-05-13T07:11:15Z</dcterms:modified>
</cp:coreProperties>
</file>