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Документы\OnlineWork\Фин Отчет\ФО 2021_1кв\"/>
    </mc:Choice>
  </mc:AlternateContent>
  <bookViews>
    <workbookView xWindow="0" yWindow="0" windowWidth="23040" windowHeight="9192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'1'!#REF!</definedName>
    <definedName name="OLE_LINK5" localSheetId="1">'2'!#REF!</definedName>
    <definedName name="OLE_LINK6" localSheetId="3">'4'!$A$11</definedName>
    <definedName name="OLE_LINK8" localSheetId="3">'4'!#REF!</definedName>
    <definedName name="_xlnm.Print_Titles" localSheetId="3">'4'!$3:$6</definedName>
    <definedName name="_xlnm.Print_Area" localSheetId="0">'1'!$A$1:$D$60</definedName>
    <definedName name="_xlnm.Print_Area" localSheetId="1">'2'!$A$1:$D$34</definedName>
    <definedName name="_xlnm.Print_Area" localSheetId="2">'3'!$A$1:$E$25</definedName>
    <definedName name="_xlnm.Print_Area" localSheetId="3">'4'!$A$1:$D$58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4" l="1"/>
  <c r="F17" i="3"/>
  <c r="D17" i="3"/>
  <c r="D18" i="3" s="1"/>
  <c r="E17" i="3"/>
  <c r="C17" i="3"/>
  <c r="C18" i="3" s="1"/>
  <c r="D11" i="3"/>
  <c r="D12" i="3" s="1"/>
  <c r="E11" i="3"/>
  <c r="F11" i="3" s="1"/>
  <c r="C11" i="3"/>
  <c r="C12" i="3" s="1"/>
  <c r="D10" i="2"/>
  <c r="D15" i="2" s="1"/>
  <c r="D20" i="2" s="1"/>
  <c r="D23" i="2" s="1"/>
  <c r="D24" i="2" s="1"/>
  <c r="D27" i="2" s="1"/>
  <c r="C10" i="2"/>
  <c r="C15" i="2" s="1"/>
  <c r="C20" i="2" s="1"/>
  <c r="C23" i="2" s="1"/>
  <c r="C24" i="2" s="1"/>
  <c r="C27" i="2" s="1"/>
  <c r="E12" i="3" l="1"/>
  <c r="D51" i="1"/>
  <c r="D42" i="1"/>
  <c r="D35" i="1"/>
  <c r="D52" i="1" s="1"/>
  <c r="D53" i="1" s="1"/>
  <c r="D28" i="1"/>
  <c r="D29" i="1" s="1"/>
  <c r="D54" i="1" s="1"/>
  <c r="D18" i="1"/>
  <c r="D45" i="4" l="1"/>
  <c r="C45" i="4"/>
  <c r="D40" i="4"/>
  <c r="C40" i="4"/>
  <c r="D17" i="4"/>
  <c r="D29" i="4" s="1"/>
  <c r="D32" i="4" s="1"/>
  <c r="C17" i="4"/>
  <c r="C29" i="4" s="1"/>
  <c r="C32" i="4" s="1"/>
  <c r="E14" i="3"/>
  <c r="E18" i="3" s="1"/>
  <c r="C51" i="1"/>
  <c r="C18" i="1"/>
  <c r="A4" i="4"/>
  <c r="A4" i="3"/>
  <c r="C28" i="1"/>
  <c r="C35" i="1"/>
  <c r="C42" i="1"/>
  <c r="C52" i="1" l="1"/>
  <c r="C53" i="1" s="1"/>
  <c r="C29" i="1"/>
  <c r="F18" i="3"/>
  <c r="C48" i="4"/>
  <c r="C51" i="4" s="1"/>
  <c r="D48" i="4"/>
  <c r="D51" i="4" s="1"/>
  <c r="C52" i="4" l="1"/>
  <c r="C54" i="1"/>
</calcChain>
</file>

<file path=xl/sharedStrings.xml><?xml version="1.0" encoding="utf-8"?>
<sst xmlns="http://schemas.openxmlformats.org/spreadsheetml/2006/main" count="188" uniqueCount="128">
  <si>
    <t xml:space="preserve">КОНСОЛИДИРОВАННЫЙ ОТЧЕТ О ФИНАНСОВОМ ПОЛОЖЕНИИ </t>
  </si>
  <si>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</si>
  <si>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</si>
  <si>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</si>
  <si>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</si>
  <si>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</si>
  <si>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</si>
  <si>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</si>
  <si>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</si>
  <si>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</si>
  <si>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</si>
  <si>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</si>
  <si>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</si>
  <si>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</si>
  <si>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</si>
  <si>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</si>
  <si>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</si>
  <si>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</si>
  <si>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</si>
  <si>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</si>
  <si>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</si>
  <si>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</si>
  <si>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</si>
  <si>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</si>
  <si>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</si>
  <si>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</si>
  <si>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</si>
  <si>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</si>
  <si>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indexed="8"/>
        <rFont val="Times New Roman"/>
        <family val="1"/>
        <charset val="204"/>
      </rPr>
      <t xml:space="preserve"> ОТЧЕТ О СОВОКУПНОМ ДОХОДЕ</t>
    </r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</si>
  <si>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</si>
  <si>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</si>
  <si>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</si>
  <si>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</si>
  <si>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</si>
  <si>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</si>
  <si>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</si>
  <si>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</si>
  <si>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</si>
  <si>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</si>
  <si>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</si>
  <si>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</si>
  <si>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</si>
  <si>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</si>
  <si>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</si>
  <si>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</si>
  <si>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</si>
  <si>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</si>
  <si>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</si>
  <si>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</si>
  <si>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</si>
  <si>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</si>
  <si>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</si>
  <si>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</si>
  <si>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</si>
  <si>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</si>
  <si>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</si>
  <si>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</si>
  <si>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</si>
  <si>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</si>
  <si>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</si>
  <si>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</si>
  <si>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</si>
  <si>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</si>
  <si>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</si>
  <si>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>Сяо Хуаньцинь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</si>
  <si>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</si>
  <si>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</si>
  <si>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</si>
  <si>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</si>
  <si>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Мусин РА</t>
  </si>
  <si>
    <t>Кусниденова ЭС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</si>
  <si>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</si>
  <si>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</si>
  <si>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</si>
  <si>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</si>
  <si>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</si>
  <si>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</si>
  <si>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</si>
  <si>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</si>
  <si>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</si>
  <si>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</si>
  <si>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</si>
  <si>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</si>
  <si>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Обязательства по договорам с покупателями</t>
  </si>
  <si>
    <t>Выручка по договорам с покупателями</t>
  </si>
  <si>
    <t>Операционная прибыль</t>
  </si>
  <si>
    <t>Курсовые разницы, нетто</t>
  </si>
  <si>
    <t xml:space="preserve">Денежные средства, ограниченные в использовании </t>
  </si>
  <si>
    <r>
      <t xml:space="preserve">На 31 марта 2021 </t>
    </r>
    <r>
      <rPr>
        <b/>
        <sz val="10"/>
        <color indexed="8"/>
        <rFont val="Times New Roman"/>
        <family val="1"/>
        <charset val="204"/>
      </rPr>
      <t>года</t>
    </r>
  </si>
  <si>
    <t>На 31 марта 2021 года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</si>
  <si>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</si>
  <si>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</si>
  <si>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</si>
  <si>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Базовая прибыль/(убыток) на акцию</t>
  </si>
  <si>
    <r>
      <t xml:space="preserve">За три месяца, закончившихся 31 марта 2021 </t>
    </r>
    <r>
      <rPr>
        <b/>
        <sz val="10"/>
        <color indexed="8"/>
        <rFont val="Times New Roman"/>
        <family val="1"/>
        <charset val="204"/>
      </rPr>
      <t>года</t>
    </r>
  </si>
  <si>
    <t>Накопленный убыток</t>
  </si>
  <si>
    <t xml:space="preserve">На 1 января 2020 года </t>
  </si>
  <si>
    <t>Чистый убыток за период</t>
  </si>
  <si>
    <t>Итого совокупный убыток за период</t>
  </si>
  <si>
    <t>На 31 марта 2020 года</t>
  </si>
  <si>
    <t xml:space="preserve">На 1 января 2021 года </t>
  </si>
  <si>
    <t>Денежные потоки от операционной деятельности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</si>
  <si>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</si>
  <si>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</si>
  <si>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Операционная прибыль до изменений в оборотном капитале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</si>
  <si>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</si>
  <si>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</si>
  <si>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</si>
  <si>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</si>
  <si>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</si>
  <si>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</si>
  <si>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</si>
  <si>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</si>
  <si>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</si>
  <si>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</si>
  <si>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</si>
  <si>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</si>
  <si>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</si>
  <si>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</si>
  <si>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</si>
  <si>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За три месяца, закончившихся 
31 марта 2021</t>
  </si>
  <si>
    <t>За три месяца, закончившихся 
31 марта 2020</t>
  </si>
  <si>
    <t>Прибыль на акцию</t>
  </si>
  <si>
    <t>За три месяца, закончившихся 
31 марта 2021 года</t>
  </si>
  <si>
    <t>За три месяца, закончившихся 
31 марта 2020 года</t>
  </si>
  <si>
    <t>31 марта 
2021 года</t>
  </si>
  <si>
    <t>31 декабря 
2020 года</t>
  </si>
  <si>
    <t>24, 25, 26, 30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</si>
</sst>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_-* #,##0.000\ _₽_-;\-* #,##0.000\ _₽_-;_-* &quot;-&quot;\ _₽_-;_-@_-"/>
  </numFmts>
  <fonts count="2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sz val="9"/>
      <name val="Calibri"/>
      <family val="3"/>
      <charset val="134"/>
      <scheme val="minor"/>
    </font>
    <font>
      <strike/>
      <sz val="9"/>
      <color rgb="FFFF0000"/>
      <name val="Arial"/>
      <family val="2"/>
      <charset val="204"/>
    </font>
    <font>
      <strike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140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Border="1"/>
    <xf numFmtId="165" fontId="5" fillId="0" borderId="0" xfId="2" applyNumberFormat="1" applyFont="1"/>
    <xf numFmtId="0" fontId="7" fillId="0" borderId="0" xfId="0" applyFont="1" applyFill="1" applyAlignment="1">
      <alignment vertical="center"/>
    </xf>
    <xf numFmtId="0" fontId="0" fillId="0" borderId="0" xfId="0" applyFill="1"/>
    <xf numFmtId="165" fontId="5" fillId="0" borderId="0" xfId="2" applyNumberFormat="1" applyFont="1" applyFill="1" applyAlignment="1"/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0" fillId="0" borderId="0" xfId="2" applyFont="1" applyAlignment="1">
      <alignment horizontal="left" vertical="center" wrapText="1"/>
    </xf>
    <xf numFmtId="164" fontId="9" fillId="0" borderId="0" xfId="2" applyFont="1" applyAlignment="1">
      <alignment horizontal="left" vertical="center" wrapText="1"/>
    </xf>
    <xf numFmtId="164" fontId="10" fillId="0" borderId="1" xfId="2" applyFont="1" applyBorder="1" applyAlignment="1">
      <alignment horizontal="left" vertical="center" wrapText="1"/>
    </xf>
    <xf numFmtId="0" fontId="0" fillId="0" borderId="0" xfId="0" applyFill="1" applyBorder="1"/>
    <xf numFmtId="165" fontId="10" fillId="0" borderId="0" xfId="2" applyNumberFormat="1" applyFont="1" applyAlignment="1">
      <alignment horizontal="left" vertical="center" wrapText="1"/>
    </xf>
    <xf numFmtId="165" fontId="10" fillId="0" borderId="0" xfId="2" applyNumberFormat="1" applyFont="1" applyAlignment="1">
      <alignment horizontal="center" vertical="center" wrapText="1"/>
    </xf>
    <xf numFmtId="165" fontId="9" fillId="0" borderId="1" xfId="2" applyNumberFormat="1" applyFont="1" applyBorder="1" applyAlignment="1">
      <alignment horizontal="left"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0" fillId="0" borderId="0" xfId="0" applyNumberFormat="1"/>
    <xf numFmtId="165" fontId="5" fillId="0" borderId="0" xfId="2" applyNumberFormat="1" applyFont="1" applyFill="1" applyAlignment="1">
      <alignment horizontal="left"/>
    </xf>
    <xf numFmtId="0" fontId="3" fillId="0" borderId="0" xfId="1" applyFont="1" applyFill="1" applyBorder="1" applyAlignment="1">
      <alignment vertical="center"/>
    </xf>
    <xf numFmtId="165" fontId="5" fillId="0" borderId="0" xfId="2" applyNumberFormat="1" applyFont="1"/>
    <xf numFmtId="165" fontId="5" fillId="0" borderId="0" xfId="2" applyNumberFormat="1" applyFont="1" applyBorder="1"/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165" fontId="6" fillId="0" borderId="0" xfId="2" applyNumberFormat="1" applyFont="1"/>
    <xf numFmtId="0" fontId="13" fillId="0" borderId="0" xfId="0" applyFont="1" applyFill="1" applyAlignment="1">
      <alignment horizontal="justify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164" fontId="10" fillId="0" borderId="0" xfId="2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5" fontId="6" fillId="0" borderId="0" xfId="2" applyNumberFormat="1" applyFont="1" applyFill="1" applyAlignment="1">
      <alignment horizontal="right"/>
    </xf>
    <xf numFmtId="165" fontId="5" fillId="0" borderId="0" xfId="2" applyNumberFormat="1" applyFont="1" applyFill="1" applyBorder="1" applyAlignment="1">
      <alignment horizontal="right"/>
    </xf>
    <xf numFmtId="165" fontId="13" fillId="0" borderId="0" xfId="2" applyNumberFormat="1" applyFont="1" applyFill="1" applyAlignment="1">
      <alignment horizontal="right" vertical="center"/>
    </xf>
    <xf numFmtId="165" fontId="10" fillId="0" borderId="0" xfId="2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164" fontId="9" fillId="0" borderId="6" xfId="2" applyFont="1" applyBorder="1" applyAlignment="1">
      <alignment horizontal="left" vertical="center" wrapText="1"/>
    </xf>
    <xf numFmtId="0" fontId="20" fillId="0" borderId="0" xfId="1" applyFont="1" applyFill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166" fontId="19" fillId="0" borderId="0" xfId="2" applyNumberFormat="1" applyFont="1" applyBorder="1" applyAlignment="1">
      <alignment horizontal="right" vertical="center" wrapText="1"/>
    </xf>
    <xf numFmtId="166" fontId="9" fillId="0" borderId="0" xfId="2" applyNumberFormat="1" applyFont="1" applyBorder="1" applyAlignment="1">
      <alignment horizontal="right" vertical="center" wrapText="1"/>
    </xf>
    <xf numFmtId="165" fontId="5" fillId="0" borderId="0" xfId="2" applyNumberFormat="1" applyFont="1"/>
    <xf numFmtId="165" fontId="10" fillId="0" borderId="0" xfId="2" applyNumberFormat="1" applyFont="1" applyBorder="1" applyAlignment="1">
      <alignment horizontal="center" vertical="center" wrapText="1"/>
    </xf>
    <xf numFmtId="165" fontId="5" fillId="0" borderId="0" xfId="2" applyNumberFormat="1" applyFont="1" applyBorder="1"/>
    <xf numFmtId="165" fontId="13" fillId="0" borderId="0" xfId="2" applyNumberFormat="1" applyFont="1" applyAlignment="1">
      <alignment horizontal="justify" vertical="center"/>
    </xf>
    <xf numFmtId="165" fontId="13" fillId="0" borderId="0" xfId="2" applyNumberFormat="1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165" fontId="15" fillId="0" borderId="1" xfId="2" applyNumberFormat="1" applyFont="1" applyBorder="1" applyAlignment="1">
      <alignment horizontal="justify" vertical="center" wrapText="1"/>
    </xf>
    <xf numFmtId="165" fontId="15" fillId="0" borderId="0" xfId="2" applyNumberFormat="1" applyFont="1" applyAlignment="1">
      <alignment horizontal="justify" vertical="center" wrapText="1"/>
    </xf>
    <xf numFmtId="165" fontId="10" fillId="0" borderId="2" xfId="2" applyNumberFormat="1" applyFont="1" applyBorder="1" applyAlignment="1">
      <alignment vertical="center" wrapText="1"/>
    </xf>
    <xf numFmtId="165" fontId="5" fillId="0" borderId="0" xfId="2" applyNumberFormat="1" applyFont="1" applyAlignment="1">
      <alignment horizontal="right"/>
    </xf>
    <xf numFmtId="165" fontId="5" fillId="0" borderId="0" xfId="2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65" fontId="15" fillId="0" borderId="0" xfId="2" applyNumberFormat="1" applyFont="1" applyBorder="1" applyAlignment="1">
      <alignment horizontal="justify" vertical="center" wrapText="1"/>
    </xf>
    <xf numFmtId="165" fontId="9" fillId="0" borderId="1" xfId="2" applyNumberFormat="1" applyFont="1" applyBorder="1" applyAlignment="1">
      <alignment vertical="center" wrapText="1"/>
    </xf>
    <xf numFmtId="165" fontId="14" fillId="0" borderId="0" xfId="2" applyNumberFormat="1" applyFont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5" fontId="14" fillId="0" borderId="7" xfId="2" applyNumberFormat="1" applyFont="1" applyBorder="1" applyAlignment="1">
      <alignment horizontal="justify" vertical="center" wrapText="1"/>
    </xf>
    <xf numFmtId="165" fontId="10" fillId="0" borderId="0" xfId="2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65" fontId="15" fillId="0" borderId="8" xfId="2" applyNumberFormat="1" applyFont="1" applyBorder="1" applyAlignment="1">
      <alignment horizontal="justify" vertical="center" wrapText="1"/>
    </xf>
    <xf numFmtId="0" fontId="13" fillId="0" borderId="0" xfId="0" applyFont="1" applyFill="1" applyAlignment="1">
      <alignment horizontal="left" vertical="center"/>
    </xf>
    <xf numFmtId="41" fontId="9" fillId="0" borderId="0" xfId="2" applyNumberFormat="1" applyFont="1" applyAlignment="1">
      <alignment horizontal="right" vertical="center" wrapText="1"/>
    </xf>
    <xf numFmtId="41" fontId="10" fillId="0" borderId="0" xfId="2" applyNumberFormat="1" applyFont="1" applyAlignment="1">
      <alignment horizontal="left" vertical="center" wrapText="1"/>
    </xf>
    <xf numFmtId="41" fontId="10" fillId="0" borderId="1" xfId="2" applyNumberFormat="1" applyFont="1" applyBorder="1" applyAlignment="1">
      <alignment horizontal="left" vertical="center" wrapText="1"/>
    </xf>
    <xf numFmtId="41" fontId="9" fillId="0" borderId="0" xfId="2" applyNumberFormat="1" applyFont="1" applyAlignment="1">
      <alignment horizontal="left" vertical="center" wrapText="1"/>
    </xf>
    <xf numFmtId="41" fontId="9" fillId="0" borderId="1" xfId="2" applyNumberFormat="1" applyFont="1" applyFill="1" applyBorder="1" applyAlignment="1">
      <alignment vertical="center" wrapText="1"/>
    </xf>
    <xf numFmtId="41" fontId="9" fillId="0" borderId="0" xfId="2" applyNumberFormat="1" applyFont="1" applyFill="1" applyBorder="1" applyAlignment="1">
      <alignment vertical="center" wrapText="1"/>
    </xf>
    <xf numFmtId="0" fontId="9" fillId="0" borderId="0" xfId="2" applyNumberFormat="1" applyFont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9" fillId="0" borderId="0" xfId="2" applyNumberFormat="1" applyFont="1" applyAlignment="1">
      <alignment horizontal="center" vertical="center" wrapText="1"/>
    </xf>
    <xf numFmtId="0" fontId="9" fillId="0" borderId="6" xfId="2" applyNumberFormat="1" applyFont="1" applyBorder="1" applyAlignment="1">
      <alignment horizontal="center" vertical="center" wrapText="1"/>
    </xf>
    <xf numFmtId="41" fontId="9" fillId="0" borderId="0" xfId="0" applyNumberFormat="1" applyFont="1" applyBorder="1" applyAlignment="1">
      <alignment horizontal="right" vertical="center" wrapText="1"/>
    </xf>
    <xf numFmtId="41" fontId="9" fillId="0" borderId="6" xfId="2" applyNumberFormat="1" applyFont="1" applyBorder="1" applyAlignment="1">
      <alignment horizontal="left" vertical="center" wrapText="1"/>
    </xf>
    <xf numFmtId="167" fontId="10" fillId="0" borderId="1" xfId="2" applyNumberFormat="1" applyFont="1" applyBorder="1" applyAlignment="1">
      <alignment horizontal="left" vertical="center" wrapText="1"/>
    </xf>
    <xf numFmtId="41" fontId="9" fillId="0" borderId="0" xfId="2" applyNumberFormat="1" applyFont="1" applyFill="1" applyAlignment="1">
      <alignment vertical="center" wrapText="1"/>
    </xf>
    <xf numFmtId="41" fontId="0" fillId="0" borderId="0" xfId="0" applyNumberFormat="1" applyFill="1" applyBorder="1"/>
    <xf numFmtId="41" fontId="5" fillId="0" borderId="0" xfId="2" applyNumberFormat="1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41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41" fontId="10" fillId="0" borderId="0" xfId="2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1" fontId="10" fillId="0" borderId="1" xfId="2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41" fontId="9" fillId="0" borderId="4" xfId="2" applyNumberFormat="1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41" fontId="5" fillId="0" borderId="0" xfId="2" applyNumberFormat="1" applyFont="1" applyFill="1" applyAlignment="1"/>
    <xf numFmtId="0" fontId="23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9" fillId="0" borderId="5" xfId="2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justify" vertical="center"/>
    </xf>
    <xf numFmtId="0" fontId="17" fillId="0" borderId="1" xfId="0" applyFont="1" applyFill="1" applyBorder="1" applyAlignment="1">
      <alignment vertical="center" wrapText="1"/>
    </xf>
    <xf numFmtId="165" fontId="9" fillId="0" borderId="1" xfId="2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1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41" fontId="10" fillId="0" borderId="3" xfId="2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165" fontId="5" fillId="0" borderId="0" xfId="2" applyNumberFormat="1" applyFont="1" applyFill="1"/>
    <xf numFmtId="165" fontId="5" fillId="0" borderId="0" xfId="2" applyNumberFormat="1" applyFont="1" applyFill="1" applyBorder="1"/>
    <xf numFmtId="165" fontId="6" fillId="0" borderId="0" xfId="2" applyNumberFormat="1" applyFont="1" applyFill="1"/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view="pageBreakPreview" zoomScaleNormal="100" zoomScaleSheetLayoutView="100" workbookViewId="0">
      <selection activeCell="B1" sqref="B1"/>
    </sheetView>
  </sheetViews>
  <sheetFormatPr defaultRowHeight="14.4"/>
  <cols>
    <col min="1" max="1" width="33" style="9" customWidth="1"/>
    <col min="2" max="2" width="15.44140625" style="9" customWidth="1"/>
    <col min="3" max="3" width="15.44140625" style="64" customWidth="1"/>
    <col min="4" max="4" width="15.44140625" style="23" customWidth="1"/>
    <col min="5" max="5" width="9.109375" style="16" customWidth="1"/>
    <col min="6" max="16384" width="8.88671875" style="9"/>
  </cols>
  <sheetData>
    <row r="1" spans="1:4">
      <c r="A1" s="24" t="s">
        <v>118</v>
      </c>
      <c r="D1" s="64"/>
    </row>
    <row r="3" spans="1:4" ht="15.6">
      <c r="A3" s="8" t="s">
        <v>0</v>
      </c>
    </row>
    <row r="4" spans="1:4">
      <c r="A4" s="119" t="s">
        <v>88</v>
      </c>
    </row>
    <row r="6" spans="1:4" ht="24.6" thickBot="1">
      <c r="A6" s="120" t="s">
        <v>1</v>
      </c>
      <c r="B6" s="97" t="s">
        <v>27</v>
      </c>
      <c r="C6" s="121" t="s">
        <v>125</v>
      </c>
      <c r="D6" s="121" t="s">
        <v>126</v>
      </c>
    </row>
    <row r="7" spans="1:4">
      <c r="A7" s="122"/>
      <c r="B7" s="107"/>
      <c r="C7" s="91"/>
      <c r="D7" s="91"/>
    </row>
    <row r="8" spans="1:4">
      <c r="A8" s="122" t="s">
        <v>2</v>
      </c>
      <c r="B8" s="100"/>
      <c r="C8" s="91"/>
      <c r="D8" s="91"/>
    </row>
    <row r="9" spans="1:4">
      <c r="A9" s="99" t="s">
        <v>73</v>
      </c>
      <c r="B9" s="100"/>
      <c r="C9" s="91"/>
      <c r="D9" s="91"/>
    </row>
    <row r="10" spans="1:4" ht="22.8">
      <c r="A10" s="102" t="s">
        <v>3</v>
      </c>
      <c r="B10" s="100">
        <v>4</v>
      </c>
      <c r="C10" s="103">
        <v>136979265</v>
      </c>
      <c r="D10" s="103">
        <v>137663061</v>
      </c>
    </row>
    <row r="11" spans="1:4">
      <c r="A11" s="102" t="s">
        <v>4</v>
      </c>
      <c r="B11" s="100">
        <v>5</v>
      </c>
      <c r="C11" s="103">
        <v>3569339</v>
      </c>
      <c r="D11" s="103">
        <v>3681260</v>
      </c>
    </row>
    <row r="12" spans="1:4">
      <c r="A12" s="102" t="s">
        <v>5</v>
      </c>
      <c r="B12" s="100">
        <v>6</v>
      </c>
      <c r="C12" s="103">
        <v>8951516</v>
      </c>
      <c r="D12" s="103">
        <v>8280414</v>
      </c>
    </row>
    <row r="13" spans="1:4">
      <c r="A13" s="102" t="s">
        <v>6</v>
      </c>
      <c r="B13" s="100"/>
      <c r="C13" s="103">
        <v>52762</v>
      </c>
      <c r="D13" s="103">
        <v>55421</v>
      </c>
    </row>
    <row r="14" spans="1:4">
      <c r="A14" s="102" t="s">
        <v>7</v>
      </c>
      <c r="B14" s="100">
        <v>7</v>
      </c>
      <c r="C14" s="103">
        <v>4264363</v>
      </c>
      <c r="D14" s="103">
        <v>4256408</v>
      </c>
    </row>
    <row r="15" spans="1:4" ht="22.8">
      <c r="A15" s="102" t="s">
        <v>74</v>
      </c>
      <c r="B15" s="100">
        <v>12</v>
      </c>
      <c r="C15" s="103">
        <v>2013820</v>
      </c>
      <c r="D15" s="103">
        <v>2013820</v>
      </c>
    </row>
    <row r="16" spans="1:4">
      <c r="A16" s="102" t="s">
        <v>75</v>
      </c>
      <c r="B16" s="100"/>
      <c r="C16" s="103">
        <v>1658669</v>
      </c>
      <c r="D16" s="103">
        <v>1659124</v>
      </c>
    </row>
    <row r="17" spans="1:4" ht="23.4" thickBot="1">
      <c r="A17" s="102" t="s">
        <v>87</v>
      </c>
      <c r="B17" s="100">
        <v>13</v>
      </c>
      <c r="C17" s="103">
        <v>887249</v>
      </c>
      <c r="D17" s="103">
        <v>869060</v>
      </c>
    </row>
    <row r="18" spans="1:4" ht="15" thickBot="1">
      <c r="A18" s="108"/>
      <c r="B18" s="109"/>
      <c r="C18" s="110">
        <f>SUM(C10:C17)</f>
        <v>158376983</v>
      </c>
      <c r="D18" s="110">
        <f>SUM(D10:D17)</f>
        <v>158478568</v>
      </c>
    </row>
    <row r="19" spans="1:4">
      <c r="A19" s="11"/>
      <c r="B19" s="100"/>
      <c r="C19" s="91"/>
      <c r="D19" s="91"/>
    </row>
    <row r="20" spans="1:4">
      <c r="A20" s="99" t="s">
        <v>76</v>
      </c>
      <c r="B20" s="100"/>
      <c r="C20" s="91"/>
      <c r="D20" s="91"/>
    </row>
    <row r="21" spans="1:4">
      <c r="A21" s="102" t="s">
        <v>77</v>
      </c>
      <c r="B21" s="100">
        <v>8</v>
      </c>
      <c r="C21" s="103">
        <v>2938579</v>
      </c>
      <c r="D21" s="103">
        <v>3351058</v>
      </c>
    </row>
    <row r="22" spans="1:4">
      <c r="A22" s="102" t="s">
        <v>8</v>
      </c>
      <c r="B22" s="100">
        <v>9</v>
      </c>
      <c r="C22" s="103">
        <v>19096537</v>
      </c>
      <c r="D22" s="103">
        <v>9494949</v>
      </c>
    </row>
    <row r="23" spans="1:4">
      <c r="A23" s="102" t="s">
        <v>9</v>
      </c>
      <c r="B23" s="100">
        <v>10</v>
      </c>
      <c r="C23" s="103">
        <v>13123309</v>
      </c>
      <c r="D23" s="103">
        <v>11564493</v>
      </c>
    </row>
    <row r="24" spans="1:4">
      <c r="A24" s="102" t="s">
        <v>10</v>
      </c>
      <c r="B24" s="100">
        <v>11</v>
      </c>
      <c r="C24" s="103">
        <v>7697613</v>
      </c>
      <c r="D24" s="103">
        <v>7021713</v>
      </c>
    </row>
    <row r="25" spans="1:4">
      <c r="A25" s="102" t="s">
        <v>12</v>
      </c>
      <c r="B25" s="100"/>
      <c r="C25" s="103">
        <v>119831</v>
      </c>
      <c r="D25" s="103">
        <v>200835</v>
      </c>
    </row>
    <row r="26" spans="1:4">
      <c r="A26" s="102" t="s">
        <v>78</v>
      </c>
      <c r="B26" s="100">
        <v>12</v>
      </c>
      <c r="C26" s="103">
        <v>5662985</v>
      </c>
      <c r="D26" s="103">
        <v>5331364</v>
      </c>
    </row>
    <row r="27" spans="1:4" ht="15" thickBot="1">
      <c r="A27" s="104" t="s">
        <v>11</v>
      </c>
      <c r="B27" s="105">
        <v>13</v>
      </c>
      <c r="C27" s="106">
        <v>471469</v>
      </c>
      <c r="D27" s="106">
        <v>222497</v>
      </c>
    </row>
    <row r="28" spans="1:4" ht="15" thickBot="1">
      <c r="A28" s="123"/>
      <c r="B28" s="105"/>
      <c r="C28" s="81">
        <f>SUM(C21:C27)</f>
        <v>49110323</v>
      </c>
      <c r="D28" s="81">
        <f>SUM(D21:D27)</f>
        <v>37186909</v>
      </c>
    </row>
    <row r="29" spans="1:4" ht="15" thickBot="1">
      <c r="A29" s="115" t="s">
        <v>13</v>
      </c>
      <c r="B29" s="105"/>
      <c r="C29" s="81">
        <f>C28+C18</f>
        <v>207487306</v>
      </c>
      <c r="D29" s="81">
        <f>D28+D18</f>
        <v>195665477</v>
      </c>
    </row>
    <row r="30" spans="1:4">
      <c r="A30" s="124"/>
      <c r="B30" s="125"/>
      <c r="C30" s="82"/>
      <c r="D30" s="82"/>
    </row>
    <row r="31" spans="1:4">
      <c r="A31" s="122" t="s">
        <v>14</v>
      </c>
      <c r="B31" s="100"/>
      <c r="C31" s="91"/>
      <c r="D31" s="91"/>
    </row>
    <row r="32" spans="1:4">
      <c r="A32" s="122" t="s">
        <v>15</v>
      </c>
      <c r="B32" s="100"/>
      <c r="C32" s="91"/>
      <c r="D32" s="91"/>
    </row>
    <row r="33" spans="1:4">
      <c r="A33" s="102" t="s">
        <v>16</v>
      </c>
      <c r="B33" s="100">
        <v>14</v>
      </c>
      <c r="C33" s="103">
        <v>80000</v>
      </c>
      <c r="D33" s="103">
        <v>80000</v>
      </c>
    </row>
    <row r="34" spans="1:4" ht="23.4" thickBot="1">
      <c r="A34" s="104" t="s">
        <v>79</v>
      </c>
      <c r="B34" s="105"/>
      <c r="C34" s="106">
        <v>27586507</v>
      </c>
      <c r="D34" s="106">
        <v>21619255</v>
      </c>
    </row>
    <row r="35" spans="1:4" ht="15" thickBot="1">
      <c r="A35" s="123"/>
      <c r="B35" s="105"/>
      <c r="C35" s="81">
        <f>SUM(C33:C34)</f>
        <v>27666507</v>
      </c>
      <c r="D35" s="81">
        <f>SUM(D33:D34)</f>
        <v>21699255</v>
      </c>
    </row>
    <row r="36" spans="1:4">
      <c r="A36" s="126"/>
      <c r="B36" s="127"/>
      <c r="C36" s="91"/>
      <c r="D36" s="91"/>
    </row>
    <row r="37" spans="1:4">
      <c r="A37" s="122" t="s">
        <v>17</v>
      </c>
      <c r="B37" s="107"/>
      <c r="C37" s="91"/>
      <c r="D37" s="91"/>
    </row>
    <row r="38" spans="1:4">
      <c r="A38" s="102" t="s">
        <v>80</v>
      </c>
      <c r="B38" s="100">
        <v>15</v>
      </c>
      <c r="C38" s="103">
        <v>94599511</v>
      </c>
      <c r="D38" s="103">
        <v>93790263</v>
      </c>
    </row>
    <row r="39" spans="1:4" ht="22.8">
      <c r="A39" s="102" t="s">
        <v>18</v>
      </c>
      <c r="B39" s="100">
        <v>16</v>
      </c>
      <c r="C39" s="103">
        <v>4180675</v>
      </c>
      <c r="D39" s="103">
        <v>4103584</v>
      </c>
    </row>
    <row r="40" spans="1:4" ht="22.8">
      <c r="A40" s="102" t="s">
        <v>81</v>
      </c>
      <c r="B40" s="128"/>
      <c r="C40" s="103">
        <v>15376037</v>
      </c>
      <c r="D40" s="103">
        <v>19693104</v>
      </c>
    </row>
    <row r="41" spans="1:4" ht="15" thickBot="1">
      <c r="A41" s="104" t="s">
        <v>19</v>
      </c>
      <c r="B41" s="105">
        <v>17</v>
      </c>
      <c r="C41" s="106">
        <v>1734693</v>
      </c>
      <c r="D41" s="106">
        <v>1692834</v>
      </c>
    </row>
    <row r="42" spans="1:4" ht="15" thickBot="1">
      <c r="A42" s="123"/>
      <c r="B42" s="105"/>
      <c r="C42" s="81">
        <f>SUM(C38:C41)</f>
        <v>115890916</v>
      </c>
      <c r="D42" s="81">
        <f>SUM(D38:D41)</f>
        <v>119279785</v>
      </c>
    </row>
    <row r="43" spans="1:4">
      <c r="A43" s="122"/>
      <c r="B43" s="107"/>
      <c r="C43" s="91"/>
      <c r="D43" s="91"/>
    </row>
    <row r="44" spans="1:4">
      <c r="A44" s="99" t="s">
        <v>82</v>
      </c>
      <c r="B44" s="100"/>
      <c r="C44" s="91"/>
      <c r="D44" s="91"/>
    </row>
    <row r="45" spans="1:4">
      <c r="A45" s="102" t="s">
        <v>80</v>
      </c>
      <c r="B45" s="100">
        <v>15</v>
      </c>
      <c r="C45" s="103">
        <v>45184331</v>
      </c>
      <c r="D45" s="103">
        <v>44690249</v>
      </c>
    </row>
    <row r="46" spans="1:4">
      <c r="A46" s="102" t="s">
        <v>20</v>
      </c>
      <c r="B46" s="100">
        <v>18</v>
      </c>
      <c r="C46" s="103">
        <v>8800638</v>
      </c>
      <c r="D46" s="103">
        <v>2281421</v>
      </c>
    </row>
    <row r="47" spans="1:4" ht="21.6">
      <c r="A47" s="129" t="s">
        <v>83</v>
      </c>
      <c r="B47" s="100">
        <v>19</v>
      </c>
      <c r="C47" s="103" t="s">
        <v>56</v>
      </c>
      <c r="D47" s="103">
        <v>1402953</v>
      </c>
    </row>
    <row r="48" spans="1:4">
      <c r="A48" s="102" t="s">
        <v>61</v>
      </c>
      <c r="B48" s="100">
        <v>20</v>
      </c>
      <c r="C48" s="103">
        <v>1295158</v>
      </c>
      <c r="D48" s="103">
        <v>1745697</v>
      </c>
    </row>
    <row r="49" spans="1:5">
      <c r="A49" s="102" t="s">
        <v>21</v>
      </c>
      <c r="B49" s="100">
        <v>21</v>
      </c>
      <c r="C49" s="103">
        <v>6630250</v>
      </c>
      <c r="D49" s="103">
        <v>2416588</v>
      </c>
    </row>
    <row r="50" spans="1:5" ht="23.4" thickBot="1">
      <c r="A50" s="104" t="s">
        <v>22</v>
      </c>
      <c r="B50" s="105">
        <v>22</v>
      </c>
      <c r="C50" s="106">
        <v>2019506</v>
      </c>
      <c r="D50" s="106">
        <v>2149529</v>
      </c>
    </row>
    <row r="51" spans="1:5" s="132" customFormat="1" ht="15" thickBot="1">
      <c r="A51" s="130"/>
      <c r="B51" s="97"/>
      <c r="C51" s="81">
        <f>SUM(C45:C50)</f>
        <v>63929883</v>
      </c>
      <c r="D51" s="81">
        <f>SUM(D45:D50)</f>
        <v>54686437</v>
      </c>
      <c r="E51" s="131"/>
    </row>
    <row r="52" spans="1:5" ht="15" thickBot="1">
      <c r="A52" s="115" t="s">
        <v>23</v>
      </c>
      <c r="B52" s="97"/>
      <c r="C52" s="81">
        <f>C35+C42+C51</f>
        <v>207487306</v>
      </c>
      <c r="D52" s="81">
        <f>D35+D42+D51</f>
        <v>195665477</v>
      </c>
    </row>
    <row r="53" spans="1:5" ht="22.8">
      <c r="A53" s="133" t="s">
        <v>24</v>
      </c>
      <c r="B53" s="134">
        <v>14</v>
      </c>
      <c r="C53" s="135">
        <f>(C52-C13-C42-C51)/80000</f>
        <v>345.17181249999999</v>
      </c>
      <c r="D53" s="135">
        <f>(D52-D13-D42-D51)/80000</f>
        <v>270.54792500000002</v>
      </c>
    </row>
    <row r="54" spans="1:5">
      <c r="A54" s="136"/>
      <c r="C54" s="112">
        <f>C29-C52</f>
        <v>0</v>
      </c>
      <c r="D54" s="112">
        <f>D29-D52</f>
        <v>0</v>
      </c>
    </row>
    <row r="55" spans="1:5">
      <c r="C55" s="137"/>
      <c r="D55" s="137"/>
    </row>
    <row r="56" spans="1:5">
      <c r="A56" s="16" t="s">
        <v>58</v>
      </c>
      <c r="B56" s="16" t="s">
        <v>63</v>
      </c>
      <c r="C56" s="138"/>
      <c r="D56" s="138"/>
    </row>
    <row r="57" spans="1:5" ht="26.4">
      <c r="A57" s="30" t="s">
        <v>64</v>
      </c>
      <c r="B57" s="30" t="s">
        <v>54</v>
      </c>
      <c r="C57" s="137"/>
      <c r="D57" s="30" t="s">
        <v>55</v>
      </c>
    </row>
    <row r="58" spans="1:5">
      <c r="A58" s="30" t="s">
        <v>57</v>
      </c>
      <c r="B58" s="30" t="s">
        <v>25</v>
      </c>
      <c r="C58" s="137"/>
      <c r="D58" s="30" t="s">
        <v>65</v>
      </c>
    </row>
    <row r="59" spans="1:5">
      <c r="B59" s="76" t="s">
        <v>66</v>
      </c>
      <c r="C59" s="137"/>
      <c r="D59" s="30" t="s">
        <v>67</v>
      </c>
    </row>
    <row r="60" spans="1:5">
      <c r="B60" s="76" t="s">
        <v>26</v>
      </c>
      <c r="C60" s="137"/>
      <c r="D60" s="139"/>
    </row>
    <row r="61" spans="1:5">
      <c r="A61" s="12"/>
      <c r="C61" s="10"/>
    </row>
  </sheetData>
  <phoneticPr fontId="21" type="noConversion"/>
  <pageMargins left="0.7" right="0.7" top="0.75" bottom="0.75" header="0.3" footer="0.3"/>
  <pageSetup paperSize="9" fitToHeight="0" orientation="portrait" r:id="rId1"/>
  <rowBreaks count="1" manualBreakCount="1">
    <brk id="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view="pageBreakPreview" zoomScaleNormal="100" zoomScaleSheetLayoutView="100" workbookViewId="0">
      <selection activeCell="G15" sqref="G15"/>
    </sheetView>
  </sheetViews>
  <sheetFormatPr defaultRowHeight="14.4"/>
  <cols>
    <col min="1" max="1" width="40" customWidth="1"/>
    <col min="2" max="2" width="13.21875" style="54" customWidth="1"/>
    <col min="3" max="4" width="16.77734375" style="7" customWidth="1"/>
    <col min="5" max="5" width="12.88671875" bestFit="1" customWidth="1"/>
  </cols>
  <sheetData>
    <row r="1" spans="1:7">
      <c r="A1" s="24" t="s">
        <v>118</v>
      </c>
      <c r="D1" s="63" t="s">
        <v>119</v>
      </c>
    </row>
    <row r="2" spans="1:7">
      <c r="A2" s="46"/>
      <c r="B2" s="46"/>
      <c r="C2" s="46"/>
    </row>
    <row r="3" spans="1:7" ht="15.6">
      <c r="A3" s="1" t="s">
        <v>28</v>
      </c>
    </row>
    <row r="4" spans="1:7">
      <c r="A4" s="2" t="s">
        <v>94</v>
      </c>
    </row>
    <row r="6" spans="1:7" ht="36.6" thickBot="1">
      <c r="A6" s="43" t="s">
        <v>68</v>
      </c>
      <c r="B6" s="20" t="s">
        <v>72</v>
      </c>
      <c r="C6" s="44" t="s">
        <v>120</v>
      </c>
      <c r="D6" s="44" t="s">
        <v>121</v>
      </c>
      <c r="E6" s="6"/>
      <c r="F6" s="6"/>
      <c r="G6" s="6"/>
    </row>
    <row r="7" spans="1:7">
      <c r="A7" s="40"/>
      <c r="B7" s="83"/>
      <c r="C7" s="88"/>
      <c r="D7" s="88"/>
      <c r="E7" s="6"/>
      <c r="F7" s="6"/>
      <c r="G7" s="6"/>
    </row>
    <row r="8" spans="1:7">
      <c r="A8" s="13" t="s">
        <v>84</v>
      </c>
      <c r="B8" s="84">
        <v>23</v>
      </c>
      <c r="C8" s="78">
        <v>33747815</v>
      </c>
      <c r="D8" s="78">
        <v>25252698</v>
      </c>
      <c r="E8" s="50"/>
      <c r="F8" s="6"/>
      <c r="G8" s="6"/>
    </row>
    <row r="9" spans="1:7" ht="15" thickBot="1">
      <c r="A9" s="15" t="s">
        <v>29</v>
      </c>
      <c r="B9" s="85">
        <v>24</v>
      </c>
      <c r="C9" s="79">
        <v>-9566317</v>
      </c>
      <c r="D9" s="79">
        <v>-8938111</v>
      </c>
      <c r="E9" s="50"/>
      <c r="F9" s="6"/>
      <c r="G9" s="6"/>
    </row>
    <row r="10" spans="1:7">
      <c r="A10" s="14" t="s">
        <v>30</v>
      </c>
      <c r="B10" s="86"/>
      <c r="C10" s="80">
        <f>SUM(C8:C9)</f>
        <v>24181498</v>
      </c>
      <c r="D10" s="80">
        <f>SUM(D8:D9)</f>
        <v>16314587</v>
      </c>
      <c r="E10" s="51"/>
      <c r="F10" s="6"/>
      <c r="G10" s="6"/>
    </row>
    <row r="11" spans="1:7">
      <c r="A11" s="13" t="s">
        <v>59</v>
      </c>
      <c r="B11" s="84"/>
      <c r="C11" s="78"/>
      <c r="D11" s="78"/>
      <c r="E11" s="50"/>
      <c r="F11" s="6"/>
      <c r="G11" s="6"/>
    </row>
    <row r="12" spans="1:7">
      <c r="A12" s="13" t="s">
        <v>31</v>
      </c>
      <c r="B12" s="84">
        <v>25</v>
      </c>
      <c r="C12" s="78">
        <v>-10859769</v>
      </c>
      <c r="D12" s="78">
        <v>-10721051</v>
      </c>
      <c r="E12" s="50"/>
      <c r="F12" s="6"/>
      <c r="G12" s="6"/>
    </row>
    <row r="13" spans="1:7">
      <c r="A13" s="13" t="s">
        <v>32</v>
      </c>
      <c r="B13" s="84">
        <v>26</v>
      </c>
      <c r="C13" s="78">
        <v>-1115644</v>
      </c>
      <c r="D13" s="78">
        <v>-1291506</v>
      </c>
      <c r="E13" s="50"/>
      <c r="F13" s="6"/>
      <c r="G13" s="6"/>
    </row>
    <row r="14" spans="1:7" ht="15" thickBot="1">
      <c r="A14" s="15" t="s">
        <v>62</v>
      </c>
      <c r="B14" s="85">
        <v>30</v>
      </c>
      <c r="C14" s="79">
        <v>-53187</v>
      </c>
      <c r="D14" s="79">
        <v>57741</v>
      </c>
      <c r="E14" s="50"/>
      <c r="F14" s="6"/>
      <c r="G14" s="6"/>
    </row>
    <row r="15" spans="1:7">
      <c r="A15" s="14" t="s">
        <v>85</v>
      </c>
      <c r="B15" s="84"/>
      <c r="C15" s="80">
        <f>SUM(C10:C14)</f>
        <v>12152898</v>
      </c>
      <c r="D15" s="80">
        <f>SUM(D10:D14)</f>
        <v>4359771</v>
      </c>
      <c r="E15" s="51"/>
      <c r="F15" s="6"/>
      <c r="G15" s="6"/>
    </row>
    <row r="16" spans="1:7">
      <c r="A16" s="14"/>
      <c r="B16" s="84"/>
      <c r="C16" s="77"/>
      <c r="D16" s="80"/>
      <c r="E16" s="51"/>
      <c r="F16" s="6"/>
      <c r="G16" s="6"/>
    </row>
    <row r="17" spans="1:7">
      <c r="A17" s="13" t="s">
        <v>33</v>
      </c>
      <c r="B17" s="84">
        <v>27</v>
      </c>
      <c r="C17" s="78">
        <v>184703</v>
      </c>
      <c r="D17" s="78">
        <v>202918</v>
      </c>
      <c r="E17" s="50"/>
      <c r="F17" s="6"/>
      <c r="G17" s="6"/>
    </row>
    <row r="18" spans="1:7">
      <c r="A18" s="13" t="s">
        <v>34</v>
      </c>
      <c r="B18" s="84">
        <v>28</v>
      </c>
      <c r="C18" s="78">
        <v>-2732550</v>
      </c>
      <c r="D18" s="78">
        <v>-2346210</v>
      </c>
      <c r="E18" s="50"/>
      <c r="F18" s="6"/>
      <c r="G18" s="6"/>
    </row>
    <row r="19" spans="1:7" ht="15" thickBot="1">
      <c r="A19" s="15" t="s">
        <v>86</v>
      </c>
      <c r="B19" s="85"/>
      <c r="C19" s="79">
        <v>-1029432</v>
      </c>
      <c r="D19" s="79">
        <v>-21773253</v>
      </c>
      <c r="E19" s="50"/>
      <c r="F19" s="6"/>
      <c r="G19" s="6"/>
    </row>
    <row r="20" spans="1:7">
      <c r="A20" s="14" t="s">
        <v>90</v>
      </c>
      <c r="B20" s="84"/>
      <c r="C20" s="80">
        <f>SUM(C15:C19)</f>
        <v>8575619</v>
      </c>
      <c r="D20" s="80">
        <f>SUM(D15:D19)</f>
        <v>-19556774</v>
      </c>
      <c r="E20" s="51"/>
      <c r="F20" s="6"/>
      <c r="G20" s="6"/>
    </row>
    <row r="21" spans="1:7">
      <c r="A21" s="13" t="s">
        <v>59</v>
      </c>
      <c r="B21" s="84"/>
      <c r="C21" s="78"/>
      <c r="D21" s="78"/>
      <c r="E21" s="50"/>
      <c r="F21" s="6"/>
      <c r="G21" s="6"/>
    </row>
    <row r="22" spans="1:7" ht="15" thickBot="1">
      <c r="A22" s="15" t="s">
        <v>35</v>
      </c>
      <c r="B22" s="85">
        <v>29</v>
      </c>
      <c r="C22" s="79">
        <v>-2608367</v>
      </c>
      <c r="D22" s="79">
        <v>-571017</v>
      </c>
      <c r="E22" s="50"/>
      <c r="F22" s="6"/>
      <c r="G22" s="6"/>
    </row>
    <row r="23" spans="1:7" ht="15" thickBot="1">
      <c r="A23" s="14" t="s">
        <v>91</v>
      </c>
      <c r="B23" s="86"/>
      <c r="C23" s="80">
        <f>SUM(C20:C22)</f>
        <v>5967252</v>
      </c>
      <c r="D23" s="80">
        <f>SUM(D20:D22)</f>
        <v>-20127791</v>
      </c>
      <c r="E23" s="51"/>
      <c r="F23" s="6"/>
      <c r="G23" s="6"/>
    </row>
    <row r="24" spans="1:7" ht="15" thickBot="1">
      <c r="A24" s="45" t="s">
        <v>92</v>
      </c>
      <c r="B24" s="87"/>
      <c r="C24" s="89">
        <f>C23</f>
        <v>5967252</v>
      </c>
      <c r="D24" s="89">
        <f>D23</f>
        <v>-20127791</v>
      </c>
      <c r="E24" s="51"/>
      <c r="F24" s="6"/>
      <c r="G24" s="6"/>
    </row>
    <row r="25" spans="1:7" ht="15" thickTop="1">
      <c r="A25" s="14" t="s">
        <v>59</v>
      </c>
      <c r="B25" s="84"/>
      <c r="C25" s="78"/>
      <c r="D25" s="78"/>
      <c r="E25" s="50"/>
      <c r="F25" s="6"/>
      <c r="G25" s="6"/>
    </row>
    <row r="26" spans="1:7">
      <c r="A26" s="14" t="s">
        <v>122</v>
      </c>
      <c r="B26" s="84"/>
      <c r="C26" s="78"/>
      <c r="D26" s="78"/>
      <c r="E26" s="50"/>
      <c r="F26" s="6"/>
      <c r="G26" s="6"/>
    </row>
    <row r="27" spans="1:7" ht="15" thickBot="1">
      <c r="A27" s="15" t="s">
        <v>93</v>
      </c>
      <c r="B27" s="85">
        <v>14</v>
      </c>
      <c r="C27" s="90">
        <f>C24/80000000</f>
        <v>7.4590649999999994E-2</v>
      </c>
      <c r="D27" s="90">
        <f>D24/80000000</f>
        <v>-0.25159738749999999</v>
      </c>
      <c r="E27" s="50"/>
      <c r="F27" s="6"/>
      <c r="G27" s="6"/>
    </row>
    <row r="28" spans="1:7">
      <c r="A28" s="14"/>
      <c r="B28" s="18"/>
      <c r="C28" s="14"/>
      <c r="D28" s="13"/>
      <c r="E28" s="6"/>
      <c r="F28" s="6"/>
      <c r="G28" s="6"/>
    </row>
    <row r="29" spans="1:7" s="6" customFormat="1">
      <c r="A29" s="33"/>
      <c r="B29" s="55"/>
      <c r="C29" s="52"/>
      <c r="D29" s="53"/>
    </row>
    <row r="30" spans="1:7">
      <c r="A30" s="6" t="s">
        <v>58</v>
      </c>
      <c r="B30" s="56" t="s">
        <v>63</v>
      </c>
      <c r="C30" s="26"/>
      <c r="D30" s="56" t="s">
        <v>63</v>
      </c>
      <c r="E30" s="6"/>
      <c r="F30" s="6"/>
      <c r="G30" s="6"/>
    </row>
    <row r="31" spans="1:7">
      <c r="A31" s="27" t="s">
        <v>64</v>
      </c>
      <c r="B31" s="57" t="s">
        <v>54</v>
      </c>
      <c r="C31" s="25"/>
      <c r="D31" s="27" t="s">
        <v>55</v>
      </c>
      <c r="E31" s="6"/>
      <c r="F31" s="6"/>
      <c r="G31" s="6"/>
    </row>
    <row r="32" spans="1:7">
      <c r="A32" s="27" t="s">
        <v>57</v>
      </c>
      <c r="B32" s="57" t="s">
        <v>25</v>
      </c>
      <c r="C32" s="25"/>
      <c r="D32" s="27" t="s">
        <v>65</v>
      </c>
      <c r="E32" s="6"/>
      <c r="F32" s="6"/>
      <c r="G32" s="6"/>
    </row>
    <row r="33" spans="2:7">
      <c r="B33" s="58" t="s">
        <v>66</v>
      </c>
      <c r="C33" s="25"/>
      <c r="D33" s="27" t="s">
        <v>67</v>
      </c>
      <c r="E33" s="6"/>
      <c r="F33" s="6"/>
      <c r="G33" s="6"/>
    </row>
    <row r="34" spans="2:7">
      <c r="B34" s="58" t="s">
        <v>26</v>
      </c>
      <c r="C34"/>
      <c r="D34" s="29"/>
      <c r="E34" s="6"/>
      <c r="F34" s="6"/>
      <c r="G34" s="6"/>
    </row>
  </sheetData>
  <phoneticPr fontId="21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Normal="100" zoomScaleSheetLayoutView="100" workbookViewId="0">
      <selection activeCell="I15" sqref="I15"/>
    </sheetView>
  </sheetViews>
  <sheetFormatPr defaultRowHeight="14.4"/>
  <cols>
    <col min="1" max="1" width="31" customWidth="1"/>
    <col min="2" max="2" width="5.44140625" bestFit="1" customWidth="1"/>
    <col min="3" max="5" width="16.88671875" style="7" customWidth="1"/>
    <col min="6" max="6" width="13.109375" bestFit="1" customWidth="1"/>
  </cols>
  <sheetData>
    <row r="1" spans="1:10">
      <c r="A1" s="24" t="s">
        <v>118</v>
      </c>
      <c r="E1" s="63" t="s">
        <v>119</v>
      </c>
    </row>
    <row r="2" spans="1:10">
      <c r="A2" s="24"/>
    </row>
    <row r="3" spans="1:10" ht="15.6">
      <c r="A3" s="1" t="s">
        <v>52</v>
      </c>
    </row>
    <row r="4" spans="1:10">
      <c r="A4" s="2" t="str">
        <f>'2'!A4</f>
        <v>За три месяца, закончившихся 31 марта 2021 года</v>
      </c>
    </row>
    <row r="6" spans="1:10" ht="32.25" customHeight="1" thickBot="1">
      <c r="A6" s="49" t="s">
        <v>68</v>
      </c>
      <c r="B6" s="48"/>
      <c r="C6" s="59" t="s">
        <v>16</v>
      </c>
      <c r="D6" s="59" t="s">
        <v>95</v>
      </c>
      <c r="E6" s="59" t="s">
        <v>36</v>
      </c>
      <c r="G6" s="47"/>
      <c r="H6" s="47"/>
      <c r="I6" s="47"/>
      <c r="J6" s="47"/>
    </row>
    <row r="7" spans="1:10">
      <c r="A7" s="42" t="s">
        <v>59</v>
      </c>
      <c r="B7" s="3"/>
      <c r="C7" s="34"/>
      <c r="D7" s="34"/>
      <c r="E7" s="34"/>
      <c r="G7" s="47"/>
      <c r="H7" s="47"/>
      <c r="I7" s="47"/>
      <c r="J7" s="47"/>
    </row>
    <row r="8" spans="1:10" ht="15" thickBot="1">
      <c r="A8" s="5" t="s">
        <v>96</v>
      </c>
      <c r="B8" s="41"/>
      <c r="C8" s="60">
        <v>80000</v>
      </c>
      <c r="D8" s="19">
        <v>23818600</v>
      </c>
      <c r="E8" s="19">
        <v>23898600</v>
      </c>
      <c r="G8" s="47"/>
      <c r="H8" s="47"/>
      <c r="I8" s="47"/>
      <c r="J8" s="47"/>
    </row>
    <row r="9" spans="1:10" ht="15" customHeight="1">
      <c r="A9" s="42" t="s">
        <v>59</v>
      </c>
      <c r="B9" s="3"/>
      <c r="C9" s="61"/>
      <c r="D9" s="17"/>
      <c r="E9" s="17"/>
      <c r="G9" s="47"/>
      <c r="H9" s="47"/>
      <c r="I9" s="47"/>
      <c r="J9" s="47"/>
    </row>
    <row r="10" spans="1:10">
      <c r="A10" s="39" t="s">
        <v>97</v>
      </c>
      <c r="B10" s="21"/>
      <c r="C10" s="68">
        <v>0</v>
      </c>
      <c r="D10" s="38">
        <v>-20127791</v>
      </c>
      <c r="E10" s="38">
        <v>-20127791</v>
      </c>
      <c r="G10" s="47"/>
      <c r="H10" s="47"/>
      <c r="I10" s="47"/>
      <c r="J10" s="47"/>
    </row>
    <row r="11" spans="1:10">
      <c r="A11" s="69" t="s">
        <v>98</v>
      </c>
      <c r="B11" s="70"/>
      <c r="C11" s="71">
        <f>SUM(C9:C10)</f>
        <v>0</v>
      </c>
      <c r="D11" s="71">
        <f t="shared" ref="D11:E11" si="0">SUM(D9:D10)</f>
        <v>-20127791</v>
      </c>
      <c r="E11" s="71">
        <f t="shared" si="0"/>
        <v>-20127791</v>
      </c>
      <c r="F11" s="22">
        <f>E11-'2'!D24</f>
        <v>0</v>
      </c>
      <c r="G11" s="47"/>
      <c r="H11" s="47"/>
      <c r="I11" s="47"/>
      <c r="J11" s="47"/>
    </row>
    <row r="12" spans="1:10" ht="15" thickBot="1">
      <c r="A12" s="5" t="s">
        <v>99</v>
      </c>
      <c r="B12" s="4"/>
      <c r="C12" s="60">
        <f>C8+C11</f>
        <v>80000</v>
      </c>
      <c r="D12" s="60">
        <f t="shared" ref="D12:E12" si="1">D8+D11</f>
        <v>3690809</v>
      </c>
      <c r="E12" s="60">
        <f t="shared" si="1"/>
        <v>3770809</v>
      </c>
      <c r="G12" s="47"/>
      <c r="H12" s="47"/>
      <c r="I12" s="47"/>
      <c r="J12" s="47"/>
    </row>
    <row r="13" spans="1:10">
      <c r="A13" s="31"/>
      <c r="B13" s="21"/>
      <c r="C13" s="66"/>
      <c r="D13" s="66"/>
      <c r="E13" s="66"/>
      <c r="G13" s="47"/>
      <c r="H13" s="47"/>
      <c r="I13" s="47"/>
      <c r="J13" s="47"/>
    </row>
    <row r="14" spans="1:10" ht="12" customHeight="1" thickBot="1">
      <c r="A14" s="5" t="s">
        <v>100</v>
      </c>
      <c r="B14" s="65"/>
      <c r="C14" s="60">
        <v>80000</v>
      </c>
      <c r="D14" s="67">
        <v>21619255</v>
      </c>
      <c r="E14" s="67">
        <f>C14+D14</f>
        <v>21699255</v>
      </c>
      <c r="F14" s="22"/>
      <c r="G14" s="47"/>
      <c r="H14" s="47"/>
      <c r="I14" s="47"/>
      <c r="J14" s="47"/>
    </row>
    <row r="15" spans="1:10">
      <c r="A15" s="42" t="s">
        <v>59</v>
      </c>
      <c r="B15" s="3"/>
      <c r="C15" s="61"/>
      <c r="D15" s="62"/>
      <c r="E15" s="62"/>
      <c r="G15" s="47"/>
      <c r="H15" s="47"/>
      <c r="I15" s="47"/>
      <c r="J15" s="47"/>
    </row>
    <row r="16" spans="1:10">
      <c r="A16" s="39" t="s">
        <v>97</v>
      </c>
      <c r="B16" s="21"/>
      <c r="C16" s="68">
        <v>0</v>
      </c>
      <c r="D16" s="72">
        <v>5967252</v>
      </c>
      <c r="E16" s="72">
        <v>5967252</v>
      </c>
      <c r="G16" s="47"/>
      <c r="H16" s="47"/>
      <c r="I16" s="47"/>
      <c r="J16" s="47"/>
    </row>
    <row r="17" spans="1:10">
      <c r="A17" s="69" t="s">
        <v>98</v>
      </c>
      <c r="B17" s="70"/>
      <c r="C17" s="71">
        <f>SUM(C15:C16)</f>
        <v>0</v>
      </c>
      <c r="D17" s="71">
        <f t="shared" ref="D17:E17" si="2">SUM(D15:D16)</f>
        <v>5967252</v>
      </c>
      <c r="E17" s="71">
        <f t="shared" si="2"/>
        <v>5967252</v>
      </c>
      <c r="F17" s="22">
        <f>E17-'2'!C24</f>
        <v>0</v>
      </c>
      <c r="G17" s="47"/>
      <c r="H17" s="47"/>
      <c r="I17" s="47"/>
      <c r="J17" s="47"/>
    </row>
    <row r="18" spans="1:10" ht="15" thickBot="1">
      <c r="A18" s="73" t="s">
        <v>89</v>
      </c>
      <c r="B18" s="74"/>
      <c r="C18" s="75">
        <f>C14+C17</f>
        <v>80000</v>
      </c>
      <c r="D18" s="75">
        <f t="shared" ref="D18:E18" si="3">D14+D17</f>
        <v>27586507</v>
      </c>
      <c r="E18" s="75">
        <f t="shared" si="3"/>
        <v>27666507</v>
      </c>
      <c r="F18" s="22">
        <f>E18-'1'!C35</f>
        <v>0</v>
      </c>
      <c r="G18" s="47"/>
      <c r="H18" s="47"/>
      <c r="I18" s="47"/>
      <c r="J18" s="47"/>
    </row>
    <row r="19" spans="1:10">
      <c r="C19" s="25"/>
      <c r="D19" s="29"/>
      <c r="E19"/>
      <c r="G19" s="47"/>
      <c r="H19" s="47"/>
      <c r="I19" s="47"/>
      <c r="J19" s="47"/>
    </row>
    <row r="20" spans="1:10">
      <c r="C20" s="54"/>
      <c r="D20" s="29"/>
      <c r="E20"/>
      <c r="G20" s="47"/>
      <c r="H20" s="47"/>
      <c r="I20" s="47"/>
      <c r="J20" s="47"/>
    </row>
    <row r="21" spans="1:10">
      <c r="A21" s="6" t="s">
        <v>58</v>
      </c>
      <c r="B21" s="6"/>
      <c r="C21" s="6" t="s">
        <v>63</v>
      </c>
      <c r="D21" s="26"/>
      <c r="E21" s="56" t="s">
        <v>63</v>
      </c>
      <c r="G21" s="47"/>
      <c r="H21" s="47"/>
      <c r="I21" s="47"/>
      <c r="J21" s="47"/>
    </row>
    <row r="22" spans="1:10">
      <c r="A22" s="27" t="s">
        <v>64</v>
      </c>
      <c r="B22" s="27"/>
      <c r="C22" s="27" t="s">
        <v>54</v>
      </c>
      <c r="D22" s="25"/>
      <c r="E22" s="27" t="s">
        <v>55</v>
      </c>
      <c r="G22" s="47"/>
      <c r="H22" s="47"/>
      <c r="I22" s="47"/>
      <c r="J22" s="47"/>
    </row>
    <row r="23" spans="1:10">
      <c r="A23" s="27" t="s">
        <v>57</v>
      </c>
      <c r="B23" s="27"/>
      <c r="C23" s="27" t="s">
        <v>25</v>
      </c>
      <c r="D23" s="25"/>
      <c r="E23" s="27" t="s">
        <v>65</v>
      </c>
      <c r="G23" s="47"/>
      <c r="H23" s="47"/>
      <c r="I23" s="47"/>
      <c r="J23" s="47"/>
    </row>
    <row r="24" spans="1:10">
      <c r="C24" s="28" t="s">
        <v>66</v>
      </c>
      <c r="D24" s="25"/>
      <c r="E24" s="27" t="s">
        <v>67</v>
      </c>
      <c r="G24" s="47"/>
      <c r="H24" s="47"/>
      <c r="I24" s="47"/>
      <c r="J24" s="47"/>
    </row>
    <row r="25" spans="1:10">
      <c r="C25" s="28" t="s">
        <v>26</v>
      </c>
      <c r="D25"/>
      <c r="E25" s="29"/>
      <c r="G25" s="47"/>
      <c r="H25" s="47"/>
      <c r="I25" s="47"/>
      <c r="J25" s="47"/>
    </row>
  </sheetData>
  <phoneticPr fontId="21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view="pageBreakPreview" zoomScale="85" zoomScaleNormal="85" zoomScaleSheetLayoutView="85" workbookViewId="0"/>
  </sheetViews>
  <sheetFormatPr defaultColWidth="9.109375" defaultRowHeight="14.4"/>
  <cols>
    <col min="1" max="1" width="40.77734375" style="9" customWidth="1"/>
    <col min="2" max="2" width="13.109375" style="9" customWidth="1"/>
    <col min="3" max="4" width="16.6640625" style="64" customWidth="1"/>
    <col min="5" max="14" width="9.109375" style="16"/>
    <col min="15" max="16384" width="9.109375" style="9"/>
  </cols>
  <sheetData>
    <row r="1" spans="1:4">
      <c r="A1" s="24" t="s">
        <v>118</v>
      </c>
      <c r="D1" s="64" t="s">
        <v>119</v>
      </c>
    </row>
    <row r="2" spans="1:4">
      <c r="A2" s="24"/>
    </row>
    <row r="3" spans="1:4" ht="15.6">
      <c r="A3" s="8" t="s">
        <v>53</v>
      </c>
    </row>
    <row r="4" spans="1:4">
      <c r="A4" s="95" t="str">
        <f>'2'!A4</f>
        <v>За три месяца, закончившихся 31 марта 2021 года</v>
      </c>
    </row>
    <row r="6" spans="1:4" ht="36.6" thickBot="1">
      <c r="A6" s="96" t="s">
        <v>68</v>
      </c>
      <c r="B6" s="97" t="s">
        <v>72</v>
      </c>
      <c r="C6" s="98" t="s">
        <v>123</v>
      </c>
      <c r="D6" s="98" t="s">
        <v>124</v>
      </c>
    </row>
    <row r="7" spans="1:4">
      <c r="A7" s="11"/>
      <c r="B7" s="32"/>
      <c r="C7" s="91"/>
      <c r="D7" s="82"/>
    </row>
    <row r="8" spans="1:4" ht="24">
      <c r="A8" s="99" t="s">
        <v>101</v>
      </c>
      <c r="B8" s="100"/>
      <c r="C8" s="101"/>
      <c r="D8" s="101"/>
    </row>
    <row r="9" spans="1:4">
      <c r="A9" s="102" t="s">
        <v>90</v>
      </c>
      <c r="B9" s="100"/>
      <c r="C9" s="103">
        <v>8575619</v>
      </c>
      <c r="D9" s="103">
        <v>-19556774</v>
      </c>
    </row>
    <row r="10" spans="1:4">
      <c r="A10" s="102" t="s">
        <v>59</v>
      </c>
      <c r="B10" s="100"/>
      <c r="C10" s="103"/>
      <c r="D10" s="103"/>
    </row>
    <row r="11" spans="1:4">
      <c r="A11" s="99" t="s">
        <v>37</v>
      </c>
      <c r="B11" s="100"/>
      <c r="C11" s="103"/>
      <c r="D11" s="103"/>
    </row>
    <row r="12" spans="1:4">
      <c r="A12" s="102" t="s">
        <v>38</v>
      </c>
      <c r="B12" s="100" t="s">
        <v>127</v>
      </c>
      <c r="C12" s="103">
        <v>3259061</v>
      </c>
      <c r="D12" s="103">
        <v>3484016</v>
      </c>
    </row>
    <row r="13" spans="1:4">
      <c r="A13" s="102" t="s">
        <v>34</v>
      </c>
      <c r="B13" s="100">
        <v>28</v>
      </c>
      <c r="C13" s="103">
        <v>2732550</v>
      </c>
      <c r="D13" s="103">
        <v>2346210</v>
      </c>
    </row>
    <row r="14" spans="1:4">
      <c r="A14" s="102" t="s">
        <v>33</v>
      </c>
      <c r="B14" s="100">
        <v>27</v>
      </c>
      <c r="C14" s="103">
        <v>-184703</v>
      </c>
      <c r="D14" s="103">
        <v>-202918</v>
      </c>
    </row>
    <row r="15" spans="1:4" ht="22.8">
      <c r="A15" s="102" t="s">
        <v>102</v>
      </c>
      <c r="B15" s="100"/>
      <c r="C15" s="103">
        <v>-414054</v>
      </c>
      <c r="D15" s="103">
        <v>21773253</v>
      </c>
    </row>
    <row r="16" spans="1:4" ht="34.799999999999997" thickBot="1">
      <c r="A16" s="104" t="s">
        <v>103</v>
      </c>
      <c r="B16" s="105"/>
      <c r="C16" s="106">
        <v>-291</v>
      </c>
      <c r="D16" s="106">
        <v>425</v>
      </c>
    </row>
    <row r="17" spans="1:4" ht="24">
      <c r="A17" s="99" t="s">
        <v>104</v>
      </c>
      <c r="B17" s="107"/>
      <c r="C17" s="91">
        <f>SUM(C9:C16)</f>
        <v>13968182</v>
      </c>
      <c r="D17" s="91">
        <f>SUM(D9:D16)</f>
        <v>7844212</v>
      </c>
    </row>
    <row r="18" spans="1:4">
      <c r="A18" s="99" t="s">
        <v>59</v>
      </c>
      <c r="B18" s="100"/>
      <c r="C18" s="103"/>
      <c r="D18" s="103"/>
    </row>
    <row r="19" spans="1:4">
      <c r="A19" s="99" t="s">
        <v>39</v>
      </c>
      <c r="B19" s="100"/>
      <c r="C19" s="103"/>
      <c r="D19" s="103"/>
    </row>
    <row r="20" spans="1:4" ht="34.200000000000003">
      <c r="A20" s="102" t="s">
        <v>105</v>
      </c>
      <c r="B20" s="100"/>
      <c r="C20" s="103">
        <v>-50603709</v>
      </c>
      <c r="D20" s="103">
        <v>66182707</v>
      </c>
    </row>
    <row r="21" spans="1:4">
      <c r="A21" s="102" t="s">
        <v>106</v>
      </c>
      <c r="B21" s="100"/>
      <c r="C21" s="103">
        <v>0</v>
      </c>
      <c r="D21" s="103">
        <v>-20</v>
      </c>
    </row>
    <row r="22" spans="1:4">
      <c r="A22" s="102" t="s">
        <v>40</v>
      </c>
      <c r="B22" s="100"/>
      <c r="C22" s="103">
        <v>1676172</v>
      </c>
      <c r="D22" s="103">
        <v>808937</v>
      </c>
    </row>
    <row r="23" spans="1:4">
      <c r="A23" s="102" t="s">
        <v>107</v>
      </c>
      <c r="B23" s="100"/>
      <c r="C23" s="103">
        <v>412770</v>
      </c>
      <c r="D23" s="103">
        <v>125165</v>
      </c>
    </row>
    <row r="24" spans="1:4">
      <c r="A24" s="102" t="s">
        <v>41</v>
      </c>
      <c r="B24" s="100"/>
      <c r="C24" s="103">
        <v>4085</v>
      </c>
      <c r="D24" s="103">
        <v>15225</v>
      </c>
    </row>
    <row r="25" spans="1:4" ht="22.8">
      <c r="A25" s="102" t="s">
        <v>42</v>
      </c>
      <c r="B25" s="100"/>
      <c r="C25" s="103">
        <v>44245537</v>
      </c>
      <c r="D25" s="103">
        <v>-59563645</v>
      </c>
    </row>
    <row r="26" spans="1:4">
      <c r="A26" s="102" t="s">
        <v>60</v>
      </c>
      <c r="B26" s="100"/>
      <c r="C26" s="103">
        <v>-1402953</v>
      </c>
      <c r="D26" s="103">
        <v>-2744596</v>
      </c>
    </row>
    <row r="27" spans="1:4" ht="22.8">
      <c r="A27" s="102" t="s">
        <v>43</v>
      </c>
      <c r="B27" s="100"/>
      <c r="C27" s="103">
        <v>-141165</v>
      </c>
      <c r="D27" s="103">
        <v>-111905</v>
      </c>
    </row>
    <row r="28" spans="1:4" ht="15" thickBot="1">
      <c r="A28" s="104" t="s">
        <v>44</v>
      </c>
      <c r="B28" s="105"/>
      <c r="C28" s="106">
        <v>825769</v>
      </c>
      <c r="D28" s="106">
        <v>-868092</v>
      </c>
    </row>
    <row r="29" spans="1:4" ht="24">
      <c r="A29" s="99" t="s">
        <v>45</v>
      </c>
      <c r="B29" s="107"/>
      <c r="C29" s="91">
        <f>SUM(C17:C28)</f>
        <v>8984688</v>
      </c>
      <c r="D29" s="91">
        <f>SUM(D17:D28)</f>
        <v>11687988</v>
      </c>
    </row>
    <row r="30" spans="1:4">
      <c r="A30" s="102" t="s">
        <v>59</v>
      </c>
      <c r="B30" s="100"/>
      <c r="C30" s="103"/>
      <c r="D30" s="103"/>
    </row>
    <row r="31" spans="1:4" ht="15" thickBot="1">
      <c r="A31" s="102" t="s">
        <v>46</v>
      </c>
      <c r="B31" s="100"/>
      <c r="C31" s="103">
        <v>-3321499</v>
      </c>
      <c r="D31" s="103">
        <v>-2249043</v>
      </c>
    </row>
    <row r="32" spans="1:4" ht="24.6" thickBot="1">
      <c r="A32" s="108" t="s">
        <v>108</v>
      </c>
      <c r="B32" s="109"/>
      <c r="C32" s="110">
        <f>SUM(C29:C31)</f>
        <v>5663189</v>
      </c>
      <c r="D32" s="110">
        <f>SUM(D29:D31)</f>
        <v>9438945</v>
      </c>
    </row>
    <row r="33" spans="1:4">
      <c r="A33" s="102" t="s">
        <v>59</v>
      </c>
      <c r="B33" s="100"/>
      <c r="C33" s="103"/>
      <c r="D33" s="103"/>
    </row>
    <row r="34" spans="1:4" ht="24">
      <c r="A34" s="99" t="s">
        <v>109</v>
      </c>
      <c r="B34" s="107"/>
      <c r="C34" s="103"/>
      <c r="D34" s="103"/>
    </row>
    <row r="35" spans="1:4">
      <c r="A35" s="102" t="s">
        <v>47</v>
      </c>
      <c r="B35" s="100"/>
      <c r="C35" s="103">
        <v>-3044</v>
      </c>
      <c r="D35" s="103">
        <v>-39271</v>
      </c>
    </row>
    <row r="36" spans="1:4">
      <c r="A36" s="102" t="s">
        <v>48</v>
      </c>
      <c r="B36" s="100"/>
      <c r="C36" s="103">
        <v>-3115205</v>
      </c>
      <c r="D36" s="103">
        <v>-2273455</v>
      </c>
    </row>
    <row r="37" spans="1:4">
      <c r="A37" s="102" t="s">
        <v>71</v>
      </c>
      <c r="B37" s="100"/>
      <c r="C37" s="103">
        <v>-172</v>
      </c>
      <c r="D37" s="103">
        <v>0</v>
      </c>
    </row>
    <row r="38" spans="1:4">
      <c r="A38" s="102" t="s">
        <v>49</v>
      </c>
      <c r="B38" s="100"/>
      <c r="C38" s="103">
        <v>-3849</v>
      </c>
      <c r="D38" s="103">
        <v>-68429</v>
      </c>
    </row>
    <row r="39" spans="1:4" ht="23.4" thickBot="1">
      <c r="A39" s="102" t="s">
        <v>50</v>
      </c>
      <c r="B39" s="100"/>
      <c r="C39" s="103">
        <v>-18189</v>
      </c>
      <c r="D39" s="103">
        <v>-29236</v>
      </c>
    </row>
    <row r="40" spans="1:4" ht="24.6" thickBot="1">
      <c r="A40" s="108" t="s">
        <v>110</v>
      </c>
      <c r="B40" s="109"/>
      <c r="C40" s="110">
        <f>SUM(C35:C39)</f>
        <v>-3140459</v>
      </c>
      <c r="D40" s="110">
        <f>SUM(D35:D39)</f>
        <v>-2410391</v>
      </c>
    </row>
    <row r="41" spans="1:4">
      <c r="A41" s="111"/>
      <c r="C41" s="112"/>
      <c r="D41" s="112"/>
    </row>
    <row r="42" spans="1:4" ht="24">
      <c r="A42" s="99" t="s">
        <v>111</v>
      </c>
      <c r="B42" s="100"/>
      <c r="C42" s="91"/>
      <c r="D42" s="91"/>
    </row>
    <row r="43" spans="1:4">
      <c r="A43" s="102" t="s">
        <v>51</v>
      </c>
      <c r="B43" s="113"/>
      <c r="C43" s="103">
        <v>-2288817</v>
      </c>
      <c r="D43" s="103">
        <v>-1655673</v>
      </c>
    </row>
    <row r="44" spans="1:4" ht="15" thickBot="1">
      <c r="A44" s="104" t="s">
        <v>112</v>
      </c>
      <c r="B44" s="114"/>
      <c r="C44" s="106">
        <v>0</v>
      </c>
      <c r="D44" s="106">
        <v>-5877134</v>
      </c>
    </row>
    <row r="45" spans="1:4" ht="24.6" thickBot="1">
      <c r="A45" s="115" t="s">
        <v>113</v>
      </c>
      <c r="B45" s="97"/>
      <c r="C45" s="81">
        <f>SUM(C43:C44)</f>
        <v>-2288817</v>
      </c>
      <c r="D45" s="81">
        <f>SUM(D43:D44)</f>
        <v>-7532807</v>
      </c>
    </row>
    <row r="46" spans="1:4">
      <c r="A46" s="102" t="s">
        <v>59</v>
      </c>
      <c r="B46" s="100"/>
      <c r="C46" s="103"/>
      <c r="D46" s="103"/>
    </row>
    <row r="47" spans="1:4" ht="23.4" thickBot="1">
      <c r="A47" s="104" t="s">
        <v>114</v>
      </c>
      <c r="B47" s="105"/>
      <c r="C47" s="106">
        <v>15059</v>
      </c>
      <c r="D47" s="106">
        <v>101085</v>
      </c>
    </row>
    <row r="48" spans="1:4" ht="24">
      <c r="A48" s="99" t="s">
        <v>115</v>
      </c>
      <c r="B48" s="107"/>
      <c r="C48" s="91">
        <f>C47+C45+C40+C32</f>
        <v>248972</v>
      </c>
      <c r="D48" s="91">
        <f>D47+D45+D40+D32</f>
        <v>-403168</v>
      </c>
    </row>
    <row r="49" spans="1:5">
      <c r="A49" s="99" t="s">
        <v>59</v>
      </c>
      <c r="B49" s="100"/>
      <c r="C49" s="103"/>
      <c r="D49" s="103"/>
    </row>
    <row r="50" spans="1:5" ht="23.4" thickBot="1">
      <c r="A50" s="104" t="s">
        <v>116</v>
      </c>
      <c r="B50" s="105">
        <v>13</v>
      </c>
      <c r="C50" s="106">
        <v>222497</v>
      </c>
      <c r="D50" s="106">
        <v>2646416</v>
      </c>
    </row>
    <row r="51" spans="1:5" ht="24.6" thickBot="1">
      <c r="A51" s="116" t="s">
        <v>117</v>
      </c>
      <c r="B51" s="117">
        <v>13</v>
      </c>
      <c r="C51" s="118">
        <f>SUM(C48:C50)</f>
        <v>471469</v>
      </c>
      <c r="D51" s="118">
        <f>SUM(D48:D50)</f>
        <v>2243248</v>
      </c>
      <c r="E51" s="92"/>
    </row>
    <row r="52" spans="1:5" ht="15" thickTop="1">
      <c r="C52" s="93">
        <f>C51-'1'!C27</f>
        <v>0</v>
      </c>
      <c r="D52" s="93">
        <f>C50-'1'!D27</f>
        <v>0</v>
      </c>
    </row>
    <row r="54" spans="1:5">
      <c r="A54" s="16" t="s">
        <v>58</v>
      </c>
      <c r="B54" s="16" t="s">
        <v>63</v>
      </c>
      <c r="C54" s="36"/>
      <c r="D54" s="36" t="s">
        <v>63</v>
      </c>
    </row>
    <row r="55" spans="1:5">
      <c r="A55" s="30" t="s">
        <v>64</v>
      </c>
      <c r="B55" s="94" t="s">
        <v>69</v>
      </c>
      <c r="C55" s="94"/>
      <c r="D55" s="37" t="s">
        <v>70</v>
      </c>
    </row>
    <row r="56" spans="1:5">
      <c r="A56" s="30" t="s">
        <v>57</v>
      </c>
      <c r="B56" s="94" t="s">
        <v>25</v>
      </c>
      <c r="C56" s="94"/>
      <c r="D56" s="37" t="s">
        <v>65</v>
      </c>
    </row>
    <row r="57" spans="1:5">
      <c r="B57" s="76" t="s">
        <v>66</v>
      </c>
      <c r="D57" s="37" t="s">
        <v>67</v>
      </c>
    </row>
    <row r="58" spans="1:5">
      <c r="B58" s="76" t="s">
        <v>26</v>
      </c>
      <c r="D58" s="35"/>
    </row>
    <row r="59" spans="1:5">
      <c r="A59" s="12"/>
    </row>
  </sheetData>
  <mergeCells count="2">
    <mergeCell ref="B56:C56"/>
    <mergeCell ref="B55:C5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</vt:lpstr>
      <vt:lpstr>2</vt:lpstr>
      <vt:lpstr>3</vt:lpstr>
      <vt:lpstr>4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Admin</cp:lastModifiedBy>
  <cp:lastPrinted>2021-05-10T08:26:25Z</cp:lastPrinted>
  <dcterms:created xsi:type="dcterms:W3CDTF">2016-11-14T09:11:53Z</dcterms:created>
  <dcterms:modified xsi:type="dcterms:W3CDTF">2021-05-13T05:24:36Z</dcterms:modified>
</cp:coreProperties>
</file>