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Documents\Отчеты\2019\"/>
    </mc:Choice>
  </mc:AlternateContent>
  <bookViews>
    <workbookView xWindow="0" yWindow="0" windowWidth="28800" windowHeight="12045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'1'!$A$19</definedName>
    <definedName name="_xlnm.Print_Titles" localSheetId="3">'4'!$4:$8</definedName>
    <definedName name="_xlnm.Print_Area" localSheetId="0">'1'!$A$1:$D$63</definedName>
    <definedName name="_xlnm.Print_Area" localSheetId="1">'2'!$A$1:$D$34</definedName>
    <definedName name="_xlnm.Print_Area" localSheetId="2">'3'!$A$1:$E$27</definedName>
    <definedName name="_xlnm.Print_Area" localSheetId="3">'4'!$A$1:$D$65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27" i="2" l="1"/>
  <c r="C8" i="4" l="1"/>
  <c r="D8" i="4"/>
  <c r="D7" i="4"/>
  <c r="C7" i="4"/>
  <c r="A5" i="4"/>
  <c r="A2" i="4"/>
  <c r="A2" i="3"/>
  <c r="A5" i="3"/>
  <c r="D27" i="2"/>
  <c r="A2" i="2"/>
  <c r="D56" i="1"/>
  <c r="C56" i="1"/>
  <c r="D16" i="3" l="1"/>
  <c r="E16" i="3" s="1"/>
  <c r="E10" i="3"/>
  <c r="E12" i="3"/>
  <c r="D31" i="1"/>
  <c r="C31" i="1"/>
  <c r="C38" i="1"/>
  <c r="C54" i="1"/>
  <c r="D45" i="1"/>
  <c r="C45" i="1"/>
  <c r="C52" i="4" l="1"/>
  <c r="C45" i="4"/>
  <c r="C20" i="4"/>
  <c r="C31" i="4" s="1"/>
  <c r="D52" i="4" l="1"/>
  <c r="D45" i="4" l="1"/>
  <c r="D38" i="1" l="1"/>
  <c r="C20" i="1"/>
  <c r="C32" i="1" l="1"/>
  <c r="C20" i="3"/>
  <c r="E13" i="3"/>
  <c r="E14" i="3" s="1"/>
  <c r="D13" i="3"/>
  <c r="D14" i="3" s="1"/>
  <c r="D20" i="4"/>
  <c r="D12" i="2"/>
  <c r="C12" i="2"/>
  <c r="D54" i="1"/>
  <c r="D20" i="1"/>
  <c r="D20" i="2" l="1"/>
  <c r="C20" i="2"/>
  <c r="C23" i="2" s="1"/>
  <c r="D55" i="1"/>
  <c r="D31" i="4"/>
  <c r="D32" i="1"/>
  <c r="D35" i="4" l="1"/>
  <c r="C35" i="4"/>
  <c r="D23" i="2"/>
  <c r="C55" i="4" l="1"/>
  <c r="C58" i="4" s="1"/>
  <c r="D55" i="4"/>
  <c r="D24" i="2"/>
  <c r="C24" i="2"/>
  <c r="D18" i="3" l="1"/>
  <c r="D58" i="4"/>
  <c r="E18" i="3" l="1"/>
  <c r="E19" i="3" s="1"/>
  <c r="E20" i="3" s="1"/>
  <c r="D19" i="3"/>
  <c r="D20" i="3" s="1"/>
</calcChain>
</file>

<file path=xl/sharedStrings.xml><?xml version="1.0" encoding="utf-8"?>
<sst xmlns="http://schemas.openxmlformats.org/spreadsheetml/2006/main" count="185" uniqueCount="132">
  <si>
    <t xml:space="preserve">КОНСОЛИДИРОВАННЫЙ ОТЧЕТ О ФИНАНСОВОМ ПОЛОЖЕНИИ </t>
  </si>
  <si>
    <t>в тысячах тенге</t>
  </si>
  <si>
    <t>АКТИВЫ</t>
  </si>
  <si>
    <t>Долгосрочные 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</si>
  <si>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</si>
  <si>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</si>
  <si>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</si>
  <si>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</si>
  <si>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</si>
  <si>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Прочие долгосрочные активы</t>
  </si>
  <si>
    <t xml:space="preserve">Денежные средства, ограниченные в использовании </t>
  </si>
  <si>
    <t>Займ предоставленный</t>
  </si>
  <si>
    <t>Текущие активы</t>
  </si>
  <si>
    <t>Товарно-материальные запасы</t>
  </si>
  <si>
    <t>Торговая дебиторская задолженность</t>
  </si>
  <si>
    <t xml:space="preserve">Займ предоставленный 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</si>
  <si>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</si>
  <si>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</si>
  <si>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</si>
  <si>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</si>
  <si>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</si>
  <si>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</si>
  <si>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</si>
  <si>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</si>
  <si>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</si>
  <si>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</si>
  <si>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Обязательство по отсроченному налогу</t>
  </si>
  <si>
    <t xml:space="preserve">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</si>
  <si>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</si>
  <si>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</si>
  <si>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</si>
  <si>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Торговая кредиторская задолженность</t>
  </si>
  <si>
    <t>Авансы полученные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</si>
  <si>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</si>
  <si>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</si>
  <si>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</si>
  <si>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</si>
  <si>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</si>
  <si>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</si>
  <si>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</si>
  <si>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ОТЧЕТ О СОВОКУПНОМ ДОХОДЕ</t>
    </r>
  </si>
  <si>
    <t>Доход от реализации продукции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</si>
  <si>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</si>
  <si>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</si>
  <si>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</si>
  <si>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</si>
  <si>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</si>
  <si>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</si>
  <si>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</si>
  <si>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Чистый (убыток) / прибыль за год</t>
  </si>
  <si>
    <t>Итого совокупный (убыток) / доход за год</t>
  </si>
  <si>
    <t xml:space="preserve">Акционерный </t>
  </si>
  <si>
    <t>капитал</t>
  </si>
  <si>
    <t>Нераспре-делённая</t>
  </si>
  <si>
    <t>прибыль</t>
  </si>
  <si>
    <t>Итого собственный капитал</t>
  </si>
  <si>
    <t>Чистая прибыль за год</t>
  </si>
  <si>
    <t>Итого совокупный доход за год</t>
  </si>
  <si>
    <t>Чистый убыток за год</t>
  </si>
  <si>
    <t>Итого совокупный убыток за год</t>
  </si>
  <si>
    <t>Денежные потоки от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</si>
  <si>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</si>
  <si>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</si>
  <si>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</si>
  <si>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</si>
  <si>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</si>
  <si>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</si>
  <si>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товарно-материальных запасах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</si>
  <si>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</si>
  <si>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</si>
  <si>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</si>
  <si>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</si>
  <si>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</si>
  <si>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</si>
  <si>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Налог на сверхприбыль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</si>
  <si>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</si>
  <si>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</si>
  <si>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Займы работникам, за минусом погашений</t>
  </si>
  <si>
    <t>Приобретение нефтегазовых активов</t>
  </si>
  <si>
    <t>Приобретение основных средств</t>
  </si>
  <si>
    <t>Затраты на незавершённое строительство</t>
  </si>
  <si>
    <t>Приобретение нематериальных активов</t>
  </si>
  <si>
    <t>Приобретение разведочных и оценочных активов</t>
  </si>
  <si>
    <t>Депозит на ликвидацию и восстановление месторождений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</si>
  <si>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</si>
  <si>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</si>
  <si>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Выплата вознаграждений</t>
  </si>
  <si>
    <t>Чистые денежные средства, полученные от / (использованные) в финансовой деятельности</t>
  </si>
  <si>
    <t>Влияние изменения курса иностранной валюты на денежные средства и их эквиваленты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</si>
  <si>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</si>
  <si>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</si>
  <si>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</si>
  <si>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31 декабря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</si>
  <si>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</si>
  <si>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</si>
  <si>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</si>
  <si>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</si>
  <si>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Генеральный директор</t>
  </si>
  <si>
    <t>__________________</t>
  </si>
  <si>
    <t>Прибыль/(убыток) до налогообложения</t>
  </si>
  <si>
    <t xml:space="preserve"> </t>
  </si>
  <si>
    <t>26, 27, 28, 31</t>
  </si>
  <si>
    <t>Отрицательная/(полождительная) курсовая разница, нетто</t>
  </si>
  <si>
    <t>Резерв на обесценение дебиторской задолженности,авансов выданных и займов выданных</t>
  </si>
  <si>
    <t>Изменения в торговой дебиторской задолженности, авансах выданных и прочих краткосрочных активах</t>
  </si>
  <si>
    <t>Изменения в авансах полученных</t>
  </si>
  <si>
    <t>Поступления по займам</t>
  </si>
  <si>
    <t>Погашение займов</t>
  </si>
  <si>
    <t>Накопленный убыток</t>
  </si>
  <si>
    <t>Подоходный налог к уплате</t>
  </si>
  <si>
    <t>Положительная/(отрицательная) курсовая разница, нетто</t>
  </si>
  <si>
    <t>Прочие доходы/(расходы), нетто</t>
  </si>
  <si>
    <t>Базовая прибыль/(убыток) на акцию</t>
  </si>
  <si>
    <t xml:space="preserve">Консолидированная финансовая отчетность АО "Матен Петролеум", </t>
  </si>
  <si>
    <t>____________</t>
  </si>
  <si>
    <t>Сяо Хуаньцинь</t>
  </si>
  <si>
    <t xml:space="preserve">Главный </t>
  </si>
  <si>
    <t>генерального директора</t>
  </si>
  <si>
    <t xml:space="preserve">бухгалтер </t>
  </si>
  <si>
    <t>2018 года</t>
  </si>
  <si>
    <t>31 марта 2019 года</t>
  </si>
  <si>
    <t>31 марта</t>
  </si>
  <si>
    <t>2019 года</t>
  </si>
  <si>
    <t>за 3 месяца, закончившихся 31 марта 2019 года</t>
  </si>
  <si>
    <r>
      <t xml:space="preserve">За 3 месяца, закончившихся 31 марта 2019 </t>
    </r>
    <r>
      <rPr>
        <b/>
        <sz val="10"/>
        <color theme="1"/>
        <rFont val="Times New Roman"/>
        <family val="1"/>
        <charset val="204"/>
      </rPr>
      <t>года</t>
    </r>
  </si>
  <si>
    <r>
      <t xml:space="preserve">На 31 марта 2019 </t>
    </r>
    <r>
      <rPr>
        <b/>
        <sz val="10"/>
        <color theme="1"/>
        <rFont val="Times New Roman"/>
        <family val="1"/>
        <charset val="204"/>
      </rPr>
      <t>года</t>
    </r>
  </si>
  <si>
    <t xml:space="preserve">На 1 января 2018года </t>
  </si>
  <si>
    <t xml:space="preserve">На 31 марта 2018 года </t>
  </si>
  <si>
    <t xml:space="preserve">На 1 января 2019 года </t>
  </si>
  <si>
    <t>На 31 марта 2019 года</t>
  </si>
  <si>
    <t>За 3 месяца, закончившихся</t>
  </si>
  <si>
    <t>31 марта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</si>
</sst>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20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9" fillId="0" borderId="0" xfId="1" applyNumberFormat="1" applyFont="1" applyAlignment="1">
      <alignment vertical="center" wrapText="1"/>
    </xf>
    <xf numFmtId="165" fontId="10" fillId="0" borderId="0" xfId="1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 wrapText="1"/>
    </xf>
    <xf numFmtId="165" fontId="11" fillId="0" borderId="0" xfId="1" applyNumberFormat="1" applyFont="1" applyAlignment="1">
      <alignment vertical="center" wrapText="1"/>
    </xf>
    <xf numFmtId="165" fontId="14" fillId="0" borderId="1" xfId="1" applyNumberFormat="1" applyFont="1" applyBorder="1" applyAlignment="1">
      <alignment vertical="center" wrapText="1"/>
    </xf>
    <xf numFmtId="165" fontId="14" fillId="0" borderId="0" xfId="1" applyNumberFormat="1" applyFont="1" applyAlignment="1">
      <alignment vertical="center" wrapText="1"/>
    </xf>
    <xf numFmtId="0" fontId="0" fillId="0" borderId="0" xfId="0" applyBorder="1"/>
    <xf numFmtId="165" fontId="0" fillId="0" borderId="0" xfId="1" applyNumberFormat="1" applyFont="1"/>
    <xf numFmtId="165" fontId="9" fillId="0" borderId="2" xfId="1" applyNumberFormat="1" applyFont="1" applyFill="1" applyBorder="1" applyAlignment="1">
      <alignment vertical="center" wrapText="1"/>
    </xf>
    <xf numFmtId="165" fontId="14" fillId="0" borderId="0" xfId="1" applyNumberFormat="1" applyFont="1" applyAlignment="1">
      <alignment horizontal="right" vertical="center" wrapText="1"/>
    </xf>
    <xf numFmtId="165" fontId="14" fillId="0" borderId="1" xfId="1" applyNumberFormat="1" applyFont="1" applyBorder="1" applyAlignment="1">
      <alignment horizontal="right" vertical="center" wrapText="1"/>
    </xf>
    <xf numFmtId="165" fontId="0" fillId="0" borderId="0" xfId="0" applyNumberFormat="1" applyBorder="1"/>
    <xf numFmtId="165" fontId="0" fillId="0" borderId="0" xfId="1" applyNumberFormat="1" applyFont="1" applyAlignment="1">
      <alignment horizontal="right"/>
    </xf>
    <xf numFmtId="165" fontId="9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/>
    <xf numFmtId="165" fontId="0" fillId="0" borderId="0" xfId="1" applyNumberFormat="1" applyFont="1" applyFill="1" applyAlignment="1"/>
    <xf numFmtId="165" fontId="0" fillId="0" borderId="0" xfId="1" applyNumberFormat="1" applyFont="1" applyFill="1"/>
    <xf numFmtId="0" fontId="2" fillId="0" borderId="0" xfId="0" applyFont="1" applyFill="1" applyAlignment="1">
      <alignment vertical="center"/>
    </xf>
    <xf numFmtId="165" fontId="9" fillId="0" borderId="0" xfId="1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165" fontId="9" fillId="0" borderId="0" xfId="1" applyNumberFormat="1" applyFont="1" applyFill="1" applyAlignment="1">
      <alignment vertical="center" wrapText="1"/>
    </xf>
    <xf numFmtId="165" fontId="9" fillId="0" borderId="3" xfId="1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10" fillId="0" borderId="0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5" fontId="10" fillId="0" borderId="3" xfId="1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9" fillId="0" borderId="4" xfId="1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0" borderId="0" xfId="1" applyNumberFormat="1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0" xfId="1" applyFont="1" applyAlignment="1">
      <alignment horizontal="left" vertical="center" wrapText="1"/>
    </xf>
    <xf numFmtId="164" fontId="9" fillId="0" borderId="0" xfId="1" applyFont="1" applyAlignment="1">
      <alignment horizontal="left" vertical="center" wrapText="1"/>
    </xf>
    <xf numFmtId="164" fontId="10" fillId="0" borderId="1" xfId="1" applyFont="1" applyBorder="1" applyAlignment="1">
      <alignment horizontal="left" vertical="center" wrapText="1"/>
    </xf>
    <xf numFmtId="0" fontId="0" fillId="0" borderId="0" xfId="0" applyFill="1" applyBorder="1"/>
    <xf numFmtId="43" fontId="0" fillId="0" borderId="0" xfId="0" applyNumberFormat="1" applyFill="1" applyBorder="1"/>
    <xf numFmtId="165" fontId="10" fillId="0" borderId="0" xfId="1" applyNumberFormat="1" applyFont="1" applyAlignment="1">
      <alignment horizontal="left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0" xfId="1" applyNumberFormat="1" applyFont="1" applyAlignment="1">
      <alignment horizontal="left" vertical="center" wrapText="1"/>
    </xf>
    <xf numFmtId="165" fontId="9" fillId="0" borderId="0" xfId="1" applyNumberFormat="1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left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Alignment="1">
      <alignment horizontal="justify" vertical="center" wrapText="1"/>
    </xf>
    <xf numFmtId="165" fontId="0" fillId="0" borderId="0" xfId="0" applyNumberFormat="1"/>
    <xf numFmtId="165" fontId="9" fillId="0" borderId="0" xfId="1" applyNumberFormat="1" applyFont="1" applyBorder="1" applyAlignment="1">
      <alignment horizontal="justify" vertical="center" wrapText="1"/>
    </xf>
    <xf numFmtId="165" fontId="14" fillId="0" borderId="0" xfId="1" applyNumberFormat="1" applyFont="1" applyBorder="1" applyAlignment="1">
      <alignment horizontal="right" vertical="center" wrapText="1"/>
    </xf>
    <xf numFmtId="165" fontId="0" fillId="0" borderId="0" xfId="1" applyNumberFormat="1" applyFont="1" applyAlignment="1">
      <alignment horizontal="left"/>
    </xf>
    <xf numFmtId="165" fontId="10" fillId="0" borderId="5" xfId="1" applyNumberFormat="1" applyFont="1" applyBorder="1" applyAlignment="1">
      <alignment horizontal="left" vertical="center" wrapText="1"/>
    </xf>
    <xf numFmtId="165" fontId="0" fillId="0" borderId="0" xfId="1" applyNumberFormat="1" applyFont="1" applyFill="1" applyAlignment="1">
      <alignment horizontal="left"/>
    </xf>
    <xf numFmtId="165" fontId="9" fillId="0" borderId="5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0" fontId="19" fillId="0" borderId="0" xfId="2" applyFont="1" applyFill="1" applyBorder="1" applyAlignment="1">
      <alignment vertical="center"/>
    </xf>
    <xf numFmtId="165" fontId="1" fillId="0" borderId="0" xfId="1" applyNumberFormat="1" applyFont="1"/>
    <xf numFmtId="165" fontId="1" fillId="0" borderId="0" xfId="1" applyNumberFormat="1" applyFont="1" applyBorder="1"/>
    <xf numFmtId="165" fontId="17" fillId="0" borderId="0" xfId="1" applyNumberFormat="1" applyFont="1" applyBorder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165" fontId="17" fillId="0" borderId="0" xfId="1" applyNumberFormat="1" applyFont="1"/>
    <xf numFmtId="0" fontId="14" fillId="0" borderId="0" xfId="0" applyFont="1"/>
    <xf numFmtId="165" fontId="1" fillId="0" borderId="0" xfId="1" applyNumberFormat="1" applyFont="1" applyFill="1"/>
    <xf numFmtId="165" fontId="17" fillId="0" borderId="0" xfId="1" applyNumberFormat="1" applyFont="1" applyFill="1"/>
    <xf numFmtId="165" fontId="1" fillId="0" borderId="0" xfId="1" applyNumberFormat="1" applyFont="1" applyFill="1" applyBorder="1"/>
    <xf numFmtId="165" fontId="17" fillId="0" borderId="0" xfId="1" applyNumberFormat="1" applyFont="1" applyFill="1" applyBorder="1"/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64" fontId="11" fillId="0" borderId="8" xfId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1" applyNumberFormat="1" applyFont="1" applyAlignment="1">
      <alignment horizontal="center" vertical="center" wrapText="1"/>
    </xf>
    <xf numFmtId="0" fontId="10" fillId="0" borderId="8" xfId="1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10" fillId="0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/>
    <xf numFmtId="164" fontId="0" fillId="0" borderId="0" xfId="1" applyFont="1" applyBorder="1"/>
    <xf numFmtId="165" fontId="10" fillId="0" borderId="1" xfId="1" applyNumberFormat="1" applyFont="1" applyBorder="1" applyAlignment="1">
      <alignment horizontal="left" vertical="center" wrapText="1"/>
    </xf>
    <xf numFmtId="165" fontId="0" fillId="0" borderId="0" xfId="1" applyNumberFormat="1" applyFont="1" applyBorder="1"/>
    <xf numFmtId="0" fontId="10" fillId="0" borderId="0" xfId="1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/>
    <xf numFmtId="164" fontId="9" fillId="0" borderId="0" xfId="1" applyFont="1" applyBorder="1" applyAlignment="1">
      <alignment horizontal="right" vertical="center" wrapText="1"/>
    </xf>
    <xf numFmtId="164" fontId="9" fillId="0" borderId="0" xfId="1" applyFont="1" applyBorder="1" applyAlignment="1">
      <alignment horizontal="left" vertical="center" wrapText="1"/>
    </xf>
    <xf numFmtId="164" fontId="10" fillId="0" borderId="0" xfId="1" applyFont="1" applyBorder="1" applyAlignment="1">
      <alignment horizontal="center" vertical="center" wrapText="1"/>
    </xf>
    <xf numFmtId="164" fontId="10" fillId="0" borderId="0" xfId="1" applyFont="1" applyBorder="1" applyAlignment="1">
      <alignment horizontal="left" vertical="center" wrapText="1"/>
    </xf>
    <xf numFmtId="164" fontId="7" fillId="0" borderId="0" xfId="1" applyFont="1" applyBorder="1" applyAlignment="1">
      <alignment horizontal="justify" vertical="center" wrapText="1"/>
    </xf>
    <xf numFmtId="164" fontId="14" fillId="0" borderId="0" xfId="1" applyFont="1" applyBorder="1" applyAlignment="1">
      <alignment horizontal="justify" vertical="center" wrapText="1"/>
    </xf>
    <xf numFmtId="164" fontId="11" fillId="0" borderId="0" xfId="1" applyFont="1" applyBorder="1" applyAlignment="1">
      <alignment horizontal="justify" vertical="center" wrapText="1"/>
    </xf>
    <xf numFmtId="164" fontId="9" fillId="0" borderId="0" xfId="1" applyFont="1" applyBorder="1" applyAlignment="1">
      <alignment horizontal="center" vertical="center" wrapText="1"/>
    </xf>
    <xf numFmtId="164" fontId="14" fillId="0" borderId="0" xfId="1" applyFont="1" applyBorder="1" applyAlignment="1">
      <alignment horizontal="right" vertical="center" wrapText="1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justify" vertical="center"/>
    </xf>
    <xf numFmtId="164" fontId="6" fillId="0" borderId="0" xfId="1" applyFont="1" applyBorder="1" applyAlignment="1">
      <alignment horizontal="justify" vertical="center"/>
    </xf>
    <xf numFmtId="165" fontId="9" fillId="0" borderId="0" xfId="1" applyNumberFormat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left" vertical="center" wrapText="1"/>
    </xf>
    <xf numFmtId="164" fontId="14" fillId="0" borderId="0" xfId="1" applyFont="1" applyBorder="1" applyAlignment="1">
      <alignment horizontal="justify" vertical="center" wrapText="1"/>
    </xf>
    <xf numFmtId="164" fontId="7" fillId="0" borderId="0" xfId="1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0" xfId="1" applyNumberFormat="1" applyFont="1" applyAlignment="1">
      <alignment horizontal="right" vertical="center" wrapText="1"/>
    </xf>
    <xf numFmtId="165" fontId="14" fillId="0" borderId="1" xfId="1" applyNumberFormat="1" applyFont="1" applyBorder="1" applyAlignment="1">
      <alignment horizontal="right" vertical="center" wrapText="1"/>
    </xf>
    <xf numFmtId="164" fontId="8" fillId="0" borderId="0" xfId="1" applyFont="1" applyBorder="1" applyAlignment="1">
      <alignment horizontal="left" vertical="center" wrapText="1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right" vertical="center" wrapText="1"/>
    </xf>
    <xf numFmtId="164" fontId="7" fillId="0" borderId="0" xfId="1" applyFont="1" applyBorder="1" applyAlignment="1">
      <alignment horizontal="justify" vertical="center" wrapText="1"/>
    </xf>
    <xf numFmtId="164" fontId="10" fillId="0" borderId="0" xfId="1" applyFont="1" applyBorder="1" applyAlignment="1">
      <alignment horizontal="left" vertical="center" wrapText="1"/>
    </xf>
    <xf numFmtId="164" fontId="9" fillId="0" borderId="0" xfId="1" applyFont="1" applyBorder="1" applyAlignment="1">
      <alignment horizontal="left" vertical="center" wrapText="1"/>
    </xf>
    <xf numFmtId="164" fontId="14" fillId="0" borderId="0" xfId="1" applyFont="1" applyBorder="1" applyAlignment="1">
      <alignment horizontal="justify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165" fontId="14" fillId="0" borderId="8" xfId="1" applyNumberFormat="1" applyFont="1" applyBorder="1" applyAlignment="1">
      <alignment vertical="center" wrapText="1"/>
    </xf>
    <xf numFmtId="165" fontId="9" fillId="0" borderId="8" xfId="1" applyNumberFormat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165" fontId="11" fillId="0" borderId="8" xfId="1" applyNumberFormat="1" applyFont="1" applyBorder="1" applyAlignment="1">
      <alignment vertical="center" wrapText="1"/>
    </xf>
    <xf numFmtId="165" fontId="10" fillId="0" borderId="8" xfId="1" applyNumberFormat="1" applyFont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5" fontId="11" fillId="0" borderId="9" xfId="1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vertical="center" wrapText="1"/>
    </xf>
    <xf numFmtId="165" fontId="9" fillId="0" borderId="8" xfId="1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165" fontId="14" fillId="0" borderId="6" xfId="1" applyNumberFormat="1" applyFont="1" applyBorder="1" applyAlignment="1">
      <alignment vertical="center" wrapText="1"/>
    </xf>
    <xf numFmtId="165" fontId="9" fillId="0" borderId="6" xfId="1" applyNumberFormat="1" applyFont="1" applyBorder="1" applyAlignment="1">
      <alignment vertical="center" wrapText="1"/>
    </xf>
  </cellXfs>
  <cellStyles count="3">
    <cellStyle name="Обычный" xfId="0" builtinId="0"/>
    <cellStyle name="Обычный 17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activeCell="F38" sqref="F38"/>
    </sheetView>
  </sheetViews>
  <sheetFormatPr defaultRowHeight="15" x14ac:dyDescent="0.25"/>
  <cols>
    <col min="1" max="1" width="45.7109375" customWidth="1"/>
    <col min="2" max="2" width="15.5703125" customWidth="1"/>
    <col min="3" max="3" width="15.5703125" style="33" customWidth="1"/>
    <col min="4" max="4" width="15.5703125" style="83" customWidth="1"/>
    <col min="5" max="5" width="13.140625" bestFit="1" customWidth="1"/>
    <col min="7" max="7" width="27.42578125" style="27" customWidth="1"/>
    <col min="8" max="8" width="9.28515625" style="27" bestFit="1" customWidth="1"/>
    <col min="9" max="10" width="15.140625" style="27" bestFit="1" customWidth="1"/>
    <col min="11" max="12" width="9.140625" style="27"/>
  </cols>
  <sheetData>
    <row r="1" spans="1:12" x14ac:dyDescent="0.25">
      <c r="A1" s="88" t="s">
        <v>113</v>
      </c>
    </row>
    <row r="2" spans="1:12" x14ac:dyDescent="0.25">
      <c r="A2" s="88" t="s">
        <v>123</v>
      </c>
    </row>
    <row r="4" spans="1:12" ht="15.75" x14ac:dyDescent="0.25">
      <c r="A4" s="1" t="s">
        <v>0</v>
      </c>
    </row>
    <row r="5" spans="1:12" x14ac:dyDescent="0.25">
      <c r="A5" s="2" t="s">
        <v>125</v>
      </c>
    </row>
    <row r="7" spans="1:12" x14ac:dyDescent="0.25">
      <c r="A7" s="157" t="s">
        <v>1</v>
      </c>
      <c r="B7" s="159" t="s">
        <v>39</v>
      </c>
      <c r="C7" s="68" t="s">
        <v>121</v>
      </c>
      <c r="D7" s="68" t="s">
        <v>92</v>
      </c>
      <c r="G7" s="133"/>
      <c r="H7" s="134"/>
      <c r="I7" s="135"/>
      <c r="J7" s="136"/>
    </row>
    <row r="8" spans="1:12" ht="15.75" thickBot="1" x14ac:dyDescent="0.3">
      <c r="A8" s="158"/>
      <c r="B8" s="160"/>
      <c r="C8" s="66" t="s">
        <v>122</v>
      </c>
      <c r="D8" s="66" t="s">
        <v>119</v>
      </c>
      <c r="G8" s="109"/>
      <c r="H8" s="134"/>
      <c r="I8" s="109"/>
      <c r="J8" s="137"/>
    </row>
    <row r="9" spans="1:12" x14ac:dyDescent="0.25">
      <c r="A9" s="4"/>
      <c r="B9" s="3"/>
      <c r="C9" s="23"/>
      <c r="D9" s="67"/>
      <c r="G9" s="109"/>
      <c r="H9" s="70"/>
      <c r="I9" s="109"/>
      <c r="J9" s="137"/>
    </row>
    <row r="10" spans="1:12" x14ac:dyDescent="0.25">
      <c r="A10" s="4" t="s">
        <v>2</v>
      </c>
      <c r="B10" s="5"/>
      <c r="C10" s="23"/>
      <c r="D10" s="67"/>
      <c r="G10" s="109"/>
      <c r="H10" s="70"/>
      <c r="I10" s="109"/>
      <c r="J10" s="137"/>
    </row>
    <row r="11" spans="1:12" x14ac:dyDescent="0.25">
      <c r="A11" s="4" t="s">
        <v>3</v>
      </c>
      <c r="B11" s="5"/>
      <c r="C11" s="68"/>
      <c r="D11" s="67"/>
    </row>
    <row r="12" spans="1:12" x14ac:dyDescent="0.25">
      <c r="A12" s="6" t="s">
        <v>4</v>
      </c>
      <c r="B12" s="5">
        <v>4</v>
      </c>
      <c r="C12" s="63">
        <v>138461397</v>
      </c>
      <c r="D12" s="63">
        <v>139175218</v>
      </c>
      <c r="G12" s="137"/>
      <c r="H12" s="70"/>
      <c r="I12" s="71"/>
      <c r="J12" s="71"/>
      <c r="K12" s="32"/>
      <c r="L12" s="32"/>
    </row>
    <row r="13" spans="1:12" x14ac:dyDescent="0.25">
      <c r="A13" s="6" t="s">
        <v>5</v>
      </c>
      <c r="B13" s="5">
        <v>5</v>
      </c>
      <c r="C13" s="63">
        <v>2605615</v>
      </c>
      <c r="D13" s="63">
        <v>2533274</v>
      </c>
      <c r="G13" s="137"/>
      <c r="H13" s="70"/>
      <c r="I13" s="71"/>
      <c r="J13" s="71"/>
      <c r="K13" s="32"/>
      <c r="L13" s="32"/>
    </row>
    <row r="14" spans="1:12" x14ac:dyDescent="0.25">
      <c r="A14" s="6" t="s">
        <v>6</v>
      </c>
      <c r="B14" s="5">
        <v>6</v>
      </c>
      <c r="C14" s="63">
        <v>13288331</v>
      </c>
      <c r="D14" s="63">
        <v>13233501</v>
      </c>
      <c r="G14" s="137"/>
      <c r="H14" s="70"/>
      <c r="I14" s="71"/>
      <c r="J14" s="71"/>
      <c r="K14" s="32"/>
      <c r="L14" s="32"/>
    </row>
    <row r="15" spans="1:12" x14ac:dyDescent="0.25">
      <c r="A15" s="6" t="s">
        <v>7</v>
      </c>
      <c r="B15" s="5"/>
      <c r="C15" s="63">
        <v>69087</v>
      </c>
      <c r="D15" s="63">
        <v>73285</v>
      </c>
      <c r="G15" s="137"/>
      <c r="H15" s="70"/>
      <c r="I15" s="71"/>
      <c r="J15" s="71"/>
      <c r="K15" s="32"/>
      <c r="L15" s="32"/>
    </row>
    <row r="16" spans="1:12" x14ac:dyDescent="0.25">
      <c r="A16" s="6" t="s">
        <v>8</v>
      </c>
      <c r="B16" s="5">
        <v>7</v>
      </c>
      <c r="C16" s="63">
        <v>2458986</v>
      </c>
      <c r="D16" s="63">
        <v>2446853</v>
      </c>
      <c r="G16" s="137"/>
      <c r="H16" s="70"/>
      <c r="I16" s="71"/>
      <c r="J16" s="71"/>
      <c r="K16" s="32"/>
      <c r="L16" s="32"/>
    </row>
    <row r="17" spans="1:12" x14ac:dyDescent="0.25">
      <c r="A17" s="6" t="s">
        <v>9</v>
      </c>
      <c r="B17" s="5"/>
      <c r="C17" s="63">
        <v>41379</v>
      </c>
      <c r="D17" s="63">
        <v>36092</v>
      </c>
      <c r="G17" s="137"/>
      <c r="H17" s="70"/>
      <c r="I17" s="71"/>
      <c r="J17" s="71"/>
      <c r="K17" s="32"/>
      <c r="L17" s="32"/>
    </row>
    <row r="18" spans="1:12" x14ac:dyDescent="0.25">
      <c r="A18" s="69" t="s">
        <v>11</v>
      </c>
      <c r="B18" s="70">
        <v>8</v>
      </c>
      <c r="C18" s="71">
        <v>1549970</v>
      </c>
      <c r="D18" s="71">
        <v>1554130</v>
      </c>
      <c r="G18" s="137"/>
      <c r="H18" s="70"/>
      <c r="I18" s="71"/>
      <c r="J18" s="71"/>
      <c r="K18" s="32"/>
      <c r="L18" s="32"/>
    </row>
    <row r="19" spans="1:12" x14ac:dyDescent="0.25">
      <c r="A19" s="6" t="s">
        <v>10</v>
      </c>
      <c r="B19" s="5">
        <v>14</v>
      </c>
      <c r="C19" s="63">
        <v>482118</v>
      </c>
      <c r="D19" s="63">
        <v>482118</v>
      </c>
      <c r="G19" s="137"/>
      <c r="H19" s="70"/>
      <c r="I19" s="71"/>
      <c r="J19" s="71"/>
      <c r="K19" s="32"/>
      <c r="L19" s="32"/>
    </row>
    <row r="20" spans="1:12" ht="15.75" thickBot="1" x14ac:dyDescent="0.3">
      <c r="A20" s="72"/>
      <c r="B20" s="73"/>
      <c r="C20" s="86">
        <f>SUM(C12:C19)</f>
        <v>158956883</v>
      </c>
      <c r="D20" s="84">
        <f>SUM(D12:D19)</f>
        <v>159534471</v>
      </c>
      <c r="G20" s="109"/>
      <c r="H20" s="134"/>
      <c r="I20" s="77"/>
      <c r="J20" s="77"/>
      <c r="K20" s="32"/>
      <c r="L20" s="32"/>
    </row>
    <row r="21" spans="1:12" ht="6.75" customHeight="1" x14ac:dyDescent="0.25">
      <c r="A21" s="6"/>
      <c r="B21" s="5"/>
      <c r="C21" s="68"/>
      <c r="D21" s="63"/>
      <c r="G21" s="137"/>
      <c r="H21" s="70"/>
      <c r="I21" s="77"/>
      <c r="J21" s="71"/>
      <c r="K21" s="32"/>
      <c r="L21" s="32"/>
    </row>
    <row r="22" spans="1:12" x14ac:dyDescent="0.25">
      <c r="A22" s="4" t="s">
        <v>12</v>
      </c>
      <c r="B22" s="5"/>
      <c r="C22" s="68"/>
      <c r="D22" s="63"/>
      <c r="G22" s="109"/>
      <c r="H22" s="70"/>
      <c r="I22" s="77"/>
      <c r="J22" s="71"/>
      <c r="K22" s="32"/>
      <c r="L22" s="32"/>
    </row>
    <row r="23" spans="1:12" x14ac:dyDescent="0.25">
      <c r="A23" s="6" t="s">
        <v>15</v>
      </c>
      <c r="B23" s="5">
        <v>8</v>
      </c>
      <c r="C23" s="63">
        <v>3969784</v>
      </c>
      <c r="D23" s="63">
        <v>3796935</v>
      </c>
      <c r="G23" s="137"/>
      <c r="H23" s="70"/>
      <c r="I23" s="71"/>
      <c r="J23" s="71"/>
      <c r="K23" s="32"/>
      <c r="L23" s="32"/>
    </row>
    <row r="24" spans="1:12" x14ac:dyDescent="0.25">
      <c r="A24" s="6" t="s">
        <v>13</v>
      </c>
      <c r="B24" s="5">
        <v>9</v>
      </c>
      <c r="C24" s="63">
        <v>2840676</v>
      </c>
      <c r="D24" s="63">
        <v>2320677</v>
      </c>
      <c r="G24" s="137"/>
      <c r="H24" s="70"/>
      <c r="I24" s="71"/>
      <c r="J24" s="71"/>
      <c r="K24" s="32"/>
      <c r="L24" s="32"/>
    </row>
    <row r="25" spans="1:12" x14ac:dyDescent="0.25">
      <c r="A25" s="6" t="s">
        <v>14</v>
      </c>
      <c r="B25" s="5">
        <v>10</v>
      </c>
      <c r="C25" s="63">
        <v>13239317</v>
      </c>
      <c r="D25" s="63">
        <v>12133593</v>
      </c>
      <c r="G25" s="137"/>
      <c r="H25" s="70"/>
      <c r="I25" s="71"/>
      <c r="J25" s="71"/>
      <c r="K25" s="32"/>
      <c r="L25" s="32"/>
    </row>
    <row r="26" spans="1:12" x14ac:dyDescent="0.25">
      <c r="A26" s="6" t="s">
        <v>16</v>
      </c>
      <c r="B26" s="5">
        <v>11</v>
      </c>
      <c r="C26" s="63">
        <v>5461446</v>
      </c>
      <c r="D26" s="63">
        <v>4230544</v>
      </c>
      <c r="G26" s="137"/>
      <c r="H26" s="70"/>
      <c r="I26" s="71"/>
      <c r="J26" s="71"/>
      <c r="K26" s="32"/>
      <c r="L26" s="32"/>
    </row>
    <row r="27" spans="1:12" x14ac:dyDescent="0.25">
      <c r="A27" s="6" t="s">
        <v>17</v>
      </c>
      <c r="B27" s="5">
        <v>12</v>
      </c>
      <c r="C27" s="63">
        <v>6319368</v>
      </c>
      <c r="D27" s="63">
        <v>4253021</v>
      </c>
      <c r="G27" s="137"/>
      <c r="H27" s="70"/>
      <c r="I27" s="71"/>
      <c r="J27" s="71"/>
      <c r="K27" s="32"/>
      <c r="L27" s="32"/>
    </row>
    <row r="28" spans="1:12" x14ac:dyDescent="0.25">
      <c r="A28" s="69" t="s">
        <v>20</v>
      </c>
      <c r="B28" s="70"/>
      <c r="C28" s="63">
        <v>1047000</v>
      </c>
      <c r="D28" s="63">
        <v>642737</v>
      </c>
      <c r="G28" s="137"/>
      <c r="H28" s="70"/>
      <c r="I28" s="71"/>
      <c r="J28" s="71"/>
      <c r="K28" s="32"/>
      <c r="L28" s="32"/>
    </row>
    <row r="29" spans="1:12" x14ac:dyDescent="0.25">
      <c r="A29" s="6" t="s">
        <v>18</v>
      </c>
      <c r="B29" s="5">
        <v>13</v>
      </c>
      <c r="C29" s="63">
        <v>637925</v>
      </c>
      <c r="D29" s="63">
        <v>1759665</v>
      </c>
      <c r="G29" s="137"/>
      <c r="H29" s="70"/>
      <c r="I29" s="71"/>
      <c r="J29" s="71"/>
      <c r="K29" s="32"/>
      <c r="L29" s="32"/>
    </row>
    <row r="30" spans="1:12" x14ac:dyDescent="0.25">
      <c r="A30" s="6" t="s">
        <v>19</v>
      </c>
      <c r="B30" s="5">
        <v>14</v>
      </c>
      <c r="C30" s="111">
        <v>8443289</v>
      </c>
      <c r="D30" s="111">
        <v>6192686</v>
      </c>
      <c r="G30" s="137"/>
      <c r="H30" s="70"/>
      <c r="I30" s="71"/>
      <c r="J30" s="71"/>
      <c r="K30" s="32"/>
      <c r="L30" s="32"/>
    </row>
    <row r="31" spans="1:12" ht="15.75" thickBot="1" x14ac:dyDescent="0.3">
      <c r="A31" s="74"/>
      <c r="B31" s="75"/>
      <c r="C31" s="153">
        <f>SUM(C23:C30)</f>
        <v>41958805</v>
      </c>
      <c r="D31" s="77">
        <f>SUM(D23:D30)</f>
        <v>35329858</v>
      </c>
      <c r="G31" s="109"/>
      <c r="H31" s="134"/>
      <c r="I31" s="77"/>
      <c r="J31" s="77"/>
      <c r="K31" s="32"/>
      <c r="L31" s="32"/>
    </row>
    <row r="32" spans="1:12" ht="15.75" thickBot="1" x14ac:dyDescent="0.3">
      <c r="A32" s="102" t="s">
        <v>21</v>
      </c>
      <c r="B32" s="103"/>
      <c r="C32" s="104">
        <f>C31+C20</f>
        <v>200915688</v>
      </c>
      <c r="D32" s="105">
        <f>D31+D20</f>
        <v>194864329</v>
      </c>
      <c r="G32" s="109"/>
      <c r="H32" s="134"/>
      <c r="I32" s="77"/>
      <c r="J32" s="77"/>
      <c r="K32" s="32"/>
      <c r="L32" s="32"/>
    </row>
    <row r="33" spans="1:12" x14ac:dyDescent="0.25">
      <c r="A33" s="109"/>
      <c r="B33" s="70"/>
      <c r="C33" s="110"/>
      <c r="D33" s="77"/>
      <c r="I33" s="130"/>
      <c r="J33" s="130"/>
      <c r="K33" s="32"/>
      <c r="L33" s="32"/>
    </row>
    <row r="34" spans="1:12" x14ac:dyDescent="0.25">
      <c r="A34" s="4" t="s">
        <v>22</v>
      </c>
      <c r="B34" s="5"/>
      <c r="C34" s="68"/>
      <c r="D34" s="63"/>
      <c r="G34" s="109"/>
      <c r="H34" s="70"/>
      <c r="I34" s="71"/>
      <c r="J34" s="71"/>
      <c r="K34" s="32"/>
      <c r="L34" s="32"/>
    </row>
    <row r="35" spans="1:12" x14ac:dyDescent="0.25">
      <c r="A35" s="4" t="s">
        <v>23</v>
      </c>
      <c r="B35" s="5"/>
      <c r="C35" s="68"/>
      <c r="D35" s="63"/>
      <c r="G35" s="137"/>
      <c r="H35" s="70"/>
      <c r="I35" s="71"/>
      <c r="J35" s="71"/>
      <c r="K35" s="32"/>
      <c r="L35" s="32"/>
    </row>
    <row r="36" spans="1:12" x14ac:dyDescent="0.25">
      <c r="A36" s="63" t="s">
        <v>24</v>
      </c>
      <c r="B36" s="5">
        <v>15</v>
      </c>
      <c r="C36" s="63">
        <v>80000</v>
      </c>
      <c r="D36" s="63">
        <v>80000</v>
      </c>
      <c r="G36" s="137"/>
      <c r="H36" s="70"/>
      <c r="I36" s="71"/>
      <c r="J36" s="71"/>
      <c r="K36" s="32"/>
      <c r="L36" s="32"/>
    </row>
    <row r="37" spans="1:12" x14ac:dyDescent="0.25">
      <c r="A37" s="71" t="s">
        <v>108</v>
      </c>
      <c r="B37" s="70"/>
      <c r="C37" s="111">
        <v>-2244567</v>
      </c>
      <c r="D37" s="111">
        <v>-11149286</v>
      </c>
      <c r="E37" s="80"/>
      <c r="G37" s="137"/>
      <c r="H37" s="70"/>
      <c r="I37" s="71"/>
      <c r="J37" s="71"/>
      <c r="K37" s="32"/>
      <c r="L37" s="32"/>
    </row>
    <row r="38" spans="1:12" ht="15.75" thickBot="1" x14ac:dyDescent="0.3">
      <c r="A38" s="72"/>
      <c r="B38" s="73"/>
      <c r="C38" s="66">
        <f>SUM(C36:C37)</f>
        <v>-2164567</v>
      </c>
      <c r="D38" s="65">
        <f>SUM(D36:D37)</f>
        <v>-11069286</v>
      </c>
      <c r="G38" s="109"/>
      <c r="H38" s="134"/>
      <c r="I38" s="77"/>
      <c r="J38" s="77"/>
      <c r="K38" s="32"/>
      <c r="L38" s="32"/>
    </row>
    <row r="39" spans="1:12" ht="6.75" customHeight="1" x14ac:dyDescent="0.25">
      <c r="A39" s="9"/>
      <c r="B39" s="10"/>
      <c r="C39" s="68"/>
      <c r="D39" s="63"/>
      <c r="G39" s="137"/>
      <c r="H39" s="70"/>
      <c r="I39" s="71"/>
      <c r="J39" s="71"/>
      <c r="K39" s="32"/>
      <c r="L39" s="32"/>
    </row>
    <row r="40" spans="1:12" x14ac:dyDescent="0.25">
      <c r="A40" s="4" t="s">
        <v>25</v>
      </c>
      <c r="B40" s="3"/>
      <c r="C40" s="68"/>
      <c r="D40" s="67"/>
      <c r="G40" s="109"/>
      <c r="H40" s="70"/>
      <c r="I40" s="71"/>
      <c r="J40" s="71"/>
      <c r="K40" s="32"/>
      <c r="L40" s="32"/>
    </row>
    <row r="41" spans="1:12" x14ac:dyDescent="0.25">
      <c r="A41" s="63" t="s">
        <v>27</v>
      </c>
      <c r="B41" s="5">
        <v>16</v>
      </c>
      <c r="C41" s="63">
        <v>110423771</v>
      </c>
      <c r="D41" s="63">
        <v>120937338</v>
      </c>
      <c r="G41" s="137"/>
      <c r="H41" s="70"/>
      <c r="I41" s="71"/>
      <c r="J41" s="71"/>
      <c r="K41" s="32"/>
      <c r="L41" s="32"/>
    </row>
    <row r="42" spans="1:12" ht="24" x14ac:dyDescent="0.25">
      <c r="A42" s="63" t="s">
        <v>28</v>
      </c>
      <c r="B42" s="5">
        <v>17</v>
      </c>
      <c r="C42" s="63">
        <v>3351539</v>
      </c>
      <c r="D42" s="63">
        <v>3290047</v>
      </c>
      <c r="G42" s="137"/>
      <c r="H42" s="70"/>
      <c r="I42" s="71"/>
      <c r="J42" s="71"/>
      <c r="K42" s="32"/>
      <c r="L42" s="32"/>
    </row>
    <row r="43" spans="1:12" x14ac:dyDescent="0.25">
      <c r="A43" s="63" t="s">
        <v>26</v>
      </c>
      <c r="B43" s="5">
        <v>18</v>
      </c>
      <c r="C43" s="63">
        <v>19918827</v>
      </c>
      <c r="D43" s="63">
        <v>19944566</v>
      </c>
      <c r="G43" s="137"/>
      <c r="H43" s="70"/>
      <c r="I43" s="71"/>
      <c r="J43" s="71"/>
      <c r="K43" s="32"/>
      <c r="L43" s="32"/>
    </row>
    <row r="44" spans="1:12" x14ac:dyDescent="0.25">
      <c r="A44" s="71" t="s">
        <v>29</v>
      </c>
      <c r="B44" s="5">
        <v>19</v>
      </c>
      <c r="C44" s="111">
        <v>2002852</v>
      </c>
      <c r="D44" s="111">
        <v>2005938</v>
      </c>
      <c r="G44" s="137"/>
      <c r="H44" s="70"/>
      <c r="I44" s="71"/>
      <c r="J44" s="71"/>
      <c r="K44" s="32"/>
      <c r="L44" s="32"/>
    </row>
    <row r="45" spans="1:12" ht="15.75" thickBot="1" x14ac:dyDescent="0.3">
      <c r="A45" s="72"/>
      <c r="B45" s="73"/>
      <c r="C45" s="66">
        <f>SUM(C41:C44)</f>
        <v>135696989</v>
      </c>
      <c r="D45" s="65">
        <f>SUM(D41:D44)</f>
        <v>146177889</v>
      </c>
      <c r="G45" s="109"/>
      <c r="H45" s="134"/>
      <c r="I45" s="77"/>
      <c r="J45" s="77"/>
      <c r="K45" s="32"/>
      <c r="L45" s="32"/>
    </row>
    <row r="46" spans="1:12" ht="6.75" customHeight="1" x14ac:dyDescent="0.25">
      <c r="A46" s="4"/>
      <c r="B46" s="56"/>
      <c r="C46" s="68"/>
      <c r="D46" s="63"/>
      <c r="G46" s="109"/>
      <c r="H46" s="134"/>
      <c r="I46" s="71"/>
      <c r="J46" s="71"/>
      <c r="K46" s="32"/>
      <c r="L46" s="32"/>
    </row>
    <row r="47" spans="1:12" x14ac:dyDescent="0.25">
      <c r="A47" s="4" t="s">
        <v>30</v>
      </c>
      <c r="B47" s="5"/>
      <c r="C47" s="68"/>
      <c r="D47" s="63"/>
      <c r="G47" s="109"/>
      <c r="H47" s="70"/>
      <c r="I47" s="71"/>
      <c r="J47" s="71"/>
      <c r="K47" s="32"/>
      <c r="L47" s="32"/>
    </row>
    <row r="48" spans="1:12" x14ac:dyDescent="0.25">
      <c r="A48" s="63" t="s">
        <v>27</v>
      </c>
      <c r="B48" s="5">
        <v>16</v>
      </c>
      <c r="C48" s="63">
        <v>39949198</v>
      </c>
      <c r="D48" s="63">
        <v>33303404</v>
      </c>
      <c r="G48" s="137"/>
      <c r="H48" s="70"/>
      <c r="I48" s="71"/>
      <c r="J48" s="71"/>
      <c r="K48" s="32"/>
      <c r="L48" s="32"/>
    </row>
    <row r="49" spans="1:12" x14ac:dyDescent="0.25">
      <c r="A49" s="63" t="s">
        <v>31</v>
      </c>
      <c r="B49" s="5">
        <v>20</v>
      </c>
      <c r="C49" s="63">
        <v>6713394</v>
      </c>
      <c r="D49" s="63">
        <v>6672837</v>
      </c>
      <c r="G49" s="137"/>
      <c r="H49" s="70"/>
      <c r="I49" s="71"/>
      <c r="J49" s="71"/>
      <c r="K49" s="32"/>
      <c r="L49" s="32"/>
    </row>
    <row r="50" spans="1:12" x14ac:dyDescent="0.25">
      <c r="A50" s="63" t="s">
        <v>32</v>
      </c>
      <c r="B50" s="5">
        <v>21</v>
      </c>
      <c r="C50" s="63">
        <v>10866213</v>
      </c>
      <c r="D50" s="63">
        <v>8377707</v>
      </c>
      <c r="G50" s="137"/>
      <c r="H50" s="70"/>
      <c r="I50" s="71"/>
      <c r="J50" s="71"/>
      <c r="K50" s="32"/>
      <c r="L50" s="32"/>
    </row>
    <row r="51" spans="1:12" x14ac:dyDescent="0.25">
      <c r="A51" s="63" t="s">
        <v>109</v>
      </c>
      <c r="B51" s="5">
        <v>22</v>
      </c>
      <c r="C51" s="63">
        <v>1790003</v>
      </c>
      <c r="D51" s="63">
        <v>1715843</v>
      </c>
      <c r="G51" s="137"/>
      <c r="H51" s="70"/>
      <c r="I51" s="71"/>
      <c r="J51" s="71"/>
      <c r="K51" s="32"/>
      <c r="L51" s="32"/>
    </row>
    <row r="52" spans="1:12" x14ac:dyDescent="0.25">
      <c r="A52" s="63" t="s">
        <v>33</v>
      </c>
      <c r="B52" s="5">
        <v>23</v>
      </c>
      <c r="C52" s="63">
        <v>7345889</v>
      </c>
      <c r="D52" s="63">
        <v>8922487</v>
      </c>
      <c r="G52" s="137"/>
      <c r="H52" s="70"/>
      <c r="I52" s="71"/>
      <c r="J52" s="71"/>
      <c r="K52" s="32"/>
      <c r="L52" s="32"/>
    </row>
    <row r="53" spans="1:12" ht="24" x14ac:dyDescent="0.25">
      <c r="A53" s="71" t="s">
        <v>34</v>
      </c>
      <c r="B53" s="5">
        <v>24</v>
      </c>
      <c r="C53" s="111">
        <v>718569</v>
      </c>
      <c r="D53" s="111">
        <v>763448</v>
      </c>
      <c r="G53" s="137"/>
      <c r="H53" s="70"/>
      <c r="I53" s="71"/>
      <c r="J53" s="71"/>
      <c r="K53" s="32"/>
      <c r="L53" s="32"/>
    </row>
    <row r="54" spans="1:12" ht="15.75" thickBot="1" x14ac:dyDescent="0.3">
      <c r="A54" s="72"/>
      <c r="B54" s="73"/>
      <c r="C54" s="66">
        <f>SUM(C48:C53)</f>
        <v>67383266</v>
      </c>
      <c r="D54" s="129">
        <f>SUM(D48:D53)</f>
        <v>59755726</v>
      </c>
      <c r="G54" s="109"/>
      <c r="H54" s="134"/>
      <c r="I54" s="77"/>
      <c r="J54" s="77"/>
      <c r="K54" s="32"/>
      <c r="L54" s="32"/>
    </row>
    <row r="55" spans="1:12" ht="15.75" thickBot="1" x14ac:dyDescent="0.3">
      <c r="A55" s="11" t="s">
        <v>35</v>
      </c>
      <c r="B55" s="57"/>
      <c r="C55" s="66">
        <f>C38+C45+C54</f>
        <v>200915688</v>
      </c>
      <c r="D55" s="65">
        <f>D38+D45+D54</f>
        <v>194864329</v>
      </c>
      <c r="G55" s="109"/>
      <c r="H55" s="134"/>
      <c r="I55" s="77"/>
      <c r="J55" s="77"/>
      <c r="K55" s="32"/>
      <c r="L55" s="32"/>
    </row>
    <row r="56" spans="1:12" x14ac:dyDescent="0.25">
      <c r="A56" s="106" t="s">
        <v>36</v>
      </c>
      <c r="B56" s="107">
        <v>15</v>
      </c>
      <c r="C56" s="108">
        <f>(C55-C15-C45-C54)/80000</f>
        <v>-27.920674999999999</v>
      </c>
      <c r="D56" s="108">
        <f>(D55-D15-D45-D54)/80000</f>
        <v>-139.2821375</v>
      </c>
      <c r="G56" s="109"/>
      <c r="H56" s="134"/>
      <c r="I56" s="71"/>
      <c r="J56" s="71"/>
      <c r="K56" s="32"/>
      <c r="L56" s="32"/>
    </row>
    <row r="57" spans="1:12" x14ac:dyDescent="0.25">
      <c r="A57" s="14"/>
      <c r="G57" s="137"/>
      <c r="H57" s="70"/>
      <c r="I57" s="71"/>
      <c r="J57" s="71"/>
      <c r="K57" s="32"/>
      <c r="L57" s="32"/>
    </row>
    <row r="58" spans="1:12" x14ac:dyDescent="0.25">
      <c r="C58" s="89"/>
      <c r="D58" s="89"/>
      <c r="G58" s="138"/>
      <c r="I58" s="130"/>
      <c r="J58" s="130"/>
    </row>
    <row r="59" spans="1:12" x14ac:dyDescent="0.25">
      <c r="A59" s="27" t="s">
        <v>98</v>
      </c>
      <c r="B59" s="27" t="s">
        <v>114</v>
      </c>
      <c r="C59" s="90"/>
      <c r="D59" s="91" t="s">
        <v>114</v>
      </c>
      <c r="G59" s="138"/>
      <c r="H59" s="138"/>
      <c r="I59" s="138"/>
    </row>
    <row r="60" spans="1:12" x14ac:dyDescent="0.25">
      <c r="A60" s="92" t="s">
        <v>115</v>
      </c>
      <c r="B60" s="92" t="s">
        <v>95</v>
      </c>
      <c r="C60" s="89"/>
      <c r="D60" s="92" t="s">
        <v>96</v>
      </c>
      <c r="G60" s="139"/>
      <c r="H60" s="139"/>
      <c r="I60" s="139"/>
    </row>
    <row r="61" spans="1:12" x14ac:dyDescent="0.25">
      <c r="A61" s="92" t="s">
        <v>97</v>
      </c>
      <c r="B61" s="92" t="s">
        <v>37</v>
      </c>
      <c r="C61" s="89"/>
      <c r="D61" s="92" t="s">
        <v>116</v>
      </c>
      <c r="G61" s="139"/>
      <c r="H61" s="139"/>
      <c r="I61" s="139"/>
    </row>
    <row r="62" spans="1:12" x14ac:dyDescent="0.25">
      <c r="B62" s="93" t="s">
        <v>117</v>
      </c>
      <c r="C62" s="89"/>
      <c r="D62" s="92" t="s">
        <v>118</v>
      </c>
      <c r="H62" s="139"/>
    </row>
    <row r="63" spans="1:12" x14ac:dyDescent="0.25">
      <c r="B63" s="93" t="s">
        <v>38</v>
      </c>
      <c r="C63"/>
      <c r="D63" s="94"/>
      <c r="H63" s="140"/>
    </row>
    <row r="64" spans="1:12" s="36" customFormat="1" x14ac:dyDescent="0.25">
      <c r="A64" s="55"/>
      <c r="C64" s="37"/>
      <c r="D64" s="85"/>
      <c r="G64" s="27"/>
      <c r="H64" s="27"/>
      <c r="I64" s="27"/>
      <c r="J64" s="27"/>
      <c r="K64" s="61"/>
      <c r="L64" s="61"/>
    </row>
    <row r="65" spans="7:11" x14ac:dyDescent="0.25">
      <c r="G65" s="61"/>
      <c r="H65" s="61"/>
      <c r="I65" s="61"/>
      <c r="J65" s="61"/>
      <c r="K65" s="61"/>
    </row>
    <row r="66" spans="7:11" x14ac:dyDescent="0.25">
      <c r="G66" s="61"/>
      <c r="H66" s="61"/>
      <c r="I66" s="61"/>
      <c r="J66" s="61"/>
      <c r="K66" s="61"/>
    </row>
    <row r="67" spans="7:11" x14ac:dyDescent="0.25">
      <c r="G67" s="61"/>
      <c r="H67" s="61"/>
      <c r="I67" s="61"/>
      <c r="J67" s="61"/>
    </row>
  </sheetData>
  <mergeCells count="2">
    <mergeCell ref="A7:A8"/>
    <mergeCell ref="B7:B8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Normal="100" zoomScaleSheetLayoutView="100" workbookViewId="0">
      <selection activeCell="F29" sqref="F29"/>
    </sheetView>
  </sheetViews>
  <sheetFormatPr defaultRowHeight="15" x14ac:dyDescent="0.25"/>
  <cols>
    <col min="1" max="1" width="41.85546875" customWidth="1"/>
    <col min="2" max="2" width="15.7109375" customWidth="1"/>
    <col min="3" max="4" width="15.7109375" style="28" customWidth="1"/>
    <col min="5" max="6" width="9.140625" style="27"/>
    <col min="7" max="7" width="9" style="27" customWidth="1"/>
    <col min="8" max="8" width="9.28515625" style="27" bestFit="1" customWidth="1"/>
    <col min="9" max="10" width="14.28515625" style="27" bestFit="1" customWidth="1"/>
    <col min="11" max="11" width="15.85546875" style="27" customWidth="1"/>
    <col min="12" max="12" width="9.28515625" style="27" bestFit="1" customWidth="1"/>
    <col min="13" max="13" width="14.28515625" style="27" bestFit="1" customWidth="1"/>
    <col min="14" max="14" width="16.85546875" style="27" customWidth="1"/>
    <col min="15" max="16" width="9.140625" style="27"/>
  </cols>
  <sheetData>
    <row r="1" spans="1:16" x14ac:dyDescent="0.25">
      <c r="A1" s="88" t="s">
        <v>113</v>
      </c>
    </row>
    <row r="2" spans="1:16" x14ac:dyDescent="0.25">
      <c r="A2" s="88" t="str">
        <f>'1'!A2</f>
        <v>за 3 месяца, закончившихся 31 марта 2019 года</v>
      </c>
    </row>
    <row r="4" spans="1:16" ht="15.75" x14ac:dyDescent="0.25">
      <c r="A4" s="1" t="s">
        <v>40</v>
      </c>
    </row>
    <row r="5" spans="1:16" x14ac:dyDescent="0.25">
      <c r="A5" s="2" t="s">
        <v>124</v>
      </c>
    </row>
    <row r="7" spans="1:16" ht="24" customHeight="1" x14ac:dyDescent="0.25">
      <c r="A7" s="157" t="s">
        <v>1</v>
      </c>
      <c r="B7" s="159" t="s">
        <v>39</v>
      </c>
      <c r="C7" s="68" t="s">
        <v>130</v>
      </c>
      <c r="D7" s="68" t="s">
        <v>130</v>
      </c>
    </row>
    <row r="8" spans="1:16" ht="24.75" thickBot="1" x14ac:dyDescent="0.3">
      <c r="A8" s="158"/>
      <c r="B8" s="160"/>
      <c r="C8" s="66" t="s">
        <v>120</v>
      </c>
      <c r="D8" s="66" t="s">
        <v>131</v>
      </c>
      <c r="K8" s="162"/>
      <c r="L8" s="161"/>
      <c r="M8" s="82"/>
      <c r="N8" s="82"/>
    </row>
    <row r="9" spans="1:16" x14ac:dyDescent="0.25">
      <c r="A9" s="6"/>
      <c r="B9" s="5"/>
      <c r="C9" s="16"/>
      <c r="D9" s="17"/>
      <c r="K9" s="162"/>
      <c r="L9" s="161"/>
      <c r="M9" s="82"/>
      <c r="N9" s="82"/>
    </row>
    <row r="10" spans="1:16" x14ac:dyDescent="0.25">
      <c r="A10" s="69" t="s">
        <v>41</v>
      </c>
      <c r="B10" s="131">
        <v>25</v>
      </c>
      <c r="C10" s="71">
        <v>31534875</v>
      </c>
      <c r="D10" s="71">
        <v>22337262</v>
      </c>
      <c r="E10" s="32"/>
      <c r="G10" s="71"/>
      <c r="H10" s="76"/>
      <c r="I10" s="71"/>
      <c r="J10" s="81"/>
      <c r="K10" s="71"/>
      <c r="L10" s="76"/>
      <c r="M10" s="71"/>
      <c r="N10" s="71"/>
      <c r="O10" s="32"/>
      <c r="P10" s="32"/>
    </row>
    <row r="11" spans="1:16" x14ac:dyDescent="0.25">
      <c r="A11" s="114" t="s">
        <v>42</v>
      </c>
      <c r="B11" s="116">
        <v>26</v>
      </c>
      <c r="C11" s="111">
        <v>-6439552</v>
      </c>
      <c r="D11" s="111">
        <v>-5309199</v>
      </c>
      <c r="E11" s="32"/>
      <c r="G11" s="71"/>
      <c r="H11" s="76"/>
      <c r="I11" s="71"/>
      <c r="J11" s="81"/>
      <c r="K11" s="71"/>
      <c r="L11" s="76"/>
      <c r="M11" s="71"/>
      <c r="N11" s="71"/>
      <c r="O11" s="32"/>
      <c r="P11" s="32"/>
    </row>
    <row r="12" spans="1:16" x14ac:dyDescent="0.25">
      <c r="A12" s="4" t="s">
        <v>43</v>
      </c>
      <c r="B12" s="117"/>
      <c r="C12" s="68">
        <f>SUM(C10:C11)</f>
        <v>25095323</v>
      </c>
      <c r="D12" s="68">
        <f>SUM(D10:D11)</f>
        <v>17028063</v>
      </c>
      <c r="E12" s="32"/>
      <c r="G12" s="77"/>
      <c r="H12" s="78"/>
      <c r="I12" s="77"/>
      <c r="J12" s="81"/>
      <c r="K12" s="77"/>
      <c r="L12" s="78"/>
      <c r="M12" s="77"/>
      <c r="N12" s="81"/>
      <c r="O12" s="32"/>
      <c r="P12" s="32"/>
    </row>
    <row r="13" spans="1:16" x14ac:dyDescent="0.25">
      <c r="A13" s="6"/>
      <c r="B13" s="118"/>
      <c r="C13" s="68"/>
      <c r="D13" s="64"/>
      <c r="E13" s="32"/>
      <c r="G13" s="71"/>
      <c r="H13" s="76"/>
      <c r="I13" s="71"/>
      <c r="J13" s="81"/>
      <c r="K13" s="71"/>
      <c r="L13" s="76"/>
      <c r="M13" s="71"/>
      <c r="N13" s="71"/>
      <c r="O13" s="32"/>
      <c r="P13" s="32"/>
    </row>
    <row r="14" spans="1:16" x14ac:dyDescent="0.25">
      <c r="A14" s="63" t="s">
        <v>44</v>
      </c>
      <c r="B14" s="115">
        <v>27</v>
      </c>
      <c r="C14" s="63">
        <v>-11417346</v>
      </c>
      <c r="D14" s="63">
        <v>-7734518</v>
      </c>
      <c r="E14" s="32"/>
      <c r="G14" s="71"/>
      <c r="H14" s="76"/>
      <c r="I14" s="71"/>
      <c r="J14" s="81"/>
      <c r="K14" s="71"/>
      <c r="L14" s="76"/>
      <c r="M14" s="71"/>
      <c r="N14" s="71"/>
      <c r="O14" s="32"/>
      <c r="P14" s="32"/>
    </row>
    <row r="15" spans="1:16" x14ac:dyDescent="0.25">
      <c r="A15" s="63" t="s">
        <v>45</v>
      </c>
      <c r="B15" s="115">
        <v>28</v>
      </c>
      <c r="C15" s="63">
        <v>-1022352</v>
      </c>
      <c r="D15" s="63">
        <v>-824163</v>
      </c>
      <c r="E15" s="32"/>
      <c r="G15" s="71"/>
      <c r="H15" s="76"/>
      <c r="I15" s="71"/>
      <c r="J15" s="81"/>
      <c r="K15" s="71"/>
      <c r="L15" s="76"/>
      <c r="M15" s="71"/>
      <c r="N15" s="71"/>
      <c r="O15" s="32"/>
      <c r="P15" s="32"/>
    </row>
    <row r="16" spans="1:16" x14ac:dyDescent="0.25">
      <c r="A16" s="63" t="s">
        <v>46</v>
      </c>
      <c r="B16" s="115">
        <v>29</v>
      </c>
      <c r="C16" s="63">
        <v>173643</v>
      </c>
      <c r="D16" s="63">
        <v>194248</v>
      </c>
      <c r="E16" s="32"/>
      <c r="G16" s="71"/>
      <c r="H16" s="76"/>
      <c r="I16" s="71"/>
      <c r="J16" s="81"/>
      <c r="K16" s="71"/>
      <c r="L16" s="76"/>
      <c r="M16" s="71"/>
      <c r="N16" s="71"/>
      <c r="O16" s="32"/>
      <c r="P16" s="32"/>
    </row>
    <row r="17" spans="1:16" x14ac:dyDescent="0.25">
      <c r="A17" s="63" t="s">
        <v>47</v>
      </c>
      <c r="B17" s="115">
        <v>30</v>
      </c>
      <c r="C17" s="63">
        <v>-2932500</v>
      </c>
      <c r="D17" s="63">
        <v>-2170657</v>
      </c>
      <c r="E17" s="32"/>
      <c r="G17" s="71"/>
      <c r="H17" s="76"/>
      <c r="I17" s="71"/>
      <c r="J17" s="81"/>
      <c r="K17" s="71"/>
      <c r="L17" s="76"/>
      <c r="M17" s="71"/>
      <c r="N17" s="71"/>
      <c r="O17" s="32"/>
      <c r="P17" s="32"/>
    </row>
    <row r="18" spans="1:16" ht="24" x14ac:dyDescent="0.25">
      <c r="A18" s="63" t="s">
        <v>110</v>
      </c>
      <c r="B18" s="115"/>
      <c r="C18" s="63">
        <v>1377744</v>
      </c>
      <c r="D18" s="63">
        <v>5724794</v>
      </c>
      <c r="E18" s="32"/>
      <c r="G18" s="71"/>
      <c r="H18" s="76"/>
      <c r="I18" s="71"/>
      <c r="J18" s="81"/>
      <c r="K18" s="71"/>
      <c r="L18" s="76"/>
      <c r="M18" s="71"/>
      <c r="N18" s="71"/>
      <c r="O18" s="32"/>
      <c r="P18" s="32"/>
    </row>
    <row r="19" spans="1:16" x14ac:dyDescent="0.25">
      <c r="A19" s="111" t="s">
        <v>111</v>
      </c>
      <c r="B19" s="116">
        <v>31</v>
      </c>
      <c r="C19" s="111">
        <v>10569</v>
      </c>
      <c r="D19" s="111">
        <v>25510</v>
      </c>
      <c r="E19" s="32"/>
      <c r="G19" s="71"/>
      <c r="H19" s="76"/>
      <c r="I19" s="71"/>
      <c r="J19" s="81"/>
      <c r="K19" s="71"/>
      <c r="L19" s="76"/>
      <c r="M19" s="71"/>
      <c r="N19" s="71"/>
      <c r="O19" s="32"/>
      <c r="P19" s="32"/>
    </row>
    <row r="20" spans="1:16" x14ac:dyDescent="0.25">
      <c r="A20" s="67" t="s">
        <v>99</v>
      </c>
      <c r="B20" s="118"/>
      <c r="C20" s="68">
        <f>SUM(C12:C19)</f>
        <v>11285081</v>
      </c>
      <c r="D20" s="68">
        <f>SUM(D12:D19)</f>
        <v>12243277</v>
      </c>
      <c r="E20" s="32"/>
      <c r="G20" s="77"/>
      <c r="H20" s="78"/>
      <c r="I20" s="77"/>
      <c r="J20" s="81"/>
      <c r="K20" s="77"/>
      <c r="L20" s="78"/>
      <c r="M20" s="77"/>
      <c r="N20" s="77"/>
      <c r="O20" s="32"/>
      <c r="P20" s="32"/>
    </row>
    <row r="21" spans="1:16" x14ac:dyDescent="0.25">
      <c r="A21" s="69"/>
      <c r="B21" s="132"/>
      <c r="C21" s="78"/>
      <c r="D21" s="76"/>
      <c r="E21" s="32"/>
      <c r="G21" s="71"/>
      <c r="H21" s="76"/>
      <c r="I21" s="71"/>
      <c r="J21" s="81"/>
      <c r="K21" s="71"/>
      <c r="L21" s="76"/>
      <c r="M21" s="71"/>
      <c r="N21" s="71"/>
      <c r="O21" s="32"/>
      <c r="P21" s="32"/>
    </row>
    <row r="22" spans="1:16" x14ac:dyDescent="0.25">
      <c r="A22" s="114" t="s">
        <v>48</v>
      </c>
      <c r="B22" s="112">
        <v>16</v>
      </c>
      <c r="C22" s="111">
        <v>-2380362</v>
      </c>
      <c r="D22" s="111">
        <v>-2163124</v>
      </c>
      <c r="E22" s="32"/>
      <c r="G22" s="71"/>
      <c r="H22" s="76"/>
      <c r="I22" s="71"/>
      <c r="J22" s="81"/>
      <c r="K22" s="71"/>
      <c r="L22" s="76"/>
      <c r="M22" s="71"/>
      <c r="N22" s="71"/>
      <c r="O22" s="32"/>
      <c r="P22" s="32"/>
    </row>
    <row r="23" spans="1:16" ht="15.75" thickBot="1" x14ac:dyDescent="0.3">
      <c r="A23" s="8" t="s">
        <v>49</v>
      </c>
      <c r="B23" s="7"/>
      <c r="C23" s="66">
        <f>SUM(C20:C22)</f>
        <v>8904719</v>
      </c>
      <c r="D23" s="66">
        <f t="shared" ref="D23" si="0">SUM(D20:D22)</f>
        <v>10080153</v>
      </c>
      <c r="E23" s="32"/>
      <c r="G23" s="77"/>
      <c r="H23" s="78"/>
      <c r="I23" s="77"/>
      <c r="J23" s="81"/>
      <c r="K23" s="77"/>
      <c r="L23" s="78"/>
      <c r="M23" s="77"/>
      <c r="N23" s="77"/>
      <c r="O23" s="32"/>
      <c r="P23" s="32"/>
    </row>
    <row r="24" spans="1:16" ht="15.75" thickBot="1" x14ac:dyDescent="0.3">
      <c r="A24" s="8" t="s">
        <v>50</v>
      </c>
      <c r="B24" s="12"/>
      <c r="C24" s="66">
        <f>C23</f>
        <v>8904719</v>
      </c>
      <c r="D24" s="66">
        <f>D23</f>
        <v>10080153</v>
      </c>
      <c r="E24" s="32"/>
      <c r="G24" s="77"/>
      <c r="H24" s="78"/>
      <c r="I24" s="77"/>
      <c r="J24" s="81"/>
      <c r="K24" s="77"/>
      <c r="L24" s="78"/>
      <c r="M24" s="77"/>
      <c r="N24" s="77"/>
      <c r="O24" s="32"/>
      <c r="P24" s="32"/>
    </row>
    <row r="25" spans="1:16" x14ac:dyDescent="0.25">
      <c r="A25" s="4"/>
      <c r="B25" s="3"/>
      <c r="C25" s="68"/>
      <c r="D25" s="64"/>
      <c r="E25" s="32"/>
      <c r="G25" s="77"/>
      <c r="H25" s="76"/>
      <c r="I25" s="71"/>
      <c r="J25" s="81"/>
      <c r="K25" s="77"/>
      <c r="L25" s="76"/>
      <c r="M25" s="71"/>
      <c r="N25" s="71"/>
      <c r="O25" s="32"/>
      <c r="P25" s="32"/>
    </row>
    <row r="26" spans="1:16" x14ac:dyDescent="0.25">
      <c r="A26" s="67" t="s">
        <v>112</v>
      </c>
      <c r="B26" s="5"/>
      <c r="C26" s="68"/>
      <c r="D26" s="68"/>
      <c r="E26" s="32"/>
      <c r="G26" s="77"/>
      <c r="H26" s="76"/>
      <c r="I26" s="71"/>
      <c r="J26" s="81"/>
      <c r="K26" s="77"/>
      <c r="L26" s="76"/>
      <c r="M26" s="71"/>
      <c r="N26" s="71"/>
      <c r="O26" s="32"/>
      <c r="P26" s="32"/>
    </row>
    <row r="27" spans="1:16" x14ac:dyDescent="0.25">
      <c r="A27" s="111" t="s">
        <v>112</v>
      </c>
      <c r="B27" s="112">
        <v>15</v>
      </c>
      <c r="C27" s="113">
        <f>C24/80000000</f>
        <v>0.1113089875</v>
      </c>
      <c r="D27" s="113">
        <f>D24/8000</f>
        <v>1260.019125</v>
      </c>
      <c r="E27" s="32"/>
      <c r="G27" s="71"/>
      <c r="H27" s="76"/>
      <c r="I27" s="82"/>
      <c r="J27" s="81"/>
      <c r="K27" s="71"/>
      <c r="L27" s="76"/>
      <c r="M27" s="71"/>
      <c r="N27" s="71"/>
      <c r="O27" s="32"/>
      <c r="P27" s="32"/>
    </row>
    <row r="28" spans="1:16" x14ac:dyDescent="0.25">
      <c r="A28" s="15"/>
      <c r="C28" s="87"/>
      <c r="D28" s="87"/>
    </row>
    <row r="29" spans="1:16" x14ac:dyDescent="0.25">
      <c r="C29" s="89"/>
      <c r="D29" s="95"/>
      <c r="E29"/>
      <c r="F29"/>
      <c r="G29"/>
      <c r="H29"/>
      <c r="I29"/>
    </row>
    <row r="30" spans="1:16" x14ac:dyDescent="0.25">
      <c r="A30" s="27" t="s">
        <v>98</v>
      </c>
      <c r="B30" s="27" t="s">
        <v>114</v>
      </c>
      <c r="C30" s="90"/>
      <c r="D30" s="91" t="s">
        <v>114</v>
      </c>
      <c r="E30"/>
      <c r="F30"/>
      <c r="G30"/>
      <c r="H30"/>
      <c r="I30"/>
    </row>
    <row r="31" spans="1:16" x14ac:dyDescent="0.25">
      <c r="A31" s="92" t="s">
        <v>115</v>
      </c>
      <c r="B31" s="92" t="s">
        <v>95</v>
      </c>
      <c r="C31" s="89"/>
      <c r="D31" s="92" t="s">
        <v>96</v>
      </c>
      <c r="E31"/>
      <c r="F31"/>
      <c r="G31"/>
      <c r="H31"/>
      <c r="I31"/>
    </row>
    <row r="32" spans="1:16" x14ac:dyDescent="0.25">
      <c r="A32" s="92" t="s">
        <v>97</v>
      </c>
      <c r="B32" s="92" t="s">
        <v>37</v>
      </c>
      <c r="C32" s="89"/>
      <c r="D32" s="92" t="s">
        <v>116</v>
      </c>
      <c r="E32"/>
      <c r="F32"/>
      <c r="G32"/>
      <c r="H32"/>
      <c r="I32"/>
    </row>
    <row r="33" spans="2:9" x14ac:dyDescent="0.25">
      <c r="B33" s="93" t="s">
        <v>117</v>
      </c>
      <c r="C33" s="89"/>
      <c r="D33" s="92" t="s">
        <v>118</v>
      </c>
      <c r="E33"/>
      <c r="F33"/>
      <c r="G33"/>
      <c r="H33"/>
      <c r="I33"/>
    </row>
    <row r="34" spans="2:9" x14ac:dyDescent="0.25">
      <c r="B34" s="93" t="s">
        <v>38</v>
      </c>
      <c r="C34"/>
      <c r="D34" s="94"/>
      <c r="E34"/>
      <c r="F34"/>
      <c r="G34"/>
      <c r="H34"/>
      <c r="I34"/>
    </row>
  </sheetData>
  <mergeCells count="4">
    <mergeCell ref="L8:L9"/>
    <mergeCell ref="A7:A8"/>
    <mergeCell ref="B7:B8"/>
    <mergeCell ref="K8:K9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Normal="100" zoomScaleSheetLayoutView="100" workbookViewId="0">
      <selection activeCell="H30" sqref="H30"/>
    </sheetView>
  </sheetViews>
  <sheetFormatPr defaultRowHeight="15" x14ac:dyDescent="0.25"/>
  <cols>
    <col min="1" max="1" width="55.85546875" customWidth="1"/>
    <col min="2" max="2" width="5.42578125" bestFit="1" customWidth="1"/>
    <col min="3" max="5" width="17.7109375" style="28" customWidth="1"/>
    <col min="7" max="8" width="9.140625" style="27"/>
    <col min="9" max="9" width="10.5703125" style="27" bestFit="1" customWidth="1"/>
    <col min="10" max="10" width="14.28515625" style="27" bestFit="1" customWidth="1"/>
    <col min="11" max="14" width="9.140625" style="27"/>
  </cols>
  <sheetData>
    <row r="1" spans="1:13" x14ac:dyDescent="0.25">
      <c r="A1" s="88" t="s">
        <v>113</v>
      </c>
    </row>
    <row r="2" spans="1:13" x14ac:dyDescent="0.25">
      <c r="A2" s="88" t="str">
        <f>'1'!A2</f>
        <v>за 3 месяца, закончившихся 31 марта 2019 года</v>
      </c>
    </row>
    <row r="4" spans="1:13" ht="15.75" x14ac:dyDescent="0.25">
      <c r="A4" s="1" t="s">
        <v>93</v>
      </c>
    </row>
    <row r="5" spans="1:13" x14ac:dyDescent="0.25">
      <c r="A5" s="2" t="str">
        <f>'2'!A5</f>
        <v>За 3 месяца, закончившихся 31 марта 2019 года</v>
      </c>
    </row>
    <row r="6" spans="1:13" ht="15.75" x14ac:dyDescent="0.25">
      <c r="A6" s="13"/>
    </row>
    <row r="7" spans="1:13" ht="24" x14ac:dyDescent="0.25">
      <c r="A7" s="163" t="s">
        <v>1</v>
      </c>
      <c r="B7" s="165" t="s">
        <v>39</v>
      </c>
      <c r="C7" s="30" t="s">
        <v>51</v>
      </c>
      <c r="D7" s="30" t="s">
        <v>53</v>
      </c>
      <c r="E7" s="167" t="s">
        <v>55</v>
      </c>
    </row>
    <row r="8" spans="1:13" ht="15.75" thickBot="1" x14ac:dyDescent="0.3">
      <c r="A8" s="164"/>
      <c r="B8" s="166"/>
      <c r="C8" s="31" t="s">
        <v>52</v>
      </c>
      <c r="D8" s="31" t="s">
        <v>54</v>
      </c>
      <c r="E8" s="168"/>
    </row>
    <row r="9" spans="1:13" x14ac:dyDescent="0.25">
      <c r="A9" s="18"/>
      <c r="B9" s="19"/>
      <c r="C9" s="24"/>
      <c r="D9" s="24"/>
      <c r="E9" s="24"/>
      <c r="G9" s="169"/>
      <c r="H9" s="170"/>
      <c r="I9" s="141"/>
      <c r="J9" s="171"/>
      <c r="K9" s="171"/>
      <c r="L9" s="171"/>
      <c r="M9" s="172"/>
    </row>
    <row r="10" spans="1:13" x14ac:dyDescent="0.25">
      <c r="A10" s="180" t="s">
        <v>126</v>
      </c>
      <c r="B10" s="181"/>
      <c r="C10" s="182">
        <v>80000</v>
      </c>
      <c r="D10" s="183">
        <v>-24260656</v>
      </c>
      <c r="E10" s="182">
        <f>SUM(C10:D10)</f>
        <v>-24180656</v>
      </c>
      <c r="G10" s="169"/>
      <c r="H10" s="170"/>
      <c r="I10" s="141"/>
      <c r="J10" s="171"/>
      <c r="K10" s="171"/>
      <c r="L10" s="171"/>
      <c r="M10" s="172"/>
    </row>
    <row r="11" spans="1:13" x14ac:dyDescent="0.25">
      <c r="A11" s="20"/>
      <c r="B11" s="19"/>
      <c r="C11" s="24"/>
      <c r="D11" s="79"/>
      <c r="E11" s="24"/>
      <c r="G11" s="142"/>
      <c r="H11" s="143"/>
      <c r="I11" s="144"/>
      <c r="J11" s="144"/>
      <c r="K11" s="173"/>
      <c r="L11" s="173"/>
      <c r="M11" s="145"/>
    </row>
    <row r="12" spans="1:13" x14ac:dyDescent="0.25">
      <c r="A12" s="184" t="s">
        <v>56</v>
      </c>
      <c r="B12" s="185"/>
      <c r="C12" s="186"/>
      <c r="D12" s="187">
        <v>10080153</v>
      </c>
      <c r="E12" s="186">
        <f>SUM(D12)</f>
        <v>10080153</v>
      </c>
      <c r="G12" s="142"/>
      <c r="H12" s="143"/>
      <c r="I12" s="146"/>
      <c r="J12" s="142"/>
      <c r="K12" s="174"/>
      <c r="L12" s="174"/>
      <c r="M12" s="145"/>
    </row>
    <row r="13" spans="1:13" x14ac:dyDescent="0.25">
      <c r="A13" s="188" t="s">
        <v>57</v>
      </c>
      <c r="B13" s="189"/>
      <c r="C13" s="190"/>
      <c r="D13" s="190">
        <f>SUM(D12)</f>
        <v>10080153</v>
      </c>
      <c r="E13" s="190">
        <f>SUM(E12)</f>
        <v>10080153</v>
      </c>
      <c r="G13" s="144"/>
      <c r="H13" s="143"/>
      <c r="I13" s="146"/>
      <c r="J13" s="146"/>
      <c r="K13" s="175"/>
      <c r="L13" s="175"/>
      <c r="M13" s="145"/>
    </row>
    <row r="14" spans="1:13" ht="15.75" thickBot="1" x14ac:dyDescent="0.3">
      <c r="A14" s="191" t="s">
        <v>127</v>
      </c>
      <c r="B14" s="192"/>
      <c r="C14" s="193">
        <v>80000</v>
      </c>
      <c r="D14" s="193">
        <f>D10+D13</f>
        <v>-14180503</v>
      </c>
      <c r="E14" s="193">
        <f>E10+E13</f>
        <v>-14100503</v>
      </c>
      <c r="G14" s="144"/>
      <c r="H14" s="143"/>
      <c r="I14" s="147"/>
      <c r="J14" s="144"/>
      <c r="K14" s="173"/>
      <c r="L14" s="173"/>
      <c r="M14" s="145"/>
    </row>
    <row r="15" spans="1:13" x14ac:dyDescent="0.25">
      <c r="A15" s="18"/>
      <c r="B15" s="19"/>
      <c r="C15" s="24"/>
      <c r="D15" s="26"/>
      <c r="E15" s="24"/>
      <c r="G15" s="142"/>
      <c r="H15" s="143"/>
      <c r="I15" s="146"/>
      <c r="J15" s="142"/>
      <c r="K15" s="174"/>
      <c r="L15" s="174"/>
      <c r="M15" s="145"/>
    </row>
    <row r="16" spans="1:13" x14ac:dyDescent="0.25">
      <c r="A16" s="180" t="s">
        <v>128</v>
      </c>
      <c r="B16" s="185"/>
      <c r="C16" s="182">
        <v>80000</v>
      </c>
      <c r="D16" s="194">
        <f>'1'!D37</f>
        <v>-11149286</v>
      </c>
      <c r="E16" s="194">
        <f>SUM(C16:D16)</f>
        <v>-11069286</v>
      </c>
      <c r="G16" s="142"/>
      <c r="H16" s="143"/>
      <c r="I16" s="146"/>
      <c r="J16" s="146"/>
      <c r="K16" s="175"/>
      <c r="L16" s="175"/>
      <c r="M16" s="145"/>
    </row>
    <row r="17" spans="1:13" x14ac:dyDescent="0.25">
      <c r="A17" s="196"/>
      <c r="B17" s="197"/>
      <c r="C17" s="198"/>
      <c r="D17" s="199"/>
      <c r="E17" s="199"/>
      <c r="G17" s="154"/>
      <c r="H17" s="143"/>
      <c r="I17" s="155"/>
      <c r="J17" s="155"/>
      <c r="K17" s="155"/>
      <c r="L17" s="155"/>
      <c r="M17" s="156"/>
    </row>
    <row r="18" spans="1:13" x14ac:dyDescent="0.25">
      <c r="A18" s="184" t="s">
        <v>58</v>
      </c>
      <c r="B18" s="185"/>
      <c r="C18" s="186"/>
      <c r="D18" s="186">
        <f>'2'!C24</f>
        <v>8904719</v>
      </c>
      <c r="E18" s="186">
        <f>SUM(C18:D18)</f>
        <v>8904719</v>
      </c>
      <c r="G18" s="142"/>
      <c r="H18" s="148"/>
      <c r="I18" s="146"/>
      <c r="J18" s="174"/>
      <c r="K18" s="174"/>
      <c r="L18" s="174"/>
      <c r="M18" s="174"/>
    </row>
    <row r="19" spans="1:13" x14ac:dyDescent="0.25">
      <c r="A19" s="195" t="s">
        <v>59</v>
      </c>
      <c r="B19" s="189"/>
      <c r="C19" s="190"/>
      <c r="D19" s="190">
        <f>D18</f>
        <v>8904719</v>
      </c>
      <c r="E19" s="190">
        <f>E18</f>
        <v>8904719</v>
      </c>
      <c r="G19" s="142"/>
      <c r="H19" s="143"/>
      <c r="I19" s="146"/>
      <c r="J19" s="173"/>
      <c r="K19" s="173"/>
      <c r="L19" s="173"/>
      <c r="M19" s="173"/>
    </row>
    <row r="20" spans="1:13" ht="15.75" thickBot="1" x14ac:dyDescent="0.3">
      <c r="A20" s="8" t="s">
        <v>129</v>
      </c>
      <c r="B20" s="21"/>
      <c r="C20" s="25">
        <f>C16+C19</f>
        <v>80000</v>
      </c>
      <c r="D20" s="25">
        <f>D16+D19</f>
        <v>-2244567</v>
      </c>
      <c r="E20" s="25">
        <f>E16+E19</f>
        <v>-2164567</v>
      </c>
      <c r="G20" s="144"/>
      <c r="H20" s="143"/>
      <c r="I20" s="147"/>
      <c r="J20" s="173"/>
      <c r="K20" s="173"/>
      <c r="L20" s="173"/>
      <c r="M20" s="173"/>
    </row>
    <row r="21" spans="1:13" x14ac:dyDescent="0.25">
      <c r="A21" s="22"/>
      <c r="G21" s="144"/>
      <c r="H21" s="143"/>
      <c r="I21" s="147"/>
      <c r="J21" s="173"/>
      <c r="K21" s="173"/>
      <c r="L21" s="173"/>
      <c r="M21" s="173"/>
    </row>
    <row r="22" spans="1:13" x14ac:dyDescent="0.25">
      <c r="C22" s="89"/>
      <c r="D22" s="94"/>
      <c r="E22"/>
      <c r="G22" s="142"/>
      <c r="H22" s="143"/>
      <c r="I22" s="146"/>
      <c r="J22" s="174"/>
      <c r="K22" s="174"/>
      <c r="L22" s="174"/>
      <c r="M22" s="174"/>
    </row>
    <row r="23" spans="1:13" x14ac:dyDescent="0.25">
      <c r="A23" s="27" t="s">
        <v>98</v>
      </c>
      <c r="B23" s="27"/>
      <c r="C23" s="27" t="s">
        <v>114</v>
      </c>
      <c r="D23" s="90"/>
      <c r="E23" s="91" t="s">
        <v>114</v>
      </c>
    </row>
    <row r="24" spans="1:13" x14ac:dyDescent="0.25">
      <c r="A24" s="92" t="s">
        <v>115</v>
      </c>
      <c r="B24" s="92"/>
      <c r="C24" s="92" t="s">
        <v>95</v>
      </c>
      <c r="D24" s="89"/>
      <c r="E24" s="92" t="s">
        <v>96</v>
      </c>
    </row>
    <row r="25" spans="1:13" x14ac:dyDescent="0.25">
      <c r="A25" s="92" t="s">
        <v>97</v>
      </c>
      <c r="B25" s="92"/>
      <c r="C25" s="92" t="s">
        <v>37</v>
      </c>
      <c r="D25" s="89"/>
      <c r="E25" s="92" t="s">
        <v>116</v>
      </c>
    </row>
    <row r="26" spans="1:13" x14ac:dyDescent="0.25">
      <c r="C26" s="93" t="s">
        <v>117</v>
      </c>
      <c r="D26" s="89"/>
      <c r="E26" s="92" t="s">
        <v>118</v>
      </c>
    </row>
    <row r="27" spans="1:13" x14ac:dyDescent="0.25">
      <c r="C27" s="93" t="s">
        <v>38</v>
      </c>
      <c r="D27"/>
      <c r="E27" s="94"/>
    </row>
  </sheetData>
  <mergeCells count="24">
    <mergeCell ref="J21:K21"/>
    <mergeCell ref="L21:M21"/>
    <mergeCell ref="J22:K22"/>
    <mergeCell ref="L22:M22"/>
    <mergeCell ref="J18:K18"/>
    <mergeCell ref="L18:M18"/>
    <mergeCell ref="J19:K19"/>
    <mergeCell ref="L19:M19"/>
    <mergeCell ref="J20:K20"/>
    <mergeCell ref="L20:M20"/>
    <mergeCell ref="K13:L13"/>
    <mergeCell ref="K14:L14"/>
    <mergeCell ref="K15:L15"/>
    <mergeCell ref="K16:L16"/>
    <mergeCell ref="J9:J10"/>
    <mergeCell ref="K9:L10"/>
    <mergeCell ref="M9:M10"/>
    <mergeCell ref="K11:L11"/>
    <mergeCell ref="K12:L12"/>
    <mergeCell ref="A7:A8"/>
    <mergeCell ref="B7:B8"/>
    <mergeCell ref="E7:E8"/>
    <mergeCell ref="G9:G10"/>
    <mergeCell ref="H9:H10"/>
  </mergeCell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view="pageBreakPreview" zoomScaleNormal="85" zoomScaleSheetLayoutView="100" workbookViewId="0">
      <selection activeCell="G51" sqref="G51"/>
    </sheetView>
  </sheetViews>
  <sheetFormatPr defaultRowHeight="15" x14ac:dyDescent="0.25"/>
  <cols>
    <col min="1" max="1" width="50.7109375" style="36" customWidth="1"/>
    <col min="2" max="2" width="13.42578125" style="36" customWidth="1"/>
    <col min="3" max="3" width="17.140625" style="37" customWidth="1"/>
    <col min="4" max="4" width="18.42578125" style="38" customWidth="1"/>
    <col min="5" max="5" width="9.140625" style="61"/>
    <col min="6" max="6" width="9.140625" style="36"/>
    <col min="7" max="7" width="35.85546875" style="61" customWidth="1"/>
    <col min="8" max="8" width="9.28515625" style="61" bestFit="1" customWidth="1"/>
    <col min="9" max="10" width="14.28515625" style="61" bestFit="1" customWidth="1"/>
    <col min="11" max="11" width="9.140625" style="61"/>
    <col min="12" max="16384" width="9.140625" style="36"/>
  </cols>
  <sheetData>
    <row r="1" spans="1:10" x14ac:dyDescent="0.25">
      <c r="A1" s="88" t="s">
        <v>113</v>
      </c>
    </row>
    <row r="2" spans="1:10" x14ac:dyDescent="0.25">
      <c r="A2" s="88" t="str">
        <f>'1'!A2</f>
        <v>за 3 месяца, закончившихся 31 марта 2019 года</v>
      </c>
    </row>
    <row r="4" spans="1:10" ht="15.75" x14ac:dyDescent="0.25">
      <c r="A4" s="35" t="s">
        <v>94</v>
      </c>
    </row>
    <row r="5" spans="1:10" x14ac:dyDescent="0.25">
      <c r="A5" s="2" t="str">
        <f>'2'!A5</f>
        <v>За 3 месяца, закончившихся 31 марта 2019 года</v>
      </c>
    </row>
    <row r="6" spans="1:10" ht="15.75" x14ac:dyDescent="0.25">
      <c r="A6" s="39"/>
    </row>
    <row r="7" spans="1:10" ht="24" x14ac:dyDescent="0.25">
      <c r="A7" s="176" t="s">
        <v>1</v>
      </c>
      <c r="B7" s="178" t="s">
        <v>39</v>
      </c>
      <c r="C7" s="40" t="str">
        <f>'2'!C7</f>
        <v>За 3 месяца, закончившихся</v>
      </c>
      <c r="D7" s="40" t="str">
        <f>'2'!D7</f>
        <v>За 3 месяца, закончившихся</v>
      </c>
      <c r="G7" s="169"/>
      <c r="H7" s="170"/>
      <c r="I7" s="149"/>
      <c r="J7" s="149"/>
    </row>
    <row r="8" spans="1:10" ht="24.75" thickBot="1" x14ac:dyDescent="0.3">
      <c r="A8" s="177"/>
      <c r="B8" s="179"/>
      <c r="C8" s="34" t="str">
        <f>'2'!C8</f>
        <v>31 марта 2019 года</v>
      </c>
      <c r="D8" s="40" t="str">
        <f>'2'!D8</f>
        <v>31 марта 2018 года</v>
      </c>
      <c r="G8" s="169"/>
      <c r="H8" s="170"/>
      <c r="I8" s="149"/>
      <c r="J8" s="149"/>
    </row>
    <row r="9" spans="1:10" x14ac:dyDescent="0.25">
      <c r="A9" s="41"/>
      <c r="B9" s="119"/>
      <c r="C9" s="42"/>
      <c r="D9" s="43"/>
      <c r="G9" s="144"/>
      <c r="H9" s="148"/>
      <c r="I9" s="144"/>
      <c r="J9" s="144"/>
    </row>
    <row r="10" spans="1:10" x14ac:dyDescent="0.25">
      <c r="A10" s="44" t="s">
        <v>60</v>
      </c>
      <c r="B10" s="120"/>
      <c r="C10" s="45"/>
      <c r="D10" s="45"/>
      <c r="G10" s="142"/>
      <c r="H10" s="143"/>
      <c r="I10" s="144"/>
      <c r="J10" s="144"/>
    </row>
    <row r="11" spans="1:10" x14ac:dyDescent="0.25">
      <c r="A11" s="58" t="s">
        <v>99</v>
      </c>
      <c r="B11" s="115"/>
      <c r="C11" s="58">
        <v>11285081</v>
      </c>
      <c r="D11" s="58">
        <v>12243277</v>
      </c>
      <c r="E11" s="62"/>
      <c r="G11" s="144"/>
      <c r="H11" s="143"/>
      <c r="I11" s="144"/>
      <c r="J11" s="144"/>
    </row>
    <row r="12" spans="1:10" x14ac:dyDescent="0.25">
      <c r="A12" s="58" t="s">
        <v>100</v>
      </c>
      <c r="B12" s="115"/>
      <c r="C12" s="17"/>
      <c r="D12" s="17"/>
      <c r="E12" s="62"/>
      <c r="G12" s="144"/>
      <c r="H12" s="143"/>
      <c r="I12" s="144"/>
      <c r="J12" s="144"/>
    </row>
    <row r="13" spans="1:10" x14ac:dyDescent="0.25">
      <c r="A13" s="59" t="s">
        <v>61</v>
      </c>
      <c r="B13" s="115"/>
      <c r="C13" s="17"/>
      <c r="D13" s="17"/>
      <c r="E13" s="62"/>
      <c r="G13" s="142"/>
      <c r="H13" s="143"/>
      <c r="I13" s="144"/>
      <c r="J13" s="144"/>
    </row>
    <row r="14" spans="1:10" x14ac:dyDescent="0.25">
      <c r="A14" s="58" t="s">
        <v>62</v>
      </c>
      <c r="B14" s="115" t="s">
        <v>101</v>
      </c>
      <c r="C14" s="58">
        <v>2799046</v>
      </c>
      <c r="D14" s="58">
        <v>2090280</v>
      </c>
      <c r="E14" s="62"/>
      <c r="G14" s="144"/>
      <c r="H14" s="143"/>
      <c r="I14" s="144"/>
      <c r="J14" s="144"/>
    </row>
    <row r="15" spans="1:10" ht="24" x14ac:dyDescent="0.25">
      <c r="A15" s="58" t="s">
        <v>63</v>
      </c>
      <c r="B15" s="115">
        <v>31</v>
      </c>
      <c r="C15" s="58">
        <v>45</v>
      </c>
      <c r="D15" s="58">
        <v>70</v>
      </c>
      <c r="E15" s="62"/>
      <c r="G15" s="144"/>
      <c r="H15" s="143"/>
      <c r="I15" s="144"/>
      <c r="J15" s="144"/>
    </row>
    <row r="16" spans="1:10" x14ac:dyDescent="0.25">
      <c r="A16" s="58" t="s">
        <v>47</v>
      </c>
      <c r="B16" s="115">
        <v>30</v>
      </c>
      <c r="C16" s="58">
        <v>2932500</v>
      </c>
      <c r="D16" s="58">
        <v>2170657</v>
      </c>
      <c r="E16" s="62"/>
      <c r="G16" s="144"/>
      <c r="H16" s="143"/>
      <c r="I16" s="144"/>
      <c r="J16" s="144"/>
    </row>
    <row r="17" spans="1:10" x14ac:dyDescent="0.25">
      <c r="A17" s="58" t="s">
        <v>46</v>
      </c>
      <c r="B17" s="115">
        <v>29</v>
      </c>
      <c r="C17" s="58">
        <v>-173643</v>
      </c>
      <c r="D17" s="58">
        <v>-194248</v>
      </c>
      <c r="E17" s="62"/>
      <c r="G17" s="144"/>
      <c r="H17" s="143"/>
      <c r="I17" s="144"/>
      <c r="J17" s="144"/>
    </row>
    <row r="18" spans="1:10" ht="24" x14ac:dyDescent="0.25">
      <c r="A18" s="58" t="s">
        <v>102</v>
      </c>
      <c r="B18" s="115"/>
      <c r="C18" s="58">
        <v>-1377744</v>
      </c>
      <c r="D18" s="58">
        <v>-5724794</v>
      </c>
      <c r="E18" s="62"/>
      <c r="G18" s="144"/>
      <c r="H18" s="143"/>
      <c r="I18" s="144"/>
      <c r="J18" s="144"/>
    </row>
    <row r="19" spans="1:10" ht="24.75" thickBot="1" x14ac:dyDescent="0.3">
      <c r="A19" s="60" t="s">
        <v>103</v>
      </c>
      <c r="B19" s="121"/>
      <c r="C19" s="60">
        <v>0</v>
      </c>
      <c r="D19" s="60">
        <v>28</v>
      </c>
      <c r="E19" s="62"/>
      <c r="G19" s="144"/>
      <c r="H19" s="143"/>
      <c r="I19" s="144"/>
      <c r="J19" s="144"/>
    </row>
    <row r="20" spans="1:10" ht="24" x14ac:dyDescent="0.25">
      <c r="A20" s="44" t="s">
        <v>64</v>
      </c>
      <c r="B20" s="120"/>
      <c r="C20" s="42">
        <f>SUM(C11:C19)</f>
        <v>15465285</v>
      </c>
      <c r="D20" s="43">
        <f>SUM(D11:D19)</f>
        <v>10585270</v>
      </c>
      <c r="E20" s="62"/>
      <c r="G20" s="142"/>
      <c r="H20" s="148"/>
      <c r="I20" s="142"/>
      <c r="J20" s="142"/>
    </row>
    <row r="21" spans="1:10" x14ac:dyDescent="0.25">
      <c r="A21" s="44"/>
      <c r="B21" s="120"/>
      <c r="C21" s="42"/>
      <c r="D21" s="45"/>
      <c r="E21" s="62"/>
      <c r="G21" s="142"/>
      <c r="H21" s="143"/>
      <c r="I21" s="144"/>
      <c r="J21" s="144"/>
    </row>
    <row r="22" spans="1:10" x14ac:dyDescent="0.25">
      <c r="A22" s="59" t="s">
        <v>65</v>
      </c>
      <c r="B22" s="115"/>
      <c r="C22" s="17"/>
      <c r="D22" s="17"/>
      <c r="E22" s="62"/>
      <c r="G22" s="142"/>
      <c r="H22" s="143"/>
      <c r="I22" s="144"/>
      <c r="J22" s="144"/>
    </row>
    <row r="23" spans="1:10" ht="24" x14ac:dyDescent="0.25">
      <c r="A23" s="58" t="s">
        <v>104</v>
      </c>
      <c r="B23" s="115"/>
      <c r="C23" s="58">
        <v>-26167056</v>
      </c>
      <c r="D23" s="58">
        <v>-1263701</v>
      </c>
      <c r="E23" s="62"/>
      <c r="G23" s="144"/>
      <c r="H23" s="143"/>
      <c r="I23" s="144"/>
      <c r="J23" s="144"/>
    </row>
    <row r="24" spans="1:10" x14ac:dyDescent="0.25">
      <c r="A24" s="58" t="s">
        <v>66</v>
      </c>
      <c r="B24" s="115"/>
      <c r="C24" s="58">
        <v>-630402</v>
      </c>
      <c r="D24" s="58">
        <v>142110</v>
      </c>
      <c r="E24" s="62"/>
      <c r="G24" s="144"/>
      <c r="H24" s="143"/>
      <c r="I24" s="144"/>
      <c r="J24" s="144"/>
    </row>
    <row r="25" spans="1:10" x14ac:dyDescent="0.25">
      <c r="A25" s="58" t="s">
        <v>67</v>
      </c>
      <c r="B25" s="115"/>
      <c r="C25" s="58">
        <v>-519999</v>
      </c>
      <c r="D25" s="58">
        <v>-646963</v>
      </c>
      <c r="E25" s="62"/>
      <c r="G25" s="144"/>
      <c r="H25" s="143"/>
      <c r="I25" s="144"/>
      <c r="J25" s="144"/>
    </row>
    <row r="26" spans="1:10" x14ac:dyDescent="0.25">
      <c r="A26" s="58" t="s">
        <v>68</v>
      </c>
      <c r="B26" s="115"/>
      <c r="C26" s="58">
        <v>-6295</v>
      </c>
      <c r="D26" s="58">
        <v>370</v>
      </c>
      <c r="E26" s="62"/>
      <c r="G26" s="144"/>
      <c r="H26" s="143"/>
      <c r="I26" s="144"/>
      <c r="J26" s="144"/>
    </row>
    <row r="27" spans="1:10" x14ac:dyDescent="0.25">
      <c r="A27" s="58" t="s">
        <v>69</v>
      </c>
      <c r="B27" s="115"/>
      <c r="C27" s="58">
        <v>22386672</v>
      </c>
      <c r="D27" s="58">
        <v>6640999</v>
      </c>
      <c r="E27" s="62"/>
      <c r="G27" s="144"/>
      <c r="H27" s="143"/>
      <c r="I27" s="144"/>
      <c r="J27" s="144"/>
    </row>
    <row r="28" spans="1:10" x14ac:dyDescent="0.25">
      <c r="A28" s="58" t="s">
        <v>105</v>
      </c>
      <c r="B28" s="115"/>
      <c r="C28" s="58">
        <v>2488506</v>
      </c>
      <c r="D28" s="58">
        <v>0</v>
      </c>
      <c r="E28" s="62"/>
      <c r="G28" s="144"/>
      <c r="H28" s="143"/>
      <c r="I28" s="144"/>
      <c r="J28" s="144"/>
    </row>
    <row r="29" spans="1:10" ht="24" x14ac:dyDescent="0.25">
      <c r="A29" s="58" t="s">
        <v>70</v>
      </c>
      <c r="B29" s="115"/>
      <c r="C29" s="58">
        <v>-189441</v>
      </c>
      <c r="D29" s="58">
        <v>-228880</v>
      </c>
      <c r="E29" s="62"/>
      <c r="G29" s="144"/>
      <c r="H29" s="143"/>
      <c r="I29" s="144"/>
      <c r="J29" s="144"/>
    </row>
    <row r="30" spans="1:10" ht="15.75" thickBot="1" x14ac:dyDescent="0.3">
      <c r="A30" s="60" t="s">
        <v>71</v>
      </c>
      <c r="B30" s="121"/>
      <c r="C30" s="60">
        <v>-2033232</v>
      </c>
      <c r="D30" s="60">
        <v>-279031</v>
      </c>
      <c r="E30" s="62"/>
      <c r="G30" s="144"/>
      <c r="H30" s="143"/>
      <c r="I30" s="144"/>
      <c r="J30" s="144"/>
    </row>
    <row r="31" spans="1:10" ht="24" x14ac:dyDescent="0.25">
      <c r="A31" s="44" t="s">
        <v>72</v>
      </c>
      <c r="B31" s="120"/>
      <c r="C31" s="42">
        <f>SUM(C20:C30)</f>
        <v>10794038</v>
      </c>
      <c r="D31" s="43">
        <f>SUM(D20:D30)</f>
        <v>14950174</v>
      </c>
      <c r="E31" s="62"/>
      <c r="G31" s="142"/>
      <c r="H31" s="148"/>
      <c r="I31" s="142"/>
      <c r="J31" s="142"/>
    </row>
    <row r="32" spans="1:10" x14ac:dyDescent="0.25">
      <c r="A32" s="41"/>
      <c r="B32" s="120"/>
      <c r="C32" s="42"/>
      <c r="D32" s="45"/>
      <c r="E32" s="62"/>
      <c r="G32" s="144"/>
      <c r="H32" s="143"/>
      <c r="I32" s="144"/>
      <c r="J32" s="144"/>
    </row>
    <row r="33" spans="1:10" x14ac:dyDescent="0.25">
      <c r="A33" s="58" t="s">
        <v>73</v>
      </c>
      <c r="B33" s="115"/>
      <c r="C33" s="58">
        <v>-2736175</v>
      </c>
      <c r="D33" s="58">
        <v>-1567564</v>
      </c>
      <c r="E33" s="62"/>
      <c r="G33" s="144"/>
      <c r="H33" s="143"/>
      <c r="I33" s="144"/>
      <c r="J33" s="144"/>
    </row>
    <row r="34" spans="1:10" ht="15.75" thickBot="1" x14ac:dyDescent="0.3">
      <c r="A34" s="58" t="s">
        <v>74</v>
      </c>
      <c r="B34" s="115"/>
      <c r="C34" s="58">
        <v>0</v>
      </c>
      <c r="D34" s="58">
        <v>-4987</v>
      </c>
      <c r="E34" s="62"/>
      <c r="G34" s="144"/>
      <c r="H34" s="143"/>
      <c r="I34" s="144"/>
      <c r="J34" s="144"/>
    </row>
    <row r="35" spans="1:10" ht="24.75" thickBot="1" x14ac:dyDescent="0.3">
      <c r="A35" s="48" t="s">
        <v>75</v>
      </c>
      <c r="B35" s="122"/>
      <c r="C35" s="49">
        <f>SUM(C31:C34)</f>
        <v>8057863</v>
      </c>
      <c r="D35" s="49">
        <f>SUM(D31:D34)</f>
        <v>13377623</v>
      </c>
      <c r="E35" s="62"/>
      <c r="G35" s="142"/>
      <c r="H35" s="148"/>
      <c r="I35" s="142"/>
      <c r="J35" s="142"/>
    </row>
    <row r="36" spans="1:10" x14ac:dyDescent="0.25">
      <c r="A36" s="41"/>
      <c r="B36" s="120"/>
      <c r="C36" s="42"/>
      <c r="D36" s="47"/>
      <c r="E36" s="62"/>
      <c r="G36" s="144"/>
      <c r="H36" s="143"/>
      <c r="I36" s="144"/>
      <c r="J36" s="144"/>
    </row>
    <row r="37" spans="1:10" x14ac:dyDescent="0.25">
      <c r="A37" s="44" t="s">
        <v>76</v>
      </c>
      <c r="B37" s="119"/>
      <c r="C37" s="42"/>
      <c r="D37" s="45"/>
      <c r="E37" s="62"/>
      <c r="G37" s="142"/>
      <c r="H37" s="148"/>
      <c r="I37" s="144"/>
      <c r="J37" s="144"/>
    </row>
    <row r="38" spans="1:10" x14ac:dyDescent="0.25">
      <c r="A38" s="58" t="s">
        <v>77</v>
      </c>
      <c r="B38" s="115"/>
      <c r="C38" s="58">
        <v>1008</v>
      </c>
      <c r="D38" s="58">
        <v>252</v>
      </c>
      <c r="E38" s="62"/>
      <c r="G38" s="144"/>
      <c r="H38" s="143"/>
      <c r="I38" s="144"/>
      <c r="J38" s="144"/>
    </row>
    <row r="39" spans="1:10" x14ac:dyDescent="0.25">
      <c r="A39" s="58" t="s">
        <v>78</v>
      </c>
      <c r="B39" s="115">
        <v>4</v>
      </c>
      <c r="C39" s="58">
        <v>92028</v>
      </c>
      <c r="D39" s="58">
        <v>-24000</v>
      </c>
      <c r="E39" s="62"/>
      <c r="G39" s="144"/>
      <c r="H39" s="143"/>
      <c r="I39" s="144"/>
      <c r="J39" s="144"/>
    </row>
    <row r="40" spans="1:10" x14ac:dyDescent="0.25">
      <c r="A40" s="58" t="s">
        <v>79</v>
      </c>
      <c r="B40" s="115"/>
      <c r="C40" s="58">
        <v>-6189</v>
      </c>
      <c r="D40" s="58">
        <v>4881526</v>
      </c>
      <c r="E40" s="62"/>
      <c r="G40" s="144"/>
      <c r="H40" s="143"/>
      <c r="I40" s="144"/>
      <c r="J40" s="144"/>
    </row>
    <row r="41" spans="1:10" x14ac:dyDescent="0.25">
      <c r="A41" s="58" t="s">
        <v>80</v>
      </c>
      <c r="B41" s="115"/>
      <c r="C41" s="58">
        <v>-1509054</v>
      </c>
      <c r="D41" s="58">
        <v>-10651010</v>
      </c>
      <c r="E41" s="62"/>
      <c r="G41" s="144"/>
      <c r="H41" s="143"/>
      <c r="I41" s="144"/>
      <c r="J41" s="144"/>
    </row>
    <row r="42" spans="1:10" x14ac:dyDescent="0.25">
      <c r="A42" s="58" t="s">
        <v>81</v>
      </c>
      <c r="B42" s="115"/>
      <c r="C42" s="58">
        <v>0</v>
      </c>
      <c r="D42" s="58">
        <v>-755</v>
      </c>
      <c r="E42" s="62"/>
      <c r="G42" s="144"/>
      <c r="H42" s="143"/>
      <c r="I42" s="144"/>
      <c r="J42" s="144"/>
    </row>
    <row r="43" spans="1:10" x14ac:dyDescent="0.25">
      <c r="A43" s="58" t="s">
        <v>82</v>
      </c>
      <c r="B43" s="115"/>
      <c r="C43" s="58">
        <v>16894</v>
      </c>
      <c r="D43" s="58">
        <v>-8588</v>
      </c>
      <c r="E43" s="62"/>
      <c r="G43" s="144"/>
      <c r="H43" s="143"/>
      <c r="I43" s="144"/>
      <c r="J43" s="144"/>
    </row>
    <row r="44" spans="1:10" ht="24.75" thickBot="1" x14ac:dyDescent="0.3">
      <c r="A44" s="58" t="s">
        <v>83</v>
      </c>
      <c r="B44" s="115"/>
      <c r="C44" s="58">
        <v>0</v>
      </c>
      <c r="D44" s="58">
        <v>-53637</v>
      </c>
      <c r="E44" s="62"/>
      <c r="G44" s="144"/>
      <c r="H44" s="143"/>
      <c r="I44" s="144"/>
      <c r="J44" s="144"/>
    </row>
    <row r="45" spans="1:10" ht="24.75" thickBot="1" x14ac:dyDescent="0.3">
      <c r="A45" s="48" t="s">
        <v>84</v>
      </c>
      <c r="B45" s="122"/>
      <c r="C45" s="49">
        <f>SUM(C38:C44)</f>
        <v>-1405313</v>
      </c>
      <c r="D45" s="49">
        <f>SUM(D38:D44)</f>
        <v>-5856212</v>
      </c>
      <c r="E45" s="62"/>
      <c r="G45" s="142"/>
      <c r="H45" s="148"/>
      <c r="I45" s="142"/>
      <c r="J45" s="142"/>
    </row>
    <row r="46" spans="1:10" x14ac:dyDescent="0.25">
      <c r="A46" s="50"/>
      <c r="B46" s="123"/>
      <c r="C46" s="51"/>
      <c r="D46" s="51"/>
      <c r="E46" s="62"/>
      <c r="G46" s="150"/>
      <c r="H46" s="128"/>
      <c r="I46" s="128"/>
      <c r="J46" s="128"/>
    </row>
    <row r="47" spans="1:10" x14ac:dyDescent="0.25">
      <c r="A47" s="44" t="s">
        <v>85</v>
      </c>
      <c r="B47" s="120"/>
      <c r="C47" s="42"/>
      <c r="D47" s="45"/>
      <c r="E47" s="62"/>
      <c r="G47" s="142"/>
      <c r="H47" s="143"/>
      <c r="I47" s="142"/>
      <c r="J47" s="142"/>
    </row>
    <row r="48" spans="1:10" x14ac:dyDescent="0.25">
      <c r="A48" s="58" t="s">
        <v>32</v>
      </c>
      <c r="B48" s="115"/>
      <c r="C48" s="58">
        <v>0</v>
      </c>
      <c r="D48" s="58">
        <v>-6291419</v>
      </c>
      <c r="E48" s="62"/>
      <c r="G48" s="144"/>
      <c r="H48" s="143"/>
      <c r="I48" s="144"/>
      <c r="J48" s="144"/>
    </row>
    <row r="49" spans="1:10" x14ac:dyDescent="0.25">
      <c r="A49" s="58" t="s">
        <v>106</v>
      </c>
      <c r="B49" s="115">
        <v>16</v>
      </c>
      <c r="C49" s="58">
        <v>0</v>
      </c>
      <c r="D49" s="58">
        <v>46613813</v>
      </c>
      <c r="E49" s="62"/>
      <c r="G49" s="144"/>
      <c r="H49" s="143"/>
      <c r="I49" s="144"/>
      <c r="J49" s="144"/>
    </row>
    <row r="50" spans="1:10" x14ac:dyDescent="0.25">
      <c r="A50" s="58" t="s">
        <v>86</v>
      </c>
      <c r="B50" s="115">
        <v>16</v>
      </c>
      <c r="C50" s="58">
        <v>-2088115</v>
      </c>
      <c r="D50" s="58">
        <v>-1852230</v>
      </c>
      <c r="E50" s="62"/>
      <c r="G50" s="144"/>
      <c r="H50" s="143"/>
      <c r="I50" s="144"/>
      <c r="J50" s="144"/>
    </row>
    <row r="51" spans="1:10" ht="15.75" thickBot="1" x14ac:dyDescent="0.3">
      <c r="A51" s="60" t="s">
        <v>107</v>
      </c>
      <c r="B51" s="121">
        <v>16</v>
      </c>
      <c r="C51" s="60">
        <v>-2367375</v>
      </c>
      <c r="D51" s="60">
        <v>-46613813</v>
      </c>
      <c r="E51" s="62"/>
      <c r="G51" s="144"/>
      <c r="H51" s="143"/>
      <c r="I51" s="144"/>
      <c r="J51" s="144"/>
    </row>
    <row r="52" spans="1:10" ht="24" x14ac:dyDescent="0.25">
      <c r="A52" s="44" t="s">
        <v>87</v>
      </c>
      <c r="B52" s="120"/>
      <c r="C52" s="42">
        <f>SUM(C48:C51)</f>
        <v>-4455490</v>
      </c>
      <c r="D52" s="42">
        <f>SUM(D48:D51)</f>
        <v>-8143649</v>
      </c>
      <c r="E52" s="62"/>
      <c r="G52" s="142"/>
      <c r="H52" s="148"/>
      <c r="I52" s="142"/>
      <c r="J52" s="142"/>
    </row>
    <row r="53" spans="1:10" x14ac:dyDescent="0.25">
      <c r="A53" s="41"/>
      <c r="B53" s="120"/>
      <c r="C53" s="42"/>
      <c r="D53" s="45"/>
      <c r="E53" s="62"/>
      <c r="G53" s="144"/>
      <c r="H53" s="143"/>
      <c r="I53" s="144"/>
      <c r="J53" s="144"/>
    </row>
    <row r="54" spans="1:10" ht="24.75" thickBot="1" x14ac:dyDescent="0.3">
      <c r="A54" s="46" t="s">
        <v>88</v>
      </c>
      <c r="B54" s="124"/>
      <c r="C54" s="60">
        <v>53543</v>
      </c>
      <c r="D54" s="60">
        <v>-200052</v>
      </c>
      <c r="E54" s="62"/>
      <c r="G54" s="144"/>
      <c r="H54" s="143"/>
      <c r="I54" s="144"/>
      <c r="J54" s="144"/>
    </row>
    <row r="55" spans="1:10" ht="24" x14ac:dyDescent="0.25">
      <c r="A55" s="44" t="s">
        <v>89</v>
      </c>
      <c r="B55" s="120"/>
      <c r="C55" s="42">
        <f>C35+C45+C52+C54</f>
        <v>2250603</v>
      </c>
      <c r="D55" s="42">
        <f>D35+D45+D52+D54</f>
        <v>-822290</v>
      </c>
      <c r="G55" s="142"/>
      <c r="H55" s="148"/>
      <c r="I55" s="142"/>
      <c r="J55" s="142"/>
    </row>
    <row r="56" spans="1:10" x14ac:dyDescent="0.25">
      <c r="B56" s="125"/>
      <c r="C56" s="127"/>
      <c r="D56" s="127"/>
      <c r="G56" s="142"/>
      <c r="H56" s="143"/>
      <c r="I56" s="144"/>
      <c r="J56" s="144"/>
    </row>
    <row r="57" spans="1:10" ht="15.75" thickBot="1" x14ac:dyDescent="0.3">
      <c r="A57" s="52" t="s">
        <v>90</v>
      </c>
      <c r="B57" s="124">
        <v>14</v>
      </c>
      <c r="C57" s="129">
        <v>6192686</v>
      </c>
      <c r="D57" s="129">
        <v>3885318</v>
      </c>
      <c r="G57" s="144"/>
      <c r="H57" s="143"/>
      <c r="I57" s="144"/>
      <c r="J57" s="144"/>
    </row>
    <row r="58" spans="1:10" ht="15.75" thickBot="1" x14ac:dyDescent="0.3">
      <c r="A58" s="53" t="s">
        <v>91</v>
      </c>
      <c r="B58" s="126">
        <v>14</v>
      </c>
      <c r="C58" s="29">
        <f>SUM(C55:C57)</f>
        <v>8443289</v>
      </c>
      <c r="D58" s="29">
        <f>SUM(D55:D57)</f>
        <v>3063028</v>
      </c>
      <c r="G58" s="142"/>
      <c r="H58" s="148"/>
      <c r="I58" s="142"/>
      <c r="J58" s="142"/>
    </row>
    <row r="59" spans="1:10" ht="15.75" thickTop="1" x14ac:dyDescent="0.25">
      <c r="A59" s="54"/>
      <c r="G59" s="151"/>
      <c r="H59" s="128"/>
      <c r="I59" s="128"/>
      <c r="J59" s="128"/>
    </row>
    <row r="60" spans="1:10" x14ac:dyDescent="0.25">
      <c r="C60" s="96"/>
      <c r="D60" s="97"/>
      <c r="E60" s="36"/>
      <c r="G60" s="151"/>
      <c r="H60" s="128"/>
      <c r="I60" s="128"/>
      <c r="J60" s="128"/>
    </row>
    <row r="61" spans="1:10" x14ac:dyDescent="0.25">
      <c r="A61" s="61" t="s">
        <v>98</v>
      </c>
      <c r="B61" s="61" t="s">
        <v>114</v>
      </c>
      <c r="C61" s="98"/>
      <c r="D61" s="99" t="s">
        <v>114</v>
      </c>
      <c r="E61" s="36"/>
      <c r="G61" s="151"/>
      <c r="H61" s="128"/>
      <c r="I61" s="128"/>
      <c r="J61" s="128"/>
    </row>
    <row r="62" spans="1:10" x14ac:dyDescent="0.25">
      <c r="A62" s="100" t="s">
        <v>115</v>
      </c>
      <c r="B62" s="100" t="s">
        <v>95</v>
      </c>
      <c r="C62" s="96"/>
      <c r="D62" s="100" t="s">
        <v>96</v>
      </c>
      <c r="E62" s="36"/>
      <c r="G62" s="151"/>
      <c r="H62" s="151"/>
      <c r="I62" s="151"/>
      <c r="J62" s="128"/>
    </row>
    <row r="63" spans="1:10" x14ac:dyDescent="0.25">
      <c r="A63" s="100" t="s">
        <v>97</v>
      </c>
      <c r="B63" s="100" t="s">
        <v>37</v>
      </c>
      <c r="C63" s="96"/>
      <c r="D63" s="100" t="s">
        <v>116</v>
      </c>
      <c r="E63" s="36"/>
      <c r="G63" s="152"/>
      <c r="H63" s="152"/>
      <c r="I63" s="152"/>
      <c r="J63" s="128"/>
    </row>
    <row r="64" spans="1:10" x14ac:dyDescent="0.25">
      <c r="B64" s="101" t="s">
        <v>117</v>
      </c>
      <c r="C64" s="96"/>
      <c r="D64" s="100" t="s">
        <v>118</v>
      </c>
      <c r="E64" s="36"/>
      <c r="G64" s="152"/>
      <c r="H64" s="152"/>
      <c r="I64" s="152"/>
      <c r="J64" s="128"/>
    </row>
    <row r="65" spans="1:10" x14ac:dyDescent="0.25">
      <c r="B65" s="101" t="s">
        <v>38</v>
      </c>
      <c r="C65" s="36"/>
      <c r="D65" s="97"/>
      <c r="E65" s="36"/>
      <c r="G65" s="128"/>
      <c r="H65" s="152"/>
      <c r="I65" s="128"/>
      <c r="J65" s="128"/>
    </row>
    <row r="66" spans="1:10" x14ac:dyDescent="0.25">
      <c r="A66" s="55"/>
      <c r="G66" s="128"/>
      <c r="H66" s="152"/>
      <c r="I66" s="128"/>
      <c r="J66" s="128"/>
    </row>
  </sheetData>
  <mergeCells count="4">
    <mergeCell ref="A7:A8"/>
    <mergeCell ref="B7:B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</vt:lpstr>
      <vt:lpstr>2</vt:lpstr>
      <vt:lpstr>3</vt:lpstr>
      <vt:lpstr>4</vt:lpstr>
      <vt:lpstr>'1'!OLE_LINK1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2019-05-14T06:13:01Z</cp:lastPrinted>
  <dcterms:created xsi:type="dcterms:W3CDTF">2016-11-14T09:11:53Z</dcterms:created>
  <dcterms:modified xsi:type="dcterms:W3CDTF">2019-05-14T07:02:12Z</dcterms:modified>
</cp:coreProperties>
</file>