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00" activeTab="2"/>
  </bookViews>
  <sheets>
    <sheet name="ББ на 30.09.23 г." sheetId="1" r:id="rId1"/>
    <sheet name="ОСД 9 мес 23 г." sheetId="2" r:id="rId2"/>
    <sheet name="ОДДС" sheetId="7" r:id="rId3"/>
    <sheet name="ОИК" sheetId="11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7" l="1"/>
  <c r="B21" i="7" s="1"/>
  <c r="C21" i="7"/>
  <c r="C35" i="7" s="1"/>
  <c r="C38" i="7" s="1"/>
  <c r="B33" i="7"/>
  <c r="B26" i="7"/>
  <c r="B35" i="7" l="1"/>
  <c r="B38" i="7" s="1"/>
  <c r="E8" i="2" l="1"/>
  <c r="D7" i="2"/>
  <c r="D13" i="2"/>
  <c r="D9" i="2"/>
  <c r="D8" i="2"/>
  <c r="E7" i="2"/>
  <c r="D29" i="1"/>
  <c r="D36" i="1"/>
  <c r="D13" i="1" l="1"/>
  <c r="E10" i="2" l="1"/>
  <c r="E14" i="2" s="1"/>
  <c r="E17" i="2" s="1"/>
  <c r="E20" i="2" s="1"/>
  <c r="E43" i="1"/>
  <c r="E44" i="1" s="1"/>
  <c r="E45" i="1" s="1"/>
  <c r="D43" i="1"/>
  <c r="E34" i="1"/>
  <c r="D34" i="1"/>
  <c r="E29" i="1"/>
  <c r="E22" i="1"/>
  <c r="E13" i="1"/>
  <c r="D22" i="1"/>
  <c r="E23" i="1" l="1"/>
  <c r="D44" i="1"/>
  <c r="D45" i="1" s="1"/>
  <c r="D10" i="2"/>
  <c r="D14" i="2" s="1"/>
  <c r="D17" i="2" s="1"/>
  <c r="D20" i="2" s="1"/>
  <c r="D23" i="1"/>
</calcChain>
</file>

<file path=xl/sharedStrings.xml><?xml version="1.0" encoding="utf-8"?>
<sst xmlns="http://schemas.openxmlformats.org/spreadsheetml/2006/main" count="138" uniqueCount="101">
  <si>
    <t>В тыс. тенге</t>
  </si>
  <si>
    <t>Прим.</t>
  </si>
  <si>
    <t xml:space="preserve">31 декабря </t>
  </si>
  <si>
    <t>2022 года</t>
  </si>
  <si>
    <t>АКТИВЫ</t>
  </si>
  <si>
    <t>Долгосрочные активы</t>
  </si>
  <si>
    <t>Основные средства</t>
  </si>
  <si>
    <t>Авансы под долгосрочные активы</t>
  </si>
  <si>
    <t>‒</t>
  </si>
  <si>
    <t>Активы права пользования</t>
  </si>
  <si>
    <t>Текущие активы</t>
  </si>
  <si>
    <t>Запасы</t>
  </si>
  <si>
    <t>Займы выданные</t>
  </si>
  <si>
    <t>Авансы выданные</t>
  </si>
  <si>
    <t xml:space="preserve">НДС к возмещению </t>
  </si>
  <si>
    <t>Предоплата по прочим налогам и другим платежам в бюджет</t>
  </si>
  <si>
    <t>Денежные средства и их эквиваленты</t>
  </si>
  <si>
    <t>Прочие текущие активы</t>
  </si>
  <si>
    <t>ИТОГО АКТИВОВ</t>
  </si>
  <si>
    <t>КАПИТАЛ</t>
  </si>
  <si>
    <t>Уставный капитал</t>
  </si>
  <si>
    <t xml:space="preserve">Накопленный убыток </t>
  </si>
  <si>
    <t>ИТОГО КАПИТАЛ</t>
  </si>
  <si>
    <t>ОБЯЗАТЕЛЬСТВА</t>
  </si>
  <si>
    <t>Долгосрочные обязательства</t>
  </si>
  <si>
    <t>Обязательства по аренде, долгосрочная часть</t>
  </si>
  <si>
    <t>Текущие обязательства</t>
  </si>
  <si>
    <t>Займы полученные, текущая часть</t>
  </si>
  <si>
    <t>Обязательства по аренде, текущая часть</t>
  </si>
  <si>
    <t>Кредиторская задолженность</t>
  </si>
  <si>
    <t>Задолженность перед учредителем</t>
  </si>
  <si>
    <t>КПН к оплате</t>
  </si>
  <si>
    <t>Обязательства по прочим налогам и другим платежам в бюджет</t>
  </si>
  <si>
    <t>Прочие текущие обязательства</t>
  </si>
  <si>
    <t>ИТОГО ОБЯЗАТЕЛЬСТВА</t>
  </si>
  <si>
    <t>ИТОГО КАПИТАЛ И ОБЯЗАТЕЛЬСТВА</t>
  </si>
  <si>
    <t>2023 года</t>
  </si>
  <si>
    <t>Общие и административные расходы</t>
  </si>
  <si>
    <t>Доходы / (убытки) от курсовой разницы, нетто</t>
  </si>
  <si>
    <t>Прочие доходы / (расходы), нетто</t>
  </si>
  <si>
    <t>Операционная прибыль / (убыток)</t>
  </si>
  <si>
    <t>Доходы по финансированию</t>
  </si>
  <si>
    <t>Затраты по финансированию</t>
  </si>
  <si>
    <t xml:space="preserve">Прибыль / (убыток) до налогообложения </t>
  </si>
  <si>
    <t>Расходы по корпоративному подоходному налогу</t>
  </si>
  <si>
    <t>Чистая прибыль / (убыток) за год</t>
  </si>
  <si>
    <t>Прочий совокупный доход</t>
  </si>
  <si>
    <t>Итого совокупный доход / (убыток) за год</t>
  </si>
  <si>
    <t>Итого</t>
  </si>
  <si>
    <t>ОПЕРАЦИОННАЯ ДЕЯТЕЛЬНОСТЬ:</t>
  </si>
  <si>
    <t>Корректировки на:</t>
  </si>
  <si>
    <t>Изменения в оборотном капитале:</t>
  </si>
  <si>
    <t>Изменение в запасах</t>
  </si>
  <si>
    <t>Изменение в авансах выданных</t>
  </si>
  <si>
    <t>Изменение в НДС к возмещению</t>
  </si>
  <si>
    <t>Изменение в предоплате по прочим налогам и другим платежам в бюджет</t>
  </si>
  <si>
    <t>Изменение в прочих текущих активах</t>
  </si>
  <si>
    <t>Изменение в кредиторской задолженности</t>
  </si>
  <si>
    <t>Изменение в обязательствах по прочим налогам и другим платежам в бюджет</t>
  </si>
  <si>
    <t>Изменение в прочих текущих обязательствах</t>
  </si>
  <si>
    <t>ИНВЕСТИЦИОННАЯ ДЕЯТЕЛЬНОСТЬ:</t>
  </si>
  <si>
    <t>Приобретение основных средств</t>
  </si>
  <si>
    <t>ФИНАНСОВАЯ ДЕЯТЕЛЬНОСТЬ:</t>
  </si>
  <si>
    <t>Поступления от займов</t>
  </si>
  <si>
    <t>Погашение займов</t>
  </si>
  <si>
    <t>Взнос в уставный капитал</t>
  </si>
  <si>
    <t>Чистое изменение в денежных средствах и их эквивалентах</t>
  </si>
  <si>
    <t>Денежные средства и их эквиваленты на начало года</t>
  </si>
  <si>
    <t>Денежные средства и их эквиваленты на конец года</t>
  </si>
  <si>
    <t>Прочий капитал</t>
  </si>
  <si>
    <t xml:space="preserve">1 января 2022 года </t>
  </si>
  <si>
    <t>НДС к возмещению, долгосрочная часть</t>
  </si>
  <si>
    <t>Взнос в прочий капитал</t>
  </si>
  <si>
    <t xml:space="preserve">30 сентября </t>
  </si>
  <si>
    <t>30 сентября 2023 года</t>
  </si>
  <si>
    <t>30 сентября 2022 года</t>
  </si>
  <si>
    <t>ТОО "KAZWIND ENERGY"</t>
  </si>
  <si>
    <t>По состоянию на 30 сентября 2023 года</t>
  </si>
  <si>
    <t>ПРОМЕЖУТОЧНЫЙ ОТЧЕТ О ФИНАНСОВОМ ПОЛОЖЕНИИ</t>
  </si>
  <si>
    <t>Директор</t>
  </si>
  <si>
    <t>Исаханов С.М.</t>
  </si>
  <si>
    <t>ПРОМЕЖУТОЧНЫЙ ОТЧЕТ О СОВОКУПНОМ ДОХОДЕ/УБЫТКЕ</t>
  </si>
  <si>
    <t>За 9 месяцев, закончившихся 30 сентября 2023 года</t>
  </si>
  <si>
    <t>Девять месяцев, закончившихся 30 сентября</t>
  </si>
  <si>
    <t xml:space="preserve"> 2023 года</t>
  </si>
  <si>
    <t>ПРОМЕЖУТОЧНЫЙ ОТЧЕТ О ДВИЖЕНИИ ДЕНЕЖНЫХ СРЕДСТВ</t>
  </si>
  <si>
    <t xml:space="preserve"> 2022 года</t>
  </si>
  <si>
    <t>Прибыль/(убыток) до налогообложения</t>
  </si>
  <si>
    <t>Поступление от учредителя</t>
  </si>
  <si>
    <t>Влияние обменных курсов валют</t>
  </si>
  <si>
    <t>Чистые денежные потоки от операционной деятельности</t>
  </si>
  <si>
    <t>Чистые денежные потоки от инвестиционной деятельности</t>
  </si>
  <si>
    <t>Чистые денежные потоки от финансовой деятельности</t>
  </si>
  <si>
    <t>Накопленный убыток</t>
  </si>
  <si>
    <t>Чистый убыток за  девять месяцев, закончившихся 30 сентября 2022 года</t>
  </si>
  <si>
    <t>Итого совокупный убыток за девять месяцев, закончившихся 30 сентября 2022 года</t>
  </si>
  <si>
    <t>1 января 2023 года</t>
  </si>
  <si>
    <t>Чистая прибыль за девять месяцев, закончившихся 30 сентября 2023 года</t>
  </si>
  <si>
    <t>Итого совокупная прибыль за девять месяцев, закончившихся 30 сентября 2023 года</t>
  </si>
  <si>
    <t>Дополнительно оплаченный капитал</t>
  </si>
  <si>
    <t>ПРОМЕЖУТОЧНЫЙ ОТЧЕТ ОБ ИЗМЕНЕНИЯХ В КАПИТАЛЕ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</si>
</sst>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_ * #,##0.00_)_ ;_ * \(#,##0.00\)_ ;_ * &quot;-&quot;??_)_ ;_ @_ "/>
    <numFmt numFmtId="167" formatCode="_ * #,##0_)_ ;_ * \(#,##0\)_ ;_ * &quot;-&quot;??_)_ ;_ @_ "/>
    <numFmt numFmtId="168" formatCode="_ * #,##0_)\ _₽_ ;_ * \(#,##0\)\ _₽_ ;_ * &quot;-&quot;_)\ _₽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9"/>
      <color rgb="FFFF0000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i/>
      <sz val="8"/>
      <name val="Arial"/>
      <family val="2"/>
      <charset val="204"/>
    </font>
    <font>
      <sz val="9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43" fontId="14" fillId="0" borderId="0" applyFont="0" applyFill="0" applyBorder="0" applyAlignment="0" applyProtection="0"/>
  </cellStyleXfs>
  <cellXfs count="144">
    <xf numFmtId="0" fontId="0" fillId="0" borderId="0" xfId="0"/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 indent="1"/>
    </xf>
    <xf numFmtId="0" fontId="3" fillId="0" borderId="0" xfId="0" applyFont="1"/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left" vertical="center" indent="1"/>
    </xf>
    <xf numFmtId="0" fontId="3" fillId="0" borderId="2" xfId="0" applyFont="1" applyBorder="1"/>
    <xf numFmtId="0" fontId="5" fillId="0" borderId="3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center" vertical="center" wrapText="1"/>
    </xf>
    <xf numFmtId="0" fontId="3" fillId="0" borderId="4" xfId="0" applyFont="1" applyBorder="1"/>
    <xf numFmtId="164" fontId="5" fillId="0" borderId="0" xfId="0" applyNumberFormat="1" applyFont="1" applyAlignment="1">
      <alignment horizontal="right" vertical="center" wrapText="1"/>
    </xf>
    <xf numFmtId="164" fontId="3" fillId="0" borderId="0" xfId="0" applyNumberFormat="1" applyFont="1"/>
    <xf numFmtId="164" fontId="0" fillId="0" borderId="0" xfId="0" applyNumberFormat="1"/>
    <xf numFmtId="164" fontId="8" fillId="0" borderId="0" xfId="0" applyNumberFormat="1" applyFont="1"/>
    <xf numFmtId="164" fontId="9" fillId="0" borderId="0" xfId="0" applyNumberFormat="1" applyFont="1"/>
    <xf numFmtId="0" fontId="5" fillId="0" borderId="2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5" fontId="5" fillId="0" borderId="0" xfId="1" applyNumberFormat="1" applyFont="1" applyAlignment="1">
      <alignment horizontal="right" vertical="center" wrapText="1"/>
    </xf>
    <xf numFmtId="165" fontId="5" fillId="0" borderId="1" xfId="1" applyNumberFormat="1" applyFont="1" applyBorder="1" applyAlignment="1">
      <alignment horizontal="right" vertical="center" wrapText="1"/>
    </xf>
    <xf numFmtId="165" fontId="6" fillId="0" borderId="0" xfId="1" applyNumberFormat="1" applyFont="1" applyAlignment="1">
      <alignment horizontal="right" vertical="center" wrapText="1"/>
    </xf>
    <xf numFmtId="165" fontId="6" fillId="0" borderId="1" xfId="1" applyNumberFormat="1" applyFont="1" applyBorder="1" applyAlignment="1">
      <alignment horizontal="right" vertical="center" wrapText="1"/>
    </xf>
    <xf numFmtId="165" fontId="6" fillId="0" borderId="4" xfId="1" applyNumberFormat="1" applyFont="1" applyBorder="1" applyAlignment="1">
      <alignment horizontal="right" vertical="center" wrapText="1"/>
    </xf>
    <xf numFmtId="165" fontId="0" fillId="0" borderId="0" xfId="1" applyNumberFormat="1" applyFont="1"/>
    <xf numFmtId="4" fontId="0" fillId="0" borderId="0" xfId="0" applyNumberFormat="1"/>
    <xf numFmtId="164" fontId="5" fillId="0" borderId="0" xfId="0" applyNumberFormat="1" applyFont="1" applyFill="1" applyAlignment="1">
      <alignment horizontal="right" vertical="center"/>
    </xf>
    <xf numFmtId="164" fontId="0" fillId="0" borderId="0" xfId="0" applyNumberFormat="1" applyFill="1"/>
    <xf numFmtId="0" fontId="11" fillId="0" borderId="0" xfId="0" applyFont="1"/>
    <xf numFmtId="165" fontId="5" fillId="0" borderId="0" xfId="1" applyNumberFormat="1" applyFont="1" applyFill="1" applyAlignment="1">
      <alignment horizontal="right" vertical="center"/>
    </xf>
    <xf numFmtId="165" fontId="6" fillId="0" borderId="0" xfId="1" applyNumberFormat="1" applyFont="1" applyFill="1" applyAlignment="1">
      <alignment horizontal="right" vertical="center" wrapText="1"/>
    </xf>
    <xf numFmtId="165" fontId="5" fillId="0" borderId="2" xfId="1" applyNumberFormat="1" applyFont="1" applyFill="1" applyBorder="1" applyAlignment="1">
      <alignment horizontal="right" vertical="center"/>
    </xf>
    <xf numFmtId="165" fontId="6" fillId="0" borderId="2" xfId="1" applyNumberFormat="1" applyFont="1" applyFill="1" applyBorder="1" applyAlignment="1">
      <alignment horizontal="right" vertical="center" wrapText="1"/>
    </xf>
    <xf numFmtId="165" fontId="5" fillId="0" borderId="0" xfId="1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64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right" vertical="center"/>
    </xf>
    <xf numFmtId="164" fontId="6" fillId="0" borderId="2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right" vertical="center"/>
    </xf>
    <xf numFmtId="164" fontId="6" fillId="0" borderId="3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right" vertical="center"/>
    </xf>
    <xf numFmtId="164" fontId="6" fillId="0" borderId="1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right" vertical="center"/>
    </xf>
    <xf numFmtId="164" fontId="6" fillId="0" borderId="4" xfId="0" applyNumberFormat="1" applyFont="1" applyFill="1" applyBorder="1" applyAlignment="1">
      <alignment horizontal="right" vertical="center"/>
    </xf>
    <xf numFmtId="0" fontId="0" fillId="0" borderId="0" xfId="0" applyFill="1"/>
    <xf numFmtId="164" fontId="0" fillId="0" borderId="0" xfId="0" applyNumberFormat="1" applyFont="1" applyFill="1"/>
    <xf numFmtId="164" fontId="9" fillId="0" borderId="0" xfId="0" applyNumberFormat="1" applyFont="1" applyFill="1"/>
    <xf numFmtId="165" fontId="13" fillId="0" borderId="0" xfId="1" applyNumberFormat="1" applyFont="1" applyFill="1" applyAlignment="1">
      <alignment horizontal="right" vertical="center" wrapText="1"/>
    </xf>
    <xf numFmtId="165" fontId="5" fillId="0" borderId="0" xfId="1" applyNumberFormat="1" applyFont="1" applyBorder="1" applyAlignment="1">
      <alignment horizontal="right" vertical="center" wrapText="1"/>
    </xf>
    <xf numFmtId="165" fontId="6" fillId="0" borderId="0" xfId="1" applyNumberFormat="1" applyFont="1" applyFill="1" applyBorder="1" applyAlignment="1">
      <alignment horizontal="right" vertical="center" wrapText="1"/>
    </xf>
    <xf numFmtId="165" fontId="6" fillId="0" borderId="0" xfId="1" applyNumberFormat="1" applyFont="1" applyBorder="1" applyAlignment="1">
      <alignment horizontal="right" vertical="center" wrapText="1"/>
    </xf>
    <xf numFmtId="165" fontId="15" fillId="0" borderId="0" xfId="1" applyNumberFormat="1" applyFont="1" applyFill="1" applyAlignment="1">
      <alignment horizontal="right" vertical="center"/>
    </xf>
    <xf numFmtId="165" fontId="5" fillId="0" borderId="1" xfId="1" applyNumberFormat="1" applyFont="1" applyFill="1" applyBorder="1" applyAlignment="1">
      <alignment horizontal="right" vertical="center"/>
    </xf>
    <xf numFmtId="165" fontId="5" fillId="0" borderId="4" xfId="1" applyNumberFormat="1" applyFont="1" applyFill="1" applyBorder="1" applyAlignment="1">
      <alignment horizontal="right" vertical="center"/>
    </xf>
    <xf numFmtId="165" fontId="0" fillId="0" borderId="0" xfId="1" applyNumberFormat="1" applyFont="1" applyFill="1"/>
    <xf numFmtId="164" fontId="3" fillId="0" borderId="0" xfId="0" applyNumberFormat="1" applyFont="1" applyFill="1"/>
    <xf numFmtId="0" fontId="4" fillId="0" borderId="0" xfId="0" applyFont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0" xfId="1" applyNumberFormat="1" applyFont="1" applyAlignment="1">
      <alignment horizontal="center" vertical="center" wrapText="1"/>
    </xf>
    <xf numFmtId="0" fontId="5" fillId="0" borderId="0" xfId="0" applyFont="1"/>
    <xf numFmtId="164" fontId="5" fillId="0" borderId="0" xfId="0" applyNumberFormat="1" applyFont="1"/>
    <xf numFmtId="0" fontId="6" fillId="0" borderId="0" xfId="0" applyFont="1"/>
    <xf numFmtId="168" fontId="6" fillId="0" borderId="1" xfId="0" applyNumberFormat="1" applyFont="1" applyFill="1" applyBorder="1" applyAlignment="1">
      <alignment horizontal="right" vertical="center"/>
    </xf>
    <xf numFmtId="168" fontId="5" fillId="0" borderId="1" xfId="0" applyNumberFormat="1" applyFont="1" applyFill="1" applyBorder="1" applyAlignment="1">
      <alignment vertical="center"/>
    </xf>
    <xf numFmtId="168" fontId="15" fillId="0" borderId="0" xfId="1" applyNumberFormat="1" applyFont="1" applyFill="1" applyAlignment="1">
      <alignment horizontal="right" vertical="center"/>
    </xf>
    <xf numFmtId="167" fontId="15" fillId="0" borderId="0" xfId="1" applyNumberFormat="1" applyFont="1" applyFill="1" applyAlignment="1">
      <alignment horizontal="right" vertical="center"/>
    </xf>
    <xf numFmtId="167" fontId="10" fillId="0" borderId="0" xfId="1" applyNumberFormat="1" applyFont="1" applyFill="1" applyAlignment="1">
      <alignment horizontal="right" vertical="center" wrapText="1"/>
    </xf>
    <xf numFmtId="168" fontId="16" fillId="0" borderId="0" xfId="2" applyNumberFormat="1" applyFont="1" applyAlignment="1">
      <alignment horizontal="right"/>
    </xf>
    <xf numFmtId="167" fontId="16" fillId="0" borderId="0" xfId="5" applyNumberFormat="1" applyFont="1"/>
    <xf numFmtId="9" fontId="15" fillId="0" borderId="5" xfId="4" applyFont="1" applyFill="1" applyBorder="1" applyAlignment="1">
      <alignment horizontal="left" vertical="top" wrapText="1"/>
    </xf>
    <xf numFmtId="167" fontId="15" fillId="0" borderId="5" xfId="1" applyNumberFormat="1" applyFont="1" applyFill="1" applyBorder="1" applyAlignment="1">
      <alignment horizontal="center" vertical="center" wrapText="1"/>
    </xf>
    <xf numFmtId="0" fontId="15" fillId="0" borderId="0" xfId="2" applyFont="1" applyAlignment="1">
      <alignment horizontal="left" vertical="center"/>
    </xf>
    <xf numFmtId="167" fontId="15" fillId="0" borderId="0" xfId="1" applyNumberFormat="1" applyFont="1" applyAlignment="1">
      <alignment horizontal="left" vertical="center"/>
    </xf>
    <xf numFmtId="0" fontId="17" fillId="0" borderId="0" xfId="2" applyFont="1"/>
    <xf numFmtId="167" fontId="10" fillId="0" borderId="0" xfId="5" applyNumberFormat="1" applyFont="1" applyFill="1"/>
    <xf numFmtId="167" fontId="15" fillId="0" borderId="0" xfId="1" applyNumberFormat="1" applyFont="1" applyFill="1" applyAlignment="1">
      <alignment horizontal="left" vertical="center"/>
    </xf>
    <xf numFmtId="167" fontId="15" fillId="0" borderId="0" xfId="5" applyNumberFormat="1" applyFont="1" applyFill="1" applyAlignment="1">
      <alignment horizontal="left" vertical="center"/>
    </xf>
    <xf numFmtId="0" fontId="10" fillId="0" borderId="0" xfId="2" applyFont="1" applyAlignment="1">
      <alignment horizontal="left" vertical="center"/>
    </xf>
    <xf numFmtId="0" fontId="10" fillId="0" borderId="6" xfId="2" applyFont="1" applyBorder="1" applyAlignment="1">
      <alignment horizontal="left" vertical="center"/>
    </xf>
    <xf numFmtId="167" fontId="10" fillId="0" borderId="5" xfId="5" applyNumberFormat="1" applyFont="1" applyFill="1" applyBorder="1"/>
    <xf numFmtId="0" fontId="10" fillId="0" borderId="0" xfId="2" applyFont="1" applyAlignment="1">
      <alignment horizontal="left" vertical="center" wrapText="1"/>
    </xf>
    <xf numFmtId="0" fontId="15" fillId="0" borderId="7" xfId="2" applyFont="1" applyBorder="1" applyAlignment="1">
      <alignment horizontal="left" vertical="center" wrapText="1"/>
    </xf>
    <xf numFmtId="167" fontId="10" fillId="0" borderId="7" xfId="1" applyNumberFormat="1" applyFont="1" applyFill="1" applyBorder="1"/>
    <xf numFmtId="167" fontId="10" fillId="0" borderId="0" xfId="5" applyNumberFormat="1" applyFont="1"/>
    <xf numFmtId="167" fontId="10" fillId="0" borderId="7" xfId="1" applyNumberFormat="1" applyFont="1" applyBorder="1"/>
    <xf numFmtId="0" fontId="15" fillId="0" borderId="7" xfId="2" applyFont="1" applyBorder="1" applyAlignment="1">
      <alignment horizontal="left" wrapText="1"/>
    </xf>
    <xf numFmtId="0" fontId="15" fillId="0" borderId="7" xfId="2" applyFont="1" applyBorder="1" applyAlignment="1">
      <alignment horizontal="left" vertical="center"/>
    </xf>
    <xf numFmtId="167" fontId="10" fillId="0" borderId="7" xfId="5" applyNumberFormat="1" applyFont="1" applyBorder="1"/>
    <xf numFmtId="167" fontId="15" fillId="0" borderId="6" xfId="1" applyNumberFormat="1" applyFont="1" applyFill="1" applyBorder="1" applyAlignment="1">
      <alignment horizontal="left" vertical="center"/>
    </xf>
    <xf numFmtId="167" fontId="15" fillId="0" borderId="5" xfId="5" applyNumberFormat="1" applyFont="1" applyFill="1" applyBorder="1"/>
    <xf numFmtId="167" fontId="15" fillId="0" borderId="7" xfId="1" applyNumberFormat="1" applyFont="1" applyFill="1" applyBorder="1"/>
    <xf numFmtId="167" fontId="15" fillId="0" borderId="0" xfId="1" applyNumberFormat="1" applyFont="1" applyFill="1"/>
    <xf numFmtId="167" fontId="15" fillId="0" borderId="7" xfId="1" applyNumberFormat="1" applyFont="1" applyBorder="1"/>
    <xf numFmtId="167" fontId="15" fillId="0" borderId="0" xfId="1" applyNumberFormat="1" applyFont="1"/>
    <xf numFmtId="167" fontId="15" fillId="0" borderId="0" xfId="5" applyNumberFormat="1" applyFont="1"/>
    <xf numFmtId="167" fontId="15" fillId="0" borderId="7" xfId="5" applyNumberFormat="1" applyFont="1" applyBorder="1"/>
    <xf numFmtId="0" fontId="5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left" vertical="center" wrapText="1" indent="1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168" fontId="6" fillId="0" borderId="0" xfId="0" applyNumberFormat="1" applyFont="1" applyAlignment="1">
      <alignment horizontal="right" vertical="center" wrapText="1"/>
    </xf>
    <xf numFmtId="165" fontId="6" fillId="0" borderId="0" xfId="1" applyNumberFormat="1" applyFont="1" applyAlignment="1">
      <alignment horizontal="right" vertical="center" wrapText="1"/>
    </xf>
    <xf numFmtId="165" fontId="5" fillId="0" borderId="0" xfId="1" applyNumberFormat="1" applyFont="1" applyAlignment="1">
      <alignment horizontal="right" vertical="center" wrapText="1"/>
    </xf>
    <xf numFmtId="165" fontId="5" fillId="0" borderId="0" xfId="1" applyNumberFormat="1" applyFont="1" applyBorder="1" applyAlignment="1">
      <alignment horizontal="right" vertical="center" wrapText="1"/>
    </xf>
    <xf numFmtId="165" fontId="5" fillId="0" borderId="1" xfId="1" applyNumberFormat="1" applyFont="1" applyBorder="1" applyAlignment="1">
      <alignment horizontal="right" vertical="center" wrapText="1"/>
    </xf>
    <xf numFmtId="165" fontId="6" fillId="0" borderId="2" xfId="1" applyNumberFormat="1" applyFont="1" applyBorder="1" applyAlignment="1">
      <alignment horizontal="right" vertical="center" wrapText="1"/>
    </xf>
    <xf numFmtId="165" fontId="5" fillId="0" borderId="2" xfId="1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165" fontId="6" fillId="0" borderId="8" xfId="1" applyNumberFormat="1" applyFont="1" applyBorder="1" applyAlignment="1">
      <alignment horizontal="right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horizontal="left" vertical="center" wrapText="1" indent="1"/>
    </xf>
    <xf numFmtId="168" fontId="6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165" fontId="5" fillId="0" borderId="3" xfId="1" applyNumberFormat="1" applyFont="1" applyBorder="1" applyAlignment="1">
      <alignment horizontal="right" vertical="center" wrapText="1"/>
    </xf>
    <xf numFmtId="168" fontId="5" fillId="0" borderId="3" xfId="1" applyNumberFormat="1" applyFont="1" applyBorder="1" applyAlignment="1">
      <alignment horizontal="right" vertical="center" wrapText="1"/>
    </xf>
    <xf numFmtId="0" fontId="0" fillId="0" borderId="1" xfId="0" applyBorder="1"/>
    <xf numFmtId="0" fontId="6" fillId="0" borderId="1" xfId="0" applyFont="1" applyBorder="1"/>
  </cellXfs>
  <cellStyles count="8">
    <cellStyle name="Обычный" xfId="0" builtinId="0"/>
    <cellStyle name="Обычный 2" xfId="2"/>
    <cellStyle name="Обычный 2 3" xfId="6"/>
    <cellStyle name="Процентный 2" xfId="4"/>
    <cellStyle name="Финансовый" xfId="1" builtinId="3"/>
    <cellStyle name="Финансовый 2" xfId="3"/>
    <cellStyle name="Финансовый 3" xfId="5"/>
    <cellStyle name="Финансовый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8"/>
  <sheetViews>
    <sheetView topLeftCell="A25" workbookViewId="0">
      <selection activeCell="B47" sqref="B47:D47"/>
    </sheetView>
  </sheetViews>
  <sheetFormatPr defaultRowHeight="15" x14ac:dyDescent="0.25"/>
  <cols>
    <col min="2" max="2" width="52.5703125" customWidth="1"/>
    <col min="3" max="3" width="13" customWidth="1"/>
    <col min="4" max="4" width="15" style="17" customWidth="1"/>
    <col min="5" max="5" width="17.5703125" style="19" customWidth="1"/>
    <col min="7" max="7" width="18.5703125" customWidth="1"/>
    <col min="9" max="9" width="11.28515625" bestFit="1" customWidth="1"/>
  </cols>
  <sheetData>
    <row r="1" spans="2:8" x14ac:dyDescent="0.25">
      <c r="B1" s="75" t="s">
        <v>76</v>
      </c>
      <c r="C1" s="75"/>
      <c r="D1" s="76"/>
      <c r="E1" s="76"/>
    </row>
    <row r="2" spans="2:8" x14ac:dyDescent="0.25">
      <c r="B2" s="75" t="s">
        <v>78</v>
      </c>
      <c r="C2" s="75"/>
      <c r="D2" s="76"/>
      <c r="E2" s="76"/>
    </row>
    <row r="3" spans="2:8" x14ac:dyDescent="0.25">
      <c r="B3" s="77" t="s">
        <v>77</v>
      </c>
    </row>
    <row r="4" spans="2:8" ht="16.149999999999999" customHeight="1" x14ac:dyDescent="0.25">
      <c r="B4" s="70" t="s">
        <v>0</v>
      </c>
      <c r="C4" s="72" t="s">
        <v>1</v>
      </c>
      <c r="D4" s="39" t="s">
        <v>73</v>
      </c>
      <c r="E4" s="39" t="s">
        <v>2</v>
      </c>
    </row>
    <row r="5" spans="2:8" ht="15.75" thickBot="1" x14ac:dyDescent="0.3">
      <c r="B5" s="71"/>
      <c r="C5" s="73"/>
      <c r="D5" s="40" t="s">
        <v>36</v>
      </c>
      <c r="E5" s="40" t="s">
        <v>3</v>
      </c>
    </row>
    <row r="6" spans="2:8" x14ac:dyDescent="0.25">
      <c r="B6" s="2"/>
      <c r="C6" s="1"/>
      <c r="D6" s="15"/>
      <c r="E6" s="15"/>
    </row>
    <row r="7" spans="2:8" x14ac:dyDescent="0.25">
      <c r="B7" s="3" t="s">
        <v>4</v>
      </c>
      <c r="C7" s="1"/>
      <c r="D7" s="16"/>
      <c r="E7" s="18"/>
    </row>
    <row r="8" spans="2:8" x14ac:dyDescent="0.25">
      <c r="B8" s="3" t="s">
        <v>5</v>
      </c>
      <c r="C8" s="1"/>
      <c r="D8" s="67"/>
      <c r="E8" s="16"/>
    </row>
    <row r="9" spans="2:8" x14ac:dyDescent="0.25">
      <c r="B9" s="5" t="s">
        <v>6</v>
      </c>
      <c r="C9" s="41">
        <v>5</v>
      </c>
      <c r="D9" s="31">
        <v>17733084</v>
      </c>
      <c r="E9" s="42">
        <v>248142</v>
      </c>
      <c r="H9" s="17"/>
    </row>
    <row r="10" spans="2:8" x14ac:dyDescent="0.25">
      <c r="B10" s="5" t="s">
        <v>7</v>
      </c>
      <c r="C10" s="41">
        <v>6</v>
      </c>
      <c r="D10" s="31">
        <v>535641</v>
      </c>
      <c r="E10" s="42">
        <v>3958546</v>
      </c>
    </row>
    <row r="11" spans="2:8" x14ac:dyDescent="0.25">
      <c r="B11" s="5" t="s">
        <v>9</v>
      </c>
      <c r="C11" s="43"/>
      <c r="D11" s="31">
        <v>2504</v>
      </c>
      <c r="E11" s="42">
        <v>2544</v>
      </c>
    </row>
    <row r="12" spans="2:8" ht="15.75" thickBot="1" x14ac:dyDescent="0.3">
      <c r="B12" s="5" t="s">
        <v>71</v>
      </c>
      <c r="C12" s="43"/>
      <c r="D12" s="31">
        <v>475529</v>
      </c>
      <c r="E12" s="42"/>
    </row>
    <row r="13" spans="2:8" x14ac:dyDescent="0.25">
      <c r="B13" s="7"/>
      <c r="C13" s="44"/>
      <c r="D13" s="45">
        <f>SUM(D9:D12)</f>
        <v>18746758</v>
      </c>
      <c r="E13" s="46">
        <f>SUM(E9:E11)</f>
        <v>4209232</v>
      </c>
    </row>
    <row r="14" spans="2:8" x14ac:dyDescent="0.25">
      <c r="B14" s="3" t="s">
        <v>10</v>
      </c>
      <c r="C14" s="41"/>
      <c r="D14" s="31"/>
      <c r="E14" s="42"/>
    </row>
    <row r="15" spans="2:8" x14ac:dyDescent="0.25">
      <c r="B15" s="5" t="s">
        <v>11</v>
      </c>
      <c r="C15" s="41"/>
      <c r="D15" s="31">
        <v>17</v>
      </c>
      <c r="E15" s="42">
        <v>7</v>
      </c>
    </row>
    <row r="16" spans="2:8" x14ac:dyDescent="0.25">
      <c r="B16" s="5" t="s">
        <v>12</v>
      </c>
      <c r="C16" s="41"/>
      <c r="D16" s="42" t="s">
        <v>8</v>
      </c>
      <c r="E16" s="42" t="s">
        <v>8</v>
      </c>
    </row>
    <row r="17" spans="2:9" x14ac:dyDescent="0.25">
      <c r="B17" s="5" t="s">
        <v>13</v>
      </c>
      <c r="C17" s="41"/>
      <c r="D17" s="31">
        <v>812</v>
      </c>
      <c r="E17" s="42">
        <v>450</v>
      </c>
    </row>
    <row r="18" spans="2:9" x14ac:dyDescent="0.25">
      <c r="B18" s="5" t="s">
        <v>14</v>
      </c>
      <c r="C18" s="41"/>
      <c r="D18" s="31">
        <v>345100</v>
      </c>
      <c r="E18" s="42">
        <v>15429</v>
      </c>
    </row>
    <row r="19" spans="2:9" x14ac:dyDescent="0.25">
      <c r="B19" s="5" t="s">
        <v>15</v>
      </c>
      <c r="C19" s="41"/>
      <c r="D19" s="31">
        <v>13340</v>
      </c>
      <c r="E19" s="42">
        <v>168</v>
      </c>
    </row>
    <row r="20" spans="2:9" x14ac:dyDescent="0.25">
      <c r="B20" s="5" t="s">
        <v>16</v>
      </c>
      <c r="C20" s="41">
        <v>7</v>
      </c>
      <c r="D20" s="31">
        <v>6220</v>
      </c>
      <c r="E20" s="42">
        <v>140820</v>
      </c>
    </row>
    <row r="21" spans="2:9" ht="15.75" thickBot="1" x14ac:dyDescent="0.3">
      <c r="B21" s="5" t="s">
        <v>17</v>
      </c>
      <c r="C21" s="41"/>
      <c r="D21" s="31">
        <v>43119</v>
      </c>
      <c r="E21" s="42">
        <v>1797</v>
      </c>
    </row>
    <row r="22" spans="2:9" ht="15.75" thickBot="1" x14ac:dyDescent="0.3">
      <c r="B22" s="8"/>
      <c r="C22" s="44"/>
      <c r="D22" s="45">
        <f>SUM(D15:D21)</f>
        <v>408608</v>
      </c>
      <c r="E22" s="46">
        <f>SUM(E15:E21)</f>
        <v>158671</v>
      </c>
    </row>
    <row r="23" spans="2:9" ht="15.75" thickBot="1" x14ac:dyDescent="0.3">
      <c r="B23" s="9" t="s">
        <v>18</v>
      </c>
      <c r="C23" s="47"/>
      <c r="D23" s="48">
        <f>D13+D22</f>
        <v>19155366</v>
      </c>
      <c r="E23" s="49">
        <f>E13+E22</f>
        <v>4367903</v>
      </c>
    </row>
    <row r="24" spans="2:9" ht="15.75" thickTop="1" x14ac:dyDescent="0.25">
      <c r="B24" s="4"/>
      <c r="C24" s="41"/>
      <c r="D24" s="31"/>
      <c r="E24" s="42"/>
    </row>
    <row r="25" spans="2:9" x14ac:dyDescent="0.25">
      <c r="B25" s="3" t="s">
        <v>19</v>
      </c>
      <c r="C25" s="41"/>
      <c r="D25" s="31"/>
      <c r="E25" s="42"/>
    </row>
    <row r="26" spans="2:9" x14ac:dyDescent="0.25">
      <c r="B26" s="5" t="s">
        <v>20</v>
      </c>
      <c r="C26" s="41">
        <v>8</v>
      </c>
      <c r="D26" s="31">
        <v>6404948</v>
      </c>
      <c r="E26" s="42">
        <v>1048902</v>
      </c>
      <c r="I26" s="17"/>
    </row>
    <row r="27" spans="2:9" x14ac:dyDescent="0.25">
      <c r="B27" s="5" t="s">
        <v>69</v>
      </c>
      <c r="C27" s="41"/>
      <c r="D27" s="31">
        <v>1080333</v>
      </c>
      <c r="E27" s="42"/>
    </row>
    <row r="28" spans="2:9" ht="15.75" thickBot="1" x14ac:dyDescent="0.3">
      <c r="B28" s="10" t="s">
        <v>21</v>
      </c>
      <c r="C28" s="50"/>
      <c r="D28" s="79">
        <v>-223883</v>
      </c>
      <c r="E28" s="78">
        <v>-475112</v>
      </c>
      <c r="H28" s="17"/>
    </row>
    <row r="29" spans="2:9" ht="15.75" thickBot="1" x14ac:dyDescent="0.3">
      <c r="B29" s="12" t="s">
        <v>22</v>
      </c>
      <c r="C29" s="53"/>
      <c r="D29" s="54">
        <f>SUM(D26:D28)</f>
        <v>7261398</v>
      </c>
      <c r="E29" s="55">
        <f>E26+E28</f>
        <v>573790</v>
      </c>
      <c r="H29" s="17"/>
    </row>
    <row r="30" spans="2:9" ht="15.75" thickTop="1" x14ac:dyDescent="0.25">
      <c r="B30" s="4"/>
      <c r="C30" s="41"/>
      <c r="D30" s="31"/>
      <c r="E30" s="42"/>
    </row>
    <row r="31" spans="2:9" x14ac:dyDescent="0.25">
      <c r="B31" s="3" t="s">
        <v>23</v>
      </c>
      <c r="C31" s="41"/>
      <c r="D31" s="31"/>
      <c r="E31" s="42"/>
    </row>
    <row r="32" spans="2:9" x14ac:dyDescent="0.25">
      <c r="B32" s="3" t="s">
        <v>24</v>
      </c>
      <c r="C32" s="41"/>
      <c r="D32" s="31"/>
      <c r="E32" s="42"/>
    </row>
    <row r="33" spans="2:7" ht="15.75" thickBot="1" x14ac:dyDescent="0.3">
      <c r="B33" s="10" t="s">
        <v>25</v>
      </c>
      <c r="C33" s="50"/>
      <c r="D33" s="51">
        <v>2468</v>
      </c>
      <c r="E33" s="52">
        <v>2185</v>
      </c>
    </row>
    <row r="34" spans="2:7" x14ac:dyDescent="0.25">
      <c r="B34" s="4"/>
      <c r="C34" s="41"/>
      <c r="D34" s="31">
        <f>D33</f>
        <v>2468</v>
      </c>
      <c r="E34" s="42">
        <f>E33</f>
        <v>2185</v>
      </c>
    </row>
    <row r="35" spans="2:7" x14ac:dyDescent="0.25">
      <c r="B35" s="3" t="s">
        <v>26</v>
      </c>
      <c r="C35" s="41"/>
      <c r="D35" s="31"/>
      <c r="E35" s="42"/>
    </row>
    <row r="36" spans="2:7" x14ac:dyDescent="0.25">
      <c r="B36" s="5" t="s">
        <v>27</v>
      </c>
      <c r="C36" s="41">
        <v>9</v>
      </c>
      <c r="D36" s="31">
        <f>9063771-95</f>
        <v>9063676</v>
      </c>
      <c r="E36" s="42" t="s">
        <v>8</v>
      </c>
    </row>
    <row r="37" spans="2:7" x14ac:dyDescent="0.25">
      <c r="B37" s="5" t="s">
        <v>28</v>
      </c>
      <c r="C37" s="41"/>
      <c r="D37" s="31">
        <v>95</v>
      </c>
      <c r="E37" s="42">
        <v>379</v>
      </c>
    </row>
    <row r="38" spans="2:7" x14ac:dyDescent="0.25">
      <c r="B38" s="5" t="s">
        <v>29</v>
      </c>
      <c r="C38" s="41">
        <v>10</v>
      </c>
      <c r="D38" s="31">
        <v>2827059</v>
      </c>
      <c r="E38" s="42">
        <v>42175</v>
      </c>
    </row>
    <row r="39" spans="2:7" x14ac:dyDescent="0.25">
      <c r="B39" s="5" t="s">
        <v>30</v>
      </c>
      <c r="C39" s="41">
        <v>11</v>
      </c>
      <c r="D39" s="42" t="s">
        <v>8</v>
      </c>
      <c r="E39" s="42">
        <v>3749232</v>
      </c>
    </row>
    <row r="40" spans="2:7" x14ac:dyDescent="0.25">
      <c r="B40" s="5" t="s">
        <v>31</v>
      </c>
      <c r="C40" s="41"/>
      <c r="D40" s="42" t="s">
        <v>8</v>
      </c>
      <c r="E40" s="42" t="s">
        <v>8</v>
      </c>
    </row>
    <row r="41" spans="2:7" x14ac:dyDescent="0.25">
      <c r="B41" s="5" t="s">
        <v>32</v>
      </c>
      <c r="C41" s="41"/>
      <c r="D41" s="31">
        <v>458</v>
      </c>
      <c r="E41" s="42">
        <v>17</v>
      </c>
      <c r="G41" s="17"/>
    </row>
    <row r="42" spans="2:7" ht="15.75" thickBot="1" x14ac:dyDescent="0.3">
      <c r="B42" s="10" t="s">
        <v>33</v>
      </c>
      <c r="C42" s="50"/>
      <c r="D42" s="51">
        <v>212</v>
      </c>
      <c r="E42" s="52">
        <v>125</v>
      </c>
    </row>
    <row r="43" spans="2:7" ht="15.75" thickBot="1" x14ac:dyDescent="0.3">
      <c r="B43" s="14"/>
      <c r="C43" s="53"/>
      <c r="D43" s="54">
        <f>SUM(D36:D42)</f>
        <v>11891500</v>
      </c>
      <c r="E43" s="55">
        <f>SUM(E36:E42)</f>
        <v>3791928</v>
      </c>
    </row>
    <row r="44" spans="2:7" ht="16.5" thickTop="1" thickBot="1" x14ac:dyDescent="0.3">
      <c r="B44" s="12" t="s">
        <v>34</v>
      </c>
      <c r="C44" s="53"/>
      <c r="D44" s="54">
        <f>D43+D34</f>
        <v>11893968</v>
      </c>
      <c r="E44" s="55">
        <f>E43+E34</f>
        <v>3794113</v>
      </c>
    </row>
    <row r="45" spans="2:7" ht="16.5" thickTop="1" thickBot="1" x14ac:dyDescent="0.3">
      <c r="B45" s="12" t="s">
        <v>35</v>
      </c>
      <c r="C45" s="53"/>
      <c r="D45" s="54">
        <f>D44+D29</f>
        <v>19155366</v>
      </c>
      <c r="E45" s="55">
        <f>E44+E29</f>
        <v>4367903</v>
      </c>
    </row>
    <row r="46" spans="2:7" ht="15.75" thickTop="1" x14ac:dyDescent="0.25">
      <c r="C46" s="56"/>
      <c r="D46" s="32"/>
      <c r="E46" s="57"/>
    </row>
    <row r="47" spans="2:7" x14ac:dyDescent="0.25">
      <c r="B47" t="s">
        <v>79</v>
      </c>
      <c r="C47" s="56"/>
      <c r="D47" s="32" t="s">
        <v>80</v>
      </c>
      <c r="E47" s="32"/>
    </row>
    <row r="48" spans="2:7" x14ac:dyDescent="0.25">
      <c r="C48" s="56"/>
      <c r="D48" s="32"/>
      <c r="E48" s="58"/>
    </row>
  </sheetData>
  <mergeCells count="2">
    <mergeCell ref="B4:B5"/>
    <mergeCell ref="C4:C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workbookViewId="0">
      <selection activeCell="B1" sqref="B1"/>
    </sheetView>
  </sheetViews>
  <sheetFormatPr defaultRowHeight="15" x14ac:dyDescent="0.25"/>
  <cols>
    <col min="2" max="2" width="43.5703125" bestFit="1" customWidth="1"/>
    <col min="3" max="3" width="5.85546875" bestFit="1" customWidth="1"/>
    <col min="4" max="4" width="18.28515625" style="29" customWidth="1"/>
    <col min="5" max="5" width="16.140625" style="29" customWidth="1"/>
    <col min="6" max="6" width="13" style="29" customWidth="1"/>
    <col min="7" max="7" width="11.42578125" bestFit="1" customWidth="1"/>
  </cols>
  <sheetData>
    <row r="1" spans="2:7" x14ac:dyDescent="0.25">
      <c r="B1" s="75" t="s">
        <v>76</v>
      </c>
    </row>
    <row r="2" spans="2:7" x14ac:dyDescent="0.25">
      <c r="B2" s="75" t="s">
        <v>81</v>
      </c>
    </row>
    <row r="3" spans="2:7" x14ac:dyDescent="0.25">
      <c r="B3" s="77" t="s">
        <v>82</v>
      </c>
    </row>
    <row r="4" spans="2:7" ht="36" customHeight="1" x14ac:dyDescent="0.25">
      <c r="B4" s="70" t="s">
        <v>0</v>
      </c>
      <c r="C4" s="72" t="s">
        <v>1</v>
      </c>
      <c r="D4" s="74" t="s">
        <v>83</v>
      </c>
      <c r="E4" s="74"/>
      <c r="F4" s="38"/>
    </row>
    <row r="5" spans="2:7" ht="15.75" thickBot="1" x14ac:dyDescent="0.3">
      <c r="B5" s="71"/>
      <c r="C5" s="73"/>
      <c r="D5" s="25" t="s">
        <v>84</v>
      </c>
      <c r="E5" s="25" t="s">
        <v>3</v>
      </c>
      <c r="F5" s="60"/>
    </row>
    <row r="6" spans="2:7" x14ac:dyDescent="0.25">
      <c r="B6" s="2"/>
      <c r="C6" s="1"/>
      <c r="D6" s="24"/>
      <c r="E6" s="26"/>
      <c r="F6" s="26"/>
    </row>
    <row r="7" spans="2:7" x14ac:dyDescent="0.25">
      <c r="B7" s="5" t="s">
        <v>37</v>
      </c>
      <c r="C7" s="6">
        <v>12</v>
      </c>
      <c r="D7" s="80">
        <f>-44500</f>
        <v>-44500</v>
      </c>
      <c r="E7" s="82">
        <f>-4995</f>
        <v>-4995</v>
      </c>
      <c r="F7" s="59"/>
    </row>
    <row r="8" spans="2:7" x14ac:dyDescent="0.25">
      <c r="B8" s="5" t="s">
        <v>38</v>
      </c>
      <c r="C8" s="6"/>
      <c r="D8" s="63">
        <f>277721</f>
        <v>277721</v>
      </c>
      <c r="E8" s="82">
        <f>-18</f>
        <v>-18</v>
      </c>
      <c r="F8" s="35"/>
    </row>
    <row r="9" spans="2:7" ht="15.75" thickBot="1" x14ac:dyDescent="0.3">
      <c r="B9" s="5" t="s">
        <v>39</v>
      </c>
      <c r="C9" s="6"/>
      <c r="D9" s="81">
        <f>-52961</f>
        <v>-52961</v>
      </c>
      <c r="E9" s="35">
        <v>8590</v>
      </c>
      <c r="F9" s="35"/>
    </row>
    <row r="10" spans="2:7" x14ac:dyDescent="0.25">
      <c r="B10" s="20" t="s">
        <v>40</v>
      </c>
      <c r="C10" s="21"/>
      <c r="D10" s="36">
        <f>D7+D8+D9</f>
        <v>180260</v>
      </c>
      <c r="E10" s="37">
        <f>E7+E8+E9</f>
        <v>3577</v>
      </c>
      <c r="F10" s="61"/>
    </row>
    <row r="11" spans="2:7" x14ac:dyDescent="0.25">
      <c r="B11" s="4"/>
      <c r="C11" s="6"/>
      <c r="D11" s="34"/>
      <c r="E11" s="35"/>
      <c r="F11" s="35"/>
    </row>
    <row r="12" spans="2:7" x14ac:dyDescent="0.25">
      <c r="B12" s="5" t="s">
        <v>41</v>
      </c>
      <c r="C12" s="6"/>
      <c r="D12" s="34">
        <v>71252</v>
      </c>
      <c r="E12" s="35">
        <v>51</v>
      </c>
      <c r="F12" s="35"/>
    </row>
    <row r="13" spans="2:7" ht="15.75" thickBot="1" x14ac:dyDescent="0.3">
      <c r="B13" s="5" t="s">
        <v>42</v>
      </c>
      <c r="C13" s="6"/>
      <c r="D13" s="81">
        <f>-283</f>
        <v>-283</v>
      </c>
      <c r="E13" s="35"/>
      <c r="F13" s="35"/>
      <c r="G13" s="30"/>
    </row>
    <row r="14" spans="2:7" x14ac:dyDescent="0.25">
      <c r="B14" s="20" t="s">
        <v>43</v>
      </c>
      <c r="C14" s="21"/>
      <c r="D14" s="36">
        <f>D10+D12+D13</f>
        <v>251229</v>
      </c>
      <c r="E14" s="37">
        <f>E10+E12+E13</f>
        <v>3628</v>
      </c>
      <c r="F14" s="61"/>
    </row>
    <row r="15" spans="2:7" x14ac:dyDescent="0.25">
      <c r="B15" s="4"/>
      <c r="C15" s="6"/>
      <c r="D15" s="34"/>
      <c r="E15" s="35"/>
      <c r="F15" s="35"/>
      <c r="G15" s="30"/>
    </row>
    <row r="16" spans="2:7" ht="15.75" thickBot="1" x14ac:dyDescent="0.3">
      <c r="B16" s="10" t="s">
        <v>44</v>
      </c>
      <c r="C16" s="11">
        <v>13</v>
      </c>
      <c r="D16" s="64"/>
      <c r="E16" s="27"/>
      <c r="F16" s="62"/>
    </row>
    <row r="17" spans="2:6" ht="15.75" thickBot="1" x14ac:dyDescent="0.3">
      <c r="B17" s="12" t="s">
        <v>45</v>
      </c>
      <c r="C17" s="13"/>
      <c r="D17" s="65">
        <f>D14+D16</f>
        <v>251229</v>
      </c>
      <c r="E17" s="28">
        <f>E14+E16</f>
        <v>3628</v>
      </c>
      <c r="F17" s="62"/>
    </row>
    <row r="18" spans="2:6" ht="15.75" thickTop="1" x14ac:dyDescent="0.25">
      <c r="B18" s="4"/>
      <c r="C18" s="6"/>
      <c r="D18" s="34"/>
      <c r="E18" s="26"/>
      <c r="F18" s="26"/>
    </row>
    <row r="19" spans="2:6" ht="15.75" thickBot="1" x14ac:dyDescent="0.3">
      <c r="B19" s="10" t="s">
        <v>46</v>
      </c>
      <c r="C19" s="22"/>
      <c r="D19" s="64"/>
      <c r="E19" s="27"/>
      <c r="F19" s="62"/>
    </row>
    <row r="20" spans="2:6" ht="15.75" thickBot="1" x14ac:dyDescent="0.3">
      <c r="B20" s="12" t="s">
        <v>47</v>
      </c>
      <c r="C20" s="23"/>
      <c r="D20" s="65">
        <f>D17+D19</f>
        <v>251229</v>
      </c>
      <c r="E20" s="28">
        <f>E17+E19</f>
        <v>3628</v>
      </c>
      <c r="F20" s="62"/>
    </row>
    <row r="21" spans="2:6" ht="15.75" thickTop="1" x14ac:dyDescent="0.25">
      <c r="D21" s="66"/>
    </row>
    <row r="22" spans="2:6" x14ac:dyDescent="0.25">
      <c r="B22" t="s">
        <v>79</v>
      </c>
      <c r="C22" s="56"/>
      <c r="D22" s="32" t="s">
        <v>80</v>
      </c>
    </row>
    <row r="35" ht="14.45" customHeight="1" x14ac:dyDescent="0.25"/>
    <row r="39" ht="15" customHeight="1" x14ac:dyDescent="0.25"/>
  </sheetData>
  <mergeCells count="3">
    <mergeCell ref="D4:E4"/>
    <mergeCell ref="B4:B5"/>
    <mergeCell ref="C4:C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abSelected="1" workbookViewId="0">
      <selection activeCell="B18" sqref="B18"/>
    </sheetView>
  </sheetViews>
  <sheetFormatPr defaultColWidth="9.140625" defaultRowHeight="11.25" x14ac:dyDescent="0.2"/>
  <cols>
    <col min="1" max="1" width="45.140625" style="33" customWidth="1"/>
    <col min="2" max="2" width="16.140625" style="33" customWidth="1"/>
    <col min="3" max="3" width="14.28515625" style="33" customWidth="1"/>
    <col min="4" max="16384" width="9.140625" style="33"/>
  </cols>
  <sheetData>
    <row r="1" spans="1:3" ht="12" x14ac:dyDescent="0.2">
      <c r="A1" s="75" t="s">
        <v>76</v>
      </c>
    </row>
    <row r="2" spans="1:3" ht="12" x14ac:dyDescent="0.2">
      <c r="A2" s="75" t="s">
        <v>85</v>
      </c>
    </row>
    <row r="3" spans="1:3" ht="12" x14ac:dyDescent="0.2">
      <c r="A3" s="77" t="s">
        <v>82</v>
      </c>
    </row>
    <row r="4" spans="1:3" ht="30.75" customHeight="1" x14ac:dyDescent="0.2">
      <c r="A4" s="77"/>
      <c r="B4" s="74" t="s">
        <v>83</v>
      </c>
      <c r="C4" s="74"/>
    </row>
    <row r="5" spans="1:3" ht="12" x14ac:dyDescent="0.2">
      <c r="A5" s="85" t="s">
        <v>0</v>
      </c>
      <c r="B5" s="86" t="s">
        <v>36</v>
      </c>
      <c r="C5" s="86" t="s">
        <v>86</v>
      </c>
    </row>
    <row r="6" spans="1:3" ht="12" x14ac:dyDescent="0.2">
      <c r="A6" s="87" t="s">
        <v>49</v>
      </c>
      <c r="B6" s="88"/>
      <c r="C6" s="89"/>
    </row>
    <row r="7" spans="1:3" ht="12" x14ac:dyDescent="0.2">
      <c r="A7" s="87" t="s">
        <v>87</v>
      </c>
      <c r="B7" s="91">
        <v>251229</v>
      </c>
      <c r="C7" s="90">
        <v>3628</v>
      </c>
    </row>
    <row r="8" spans="1:3" ht="12" x14ac:dyDescent="0.2">
      <c r="A8" s="87" t="s">
        <v>50</v>
      </c>
      <c r="B8" s="91"/>
      <c r="C8" s="92"/>
    </row>
    <row r="9" spans="1:3" ht="12" x14ac:dyDescent="0.2">
      <c r="A9" s="93" t="s">
        <v>41</v>
      </c>
      <c r="B9" s="91">
        <v>-71252</v>
      </c>
      <c r="C9" s="90">
        <v>-51</v>
      </c>
    </row>
    <row r="10" spans="1:3" ht="12" x14ac:dyDescent="0.2">
      <c r="A10" s="94" t="s">
        <v>38</v>
      </c>
      <c r="B10" s="104">
        <v>-266521</v>
      </c>
      <c r="C10" s="90">
        <v>-26</v>
      </c>
    </row>
    <row r="11" spans="1:3" ht="12" x14ac:dyDescent="0.2">
      <c r="A11" s="93"/>
      <c r="B11" s="105">
        <v>-86544</v>
      </c>
      <c r="C11" s="95">
        <v>3551</v>
      </c>
    </row>
    <row r="12" spans="1:3" ht="12" x14ac:dyDescent="0.2">
      <c r="A12" s="87" t="s">
        <v>51</v>
      </c>
      <c r="B12" s="91"/>
      <c r="C12" s="90"/>
    </row>
    <row r="13" spans="1:3" ht="12" x14ac:dyDescent="0.2">
      <c r="A13" s="93" t="s">
        <v>52</v>
      </c>
      <c r="B13" s="91">
        <v>-10</v>
      </c>
      <c r="C13" s="90">
        <v>0</v>
      </c>
    </row>
    <row r="14" spans="1:3" ht="12" x14ac:dyDescent="0.2">
      <c r="A14" s="93" t="s">
        <v>53</v>
      </c>
      <c r="B14" s="91">
        <v>-362</v>
      </c>
      <c r="C14" s="90">
        <v>-450</v>
      </c>
    </row>
    <row r="15" spans="1:3" ht="12" x14ac:dyDescent="0.2">
      <c r="A15" s="93" t="s">
        <v>54</v>
      </c>
      <c r="B15" s="91">
        <f>-329671-475529</f>
        <v>-805200</v>
      </c>
      <c r="C15" s="90">
        <v>-10368</v>
      </c>
    </row>
    <row r="16" spans="1:3" ht="24" x14ac:dyDescent="0.2">
      <c r="A16" s="96" t="s">
        <v>55</v>
      </c>
      <c r="B16" s="91">
        <v>-13172</v>
      </c>
      <c r="C16" s="90">
        <v>226</v>
      </c>
    </row>
    <row r="17" spans="1:3" ht="12" x14ac:dyDescent="0.2">
      <c r="A17" s="93" t="s">
        <v>56</v>
      </c>
      <c r="B17" s="91">
        <v>29930</v>
      </c>
      <c r="C17" s="90">
        <v>105</v>
      </c>
    </row>
    <row r="18" spans="1:3" ht="12" x14ac:dyDescent="0.2">
      <c r="A18" s="93" t="s">
        <v>57</v>
      </c>
      <c r="B18" s="91">
        <v>815254</v>
      </c>
      <c r="C18" s="90">
        <v>-85031</v>
      </c>
    </row>
    <row r="19" spans="1:3" ht="24" x14ac:dyDescent="0.2">
      <c r="A19" s="96" t="s">
        <v>58</v>
      </c>
      <c r="B19" s="91">
        <v>441</v>
      </c>
      <c r="C19" s="90">
        <v>17</v>
      </c>
    </row>
    <row r="20" spans="1:3" ht="12" x14ac:dyDescent="0.2">
      <c r="A20" s="93" t="s">
        <v>59</v>
      </c>
      <c r="B20" s="91">
        <v>87</v>
      </c>
      <c r="C20" s="90">
        <v>10</v>
      </c>
    </row>
    <row r="21" spans="1:3" ht="24.75" thickBot="1" x14ac:dyDescent="0.25">
      <c r="A21" s="97" t="s">
        <v>90</v>
      </c>
      <c r="B21" s="106">
        <f>SUM(B11:B20)</f>
        <v>-59576</v>
      </c>
      <c r="C21" s="98">
        <f>SUM(C11:C20)</f>
        <v>-91940</v>
      </c>
    </row>
    <row r="22" spans="1:3" ht="12.75" thickTop="1" x14ac:dyDescent="0.2">
      <c r="A22" s="89"/>
      <c r="B22" s="107"/>
      <c r="C22" s="90"/>
    </row>
    <row r="23" spans="1:3" ht="12" x14ac:dyDescent="0.2">
      <c r="A23" s="87" t="s">
        <v>60</v>
      </c>
      <c r="B23" s="91"/>
      <c r="C23" s="90"/>
    </row>
    <row r="24" spans="1:3" ht="12" x14ac:dyDescent="0.2">
      <c r="A24" s="93" t="s">
        <v>61</v>
      </c>
      <c r="B24" s="91">
        <v>-12146996</v>
      </c>
      <c r="C24" s="90">
        <v>0</v>
      </c>
    </row>
    <row r="25" spans="1:3" ht="12" x14ac:dyDescent="0.2">
      <c r="A25" s="93" t="s">
        <v>12</v>
      </c>
      <c r="B25" s="88">
        <v>0</v>
      </c>
      <c r="C25" s="99">
        <v>304545</v>
      </c>
    </row>
    <row r="26" spans="1:3" ht="24.75" thickBot="1" x14ac:dyDescent="0.25">
      <c r="A26" s="97" t="s">
        <v>91</v>
      </c>
      <c r="B26" s="108">
        <f>SUM(B24:B25)</f>
        <v>-12146996</v>
      </c>
      <c r="C26" s="100">
        <v>304545</v>
      </c>
    </row>
    <row r="27" spans="1:3" ht="12.75" thickTop="1" x14ac:dyDescent="0.2">
      <c r="A27" s="89"/>
      <c r="B27" s="109"/>
      <c r="C27" s="99"/>
    </row>
    <row r="28" spans="1:3" ht="12" x14ac:dyDescent="0.2">
      <c r="A28" s="87" t="s">
        <v>62</v>
      </c>
      <c r="B28" s="88"/>
      <c r="C28" s="99"/>
    </row>
    <row r="29" spans="1:3" ht="12" x14ac:dyDescent="0.2">
      <c r="A29" s="93" t="s">
        <v>63</v>
      </c>
      <c r="B29" s="91">
        <v>9563440</v>
      </c>
      <c r="C29" s="99">
        <v>0</v>
      </c>
    </row>
    <row r="30" spans="1:3" ht="12" x14ac:dyDescent="0.2">
      <c r="A30" s="93" t="s">
        <v>88</v>
      </c>
      <c r="B30" s="88">
        <v>1606814</v>
      </c>
      <c r="C30" s="99">
        <v>0</v>
      </c>
    </row>
    <row r="31" spans="1:3" ht="12" x14ac:dyDescent="0.2">
      <c r="A31" s="93" t="s">
        <v>64</v>
      </c>
      <c r="B31" s="88">
        <v>0</v>
      </c>
      <c r="C31" s="99">
        <v>-1000</v>
      </c>
    </row>
    <row r="32" spans="1:3" ht="12" x14ac:dyDescent="0.2">
      <c r="A32" s="93" t="s">
        <v>72</v>
      </c>
      <c r="B32" s="88">
        <v>1080333</v>
      </c>
      <c r="C32" s="99"/>
    </row>
    <row r="33" spans="1:3" ht="24.75" thickBot="1" x14ac:dyDescent="0.25">
      <c r="A33" s="101" t="s">
        <v>92</v>
      </c>
      <c r="B33" s="108">
        <f>SUM(B29:B32)</f>
        <v>12250587</v>
      </c>
      <c r="C33" s="100">
        <v>-1000</v>
      </c>
    </row>
    <row r="34" spans="1:3" ht="12.75" thickTop="1" x14ac:dyDescent="0.2">
      <c r="A34" s="87"/>
      <c r="B34" s="88"/>
      <c r="C34" s="99"/>
    </row>
    <row r="35" spans="1:3" ht="24" x14ac:dyDescent="0.2">
      <c r="A35" s="96" t="s">
        <v>66</v>
      </c>
      <c r="B35" s="110">
        <f>B33+B26+B21</f>
        <v>44015</v>
      </c>
      <c r="C35" s="99">
        <f>C21+C26+C33</f>
        <v>211605</v>
      </c>
    </row>
    <row r="36" spans="1:3" ht="12" x14ac:dyDescent="0.2">
      <c r="A36" s="93" t="s">
        <v>89</v>
      </c>
      <c r="B36" s="88">
        <v>-178615</v>
      </c>
      <c r="C36" s="99">
        <v>0</v>
      </c>
    </row>
    <row r="37" spans="1:3" ht="12" x14ac:dyDescent="0.2">
      <c r="A37" s="93" t="s">
        <v>67</v>
      </c>
      <c r="B37" s="88">
        <v>140820</v>
      </c>
      <c r="C37" s="99">
        <v>687</v>
      </c>
    </row>
    <row r="38" spans="1:3" ht="12.75" thickBot="1" x14ac:dyDescent="0.25">
      <c r="A38" s="102" t="s">
        <v>68</v>
      </c>
      <c r="B38" s="111">
        <f>B37+B36+B35</f>
        <v>6220</v>
      </c>
      <c r="C38" s="103">
        <f>C37+C36+C35</f>
        <v>212292</v>
      </c>
    </row>
    <row r="39" spans="1:3" ht="12" thickTop="1" x14ac:dyDescent="0.2">
      <c r="A39" s="83"/>
      <c r="B39" s="84"/>
      <c r="C39" s="84"/>
    </row>
    <row r="40" spans="1:3" ht="15" x14ac:dyDescent="0.25">
      <c r="A40" t="s">
        <v>79</v>
      </c>
      <c r="B40" s="56"/>
      <c r="C40" s="32" t="s">
        <v>80</v>
      </c>
    </row>
  </sheetData>
  <mergeCells count="1">
    <mergeCell ref="B4:C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9"/>
  <sheetViews>
    <sheetView workbookViewId="0">
      <selection activeCell="B20" sqref="B20"/>
    </sheetView>
  </sheetViews>
  <sheetFormatPr defaultRowHeight="15" x14ac:dyDescent="0.25"/>
  <cols>
    <col min="2" max="2" width="31.42578125" customWidth="1"/>
    <col min="3" max="3" width="21" customWidth="1"/>
    <col min="4" max="4" width="22.85546875" customWidth="1"/>
    <col min="5" max="5" width="20.7109375" customWidth="1"/>
    <col min="6" max="6" width="17.28515625" customWidth="1"/>
  </cols>
  <sheetData>
    <row r="1" spans="2:6" x14ac:dyDescent="0.25">
      <c r="B1" s="75" t="s">
        <v>76</v>
      </c>
    </row>
    <row r="2" spans="2:6" x14ac:dyDescent="0.25">
      <c r="B2" s="75" t="s">
        <v>100</v>
      </c>
    </row>
    <row r="3" spans="2:6" ht="15.75" thickBot="1" x14ac:dyDescent="0.3">
      <c r="B3" s="143" t="s">
        <v>82</v>
      </c>
      <c r="C3" s="142"/>
      <c r="D3" s="142"/>
      <c r="E3" s="142"/>
      <c r="F3" s="142"/>
    </row>
    <row r="4" spans="2:6" ht="15.75" thickBot="1" x14ac:dyDescent="0.3">
      <c r="B4" s="69" t="s">
        <v>0</v>
      </c>
      <c r="C4" s="112" t="s">
        <v>20</v>
      </c>
      <c r="D4" s="112" t="s">
        <v>93</v>
      </c>
      <c r="E4" s="112" t="s">
        <v>69</v>
      </c>
      <c r="F4" s="112" t="s">
        <v>48</v>
      </c>
    </row>
    <row r="5" spans="2:6" x14ac:dyDescent="0.25">
      <c r="B5" s="113" t="s">
        <v>70</v>
      </c>
      <c r="C5" s="26">
        <v>1048902</v>
      </c>
      <c r="D5" s="127">
        <v>-464514</v>
      </c>
      <c r="E5" s="114" t="s">
        <v>8</v>
      </c>
      <c r="F5" s="24">
        <v>584388</v>
      </c>
    </row>
    <row r="6" spans="2:6" ht="36.75" customHeight="1" x14ac:dyDescent="0.25">
      <c r="B6" s="126" t="s">
        <v>94</v>
      </c>
      <c r="C6" s="120" t="s">
        <v>8</v>
      </c>
      <c r="D6" s="128">
        <v>3628</v>
      </c>
      <c r="E6" s="130"/>
      <c r="F6" s="129">
        <v>3628</v>
      </c>
    </row>
    <row r="7" spans="2:6" ht="2.25" customHeight="1" thickBot="1" x14ac:dyDescent="0.3">
      <c r="B7" s="126"/>
      <c r="C7" s="120"/>
      <c r="D7" s="128"/>
      <c r="E7" s="131" t="s">
        <v>8</v>
      </c>
      <c r="F7" s="129"/>
    </row>
    <row r="8" spans="2:6" ht="38.25" customHeight="1" thickBot="1" x14ac:dyDescent="0.3">
      <c r="B8" s="137" t="s">
        <v>95</v>
      </c>
      <c r="C8" s="134" t="s">
        <v>8</v>
      </c>
      <c r="D8" s="135">
        <v>3628</v>
      </c>
      <c r="E8" s="134"/>
      <c r="F8" s="136">
        <v>3628</v>
      </c>
    </row>
    <row r="9" spans="2:6" ht="23.25" customHeight="1" thickBot="1" x14ac:dyDescent="0.3">
      <c r="B9" s="116" t="s">
        <v>75</v>
      </c>
      <c r="C9" s="25">
        <v>1048902</v>
      </c>
      <c r="D9" s="138">
        <v>-460886</v>
      </c>
      <c r="E9" s="115" t="s">
        <v>8</v>
      </c>
      <c r="F9" s="25">
        <v>588016</v>
      </c>
    </row>
    <row r="10" spans="2:6" ht="23.25" customHeight="1" thickBot="1" x14ac:dyDescent="0.3">
      <c r="B10" s="116" t="s">
        <v>96</v>
      </c>
      <c r="C10" s="25">
        <v>1048902</v>
      </c>
      <c r="D10" s="138">
        <v>-475112</v>
      </c>
      <c r="E10" s="27" t="s">
        <v>8</v>
      </c>
      <c r="F10" s="25">
        <v>573790</v>
      </c>
    </row>
    <row r="11" spans="2:6" ht="44.25" customHeight="1" thickBot="1" x14ac:dyDescent="0.3">
      <c r="B11" s="68" t="s">
        <v>97</v>
      </c>
      <c r="C11" s="114" t="s">
        <v>8</v>
      </c>
      <c r="D11" s="135">
        <v>251229</v>
      </c>
      <c r="E11" s="139"/>
      <c r="F11" s="136">
        <v>251229</v>
      </c>
    </row>
    <row r="12" spans="2:6" ht="48" customHeight="1" thickBot="1" x14ac:dyDescent="0.3">
      <c r="B12" s="122" t="s">
        <v>98</v>
      </c>
      <c r="C12" s="123" t="s">
        <v>8</v>
      </c>
      <c r="D12" s="26">
        <v>251229</v>
      </c>
      <c r="E12" s="139"/>
      <c r="F12" s="24">
        <v>251229</v>
      </c>
    </row>
    <row r="13" spans="2:6" ht="15.75" hidden="1" customHeight="1" thickBot="1" x14ac:dyDescent="0.3">
      <c r="B13" s="121"/>
      <c r="C13" s="120"/>
      <c r="D13" s="26">
        <v>251229</v>
      </c>
      <c r="E13" s="139"/>
      <c r="F13" s="24">
        <v>251229</v>
      </c>
    </row>
    <row r="14" spans="2:6" ht="15.75" hidden="1" customHeight="1" thickBot="1" x14ac:dyDescent="0.3">
      <c r="B14" s="124"/>
      <c r="C14" s="125"/>
      <c r="D14" s="26">
        <v>251229</v>
      </c>
      <c r="E14" s="139"/>
      <c r="F14" s="24">
        <v>251229</v>
      </c>
    </row>
    <row r="15" spans="2:6" ht="15.75" thickBot="1" x14ac:dyDescent="0.3">
      <c r="B15" s="117" t="s">
        <v>65</v>
      </c>
      <c r="C15" s="132">
        <v>5356046</v>
      </c>
      <c r="D15" s="118"/>
      <c r="E15" s="118" t="s">
        <v>8</v>
      </c>
      <c r="F15" s="133">
        <v>5356046</v>
      </c>
    </row>
    <row r="16" spans="2:6" ht="24" customHeight="1" thickBot="1" x14ac:dyDescent="0.3">
      <c r="B16" s="117" t="s">
        <v>99</v>
      </c>
      <c r="C16" s="118"/>
      <c r="D16" s="118"/>
      <c r="E16" s="132">
        <v>1080333</v>
      </c>
      <c r="F16" s="133">
        <v>1080333</v>
      </c>
    </row>
    <row r="17" spans="2:6" ht="18" customHeight="1" thickBot="1" x14ac:dyDescent="0.3">
      <c r="B17" s="119" t="s">
        <v>74</v>
      </c>
      <c r="C17" s="140">
        <v>6404948</v>
      </c>
      <c r="D17" s="141">
        <v>-223883</v>
      </c>
      <c r="E17" s="140">
        <v>1080333</v>
      </c>
      <c r="F17" s="140">
        <v>7261398</v>
      </c>
    </row>
    <row r="18" spans="2:6" ht="15.75" thickTop="1" x14ac:dyDescent="0.25"/>
    <row r="19" spans="2:6" x14ac:dyDescent="0.25">
      <c r="B19" t="s">
        <v>79</v>
      </c>
      <c r="C19" s="56"/>
      <c r="D19" s="32" t="s">
        <v>80</v>
      </c>
    </row>
  </sheetData>
  <mergeCells count="7">
    <mergeCell ref="B12:B14"/>
    <mergeCell ref="C12:C14"/>
    <mergeCell ref="B6:B7"/>
    <mergeCell ref="C6:C7"/>
    <mergeCell ref="D6:D7"/>
    <mergeCell ref="F6:F7"/>
    <mergeCell ref="E6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ББ на 30.09.23 г.</vt:lpstr>
      <vt:lpstr>ОСД 9 мес 23 г.</vt:lpstr>
      <vt:lpstr>ОДДС</vt:lpstr>
      <vt:lpstr>ОИК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2023-11-07T11:54:28Z</dcterms:modified>
</cp:coreProperties>
</file>