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75" windowWidth="10005" windowHeight="9465"/>
  </bookViews>
  <sheets>
    <sheet name="НефинФ1" sheetId="1" r:id="rId1"/>
    <sheet name="НефинФ2" sheetId="2" r:id="rId2"/>
    <sheet name="Лист2" sheetId="5" r:id="rId3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D59" i="2" l="1"/>
  <c r="D49" i="2"/>
  <c r="D41" i="2"/>
  <c r="D33" i="2"/>
  <c r="D36" i="2"/>
  <c r="E96" i="1"/>
  <c r="E95" i="1"/>
  <c r="E88" i="1"/>
  <c r="E87" i="1"/>
  <c r="E62" i="1"/>
  <c r="E33" i="2" l="1"/>
  <c r="E27" i="2"/>
  <c r="D32" i="2" l="1"/>
  <c r="E75" i="1" l="1"/>
  <c r="F100" i="1" l="1"/>
  <c r="F99" i="1"/>
  <c r="F97" i="1"/>
  <c r="D47" i="2" l="1"/>
  <c r="E47" i="2"/>
  <c r="E29" i="2" l="1"/>
  <c r="E34" i="2" s="1"/>
  <c r="E40" i="2" l="1"/>
  <c r="E42" i="2" s="1"/>
  <c r="D29" i="2"/>
  <c r="D34" i="2" s="1"/>
  <c r="D40" i="2" s="1"/>
  <c r="D42" i="2" s="1"/>
  <c r="D67" i="2" s="1"/>
  <c r="E97" i="1"/>
  <c r="E99" i="1" s="1"/>
  <c r="F90" i="1"/>
  <c r="E90" i="1"/>
  <c r="F80" i="1"/>
  <c r="E80" i="1"/>
  <c r="F68" i="1"/>
  <c r="E68" i="1"/>
  <c r="F51" i="1"/>
  <c r="E51" i="1"/>
  <c r="E67" i="2" l="1"/>
  <c r="E44" i="2"/>
  <c r="E60" i="2" s="1"/>
  <c r="F69" i="1"/>
  <c r="D44" i="2"/>
  <c r="D60" i="2" s="1"/>
  <c r="E69" i="1"/>
  <c r="E100" i="1"/>
</calcChain>
</file>

<file path=xl/sharedStrings.xml><?xml version="1.0" encoding="utf-8"?>
<sst xmlns="http://schemas.openxmlformats.org/spreadsheetml/2006/main" count="423" uniqueCount="145">
  <si>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</si>
  <si>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</si>
  <si>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</si>
  <si>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</si>
  <si>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</si>
  <si>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</si>
  <si>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"КазТрансОйл"</t>
  </si>
  <si>
    <t>Организационно-правовая форма: Акционерное общество</t>
  </si>
  <si>
    <t>Субъект предпринимательства: Крупный</t>
  </si>
  <si>
    <t xml:space="preserve">Юридический адрес (организации): </t>
  </si>
  <si>
    <t>Казахстан, 010000, Астана г.а., Есильский р. а., проспект Кабанбай батыра 019 блок В каб.04-07, тел: 555-672, факс: 555-686, e-mail: Akhmedina@kaztransoil.kz, веб-сайт: www.kaztransoil.kz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</si>
  <si>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</si>
  <si>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</si>
  <si>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</si>
  <si>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</si>
  <si>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</si>
  <si>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</si>
  <si>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</si>
  <si>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</si>
  <si>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</si>
  <si>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</si>
  <si>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</si>
  <si>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</si>
  <si>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</si>
  <si>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</si>
  <si>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</si>
  <si>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</si>
  <si>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</si>
  <si>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</si>
  <si>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</si>
  <si>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</si>
  <si>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</si>
  <si>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</si>
  <si>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</si>
  <si>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</si>
  <si>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</si>
  <si>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</si>
  <si>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</si>
  <si>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</si>
  <si>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</si>
  <si>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</si>
  <si>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</si>
  <si>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</si>
  <si>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</si>
  <si>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</si>
  <si>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</si>
  <si>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</si>
  <si>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</si>
  <si>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</si>
  <si>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</si>
  <si>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</si>
  <si>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</si>
  <si>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</si>
  <si>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</si>
  <si>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</si>
  <si>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</si>
  <si>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</si>
  <si>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</si>
  <si>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</si>
  <si>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</si>
  <si>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</si>
  <si>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</si>
  <si>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</si>
  <si>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</si>
  <si>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</si>
  <si>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</si>
  <si>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</si>
  <si>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</si>
  <si>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</si>
  <si>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</si>
  <si>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</si>
  <si>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</si>
  <si>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</si>
  <si>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</si>
  <si>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</si>
  <si>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</si>
  <si>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</si>
  <si>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</si>
  <si>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</si>
  <si>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</si>
  <si>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</si>
  <si>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</si>
  <si>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Нусупова А.Б.</t>
  </si>
  <si>
    <t>                                                (фамилия, имя, отчество) </t>
  </si>
  <si>
    <t>(подпись)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</si>
  <si>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</si>
  <si>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</si>
  <si>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</si>
  <si>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</si>
  <si>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</si>
  <si>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</si>
  <si>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</si>
  <si>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</si>
  <si>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</si>
  <si>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</si>
  <si>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</si>
  <si>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</si>
  <si>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</si>
  <si>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</si>
  <si>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</si>
  <si>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</si>
  <si>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</si>
  <si>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</si>
  <si>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</si>
  <si>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</si>
  <si>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</si>
  <si>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</si>
  <si>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</si>
  <si>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</si>
  <si>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</si>
  <si>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</si>
  <si>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</si>
  <si>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</si>
  <si>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</si>
  <si>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</si>
  <si>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</si>
  <si>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</si>
  <si>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</si>
  <si>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</si>
  <si>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</si>
  <si>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</si>
  <si>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</si>
  <si>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</si>
  <si>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</si>
  <si>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</si>
  <si>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</si>
  <si>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</si>
  <si>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</si>
  <si>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</si>
  <si>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</si>
  <si>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</si>
  <si>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</si>
  <si>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</si>
  <si>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</si>
  <si>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</si>
  <si>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</si>
  <si>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</si>
  <si>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</si>
  <si>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</si>
  <si>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</si>
  <si>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Тип отчета: Отдельный</t>
  </si>
  <si>
    <t>Главный бухгалтер: Сармагамбетова М.К.</t>
  </si>
  <si>
    <t>неаудированный, оперативный</t>
  </si>
  <si>
    <t>по состоянию на 30.06.2015</t>
  </si>
  <si>
    <r>
      <t xml:space="preserve">Среднегодовая численность работников:  7 913 </t>
    </r>
    <r>
      <rPr>
        <sz val="9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чел.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</si>
</sst>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р_._-;\-* #,##0.00_р_._-;_-* \-??_р_._-;_-@_-"/>
    <numFmt numFmtId="165" formatCode="_(* #,##0.00_);_(* \(#,##0.00\);_(* &quot;-&quot;??_);_(@_)"/>
  </numFmts>
  <fonts count="3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6" fillId="0" borderId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7" fillId="0" borderId="0"/>
    <xf numFmtId="0" fontId="21" fillId="0" borderId="0"/>
    <xf numFmtId="0" fontId="25" fillId="0" borderId="0"/>
    <xf numFmtId="0" fontId="28" fillId="0" borderId="0"/>
    <xf numFmtId="0" fontId="25" fillId="0" borderId="0"/>
    <xf numFmtId="0" fontId="29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164" fontId="27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37">
    <xf numFmtId="0" fontId="0" fillId="0" borderId="0" xfId="0"/>
    <xf numFmtId="0" fontId="21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0" fontId="19" fillId="33" borderId="15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center" wrapText="1"/>
    </xf>
    <xf numFmtId="3" fontId="19" fillId="33" borderId="10" xfId="0" applyNumberFormat="1" applyFont="1" applyFill="1" applyBorder="1" applyAlignment="1">
      <alignment horizontal="right" vertical="center" wrapText="1"/>
    </xf>
    <xf numFmtId="3" fontId="20" fillId="33" borderId="10" xfId="0" applyNumberFormat="1" applyFont="1" applyFill="1" applyBorder="1" applyAlignment="1">
      <alignment horizontal="right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wrapText="1"/>
    </xf>
    <xf numFmtId="0" fontId="19" fillId="33" borderId="0" xfId="0" applyFont="1" applyFill="1" applyAlignment="1">
      <alignment horizontal="right" wrapText="1"/>
    </xf>
    <xf numFmtId="0" fontId="19" fillId="33" borderId="13" xfId="0" applyFont="1" applyFill="1" applyBorder="1" applyAlignment="1">
      <alignment horizontal="left" vertical="center" wrapText="1"/>
    </xf>
  </cellXfs>
  <cellStyles count="109">
    <cellStyle name="20% - Акцент1" xfId="19" builtinId="30" customBuiltin="1"/>
    <cellStyle name="20% - Акцент1 2" xfId="43"/>
    <cellStyle name="20% - Акцент1 3" xfId="44"/>
    <cellStyle name="20% - Акцент2" xfId="23" builtinId="34" customBuiltin="1"/>
    <cellStyle name="20% - Акцент2 2" xfId="45"/>
    <cellStyle name="20% - Акцент2 3" xfId="46"/>
    <cellStyle name="20% - Акцент3" xfId="27" builtinId="38" customBuiltin="1"/>
    <cellStyle name="20% - Акцент3 2" xfId="47"/>
    <cellStyle name="20% - Акцент3 3" xfId="48"/>
    <cellStyle name="20% - Акцент4" xfId="31" builtinId="42" customBuiltin="1"/>
    <cellStyle name="20% - Акцент4 2" xfId="49"/>
    <cellStyle name="20% - Акцент4 3" xfId="50"/>
    <cellStyle name="20% - Акцент5" xfId="35" builtinId="46" customBuiltin="1"/>
    <cellStyle name="20% - Акцент5 2" xfId="51"/>
    <cellStyle name="20% - Акцент5 3" xfId="52"/>
    <cellStyle name="20% - Акцент6" xfId="39" builtinId="50" customBuiltin="1"/>
    <cellStyle name="20% - Акцент6 2" xfId="53"/>
    <cellStyle name="20% - Акцент6 3" xfId="54"/>
    <cellStyle name="40% - Акцент1" xfId="20" builtinId="31" customBuiltin="1"/>
    <cellStyle name="40% - Акцент1 2" xfId="55"/>
    <cellStyle name="40% - Акцент1 3" xfId="56"/>
    <cellStyle name="40% - Акцент2" xfId="24" builtinId="35" customBuiltin="1"/>
    <cellStyle name="40% - Акцент2 2" xfId="57"/>
    <cellStyle name="40% - Акцент2 3" xfId="58"/>
    <cellStyle name="40% - Акцент3" xfId="28" builtinId="39" customBuiltin="1"/>
    <cellStyle name="40% - Акцент3 2" xfId="59"/>
    <cellStyle name="40% - Акцент3 3" xfId="60"/>
    <cellStyle name="40% - Акцент4" xfId="32" builtinId="43" customBuiltin="1"/>
    <cellStyle name="40% - Акцент4 2" xfId="61"/>
    <cellStyle name="40% - Акцент4 3" xfId="62"/>
    <cellStyle name="40% - Акцент5" xfId="36" builtinId="47" customBuiltin="1"/>
    <cellStyle name="40% - Акцент5 2" xfId="63"/>
    <cellStyle name="40% - Акцент5 3" xfId="64"/>
    <cellStyle name="40% - Акцент6" xfId="40" builtinId="51" customBuiltin="1"/>
    <cellStyle name="40% - Акцент6 2" xfId="65"/>
    <cellStyle name="40% - Акцент6 3" xfId="66"/>
    <cellStyle name="60% - Акцент1" xfId="21" builtinId="32" customBuiltin="1"/>
    <cellStyle name="60% - Акцент1 2" xfId="67"/>
    <cellStyle name="60% - Акцент2" xfId="25" builtinId="36" customBuiltin="1"/>
    <cellStyle name="60% - Акцент2 2" xfId="68"/>
    <cellStyle name="60% - Акцент3" xfId="29" builtinId="40" customBuiltin="1"/>
    <cellStyle name="60% - Акцент3 2" xfId="69"/>
    <cellStyle name="60% - Акцент4" xfId="33" builtinId="44" customBuiltin="1"/>
    <cellStyle name="60% - Акцент4 2" xfId="70"/>
    <cellStyle name="60% - Акцент5" xfId="37" builtinId="48" customBuiltin="1"/>
    <cellStyle name="60% - Акцент5 2" xfId="71"/>
    <cellStyle name="60% - Акцент6" xfId="41" builtinId="52" customBuiltin="1"/>
    <cellStyle name="60% - Акцент6 2" xfId="72"/>
    <cellStyle name="Normal_2008 10 01 VSDS" xfId="73"/>
    <cellStyle name="Акцент1" xfId="18" builtinId="29" customBuiltin="1"/>
    <cellStyle name="Акцент1 2" xfId="74"/>
    <cellStyle name="Акцент2" xfId="22" builtinId="33" customBuiltin="1"/>
    <cellStyle name="Акцент2 2" xfId="75"/>
    <cellStyle name="Акцент3" xfId="26" builtinId="37" customBuiltin="1"/>
    <cellStyle name="Акцент3 2" xfId="76"/>
    <cellStyle name="Акцент4" xfId="30" builtinId="41" customBuiltin="1"/>
    <cellStyle name="Акцент4 2" xfId="77"/>
    <cellStyle name="Акцент5" xfId="34" builtinId="45" customBuiltin="1"/>
    <cellStyle name="Акцент5 2" xfId="78"/>
    <cellStyle name="Акцент6" xfId="38" builtinId="49" customBuiltin="1"/>
    <cellStyle name="Акцент6 2" xfId="79"/>
    <cellStyle name="Ввод " xfId="9" builtinId="20" customBuiltin="1"/>
    <cellStyle name="Ввод  2" xfId="80"/>
    <cellStyle name="Вывод" xfId="10" builtinId="21" customBuiltin="1"/>
    <cellStyle name="Вывод 2" xfId="81"/>
    <cellStyle name="Вычисление" xfId="11" builtinId="22" customBuiltin="1"/>
    <cellStyle name="Вычисление 2" xfId="82"/>
    <cellStyle name="Заголовок 1" xfId="2" builtinId="16" customBuiltin="1"/>
    <cellStyle name="Заголовок 1 2" xfId="83"/>
    <cellStyle name="Заголовок 2" xfId="3" builtinId="17" customBuiltin="1"/>
    <cellStyle name="Заголовок 2 2" xfId="84"/>
    <cellStyle name="Заголовок 3" xfId="4" builtinId="18" customBuiltin="1"/>
    <cellStyle name="Заголовок 3 2" xfId="85"/>
    <cellStyle name="Заголовок 4" xfId="5" builtinId="19" customBuiltin="1"/>
    <cellStyle name="Заголовок 4 2" xfId="86"/>
    <cellStyle name="Итог" xfId="17" builtinId="25" customBuiltin="1"/>
    <cellStyle name="Итог 2" xfId="87"/>
    <cellStyle name="Контрольная ячейка" xfId="13" builtinId="23" customBuiltin="1"/>
    <cellStyle name="Контрольная ячейка 2" xfId="88"/>
    <cellStyle name="Название" xfId="1" builtinId="15" customBuiltin="1"/>
    <cellStyle name="Название 2" xfId="89"/>
    <cellStyle name="Нейтральный" xfId="8" builtinId="28" customBuiltin="1"/>
    <cellStyle name="Нейтральный 2" xfId="90"/>
    <cellStyle name="Обычный" xfId="0" builtinId="0" customBuiltin="1"/>
    <cellStyle name="Обычный 2" xfId="42"/>
    <cellStyle name="Обычный 3" xfId="91"/>
    <cellStyle name="Обычный 3 2" xfId="92"/>
    <cellStyle name="Обычный 4" xfId="93"/>
    <cellStyle name="Обычный 5" xfId="94"/>
    <cellStyle name="Обычный 6" xfId="95"/>
    <cellStyle name="Обычный 7" xfId="96"/>
    <cellStyle name="Плохой" xfId="7" builtinId="27" customBuiltin="1"/>
    <cellStyle name="Плохой 2" xfId="97"/>
    <cellStyle name="Пояснение" xfId="16" builtinId="53" customBuiltin="1"/>
    <cellStyle name="Пояснение 2" xfId="98"/>
    <cellStyle name="Примечание" xfId="15" builtinId="10" customBuiltin="1"/>
    <cellStyle name="Примечание 2" xfId="99"/>
    <cellStyle name="Примечание 3" xfId="100"/>
    <cellStyle name="Процентный 2" xfId="101"/>
    <cellStyle name="Связанная ячейка" xfId="12" builtinId="24" customBuiltin="1"/>
    <cellStyle name="Связанная ячейка 2" xfId="102"/>
    <cellStyle name="Текст предупреждения" xfId="14" builtinId="11" customBuiltin="1"/>
    <cellStyle name="Текст предупреждения 2" xfId="103"/>
    <cellStyle name="Финансовый 2" xfId="104"/>
    <cellStyle name="Финансовый 2 2" xfId="105"/>
    <cellStyle name="Финансовый 3" xfId="106"/>
    <cellStyle name="Финансовый 4" xfId="107"/>
    <cellStyle name="Хороший" xfId="6" builtinId="26" customBuiltin="1"/>
    <cellStyle name="Хороший 2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B1" workbookViewId="0">
      <selection activeCell="E105" sqref="E105"/>
    </sheetView>
  </sheetViews>
  <sheetFormatPr defaultRowHeight="15" customHeight="1" x14ac:dyDescent="0.25"/>
  <cols>
    <col min="1" max="1" width="2.85546875" style="1" hidden="1" customWidth="1"/>
    <col min="2" max="2" width="26.85546875" style="1" customWidth="1"/>
    <col min="3" max="3" width="30.42578125" style="1" customWidth="1"/>
    <col min="4" max="4" width="9.5703125" style="1" customWidth="1"/>
    <col min="5" max="5" width="16" style="1" customWidth="1"/>
    <col min="6" max="6" width="16.140625" style="1" customWidth="1"/>
    <col min="7" max="7" width="3.28515625" style="1" hidden="1" customWidth="1"/>
    <col min="8" max="16384" width="9.140625" style="1"/>
  </cols>
  <sheetData>
    <row r="1" spans="1:7" ht="12" customHeight="1" x14ac:dyDescent="0.25">
      <c r="A1" s="2" t="s">
        <v>0</v>
      </c>
      <c r="B1" s="35" t="s">
        <v>1</v>
      </c>
      <c r="C1" s="35"/>
      <c r="D1" s="35"/>
      <c r="E1" s="35"/>
      <c r="F1" s="35"/>
      <c r="G1" s="2"/>
    </row>
    <row r="2" spans="1:7" ht="12" customHeight="1" x14ac:dyDescent="0.25">
      <c r="A2" s="2" t="s">
        <v>0</v>
      </c>
      <c r="B2" s="35" t="s">
        <v>2</v>
      </c>
      <c r="C2" s="35"/>
      <c r="D2" s="35"/>
      <c r="E2" s="35"/>
      <c r="F2" s="35"/>
      <c r="G2" s="2"/>
    </row>
    <row r="3" spans="1:7" ht="12" customHeight="1" x14ac:dyDescent="0.25">
      <c r="A3" s="2" t="s">
        <v>0</v>
      </c>
      <c r="B3" s="35" t="s">
        <v>3</v>
      </c>
      <c r="C3" s="35"/>
      <c r="D3" s="35"/>
      <c r="E3" s="35"/>
      <c r="F3" s="35"/>
      <c r="G3" s="2"/>
    </row>
    <row r="4" spans="1:7" ht="12" customHeight="1" x14ac:dyDescent="0.25">
      <c r="A4" s="2" t="s">
        <v>0</v>
      </c>
      <c r="B4" s="35" t="s">
        <v>4</v>
      </c>
      <c r="C4" s="35"/>
      <c r="D4" s="35"/>
      <c r="E4" s="35"/>
      <c r="F4" s="35"/>
      <c r="G4" s="2"/>
    </row>
    <row r="5" spans="1:7" ht="12" customHeight="1" x14ac:dyDescent="0.25">
      <c r="A5" s="2" t="s">
        <v>0</v>
      </c>
      <c r="B5" s="23" t="s">
        <v>0</v>
      </c>
      <c r="C5" s="23"/>
      <c r="D5" s="23"/>
      <c r="E5" s="23"/>
      <c r="F5" s="23"/>
      <c r="G5" s="2"/>
    </row>
    <row r="6" spans="1:7" ht="12" customHeight="1" x14ac:dyDescent="0.25">
      <c r="A6" s="2" t="s">
        <v>0</v>
      </c>
      <c r="B6" s="35" t="s">
        <v>5</v>
      </c>
      <c r="C6" s="35"/>
      <c r="D6" s="35"/>
      <c r="E6" s="35"/>
      <c r="F6" s="35"/>
      <c r="G6" s="2"/>
    </row>
    <row r="7" spans="1:7" ht="12" customHeight="1" x14ac:dyDescent="0.25">
      <c r="A7" s="2" t="s">
        <v>0</v>
      </c>
      <c r="B7" s="23" t="s">
        <v>6</v>
      </c>
      <c r="C7" s="23"/>
      <c r="D7" s="23"/>
      <c r="E7" s="23"/>
      <c r="F7" s="23"/>
      <c r="G7" s="2"/>
    </row>
    <row r="8" spans="1:7" ht="12" customHeight="1" x14ac:dyDescent="0.25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25">
      <c r="A9" s="2" t="s">
        <v>0</v>
      </c>
      <c r="B9" s="23" t="s">
        <v>7</v>
      </c>
      <c r="C9" s="23"/>
      <c r="D9" s="23"/>
      <c r="E9" s="23"/>
      <c r="F9" s="23"/>
      <c r="G9" s="2"/>
    </row>
    <row r="10" spans="1:7" ht="12" customHeight="1" x14ac:dyDescent="0.25">
      <c r="A10" s="2" t="s">
        <v>0</v>
      </c>
      <c r="B10" s="23" t="s">
        <v>140</v>
      </c>
      <c r="C10" s="23"/>
      <c r="D10" s="23"/>
      <c r="E10" s="23"/>
      <c r="F10" s="23"/>
      <c r="G10" s="2"/>
    </row>
    <row r="11" spans="1:7" ht="12" customHeight="1" x14ac:dyDescent="0.25">
      <c r="A11" s="2" t="s">
        <v>0</v>
      </c>
      <c r="B11" s="23" t="s">
        <v>144</v>
      </c>
      <c r="C11" s="23"/>
      <c r="D11" s="23"/>
      <c r="E11" s="23"/>
      <c r="F11" s="23"/>
      <c r="G11" s="2"/>
    </row>
    <row r="12" spans="1:7" ht="12" customHeight="1" x14ac:dyDescent="0.25">
      <c r="A12" s="2" t="s">
        <v>0</v>
      </c>
      <c r="B12" s="23" t="s">
        <v>8</v>
      </c>
      <c r="C12" s="23"/>
      <c r="D12" s="23"/>
      <c r="E12" s="23"/>
      <c r="F12" s="23"/>
      <c r="G12" s="2"/>
    </row>
    <row r="13" spans="1:7" ht="36" customHeight="1" x14ac:dyDescent="0.25">
      <c r="A13" s="2" t="s">
        <v>0</v>
      </c>
      <c r="B13" s="4" t="s">
        <v>9</v>
      </c>
      <c r="C13" s="31" t="s">
        <v>10</v>
      </c>
      <c r="D13" s="31"/>
      <c r="E13" s="31"/>
      <c r="F13" s="31"/>
      <c r="G13" s="2"/>
    </row>
    <row r="14" spans="1:7" ht="12" customHeight="1" x14ac:dyDescent="0.25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25">
      <c r="A15" s="2" t="s">
        <v>0</v>
      </c>
      <c r="B15" s="32" t="s">
        <v>11</v>
      </c>
      <c r="C15" s="32"/>
      <c r="D15" s="32"/>
      <c r="E15" s="32"/>
      <c r="F15" s="32"/>
      <c r="G15" s="2"/>
    </row>
    <row r="16" spans="1:7" ht="12" customHeight="1" x14ac:dyDescent="0.25">
      <c r="A16" s="2" t="s">
        <v>0</v>
      </c>
      <c r="B16" s="33" t="s">
        <v>143</v>
      </c>
      <c r="C16" s="33"/>
      <c r="D16" s="33"/>
      <c r="E16" s="33"/>
      <c r="F16" s="33"/>
      <c r="G16" s="2"/>
    </row>
    <row r="17" spans="1:7" ht="12" customHeight="1" x14ac:dyDescent="0.25">
      <c r="A17" s="2" t="s">
        <v>0</v>
      </c>
      <c r="B17" s="6" t="s">
        <v>0</v>
      </c>
      <c r="E17" s="17" t="s">
        <v>0</v>
      </c>
      <c r="F17" s="17" t="s">
        <v>0</v>
      </c>
      <c r="G17" s="2"/>
    </row>
    <row r="18" spans="1:7" ht="12" customHeight="1" x14ac:dyDescent="0.25">
      <c r="A18" s="2" t="s">
        <v>0</v>
      </c>
      <c r="B18" s="34" t="s">
        <v>142</v>
      </c>
      <c r="C18" s="34"/>
      <c r="D18" s="2" t="s">
        <v>0</v>
      </c>
      <c r="E18" s="2" t="s">
        <v>0</v>
      </c>
      <c r="F18" s="3" t="s">
        <v>12</v>
      </c>
      <c r="G18" s="2"/>
    </row>
    <row r="19" spans="1:7" ht="15" hidden="1" customHeight="1" x14ac:dyDescent="0.25"/>
    <row r="20" spans="1:7" ht="15" hidden="1" customHeight="1" x14ac:dyDescent="0.25"/>
    <row r="21" spans="1:7" ht="15" hidden="1" customHeight="1" x14ac:dyDescent="0.25"/>
    <row r="22" spans="1:7" ht="15" hidden="1" customHeight="1" x14ac:dyDescent="0.25"/>
    <row r="23" spans="1:7" ht="15" hidden="1" customHeight="1" x14ac:dyDescent="0.25"/>
    <row r="24" spans="1:7" ht="15" hidden="1" customHeight="1" x14ac:dyDescent="0.25"/>
    <row r="25" spans="1:7" ht="15" hidden="1" customHeight="1" x14ac:dyDescent="0.25"/>
    <row r="26" spans="1:7" ht="15" hidden="1" customHeight="1" x14ac:dyDescent="0.25"/>
    <row r="27" spans="1:7" ht="15" hidden="1" customHeight="1" x14ac:dyDescent="0.25"/>
    <row r="28" spans="1:7" ht="15" hidden="1" customHeight="1" x14ac:dyDescent="0.25"/>
    <row r="29" spans="1:7" ht="15" hidden="1" customHeight="1" x14ac:dyDescent="0.25"/>
    <row r="30" spans="1:7" ht="15" hidden="1" customHeight="1" x14ac:dyDescent="0.25"/>
    <row r="31" spans="1:7" ht="15" hidden="1" customHeight="1" x14ac:dyDescent="0.25"/>
    <row r="32" spans="1:7" ht="15" hidden="1" customHeight="1" x14ac:dyDescent="0.25"/>
    <row r="33" spans="1:6" ht="15" hidden="1" customHeight="1" x14ac:dyDescent="0.25"/>
    <row r="34" spans="1:6" ht="15" hidden="1" customHeight="1" x14ac:dyDescent="0.25"/>
    <row r="35" spans="1:6" ht="15" hidden="1" customHeight="1" x14ac:dyDescent="0.25"/>
    <row r="36" spans="1:6" ht="15" hidden="1" customHeight="1" x14ac:dyDescent="0.25"/>
    <row r="37" spans="1:6" ht="24" customHeight="1" x14ac:dyDescent="0.25">
      <c r="A37" s="7" t="s">
        <v>0</v>
      </c>
      <c r="B37" s="28" t="s">
        <v>13</v>
      </c>
      <c r="C37" s="30"/>
      <c r="D37" s="8" t="s">
        <v>14</v>
      </c>
      <c r="E37" s="8" t="s">
        <v>15</v>
      </c>
      <c r="F37" s="8" t="s">
        <v>16</v>
      </c>
    </row>
    <row r="38" spans="1:6" ht="15" hidden="1" customHeight="1" x14ac:dyDescent="0.25"/>
    <row r="39" spans="1:6" ht="12" customHeight="1" x14ac:dyDescent="0.25">
      <c r="A39" s="7" t="s">
        <v>0</v>
      </c>
      <c r="B39" s="28" t="s">
        <v>17</v>
      </c>
      <c r="C39" s="29"/>
      <c r="D39" s="29"/>
      <c r="E39" s="29"/>
      <c r="F39" s="30"/>
    </row>
    <row r="40" spans="1:6" ht="12" customHeight="1" x14ac:dyDescent="0.25">
      <c r="A40" s="7" t="s">
        <v>0</v>
      </c>
      <c r="B40" s="24" t="s">
        <v>18</v>
      </c>
      <c r="C40" s="25"/>
      <c r="D40" s="10" t="s">
        <v>0</v>
      </c>
      <c r="E40" s="11" t="s">
        <v>0</v>
      </c>
      <c r="F40" s="11" t="s">
        <v>0</v>
      </c>
    </row>
    <row r="41" spans="1:6" ht="12" customHeight="1" x14ac:dyDescent="0.25">
      <c r="A41" s="7" t="s">
        <v>0</v>
      </c>
      <c r="B41" s="26" t="s">
        <v>19</v>
      </c>
      <c r="C41" s="27"/>
      <c r="D41" s="12" t="s">
        <v>20</v>
      </c>
      <c r="E41" s="18">
        <v>24539898</v>
      </c>
      <c r="F41" s="18">
        <v>39248732</v>
      </c>
    </row>
    <row r="42" spans="1:6" ht="12" customHeight="1" x14ac:dyDescent="0.25">
      <c r="A42" s="7" t="s">
        <v>0</v>
      </c>
      <c r="B42" s="26" t="s">
        <v>21</v>
      </c>
      <c r="C42" s="27"/>
      <c r="D42" s="12" t="s">
        <v>22</v>
      </c>
      <c r="E42" s="18"/>
      <c r="F42" s="18"/>
    </row>
    <row r="43" spans="1:6" ht="12" customHeight="1" x14ac:dyDescent="0.25">
      <c r="A43" s="7" t="s">
        <v>0</v>
      </c>
      <c r="B43" s="26" t="s">
        <v>23</v>
      </c>
      <c r="C43" s="27"/>
      <c r="D43" s="12" t="s">
        <v>24</v>
      </c>
      <c r="E43" s="18"/>
      <c r="F43" s="18"/>
    </row>
    <row r="44" spans="1:6" ht="24" customHeight="1" x14ac:dyDescent="0.25">
      <c r="A44" s="7" t="s">
        <v>0</v>
      </c>
      <c r="B44" s="26" t="s">
        <v>25</v>
      </c>
      <c r="C44" s="27"/>
      <c r="D44" s="12" t="s">
        <v>26</v>
      </c>
      <c r="E44" s="18"/>
      <c r="F44" s="18"/>
    </row>
    <row r="45" spans="1:6" ht="12" customHeight="1" x14ac:dyDescent="0.25">
      <c r="A45" s="7" t="s">
        <v>0</v>
      </c>
      <c r="B45" s="26" t="s">
        <v>27</v>
      </c>
      <c r="C45" s="27"/>
      <c r="D45" s="12" t="s">
        <v>28</v>
      </c>
      <c r="E45" s="18"/>
      <c r="F45" s="18"/>
    </row>
    <row r="46" spans="1:6" ht="12" customHeight="1" x14ac:dyDescent="0.25">
      <c r="A46" s="7" t="s">
        <v>0</v>
      </c>
      <c r="B46" s="26" t="s">
        <v>29</v>
      </c>
      <c r="C46" s="27"/>
      <c r="D46" s="12" t="s">
        <v>30</v>
      </c>
      <c r="E46" s="18">
        <v>16029668</v>
      </c>
      <c r="F46" s="18">
        <v>32111695</v>
      </c>
    </row>
    <row r="47" spans="1:6" ht="12" customHeight="1" x14ac:dyDescent="0.25">
      <c r="A47" s="7" t="s">
        <v>0</v>
      </c>
      <c r="B47" s="26" t="s">
        <v>31</v>
      </c>
      <c r="C47" s="27"/>
      <c r="D47" s="12" t="s">
        <v>32</v>
      </c>
      <c r="E47" s="18">
        <v>6049454</v>
      </c>
      <c r="F47" s="18">
        <v>5132826</v>
      </c>
    </row>
    <row r="48" spans="1:6" ht="12" customHeight="1" x14ac:dyDescent="0.25">
      <c r="A48" s="7" t="s">
        <v>0</v>
      </c>
      <c r="B48" s="26" t="s">
        <v>33</v>
      </c>
      <c r="C48" s="27"/>
      <c r="D48" s="12" t="s">
        <v>34</v>
      </c>
      <c r="E48" s="18">
        <v>0</v>
      </c>
      <c r="F48" s="18">
        <v>5814078</v>
      </c>
    </row>
    <row r="49" spans="1:6" ht="12" customHeight="1" x14ac:dyDescent="0.25">
      <c r="A49" s="7" t="s">
        <v>0</v>
      </c>
      <c r="B49" s="26" t="s">
        <v>35</v>
      </c>
      <c r="C49" s="27"/>
      <c r="D49" s="12" t="s">
        <v>36</v>
      </c>
      <c r="E49" s="18">
        <v>4623153</v>
      </c>
      <c r="F49" s="18">
        <v>2316435</v>
      </c>
    </row>
    <row r="50" spans="1:6" ht="12" customHeight="1" x14ac:dyDescent="0.25">
      <c r="A50" s="7" t="s">
        <v>0</v>
      </c>
      <c r="B50" s="26" t="s">
        <v>37</v>
      </c>
      <c r="C50" s="27"/>
      <c r="D50" s="12" t="s">
        <v>38</v>
      </c>
      <c r="E50" s="18">
        <v>7033921</v>
      </c>
      <c r="F50" s="18">
        <v>7027769</v>
      </c>
    </row>
    <row r="51" spans="1:6" ht="24.75" customHeight="1" x14ac:dyDescent="0.25">
      <c r="A51" s="7" t="s">
        <v>0</v>
      </c>
      <c r="B51" s="24" t="s">
        <v>39</v>
      </c>
      <c r="C51" s="25"/>
      <c r="D51" s="8">
        <v>100</v>
      </c>
      <c r="E51" s="19">
        <f>E41+E42+E43+E44+E45+E46+E47+E48+E49+E50</f>
        <v>58276094</v>
      </c>
      <c r="F51" s="19">
        <f>F41+F42+F43+F44+F45+F46+F47+F48+F49+F50</f>
        <v>91651535</v>
      </c>
    </row>
    <row r="52" spans="1:6" ht="12" customHeight="1" x14ac:dyDescent="0.25">
      <c r="A52" s="7" t="s">
        <v>0</v>
      </c>
      <c r="B52" s="26" t="s">
        <v>40</v>
      </c>
      <c r="C52" s="27"/>
      <c r="D52" s="10">
        <v>101</v>
      </c>
      <c r="E52" s="18">
        <v>21974</v>
      </c>
      <c r="F52" s="18">
        <v>1261</v>
      </c>
    </row>
    <row r="53" spans="1:6" ht="12" customHeight="1" x14ac:dyDescent="0.25">
      <c r="A53" s="7" t="s">
        <v>0</v>
      </c>
      <c r="B53" s="24" t="s">
        <v>41</v>
      </c>
      <c r="C53" s="25"/>
      <c r="D53" s="8" t="s">
        <v>0</v>
      </c>
      <c r="E53" s="19" t="s">
        <v>0</v>
      </c>
      <c r="F53" s="19" t="s">
        <v>0</v>
      </c>
    </row>
    <row r="54" spans="1:6" ht="12" customHeight="1" x14ac:dyDescent="0.25">
      <c r="A54" s="7" t="s">
        <v>0</v>
      </c>
      <c r="B54" s="26" t="s">
        <v>21</v>
      </c>
      <c r="C54" s="27"/>
      <c r="D54" s="10">
        <v>110</v>
      </c>
      <c r="E54" s="18"/>
      <c r="F54" s="18"/>
    </row>
    <row r="55" spans="1:6" ht="12" customHeight="1" x14ac:dyDescent="0.25">
      <c r="A55" s="7" t="s">
        <v>0</v>
      </c>
      <c r="B55" s="26" t="s">
        <v>23</v>
      </c>
      <c r="C55" s="27"/>
      <c r="D55" s="10">
        <v>111</v>
      </c>
      <c r="E55" s="18"/>
      <c r="F55" s="18"/>
    </row>
    <row r="56" spans="1:6" ht="24" customHeight="1" x14ac:dyDescent="0.25">
      <c r="A56" s="7" t="s">
        <v>0</v>
      </c>
      <c r="B56" s="26" t="s">
        <v>25</v>
      </c>
      <c r="C56" s="27"/>
      <c r="D56" s="10">
        <v>112</v>
      </c>
      <c r="E56" s="18"/>
      <c r="F56" s="18"/>
    </row>
    <row r="57" spans="1:6" ht="12" customHeight="1" x14ac:dyDescent="0.25">
      <c r="A57" s="7" t="s">
        <v>0</v>
      </c>
      <c r="B57" s="26" t="s">
        <v>27</v>
      </c>
      <c r="C57" s="27"/>
      <c r="D57" s="10">
        <v>113</v>
      </c>
      <c r="E57" s="18"/>
      <c r="F57" s="18"/>
    </row>
    <row r="58" spans="1:6" ht="12" customHeight="1" x14ac:dyDescent="0.25">
      <c r="A58" s="7" t="s">
        <v>0</v>
      </c>
      <c r="B58" s="26" t="s">
        <v>42</v>
      </c>
      <c r="C58" s="27"/>
      <c r="D58" s="10">
        <v>114</v>
      </c>
      <c r="E58" s="18">
        <v>3600634</v>
      </c>
      <c r="F58" s="18">
        <v>3729880</v>
      </c>
    </row>
    <row r="59" spans="1:6" ht="18" customHeight="1" x14ac:dyDescent="0.25">
      <c r="A59" s="7" t="s">
        <v>0</v>
      </c>
      <c r="B59" s="26" t="s">
        <v>43</v>
      </c>
      <c r="C59" s="27"/>
      <c r="D59" s="10">
        <v>115</v>
      </c>
      <c r="E59" s="18"/>
      <c r="F59" s="18"/>
    </row>
    <row r="60" spans="1:6" ht="12" customHeight="1" x14ac:dyDescent="0.25">
      <c r="A60" s="7" t="s">
        <v>0</v>
      </c>
      <c r="B60" s="26" t="s">
        <v>44</v>
      </c>
      <c r="C60" s="27"/>
      <c r="D60" s="10">
        <v>116</v>
      </c>
      <c r="E60" s="18"/>
      <c r="F60" s="18"/>
    </row>
    <row r="61" spans="1:6" ht="12" customHeight="1" x14ac:dyDescent="0.25">
      <c r="A61" s="7" t="s">
        <v>0</v>
      </c>
      <c r="B61" s="26" t="s">
        <v>45</v>
      </c>
      <c r="C61" s="27"/>
      <c r="D61" s="10">
        <v>117</v>
      </c>
      <c r="E61" s="18"/>
      <c r="F61" s="18"/>
    </row>
    <row r="62" spans="1:6" ht="12" customHeight="1" x14ac:dyDescent="0.25">
      <c r="A62" s="7" t="s">
        <v>0</v>
      </c>
      <c r="B62" s="26" t="s">
        <v>46</v>
      </c>
      <c r="C62" s="27"/>
      <c r="D62" s="10">
        <v>118</v>
      </c>
      <c r="E62" s="18">
        <f>401321144+903351</f>
        <v>402224495</v>
      </c>
      <c r="F62" s="18">
        <v>387584884</v>
      </c>
    </row>
    <row r="63" spans="1:6" ht="12" customHeight="1" x14ac:dyDescent="0.25">
      <c r="A63" s="7" t="s">
        <v>0</v>
      </c>
      <c r="B63" s="26" t="s">
        <v>47</v>
      </c>
      <c r="C63" s="27"/>
      <c r="D63" s="10">
        <v>119</v>
      </c>
      <c r="E63" s="18"/>
      <c r="F63" s="18"/>
    </row>
    <row r="64" spans="1:6" ht="12" customHeight="1" x14ac:dyDescent="0.25">
      <c r="A64" s="7" t="s">
        <v>0</v>
      </c>
      <c r="B64" s="26" t="s">
        <v>48</v>
      </c>
      <c r="C64" s="27"/>
      <c r="D64" s="10">
        <v>120</v>
      </c>
      <c r="E64" s="18"/>
      <c r="F64" s="18"/>
    </row>
    <row r="65" spans="1:6" ht="12" customHeight="1" x14ac:dyDescent="0.25">
      <c r="A65" s="7" t="s">
        <v>0</v>
      </c>
      <c r="B65" s="26" t="s">
        <v>49</v>
      </c>
      <c r="C65" s="27"/>
      <c r="D65" s="10">
        <v>121</v>
      </c>
      <c r="E65" s="18">
        <v>1244759</v>
      </c>
      <c r="F65" s="18">
        <v>1307502</v>
      </c>
    </row>
    <row r="66" spans="1:6" ht="12" customHeight="1" x14ac:dyDescent="0.25">
      <c r="A66" s="7" t="s">
        <v>0</v>
      </c>
      <c r="B66" s="26" t="s">
        <v>50</v>
      </c>
      <c r="C66" s="27"/>
      <c r="D66" s="10">
        <v>122</v>
      </c>
      <c r="E66" s="18"/>
      <c r="F66" s="18"/>
    </row>
    <row r="67" spans="1:6" ht="12" customHeight="1" x14ac:dyDescent="0.25">
      <c r="A67" s="7" t="s">
        <v>0</v>
      </c>
      <c r="B67" s="26" t="s">
        <v>51</v>
      </c>
      <c r="C67" s="27"/>
      <c r="D67" s="10">
        <v>123</v>
      </c>
      <c r="E67" s="18">
        <v>47245215</v>
      </c>
      <c r="F67" s="18">
        <v>46338781</v>
      </c>
    </row>
    <row r="68" spans="1:6" ht="24" customHeight="1" x14ac:dyDescent="0.25">
      <c r="A68" s="7" t="s">
        <v>0</v>
      </c>
      <c r="B68" s="24" t="s">
        <v>52</v>
      </c>
      <c r="C68" s="25"/>
      <c r="D68" s="8">
        <v>200</v>
      </c>
      <c r="E68" s="19">
        <f>SUM(E54:E67)</f>
        <v>454315103</v>
      </c>
      <c r="F68" s="19">
        <f>SUM(F54:F67)</f>
        <v>438961047</v>
      </c>
    </row>
    <row r="69" spans="1:6" ht="12" customHeight="1" x14ac:dyDescent="0.25">
      <c r="A69" s="7" t="s">
        <v>0</v>
      </c>
      <c r="B69" s="24" t="s">
        <v>53</v>
      </c>
      <c r="C69" s="25"/>
      <c r="D69" s="8" t="s">
        <v>0</v>
      </c>
      <c r="E69" s="19">
        <f>E51+E68+E52</f>
        <v>512613171</v>
      </c>
      <c r="F69" s="19">
        <f>F51+F68+F52</f>
        <v>530613843</v>
      </c>
    </row>
    <row r="70" spans="1:6" ht="12" customHeight="1" x14ac:dyDescent="0.25">
      <c r="A70" s="7" t="s">
        <v>0</v>
      </c>
      <c r="B70" s="28" t="s">
        <v>54</v>
      </c>
      <c r="C70" s="29"/>
      <c r="D70" s="29"/>
      <c r="E70" s="29"/>
      <c r="F70" s="30"/>
    </row>
    <row r="71" spans="1:6" ht="12" customHeight="1" x14ac:dyDescent="0.25">
      <c r="A71" s="7" t="s">
        <v>0</v>
      </c>
      <c r="B71" s="24" t="s">
        <v>55</v>
      </c>
      <c r="C71" s="25"/>
      <c r="D71" s="8" t="s">
        <v>0</v>
      </c>
      <c r="E71" s="20" t="s">
        <v>0</v>
      </c>
      <c r="F71" s="20" t="s">
        <v>0</v>
      </c>
    </row>
    <row r="72" spans="1:6" ht="12" customHeight="1" x14ac:dyDescent="0.25">
      <c r="A72" s="7" t="s">
        <v>0</v>
      </c>
      <c r="B72" s="26" t="s">
        <v>56</v>
      </c>
      <c r="C72" s="27"/>
      <c r="D72" s="10">
        <v>210</v>
      </c>
      <c r="E72" s="18"/>
      <c r="F72" s="18"/>
    </row>
    <row r="73" spans="1:6" ht="12" customHeight="1" x14ac:dyDescent="0.25">
      <c r="A73" s="7" t="s">
        <v>0</v>
      </c>
      <c r="B73" s="26" t="s">
        <v>23</v>
      </c>
      <c r="C73" s="27"/>
      <c r="D73" s="10">
        <v>211</v>
      </c>
      <c r="E73" s="18"/>
      <c r="F73" s="18"/>
    </row>
    <row r="74" spans="1:6" ht="12" customHeight="1" x14ac:dyDescent="0.25">
      <c r="A74" s="7" t="s">
        <v>0</v>
      </c>
      <c r="B74" s="26" t="s">
        <v>57</v>
      </c>
      <c r="C74" s="27"/>
      <c r="D74" s="10">
        <v>212</v>
      </c>
      <c r="E74" s="18"/>
      <c r="F74" s="18"/>
    </row>
    <row r="75" spans="1:6" ht="12" customHeight="1" x14ac:dyDescent="0.25">
      <c r="A75" s="7" t="s">
        <v>0</v>
      </c>
      <c r="B75" s="26" t="s">
        <v>58</v>
      </c>
      <c r="C75" s="27"/>
      <c r="D75" s="10">
        <v>213</v>
      </c>
      <c r="E75" s="18">
        <f>9261693+1</f>
        <v>9261694</v>
      </c>
      <c r="F75" s="18">
        <v>15293796</v>
      </c>
    </row>
    <row r="76" spans="1:6" ht="12" customHeight="1" x14ac:dyDescent="0.25">
      <c r="A76" s="7" t="s">
        <v>0</v>
      </c>
      <c r="B76" s="26" t="s">
        <v>59</v>
      </c>
      <c r="C76" s="27"/>
      <c r="D76" s="10">
        <v>214</v>
      </c>
      <c r="E76" s="18">
        <v>551405</v>
      </c>
      <c r="F76" s="18">
        <v>503449</v>
      </c>
    </row>
    <row r="77" spans="1:6" ht="12" customHeight="1" x14ac:dyDescent="0.25">
      <c r="A77" s="7" t="s">
        <v>0</v>
      </c>
      <c r="B77" s="26" t="s">
        <v>60</v>
      </c>
      <c r="C77" s="27"/>
      <c r="D77" s="10">
        <v>215</v>
      </c>
      <c r="E77" s="18">
        <v>234405</v>
      </c>
      <c r="F77" s="18">
        <v>0</v>
      </c>
    </row>
    <row r="78" spans="1:6" ht="12" customHeight="1" x14ac:dyDescent="0.25">
      <c r="A78" s="7" t="s">
        <v>0</v>
      </c>
      <c r="B78" s="26" t="s">
        <v>61</v>
      </c>
      <c r="C78" s="27"/>
      <c r="D78" s="10">
        <v>216</v>
      </c>
      <c r="E78" s="18">
        <v>3744930</v>
      </c>
      <c r="F78" s="18">
        <v>5589818</v>
      </c>
    </row>
    <row r="79" spans="1:6" ht="12" customHeight="1" x14ac:dyDescent="0.25">
      <c r="A79" s="7" t="s">
        <v>0</v>
      </c>
      <c r="B79" s="26" t="s">
        <v>62</v>
      </c>
      <c r="C79" s="27"/>
      <c r="D79" s="10">
        <v>217</v>
      </c>
      <c r="E79" s="18">
        <v>21357678</v>
      </c>
      <c r="F79" s="18">
        <v>23996234</v>
      </c>
    </row>
    <row r="80" spans="1:6" ht="24.75" customHeight="1" x14ac:dyDescent="0.25">
      <c r="A80" s="7" t="s">
        <v>0</v>
      </c>
      <c r="B80" s="24" t="s">
        <v>63</v>
      </c>
      <c r="C80" s="25"/>
      <c r="D80" s="8">
        <v>300</v>
      </c>
      <c r="E80" s="19">
        <f>SUM(E72:E79)</f>
        <v>35150112</v>
      </c>
      <c r="F80" s="19">
        <f>SUM(F72:F79)</f>
        <v>45383297</v>
      </c>
    </row>
    <row r="81" spans="1:6" ht="12" customHeight="1" x14ac:dyDescent="0.25">
      <c r="A81" s="7" t="s">
        <v>0</v>
      </c>
      <c r="B81" s="26" t="s">
        <v>64</v>
      </c>
      <c r="C81" s="27"/>
      <c r="D81" s="10">
        <v>301</v>
      </c>
      <c r="E81" s="18"/>
      <c r="F81" s="18"/>
    </row>
    <row r="82" spans="1:6" ht="12" customHeight="1" x14ac:dyDescent="0.25">
      <c r="A82" s="7" t="s">
        <v>0</v>
      </c>
      <c r="B82" s="24" t="s">
        <v>65</v>
      </c>
      <c r="C82" s="25"/>
      <c r="D82" s="8" t="s">
        <v>0</v>
      </c>
      <c r="E82" s="19" t="s">
        <v>0</v>
      </c>
      <c r="F82" s="19" t="s">
        <v>0</v>
      </c>
    </row>
    <row r="83" spans="1:6" ht="12" customHeight="1" x14ac:dyDescent="0.25">
      <c r="A83" s="7" t="s">
        <v>0</v>
      </c>
      <c r="B83" s="26" t="s">
        <v>56</v>
      </c>
      <c r="C83" s="27"/>
      <c r="D83" s="10">
        <v>310</v>
      </c>
      <c r="E83" s="18"/>
      <c r="F83" s="18"/>
    </row>
    <row r="84" spans="1:6" ht="12" customHeight="1" x14ac:dyDescent="0.25">
      <c r="A84" s="7" t="s">
        <v>0</v>
      </c>
      <c r="B84" s="26" t="s">
        <v>23</v>
      </c>
      <c r="C84" s="27"/>
      <c r="D84" s="10">
        <v>311</v>
      </c>
      <c r="E84" s="18"/>
      <c r="F84" s="18"/>
    </row>
    <row r="85" spans="1:6" ht="12" customHeight="1" x14ac:dyDescent="0.25">
      <c r="A85" s="7" t="s">
        <v>0</v>
      </c>
      <c r="B85" s="26" t="s">
        <v>66</v>
      </c>
      <c r="C85" s="27"/>
      <c r="D85" s="10">
        <v>312</v>
      </c>
      <c r="E85" s="18"/>
      <c r="F85" s="18"/>
    </row>
    <row r="86" spans="1:6" ht="12" customHeight="1" x14ac:dyDescent="0.25">
      <c r="A86" s="7" t="s">
        <v>0</v>
      </c>
      <c r="B86" s="26" t="s">
        <v>67</v>
      </c>
      <c r="C86" s="27"/>
      <c r="D86" s="10">
        <v>313</v>
      </c>
      <c r="E86" s="18"/>
      <c r="F86" s="18"/>
    </row>
    <row r="87" spans="1:6" ht="12" customHeight="1" x14ac:dyDescent="0.25">
      <c r="A87" s="7" t="s">
        <v>0</v>
      </c>
      <c r="B87" s="26" t="s">
        <v>68</v>
      </c>
      <c r="C87" s="27"/>
      <c r="D87" s="10">
        <v>314</v>
      </c>
      <c r="E87" s="18">
        <f>32895471-1532072-231987</f>
        <v>31131412</v>
      </c>
      <c r="F87" s="18">
        <v>31835612</v>
      </c>
    </row>
    <row r="88" spans="1:6" ht="12" customHeight="1" x14ac:dyDescent="0.25">
      <c r="A88" s="7" t="s">
        <v>0</v>
      </c>
      <c r="B88" s="26" t="s">
        <v>69</v>
      </c>
      <c r="C88" s="27"/>
      <c r="D88" s="10">
        <v>315</v>
      </c>
      <c r="E88" s="18">
        <f>38519693+293204+227069</f>
        <v>39039966</v>
      </c>
      <c r="F88" s="18">
        <v>39801492</v>
      </c>
    </row>
    <row r="89" spans="1:6" ht="12" customHeight="1" x14ac:dyDescent="0.25">
      <c r="A89" s="7" t="s">
        <v>0</v>
      </c>
      <c r="B89" s="26" t="s">
        <v>70</v>
      </c>
      <c r="C89" s="27"/>
      <c r="D89" s="10">
        <v>316</v>
      </c>
      <c r="E89" s="18">
        <v>0</v>
      </c>
      <c r="F89" s="18">
        <v>0</v>
      </c>
    </row>
    <row r="90" spans="1:6" ht="24" customHeight="1" x14ac:dyDescent="0.25">
      <c r="A90" s="7" t="s">
        <v>0</v>
      </c>
      <c r="B90" s="24" t="s">
        <v>71</v>
      </c>
      <c r="C90" s="25"/>
      <c r="D90" s="8">
        <v>400</v>
      </c>
      <c r="E90" s="19">
        <f>SUM(E83:E89)</f>
        <v>70171378</v>
      </c>
      <c r="F90" s="19">
        <f>SUM(F83:F89)</f>
        <v>71637104</v>
      </c>
    </row>
    <row r="91" spans="1:6" ht="12" customHeight="1" x14ac:dyDescent="0.25">
      <c r="A91" s="7" t="s">
        <v>0</v>
      </c>
      <c r="B91" s="24" t="s">
        <v>72</v>
      </c>
      <c r="C91" s="25"/>
      <c r="D91" s="8" t="s">
        <v>0</v>
      </c>
      <c r="E91" s="19" t="s">
        <v>0</v>
      </c>
      <c r="F91" s="19" t="s">
        <v>0</v>
      </c>
    </row>
    <row r="92" spans="1:6" ht="12" customHeight="1" x14ac:dyDescent="0.25">
      <c r="A92" s="7" t="s">
        <v>0</v>
      </c>
      <c r="B92" s="26" t="s">
        <v>73</v>
      </c>
      <c r="C92" s="27"/>
      <c r="D92" s="10">
        <v>410</v>
      </c>
      <c r="E92" s="18">
        <v>61937567</v>
      </c>
      <c r="F92" s="18">
        <v>61937567</v>
      </c>
    </row>
    <row r="93" spans="1:6" ht="12" customHeight="1" x14ac:dyDescent="0.25">
      <c r="A93" s="7" t="s">
        <v>0</v>
      </c>
      <c r="B93" s="26" t="s">
        <v>74</v>
      </c>
      <c r="C93" s="27"/>
      <c r="D93" s="10">
        <v>411</v>
      </c>
      <c r="E93" s="18"/>
      <c r="F93" s="18"/>
    </row>
    <row r="94" spans="1:6" ht="12" customHeight="1" x14ac:dyDescent="0.25">
      <c r="A94" s="7" t="s">
        <v>0</v>
      </c>
      <c r="B94" s="26" t="s">
        <v>75</v>
      </c>
      <c r="C94" s="27"/>
      <c r="D94" s="10">
        <v>412</v>
      </c>
      <c r="E94" s="18"/>
      <c r="F94" s="18"/>
    </row>
    <row r="95" spans="1:6" ht="12" customHeight="1" x14ac:dyDescent="0.25">
      <c r="A95" s="7" t="s">
        <v>0</v>
      </c>
      <c r="B95" s="26" t="s">
        <v>76</v>
      </c>
      <c r="C95" s="27"/>
      <c r="D95" s="10">
        <v>413</v>
      </c>
      <c r="E95" s="18">
        <f>101564539+1238867+429418</f>
        <v>103232824</v>
      </c>
      <c r="F95" s="18">
        <v>106728849</v>
      </c>
    </row>
    <row r="96" spans="1:6" ht="12" customHeight="1" x14ac:dyDescent="0.25">
      <c r="A96" s="7" t="s">
        <v>0</v>
      </c>
      <c r="B96" s="26" t="s">
        <v>77</v>
      </c>
      <c r="C96" s="27"/>
      <c r="D96" s="10">
        <v>414</v>
      </c>
      <c r="E96" s="18">
        <f>241642439+478851</f>
        <v>242121290</v>
      </c>
      <c r="F96" s="18">
        <v>244927026</v>
      </c>
    </row>
    <row r="97" spans="1:7" ht="24" customHeight="1" x14ac:dyDescent="0.25">
      <c r="A97" s="7" t="s">
        <v>0</v>
      </c>
      <c r="B97" s="26" t="s">
        <v>78</v>
      </c>
      <c r="C97" s="27"/>
      <c r="D97" s="10">
        <v>420</v>
      </c>
      <c r="E97" s="18">
        <f>SUM(E92:E96)</f>
        <v>407291681</v>
      </c>
      <c r="F97" s="18">
        <f>SUM(F92:F96)</f>
        <v>413593442</v>
      </c>
    </row>
    <row r="98" spans="1:7" ht="12" customHeight="1" x14ac:dyDescent="0.25">
      <c r="A98" s="7" t="s">
        <v>0</v>
      </c>
      <c r="B98" s="26" t="s">
        <v>79</v>
      </c>
      <c r="C98" s="27"/>
      <c r="D98" s="10">
        <v>421</v>
      </c>
      <c r="E98" s="18"/>
      <c r="F98" s="18"/>
    </row>
    <row r="99" spans="1:7" ht="12" customHeight="1" x14ac:dyDescent="0.25">
      <c r="A99" s="7" t="s">
        <v>0</v>
      </c>
      <c r="B99" s="24" t="s">
        <v>80</v>
      </c>
      <c r="C99" s="25"/>
      <c r="D99" s="8">
        <v>500</v>
      </c>
      <c r="E99" s="19">
        <f>E97+E98</f>
        <v>407291681</v>
      </c>
      <c r="F99" s="19">
        <f>F97+F98</f>
        <v>413593442</v>
      </c>
    </row>
    <row r="100" spans="1:7" ht="12" customHeight="1" x14ac:dyDescent="0.25">
      <c r="A100" s="7" t="s">
        <v>0</v>
      </c>
      <c r="B100" s="24" t="s">
        <v>81</v>
      </c>
      <c r="C100" s="25"/>
      <c r="D100" s="8" t="s">
        <v>0</v>
      </c>
      <c r="E100" s="19">
        <f>E80+E90+E99</f>
        <v>512613171</v>
      </c>
      <c r="F100" s="19">
        <f>F80+F90+F99</f>
        <v>530613843</v>
      </c>
    </row>
    <row r="101" spans="1:7" ht="12" customHeight="1" x14ac:dyDescent="0.25">
      <c r="B101" s="2" t="s">
        <v>0</v>
      </c>
      <c r="C101" s="2" t="s">
        <v>0</v>
      </c>
      <c r="D101" s="2" t="s">
        <v>0</v>
      </c>
      <c r="E101" s="2" t="s">
        <v>0</v>
      </c>
      <c r="F101" s="2" t="s">
        <v>0</v>
      </c>
      <c r="G101" s="2"/>
    </row>
    <row r="102" spans="1:7" ht="12" customHeight="1" x14ac:dyDescent="0.25">
      <c r="B102" s="2" t="s">
        <v>0</v>
      </c>
      <c r="C102" s="2" t="s">
        <v>0</v>
      </c>
      <c r="D102" s="2" t="s">
        <v>0</v>
      </c>
      <c r="E102" s="2" t="s">
        <v>0</v>
      </c>
      <c r="F102" s="2" t="s">
        <v>0</v>
      </c>
      <c r="G102" s="2"/>
    </row>
    <row r="103" spans="1:7" ht="12" customHeight="1" x14ac:dyDescent="0.25">
      <c r="B103" s="21" t="s">
        <v>82</v>
      </c>
      <c r="C103" s="21"/>
      <c r="D103" s="6" t="s">
        <v>0</v>
      </c>
      <c r="E103" s="14" t="s">
        <v>0</v>
      </c>
      <c r="F103" s="6" t="s">
        <v>0</v>
      </c>
      <c r="G103" s="2"/>
    </row>
    <row r="104" spans="1:7" ht="12" customHeight="1" x14ac:dyDescent="0.25">
      <c r="B104" s="22" t="s">
        <v>83</v>
      </c>
      <c r="C104" s="22"/>
      <c r="D104" s="6" t="s">
        <v>0</v>
      </c>
      <c r="E104" s="15" t="s">
        <v>84</v>
      </c>
      <c r="F104" s="6" t="s">
        <v>0</v>
      </c>
      <c r="G104" s="2"/>
    </row>
    <row r="105" spans="1:7" ht="12" customHeight="1" x14ac:dyDescent="0.25">
      <c r="B105" s="21" t="s">
        <v>141</v>
      </c>
      <c r="C105" s="21"/>
      <c r="D105" s="6" t="s">
        <v>0</v>
      </c>
      <c r="E105" s="14" t="s">
        <v>0</v>
      </c>
      <c r="F105" s="6" t="s">
        <v>0</v>
      </c>
      <c r="G105" s="2"/>
    </row>
    <row r="106" spans="1:7" ht="12" customHeight="1" x14ac:dyDescent="0.25">
      <c r="B106" s="22" t="s">
        <v>85</v>
      </c>
      <c r="C106" s="22"/>
      <c r="D106" s="6" t="s">
        <v>0</v>
      </c>
      <c r="E106" s="15" t="s">
        <v>84</v>
      </c>
      <c r="F106" s="6" t="s">
        <v>0</v>
      </c>
      <c r="G106" s="2"/>
    </row>
    <row r="107" spans="1:7" ht="12" customHeight="1" x14ac:dyDescent="0.25">
      <c r="B107" s="23" t="s">
        <v>86</v>
      </c>
      <c r="C107" s="23"/>
      <c r="D107" s="23"/>
      <c r="E107" s="23"/>
      <c r="F107" s="23"/>
      <c r="G107" s="2"/>
    </row>
    <row r="108" spans="1:7" ht="15" hidden="1" customHeight="1" x14ac:dyDescent="0.25"/>
    <row r="109" spans="1:7" ht="15" hidden="1" customHeight="1" x14ac:dyDescent="0.25"/>
    <row r="110" spans="1:7" ht="15" hidden="1" customHeight="1" x14ac:dyDescent="0.25"/>
    <row r="111" spans="1:7" ht="15" hidden="1" customHeight="1" x14ac:dyDescent="0.25"/>
    <row r="112" spans="1:7" ht="15" hidden="1" customHeight="1" x14ac:dyDescent="0.25"/>
    <row r="113" ht="15" hidden="1" customHeight="1" x14ac:dyDescent="0.25"/>
    <row r="114" ht="15" hidden="1" customHeight="1" x14ac:dyDescent="0.25"/>
  </sheetData>
  <mergeCells count="83">
    <mergeCell ref="B6:F6"/>
    <mergeCell ref="B1:F1"/>
    <mergeCell ref="B2:F2"/>
    <mergeCell ref="B3:F3"/>
    <mergeCell ref="B4:F4"/>
    <mergeCell ref="B5:F5"/>
    <mergeCell ref="B40:C40"/>
    <mergeCell ref="B7:F7"/>
    <mergeCell ref="B9:F9"/>
    <mergeCell ref="B10:F10"/>
    <mergeCell ref="B11:F11"/>
    <mergeCell ref="B12:F12"/>
    <mergeCell ref="C13:F13"/>
    <mergeCell ref="B15:F15"/>
    <mergeCell ref="B16:F16"/>
    <mergeCell ref="B18:C18"/>
    <mergeCell ref="B37:C37"/>
    <mergeCell ref="B39:F3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6:C76"/>
    <mergeCell ref="B65:C65"/>
    <mergeCell ref="B66:C66"/>
    <mergeCell ref="B67:C67"/>
    <mergeCell ref="B68:C68"/>
    <mergeCell ref="B69:C69"/>
    <mergeCell ref="B70:F70"/>
    <mergeCell ref="B71:C71"/>
    <mergeCell ref="B72:C72"/>
    <mergeCell ref="B73:C73"/>
    <mergeCell ref="B74:C74"/>
    <mergeCell ref="B75:C75"/>
    <mergeCell ref="B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100:C100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3:C103"/>
    <mergeCell ref="B104:C104"/>
    <mergeCell ref="B105:C105"/>
    <mergeCell ref="B106:C106"/>
    <mergeCell ref="B107:F10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&amp;П&amp;С</oddHead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B1" workbookViewId="0">
      <selection activeCell="E34" sqref="E34"/>
    </sheetView>
  </sheetViews>
  <sheetFormatPr defaultRowHeight="15" customHeight="1" x14ac:dyDescent="0.25"/>
  <cols>
    <col min="1" max="1" width="2.85546875" style="1" hidden="1" customWidth="1"/>
    <col min="2" max="2" width="57" style="1" customWidth="1"/>
    <col min="3" max="3" width="9.42578125" style="1" customWidth="1"/>
    <col min="4" max="4" width="17.5703125" style="1" customWidth="1"/>
    <col min="5" max="5" width="17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" t="s">
        <v>0</v>
      </c>
      <c r="C1" s="35" t="s">
        <v>87</v>
      </c>
      <c r="D1" s="35"/>
      <c r="E1" s="35"/>
      <c r="F1" s="2"/>
    </row>
    <row r="2" spans="1:6" ht="12" customHeight="1" x14ac:dyDescent="0.25">
      <c r="A2" s="2" t="s">
        <v>0</v>
      </c>
      <c r="B2" s="2" t="s">
        <v>0</v>
      </c>
      <c r="C2" s="35" t="s">
        <v>2</v>
      </c>
      <c r="D2" s="35"/>
      <c r="E2" s="35"/>
      <c r="F2" s="2"/>
    </row>
    <row r="3" spans="1:6" ht="12" customHeight="1" x14ac:dyDescent="0.25">
      <c r="A3" s="2" t="s">
        <v>0</v>
      </c>
      <c r="B3" s="2" t="s">
        <v>0</v>
      </c>
      <c r="C3" s="35" t="s">
        <v>3</v>
      </c>
      <c r="D3" s="35"/>
      <c r="E3" s="35"/>
      <c r="F3" s="2"/>
    </row>
    <row r="4" spans="1:6" ht="12" customHeight="1" x14ac:dyDescent="0.25">
      <c r="A4" s="2" t="s">
        <v>0</v>
      </c>
      <c r="B4" s="2" t="s">
        <v>0</v>
      </c>
      <c r="C4" s="35" t="s">
        <v>4</v>
      </c>
      <c r="D4" s="35"/>
      <c r="E4" s="35"/>
      <c r="F4" s="2"/>
    </row>
    <row r="5" spans="1:6" ht="12" customHeight="1" x14ac:dyDescent="0.25">
      <c r="A5" s="2" t="s">
        <v>0</v>
      </c>
      <c r="B5" s="2" t="s">
        <v>0</v>
      </c>
      <c r="C5" s="23" t="s">
        <v>0</v>
      </c>
      <c r="D5" s="23"/>
      <c r="E5" s="23"/>
      <c r="F5" s="2"/>
    </row>
    <row r="6" spans="1:6" ht="12" customHeight="1" x14ac:dyDescent="0.25">
      <c r="A6" s="2" t="s">
        <v>0</v>
      </c>
      <c r="B6" s="2" t="s">
        <v>0</v>
      </c>
      <c r="C6" s="35" t="s">
        <v>88</v>
      </c>
      <c r="D6" s="35"/>
      <c r="E6" s="35"/>
      <c r="F6" s="2"/>
    </row>
    <row r="7" spans="1:6" ht="12" customHeight="1" x14ac:dyDescent="0.25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6" ht="12" customHeight="1" x14ac:dyDescent="0.25">
      <c r="A8" s="2" t="s">
        <v>0</v>
      </c>
      <c r="B8" s="23" t="s">
        <v>6</v>
      </c>
      <c r="C8" s="23"/>
      <c r="D8" s="23"/>
      <c r="E8" s="23"/>
      <c r="F8" s="2"/>
    </row>
    <row r="9" spans="1:6" ht="12" customHeight="1" x14ac:dyDescent="0.25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6" ht="14.25" customHeight="1" x14ac:dyDescent="0.25">
      <c r="A10" s="2" t="s">
        <v>0</v>
      </c>
      <c r="B10" s="32" t="s">
        <v>89</v>
      </c>
      <c r="C10" s="32"/>
      <c r="D10" s="32"/>
      <c r="E10" s="32"/>
      <c r="F10" s="2"/>
    </row>
    <row r="11" spans="1:6" ht="12" customHeight="1" x14ac:dyDescent="0.25">
      <c r="A11" s="2" t="s">
        <v>0</v>
      </c>
      <c r="B11" s="33" t="s">
        <v>143</v>
      </c>
      <c r="C11" s="33"/>
      <c r="D11" s="33"/>
      <c r="E11" s="33"/>
      <c r="F11" s="2"/>
    </row>
    <row r="12" spans="1:6" ht="12" customHeight="1" x14ac:dyDescent="0.25">
      <c r="A12" s="2" t="s">
        <v>0</v>
      </c>
      <c r="B12" s="23" t="s">
        <v>142</v>
      </c>
      <c r="C12" s="23"/>
      <c r="D12" s="23"/>
      <c r="E12" s="3" t="s">
        <v>12</v>
      </c>
      <c r="F12" s="2"/>
    </row>
    <row r="13" spans="1:6" ht="15" hidden="1" customHeight="1" x14ac:dyDescent="0.25"/>
    <row r="14" spans="1:6" ht="15" hidden="1" customHeight="1" x14ac:dyDescent="0.25"/>
    <row r="15" spans="1:6" ht="15" hidden="1" customHeight="1" x14ac:dyDescent="0.25"/>
    <row r="16" spans="1:6" ht="15" hidden="1" customHeight="1" x14ac:dyDescent="0.25"/>
    <row r="17" spans="1:5" ht="15" hidden="1" customHeight="1" x14ac:dyDescent="0.25"/>
    <row r="18" spans="1:5" ht="15" hidden="1" customHeight="1" x14ac:dyDescent="0.25"/>
    <row r="19" spans="1:5" ht="15" hidden="1" customHeight="1" x14ac:dyDescent="0.25"/>
    <row r="20" spans="1:5" ht="15" hidden="1" customHeight="1" x14ac:dyDescent="0.25"/>
    <row r="21" spans="1:5" ht="15" hidden="1" customHeight="1" x14ac:dyDescent="0.25"/>
    <row r="22" spans="1:5" ht="15" hidden="1" customHeight="1" x14ac:dyDescent="0.25"/>
    <row r="23" spans="1:5" ht="15" hidden="1" customHeight="1" x14ac:dyDescent="0.25"/>
    <row r="24" spans="1:5" ht="15" hidden="1" customHeight="1" x14ac:dyDescent="0.25"/>
    <row r="25" spans="1:5" ht="24" customHeight="1" x14ac:dyDescent="0.25">
      <c r="A25" s="7" t="s">
        <v>0</v>
      </c>
      <c r="B25" s="8" t="s">
        <v>90</v>
      </c>
      <c r="C25" s="8" t="s">
        <v>14</v>
      </c>
      <c r="D25" s="8" t="s">
        <v>91</v>
      </c>
      <c r="E25" s="8" t="s">
        <v>92</v>
      </c>
    </row>
    <row r="26" spans="1:5" ht="15" hidden="1" customHeight="1" x14ac:dyDescent="0.25"/>
    <row r="27" spans="1:5" ht="12" customHeight="1" x14ac:dyDescent="0.25">
      <c r="A27" s="7" t="s">
        <v>0</v>
      </c>
      <c r="B27" s="7" t="s">
        <v>93</v>
      </c>
      <c r="C27" s="12" t="s">
        <v>20</v>
      </c>
      <c r="D27" s="18">
        <v>97354184</v>
      </c>
      <c r="E27" s="18">
        <f>87865123+3427816</f>
        <v>91292939</v>
      </c>
    </row>
    <row r="28" spans="1:5" ht="12" customHeight="1" x14ac:dyDescent="0.25">
      <c r="A28" s="7" t="s">
        <v>0</v>
      </c>
      <c r="B28" s="7" t="s">
        <v>94</v>
      </c>
      <c r="C28" s="12" t="s">
        <v>22</v>
      </c>
      <c r="D28" s="18">
        <v>48947676</v>
      </c>
      <c r="E28" s="18">
        <v>44620472</v>
      </c>
    </row>
    <row r="29" spans="1:5" ht="12" customHeight="1" x14ac:dyDescent="0.25">
      <c r="A29" s="7" t="s">
        <v>0</v>
      </c>
      <c r="B29" s="9" t="s">
        <v>95</v>
      </c>
      <c r="C29" s="16" t="s">
        <v>24</v>
      </c>
      <c r="D29" s="19">
        <f>D27-D28</f>
        <v>48406508</v>
      </c>
      <c r="E29" s="19">
        <f>E27-E28</f>
        <v>46672467</v>
      </c>
    </row>
    <row r="30" spans="1:5" ht="12" customHeight="1" x14ac:dyDescent="0.25">
      <c r="A30" s="7" t="s">
        <v>0</v>
      </c>
      <c r="B30" s="7" t="s">
        <v>96</v>
      </c>
      <c r="C30" s="12" t="s">
        <v>26</v>
      </c>
      <c r="D30" s="18"/>
      <c r="E30" s="18"/>
    </row>
    <row r="31" spans="1:5" ht="12" customHeight="1" x14ac:dyDescent="0.25">
      <c r="A31" s="7" t="s">
        <v>0</v>
      </c>
      <c r="B31" s="7" t="s">
        <v>97</v>
      </c>
      <c r="C31" s="12" t="s">
        <v>28</v>
      </c>
      <c r="D31" s="18">
        <v>4506244</v>
      </c>
      <c r="E31" s="18">
        <v>3920045</v>
      </c>
    </row>
    <row r="32" spans="1:5" ht="12" customHeight="1" x14ac:dyDescent="0.25">
      <c r="A32" s="7" t="s">
        <v>0</v>
      </c>
      <c r="B32" s="7" t="s">
        <v>98</v>
      </c>
      <c r="C32" s="12" t="s">
        <v>30</v>
      </c>
      <c r="D32" s="18">
        <f>1602414-255493-4214-53781</f>
        <v>1288926</v>
      </c>
      <c r="E32" s="18">
        <v>138809</v>
      </c>
    </row>
    <row r="33" spans="1:5" ht="12" customHeight="1" x14ac:dyDescent="0.25">
      <c r="A33" s="7" t="s">
        <v>0</v>
      </c>
      <c r="B33" s="7" t="s">
        <v>99</v>
      </c>
      <c r="C33" s="12" t="s">
        <v>32</v>
      </c>
      <c r="D33" s="18">
        <f>3606317-255493-4214-53781+604133</f>
        <v>3896962</v>
      </c>
      <c r="E33" s="18">
        <f>4600409-3427816</f>
        <v>1172593</v>
      </c>
    </row>
    <row r="34" spans="1:5" ht="24" customHeight="1" x14ac:dyDescent="0.25">
      <c r="A34" s="7" t="s">
        <v>0</v>
      </c>
      <c r="B34" s="9" t="s">
        <v>100</v>
      </c>
      <c r="C34" s="16" t="s">
        <v>101</v>
      </c>
      <c r="D34" s="19">
        <f>D29-D31-D32+D33</f>
        <v>46508300</v>
      </c>
      <c r="E34" s="19">
        <f>E29-E31-E32+E33</f>
        <v>43786206</v>
      </c>
    </row>
    <row r="35" spans="1:5" ht="12" customHeight="1" x14ac:dyDescent="0.25">
      <c r="A35" s="7" t="s">
        <v>0</v>
      </c>
      <c r="B35" s="7" t="s">
        <v>102</v>
      </c>
      <c r="C35" s="12" t="s">
        <v>103</v>
      </c>
      <c r="D35" s="18">
        <v>1627236</v>
      </c>
      <c r="E35" s="18">
        <v>3045876</v>
      </c>
    </row>
    <row r="36" spans="1:5" ht="12" customHeight="1" x14ac:dyDescent="0.25">
      <c r="A36" s="7" t="s">
        <v>0</v>
      </c>
      <c r="B36" s="7" t="s">
        <v>104</v>
      </c>
      <c r="C36" s="12" t="s">
        <v>105</v>
      </c>
      <c r="D36" s="18">
        <f>917335+5567</f>
        <v>922902</v>
      </c>
      <c r="E36" s="18">
        <v>709866</v>
      </c>
    </row>
    <row r="37" spans="1:5" ht="24" customHeight="1" x14ac:dyDescent="0.25">
      <c r="A37" s="7" t="s">
        <v>0</v>
      </c>
      <c r="B37" s="7" t="s">
        <v>106</v>
      </c>
      <c r="C37" s="12" t="s">
        <v>107</v>
      </c>
      <c r="D37" s="18"/>
      <c r="E37" s="18"/>
    </row>
    <row r="38" spans="1:5" ht="12" customHeight="1" x14ac:dyDescent="0.25">
      <c r="A38" s="7" t="s">
        <v>0</v>
      </c>
      <c r="B38" s="7" t="s">
        <v>108</v>
      </c>
      <c r="C38" s="12" t="s">
        <v>109</v>
      </c>
      <c r="D38" s="18">
        <v>925573</v>
      </c>
      <c r="E38" s="18">
        <v>0</v>
      </c>
    </row>
    <row r="39" spans="1:5" ht="12" customHeight="1" x14ac:dyDescent="0.25">
      <c r="A39" s="7" t="s">
        <v>0</v>
      </c>
      <c r="B39" s="7" t="s">
        <v>110</v>
      </c>
      <c r="C39" s="12" t="s">
        <v>111</v>
      </c>
      <c r="D39" s="18"/>
      <c r="E39" s="18">
        <v>53007</v>
      </c>
    </row>
    <row r="40" spans="1:5" ht="24" customHeight="1" x14ac:dyDescent="0.25">
      <c r="A40" s="7" t="s">
        <v>0</v>
      </c>
      <c r="B40" s="9" t="s">
        <v>112</v>
      </c>
      <c r="C40" s="8">
        <v>100</v>
      </c>
      <c r="D40" s="19">
        <f>D34+D35-D36+D38</f>
        <v>48138207</v>
      </c>
      <c r="E40" s="19">
        <f>E34+E35-E36+E38-E39</f>
        <v>46069209</v>
      </c>
    </row>
    <row r="41" spans="1:5" ht="12" customHeight="1" x14ac:dyDescent="0.25">
      <c r="A41" s="7" t="s">
        <v>0</v>
      </c>
      <c r="B41" s="7" t="s">
        <v>113</v>
      </c>
      <c r="C41" s="10">
        <v>101</v>
      </c>
      <c r="D41" s="18">
        <f>9493132+119715</f>
        <v>9612847</v>
      </c>
      <c r="E41" s="18">
        <v>9313878</v>
      </c>
    </row>
    <row r="42" spans="1:5" ht="24" customHeight="1" x14ac:dyDescent="0.25">
      <c r="A42" s="7" t="s">
        <v>0</v>
      </c>
      <c r="B42" s="9" t="s">
        <v>114</v>
      </c>
      <c r="C42" s="8">
        <v>200</v>
      </c>
      <c r="D42" s="19">
        <f>D40-D41</f>
        <v>38525360</v>
      </c>
      <c r="E42" s="19">
        <f>E40-E41</f>
        <v>36755331</v>
      </c>
    </row>
    <row r="43" spans="1:5" ht="12" customHeight="1" x14ac:dyDescent="0.25">
      <c r="A43" s="7" t="s">
        <v>0</v>
      </c>
      <c r="B43" s="7" t="s">
        <v>115</v>
      </c>
      <c r="C43" s="10">
        <v>201</v>
      </c>
      <c r="D43" s="18"/>
      <c r="E43" s="18"/>
    </row>
    <row r="44" spans="1:5" ht="12" customHeight="1" x14ac:dyDescent="0.25">
      <c r="A44" s="7" t="s">
        <v>0</v>
      </c>
      <c r="B44" s="9" t="s">
        <v>116</v>
      </c>
      <c r="C44" s="8">
        <v>300</v>
      </c>
      <c r="D44" s="19">
        <f>D42</f>
        <v>38525360</v>
      </c>
      <c r="E44" s="19">
        <f>E42</f>
        <v>36755331</v>
      </c>
    </row>
    <row r="45" spans="1:5" ht="12" customHeight="1" x14ac:dyDescent="0.25">
      <c r="A45" s="7" t="s">
        <v>0</v>
      </c>
      <c r="B45" s="7" t="s">
        <v>117</v>
      </c>
      <c r="C45" s="10" t="s">
        <v>0</v>
      </c>
      <c r="D45" s="18"/>
      <c r="E45" s="18"/>
    </row>
    <row r="46" spans="1:5" ht="12" customHeight="1" x14ac:dyDescent="0.25">
      <c r="A46" s="7" t="s">
        <v>0</v>
      </c>
      <c r="B46" s="7" t="s">
        <v>118</v>
      </c>
      <c r="C46" s="10" t="s">
        <v>0</v>
      </c>
      <c r="D46" s="18"/>
      <c r="E46" s="18"/>
    </row>
    <row r="47" spans="1:5" ht="14.25" customHeight="1" x14ac:dyDescent="0.25">
      <c r="A47" s="7" t="s">
        <v>0</v>
      </c>
      <c r="B47" s="9" t="s">
        <v>119</v>
      </c>
      <c r="C47" s="8">
        <v>400</v>
      </c>
      <c r="D47" s="19">
        <f>D52+D57+D59+D49</f>
        <v>1602242</v>
      </c>
      <c r="E47" s="19">
        <f>E52+E57+E59+E49</f>
        <v>-792468</v>
      </c>
    </row>
    <row r="48" spans="1:5" ht="12" customHeight="1" x14ac:dyDescent="0.25">
      <c r="A48" s="7" t="s">
        <v>0</v>
      </c>
      <c r="B48" s="26" t="s">
        <v>120</v>
      </c>
      <c r="C48" s="36"/>
      <c r="D48" s="36"/>
      <c r="E48" s="27"/>
    </row>
    <row r="49" spans="1:5" ht="12" customHeight="1" x14ac:dyDescent="0.25">
      <c r="A49" s="7" t="s">
        <v>0</v>
      </c>
      <c r="B49" s="7" t="s">
        <v>121</v>
      </c>
      <c r="C49" s="10">
        <v>410</v>
      </c>
      <c r="D49" s="18">
        <f>-66043+1532072+536772</f>
        <v>2002801</v>
      </c>
      <c r="E49" s="18">
        <v>-26984</v>
      </c>
    </row>
    <row r="50" spans="1:5" ht="12" customHeight="1" x14ac:dyDescent="0.25">
      <c r="A50" s="7" t="s">
        <v>0</v>
      </c>
      <c r="B50" s="7" t="s">
        <v>122</v>
      </c>
      <c r="C50" s="10">
        <v>411</v>
      </c>
      <c r="D50" s="18"/>
      <c r="E50" s="18"/>
    </row>
    <row r="51" spans="1:5" ht="26.25" customHeight="1" x14ac:dyDescent="0.25">
      <c r="A51" s="7" t="s">
        <v>0</v>
      </c>
      <c r="B51" s="7" t="s">
        <v>123</v>
      </c>
      <c r="C51" s="10">
        <v>412</v>
      </c>
      <c r="D51" s="18"/>
      <c r="E51" s="18"/>
    </row>
    <row r="52" spans="1:5" ht="12" customHeight="1" x14ac:dyDescent="0.25">
      <c r="A52" s="7" t="s">
        <v>0</v>
      </c>
      <c r="B52" s="7" t="s">
        <v>124</v>
      </c>
      <c r="C52" s="10">
        <v>413</v>
      </c>
      <c r="D52" s="18">
        <v>0</v>
      </c>
      <c r="E52" s="18">
        <v>-963600</v>
      </c>
    </row>
    <row r="53" spans="1:5" ht="24" customHeight="1" x14ac:dyDescent="0.25">
      <c r="A53" s="7" t="s">
        <v>0</v>
      </c>
      <c r="B53" s="7" t="s">
        <v>125</v>
      </c>
      <c r="C53" s="10">
        <v>414</v>
      </c>
      <c r="D53" s="18"/>
      <c r="E53" s="18"/>
    </row>
    <row r="54" spans="1:5" ht="12" customHeight="1" x14ac:dyDescent="0.25">
      <c r="A54" s="7" t="s">
        <v>0</v>
      </c>
      <c r="B54" s="7" t="s">
        <v>126</v>
      </c>
      <c r="C54" s="10">
        <v>415</v>
      </c>
      <c r="D54" s="18"/>
      <c r="E54" s="18"/>
    </row>
    <row r="55" spans="1:5" ht="12" customHeight="1" x14ac:dyDescent="0.25">
      <c r="A55" s="7" t="s">
        <v>0</v>
      </c>
      <c r="B55" s="7" t="s">
        <v>127</v>
      </c>
      <c r="C55" s="10">
        <v>416</v>
      </c>
      <c r="D55" s="18"/>
      <c r="E55" s="18"/>
    </row>
    <row r="56" spans="1:5" ht="12" customHeight="1" x14ac:dyDescent="0.25">
      <c r="A56" s="7" t="s">
        <v>0</v>
      </c>
      <c r="B56" s="7" t="s">
        <v>128</v>
      </c>
      <c r="C56" s="10">
        <v>417</v>
      </c>
      <c r="D56" s="18"/>
      <c r="E56" s="18"/>
    </row>
    <row r="57" spans="1:5" ht="12" customHeight="1" x14ac:dyDescent="0.25">
      <c r="A57" s="7" t="s">
        <v>0</v>
      </c>
      <c r="B57" s="7" t="s">
        <v>129</v>
      </c>
      <c r="C57" s="10">
        <v>418</v>
      </c>
      <c r="D57" s="18">
        <v>0</v>
      </c>
      <c r="E57" s="18">
        <v>0</v>
      </c>
    </row>
    <row r="58" spans="1:5" ht="12" customHeight="1" x14ac:dyDescent="0.25">
      <c r="A58" s="7" t="s">
        <v>0</v>
      </c>
      <c r="B58" s="7" t="s">
        <v>130</v>
      </c>
      <c r="C58" s="10">
        <v>419</v>
      </c>
      <c r="D58" s="18"/>
      <c r="E58" s="18"/>
    </row>
    <row r="59" spans="1:5" ht="12" customHeight="1" x14ac:dyDescent="0.25">
      <c r="A59" s="7" t="s">
        <v>0</v>
      </c>
      <c r="B59" s="7" t="s">
        <v>131</v>
      </c>
      <c r="C59" s="10">
        <v>420</v>
      </c>
      <c r="D59" s="18">
        <f>13209-306414-107354</f>
        <v>-400559</v>
      </c>
      <c r="E59" s="18">
        <v>198116</v>
      </c>
    </row>
    <row r="60" spans="1:5" ht="12" customHeight="1" x14ac:dyDescent="0.25">
      <c r="A60" s="7" t="s">
        <v>0</v>
      </c>
      <c r="B60" s="9" t="s">
        <v>132</v>
      </c>
      <c r="C60" s="8">
        <v>500</v>
      </c>
      <c r="D60" s="19">
        <f>D44+D47</f>
        <v>40127602</v>
      </c>
      <c r="E60" s="19">
        <f>E44+E47</f>
        <v>35962863</v>
      </c>
    </row>
    <row r="61" spans="1:5" ht="12" customHeight="1" x14ac:dyDescent="0.25">
      <c r="A61" s="7" t="s">
        <v>0</v>
      </c>
      <c r="B61" s="7" t="s">
        <v>133</v>
      </c>
      <c r="C61" s="10" t="s">
        <v>0</v>
      </c>
      <c r="D61" s="11" t="s">
        <v>0</v>
      </c>
      <c r="E61" s="11" t="s">
        <v>0</v>
      </c>
    </row>
    <row r="62" spans="1:5" ht="12" customHeight="1" x14ac:dyDescent="0.25">
      <c r="A62" s="7" t="s">
        <v>0</v>
      </c>
      <c r="B62" s="7" t="s">
        <v>117</v>
      </c>
      <c r="C62" s="10" t="s">
        <v>0</v>
      </c>
      <c r="D62" s="11"/>
      <c r="E62" s="11"/>
    </row>
    <row r="63" spans="1:5" ht="12" customHeight="1" x14ac:dyDescent="0.25">
      <c r="A63" s="7" t="s">
        <v>0</v>
      </c>
      <c r="B63" s="7" t="s">
        <v>134</v>
      </c>
      <c r="C63" s="10" t="s">
        <v>0</v>
      </c>
      <c r="D63" s="11"/>
      <c r="E63" s="11"/>
    </row>
    <row r="64" spans="1:5" ht="12" customHeight="1" x14ac:dyDescent="0.25">
      <c r="A64" s="7" t="s">
        <v>0</v>
      </c>
      <c r="B64" s="9" t="s">
        <v>135</v>
      </c>
      <c r="C64" s="8">
        <v>600</v>
      </c>
      <c r="D64" s="13"/>
      <c r="E64" s="13"/>
    </row>
    <row r="65" spans="1:6" ht="12" customHeight="1" x14ac:dyDescent="0.25">
      <c r="A65" s="7" t="s">
        <v>0</v>
      </c>
      <c r="B65" s="26" t="s">
        <v>120</v>
      </c>
      <c r="C65" s="36"/>
      <c r="D65" s="36"/>
      <c r="E65" s="27"/>
    </row>
    <row r="66" spans="1:6" ht="12" customHeight="1" x14ac:dyDescent="0.25">
      <c r="A66" s="7" t="s">
        <v>0</v>
      </c>
      <c r="B66" s="7" t="s">
        <v>136</v>
      </c>
      <c r="C66" s="10" t="s">
        <v>0</v>
      </c>
      <c r="D66" s="11" t="s">
        <v>0</v>
      </c>
      <c r="E66" s="11" t="s">
        <v>0</v>
      </c>
    </row>
    <row r="67" spans="1:6" ht="12" customHeight="1" x14ac:dyDescent="0.25">
      <c r="A67" s="7" t="s">
        <v>0</v>
      </c>
      <c r="B67" s="7" t="s">
        <v>137</v>
      </c>
      <c r="C67" s="10" t="s">
        <v>0</v>
      </c>
      <c r="D67" s="18">
        <f>D42/384635599*1000</f>
        <v>100.16067181550713</v>
      </c>
      <c r="E67" s="18">
        <f>E42/384635599*1000</f>
        <v>95.558838275913203</v>
      </c>
    </row>
    <row r="68" spans="1:6" ht="12" customHeight="1" x14ac:dyDescent="0.25">
      <c r="A68" s="7" t="s">
        <v>0</v>
      </c>
      <c r="B68" s="7" t="s">
        <v>138</v>
      </c>
      <c r="C68" s="10" t="s">
        <v>0</v>
      </c>
      <c r="D68" s="11"/>
      <c r="E68" s="11"/>
    </row>
    <row r="69" spans="1:6" ht="12" customHeight="1" x14ac:dyDescent="0.25">
      <c r="A69" s="7" t="s">
        <v>0</v>
      </c>
      <c r="B69" s="7" t="s">
        <v>139</v>
      </c>
      <c r="C69" s="10" t="s">
        <v>0</v>
      </c>
      <c r="D69" s="11" t="s">
        <v>0</v>
      </c>
      <c r="E69" s="11" t="s">
        <v>0</v>
      </c>
    </row>
    <row r="70" spans="1:6" ht="12" customHeight="1" x14ac:dyDescent="0.25">
      <c r="A70" s="7" t="s">
        <v>0</v>
      </c>
      <c r="B70" s="7" t="s">
        <v>137</v>
      </c>
      <c r="C70" s="10" t="s">
        <v>0</v>
      </c>
      <c r="D70" s="11"/>
      <c r="E70" s="11"/>
    </row>
    <row r="71" spans="1:6" ht="12" customHeight="1" x14ac:dyDescent="0.25">
      <c r="A71" s="7" t="s">
        <v>0</v>
      </c>
      <c r="B71" s="7" t="s">
        <v>138</v>
      </c>
      <c r="C71" s="10" t="s">
        <v>0</v>
      </c>
      <c r="D71" s="11"/>
      <c r="E71" s="11"/>
    </row>
    <row r="72" spans="1:6" ht="12" customHeight="1" x14ac:dyDescent="0.25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 x14ac:dyDescent="0.25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2" customHeight="1" x14ac:dyDescent="0.25">
      <c r="B74" s="14" t="s">
        <v>82</v>
      </c>
      <c r="C74" s="6" t="s">
        <v>0</v>
      </c>
      <c r="D74" s="14" t="s">
        <v>0</v>
      </c>
      <c r="E74" s="6" t="s">
        <v>0</v>
      </c>
      <c r="F74" s="2"/>
    </row>
    <row r="75" spans="1:6" ht="12" customHeight="1" x14ac:dyDescent="0.25">
      <c r="B75" s="6" t="s">
        <v>83</v>
      </c>
      <c r="C75" s="6" t="s">
        <v>0</v>
      </c>
      <c r="D75" s="15" t="s">
        <v>84</v>
      </c>
      <c r="E75" s="6" t="s">
        <v>0</v>
      </c>
      <c r="F75" s="2"/>
    </row>
    <row r="76" spans="1:6" ht="12" customHeight="1" x14ac:dyDescent="0.25">
      <c r="B76" s="14" t="s">
        <v>141</v>
      </c>
      <c r="C76" s="6" t="s">
        <v>0</v>
      </c>
      <c r="D76" s="14" t="s">
        <v>0</v>
      </c>
      <c r="E76" s="6" t="s">
        <v>0</v>
      </c>
      <c r="F76" s="2"/>
    </row>
    <row r="77" spans="1:6" ht="12" customHeight="1" x14ac:dyDescent="0.25">
      <c r="B77" s="6" t="s">
        <v>85</v>
      </c>
      <c r="C77" s="6" t="s">
        <v>0</v>
      </c>
      <c r="D77" s="15" t="s">
        <v>84</v>
      </c>
      <c r="E77" s="6" t="s">
        <v>0</v>
      </c>
      <c r="F77" s="2"/>
    </row>
    <row r="78" spans="1:6" ht="12" customHeight="1" x14ac:dyDescent="0.25">
      <c r="B78" s="2" t="s">
        <v>86</v>
      </c>
      <c r="C78" s="2" t="s">
        <v>0</v>
      </c>
      <c r="D78" s="2" t="s">
        <v>0</v>
      </c>
      <c r="E78" s="2" t="s">
        <v>0</v>
      </c>
      <c r="F78" s="2"/>
    </row>
    <row r="79" spans="1:6" ht="15" hidden="1" customHeight="1" x14ac:dyDescent="0.25"/>
    <row r="80" spans="1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</sheetData>
  <mergeCells count="12">
    <mergeCell ref="C6:E6"/>
    <mergeCell ref="C1:E1"/>
    <mergeCell ref="C2:E2"/>
    <mergeCell ref="C3:E3"/>
    <mergeCell ref="C4:E4"/>
    <mergeCell ref="C5:E5"/>
    <mergeCell ref="B8:E8"/>
    <mergeCell ref="B10:E10"/>
    <mergeCell ref="B11:E11"/>
    <mergeCell ref="B48:E48"/>
    <mergeCell ref="B65:E65"/>
    <mergeCell ref="B12:D1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НефинФ1</vt:lpstr>
      <vt:lpstr>НефинФ2</vt:lpstr>
      <vt:lpstr>Лист2</vt:lpstr>
      <vt:lpstr>НефинФ1!Заголовки_для_печати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Ахмедина Алмаш Сулеменовна</dc:creator>
  <cp:lastModifiedBy>Ахмедина Алмаш Сулеменовна</cp:lastModifiedBy>
  <cp:lastPrinted>2015-07-22T06:38:18Z</cp:lastPrinted>
  <dcterms:created xsi:type="dcterms:W3CDTF">2014-07-22T09:56:51Z</dcterms:created>
  <dcterms:modified xsi:type="dcterms:W3CDTF">2015-07-27T05:01:19Z</dcterms:modified>
</cp:coreProperties>
</file>