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/>
  <xr:revisionPtr revIDLastSave="0" documentId="8_{AD38D677-2DDF-440F-9D69-173045022D38}" xr6:coauthVersionLast="40" xr6:coauthVersionMax="40" xr10:uidLastSave="{00000000-0000-0000-0000-000000000000}"/>
  <bookViews>
    <workbookView xWindow="-120" yWindow="-120" windowWidth="29040" windowHeight="15840" activeTab="2" xr2:uid="{00000000-000D-0000-FFFF-FFFF00000000}"/>
  </bookViews>
  <sheets>
    <sheet name="Ф1" sheetId="1" r:id="rId1"/>
    <sheet name="Ф2" sheetId="5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</definedNames>
  <calcPr calcId="191029"/>
</workbook>
</file>

<file path=xl/calcChain.xml><?xml version="1.0" encoding="utf-8"?>
<calcChain xmlns="http://schemas.openxmlformats.org/spreadsheetml/2006/main">
  <c r="E25" i="4" l="1"/>
  <c r="D68" i="3"/>
  <c r="D59" i="3"/>
  <c r="C59" i="3"/>
  <c r="D52" i="5" l="1"/>
  <c r="D45" i="5"/>
  <c r="D13" i="5" l="1"/>
  <c r="D16" i="5" s="1"/>
  <c r="D60" i="1"/>
  <c r="C60" i="1"/>
  <c r="D24" i="1"/>
  <c r="C24" i="1"/>
  <c r="D27" i="5" l="1"/>
  <c r="D33" i="5" s="1"/>
  <c r="D36" i="5" s="1"/>
  <c r="D47" i="5" s="1"/>
  <c r="F57" i="5"/>
  <c r="F52" i="5"/>
  <c r="F45" i="5"/>
  <c r="F41" i="5"/>
  <c r="F46" i="5" s="1"/>
  <c r="F13" i="5"/>
  <c r="F16" i="5" s="1"/>
  <c r="F27" i="5" s="1"/>
  <c r="E57" i="5"/>
  <c r="C57" i="5"/>
  <c r="E52" i="5"/>
  <c r="C52" i="5"/>
  <c r="E45" i="5"/>
  <c r="C45" i="5"/>
  <c r="E41" i="5"/>
  <c r="C41" i="5"/>
  <c r="E13" i="5"/>
  <c r="E16" i="5" s="1"/>
  <c r="E27" i="5" s="1"/>
  <c r="C13" i="5"/>
  <c r="C16" i="5" s="1"/>
  <c r="C27" i="5" s="1"/>
  <c r="G24" i="4"/>
  <c r="I17" i="4"/>
  <c r="C68" i="3"/>
  <c r="C26" i="3"/>
  <c r="D26" i="3"/>
  <c r="D37" i="3" s="1"/>
  <c r="D42" i="3" s="1"/>
  <c r="C36" i="1"/>
  <c r="F33" i="5" l="1"/>
  <c r="F36" i="5" s="1"/>
  <c r="F47" i="5" s="1"/>
  <c r="E33" i="5"/>
  <c r="E36" i="5" s="1"/>
  <c r="C33" i="5"/>
  <c r="C36" i="5" s="1"/>
  <c r="E46" i="5"/>
  <c r="C46" i="5"/>
  <c r="D72" i="3"/>
  <c r="D75" i="3" s="1"/>
  <c r="D36" i="1"/>
  <c r="D72" i="1"/>
  <c r="C72" i="1"/>
  <c r="E47" i="5" l="1"/>
  <c r="C47" i="5"/>
  <c r="I24" i="4" l="1"/>
  <c r="I25" i="4" s="1"/>
  <c r="G21" i="4"/>
  <c r="C25" i="4"/>
  <c r="C27" i="4" s="1"/>
  <c r="D25" i="4"/>
  <c r="D27" i="4" s="1"/>
  <c r="E27" i="4"/>
  <c r="F25" i="4"/>
  <c r="F27" i="4" s="1"/>
  <c r="G25" i="4"/>
  <c r="H25" i="4"/>
  <c r="H27" i="4" s="1"/>
  <c r="B25" i="4"/>
  <c r="B27" i="4" s="1"/>
  <c r="G12" i="4"/>
  <c r="I12" i="4" s="1"/>
  <c r="C16" i="4"/>
  <c r="C19" i="4" s="1"/>
  <c r="D16" i="4"/>
  <c r="D19" i="4" s="1"/>
  <c r="E16" i="4"/>
  <c r="E19" i="4" s="1"/>
  <c r="F16" i="4"/>
  <c r="F19" i="4" s="1"/>
  <c r="H16" i="4"/>
  <c r="H19" i="4" s="1"/>
  <c r="B16" i="4"/>
  <c r="B19" i="4" s="1"/>
  <c r="G27" i="4" l="1"/>
  <c r="I16" i="4"/>
  <c r="I19" i="4" s="1"/>
  <c r="G16" i="4"/>
  <c r="G19" i="4" s="1"/>
  <c r="I21" i="4"/>
  <c r="I27" i="4" s="1"/>
  <c r="C37" i="3" l="1"/>
  <c r="C42" i="3" s="1"/>
  <c r="C45" i="1"/>
  <c r="C48" i="1" s="1"/>
  <c r="D73" i="1" l="1"/>
  <c r="C72" i="3"/>
  <c r="C75" i="3" s="1"/>
  <c r="C74" i="1"/>
  <c r="C73" i="1"/>
  <c r="D45" i="1"/>
  <c r="D48" i="1" s="1"/>
  <c r="D74" i="1" s="1"/>
  <c r="C37" i="1" l="1"/>
  <c r="D37" i="1" l="1"/>
</calcChain>
</file>

<file path=xl/sharedStrings.xml><?xml version="1.0" encoding="utf-8"?>
<sst xmlns="http://schemas.openxmlformats.org/spreadsheetml/2006/main" count="266" uniqueCount="189">
  <si>
    <t xml:space="preserve"> </t>
  </si>
  <si>
    <t>Interim condensed consolidated financial statements (unaudited)</t>
  </si>
  <si>
    <t>Kazakhtelecom JSC</t>
  </si>
  <si>
    <t xml:space="preserve">INTERIM CONDENSED CONSOLIDATED STATEMENT OF FINANCIAL POSITION </t>
  </si>
  <si>
    <t>In thousands of tenge</t>
  </si>
  <si>
    <t>Note</t>
  </si>
  <si>
    <t>Assets</t>
  </si>
  <si>
    <t>Non-current assets</t>
  </si>
  <si>
    <t>Property and equipment</t>
  </si>
  <si>
    <t>Right-of-use assets</t>
  </si>
  <si>
    <t>Intangible assets</t>
  </si>
  <si>
    <t>Goodwill</t>
  </si>
  <si>
    <t>Advances paid for non-current assets</t>
  </si>
  <si>
    <t>Investments in associates</t>
  </si>
  <si>
    <t>Deferred tax assets</t>
  </si>
  <si>
    <t>Cost to obtain contracts</t>
  </si>
  <si>
    <t>Cost to fulfil contracts</t>
  </si>
  <si>
    <t>Other non-current non-financial assets</t>
  </si>
  <si>
    <t>Other non-current financial assets</t>
  </si>
  <si>
    <t>Total non-current assets</t>
  </si>
  <si>
    <t>Current assets</t>
  </si>
  <si>
    <t>Inventories</t>
  </si>
  <si>
    <t>Trade receivables</t>
  </si>
  <si>
    <t>Advances paid</t>
  </si>
  <si>
    <t>Corporate income tax prepaid</t>
  </si>
  <si>
    <t>Other current non-financial assets</t>
  </si>
  <si>
    <t xml:space="preserve">Other current financial assets </t>
  </si>
  <si>
    <t xml:space="preserve">Cash and cash equivalents </t>
  </si>
  <si>
    <t>Total current assets</t>
  </si>
  <si>
    <t>Total assets</t>
  </si>
  <si>
    <t xml:space="preserve">Equity </t>
  </si>
  <si>
    <t>Share capital</t>
  </si>
  <si>
    <t>Treasury shares</t>
  </si>
  <si>
    <t>Foreign currency translation reserve</t>
  </si>
  <si>
    <t>Other reserves</t>
  </si>
  <si>
    <t>Retained earnings</t>
  </si>
  <si>
    <t>Non-controlling interests</t>
  </si>
  <si>
    <t>Total equity</t>
  </si>
  <si>
    <t>Non-current liabilities</t>
  </si>
  <si>
    <t xml:space="preserve">Borrowings: non-current portion </t>
  </si>
  <si>
    <t>Lease liabilities: non-current portion</t>
  </si>
  <si>
    <t>Other non-current financial liabilities</t>
  </si>
  <si>
    <t>Deferred tax liabilities</t>
  </si>
  <si>
    <t>Employee benefit obligations</t>
  </si>
  <si>
    <t>Debt component of preferred shares</t>
  </si>
  <si>
    <t xml:space="preserve">Non-current contract liabilities </t>
  </si>
  <si>
    <t>Asset retirement obligations</t>
  </si>
  <si>
    <t>Total non-current liabilities</t>
  </si>
  <si>
    <t>Current liabilities</t>
  </si>
  <si>
    <t>Borrowings: current portion</t>
  </si>
  <si>
    <t>Lease liabilities: current portion</t>
  </si>
  <si>
    <t>Other current financial liabilities</t>
  </si>
  <si>
    <t>Employee benefit obligations: current portion</t>
  </si>
  <si>
    <t>Trade payables</t>
  </si>
  <si>
    <t>Current corporate income tax payable</t>
  </si>
  <si>
    <r>
      <t>Current</t>
    </r>
    <r>
      <rPr>
        <sz val="9"/>
        <color theme="1"/>
        <rFont val="Arial"/>
        <family val="2"/>
        <charset val="204"/>
      </rPr>
      <t xml:space="preserve"> contract liabilities</t>
    </r>
    <r>
      <rPr>
        <sz val="9"/>
        <color rgb="FF000000"/>
        <rFont val="Arial"/>
        <family val="2"/>
        <charset val="204"/>
      </rPr>
      <t xml:space="preserve"> </t>
    </r>
  </si>
  <si>
    <t>Other current non-financial liabilities</t>
  </si>
  <si>
    <t>Total current liabilities</t>
  </si>
  <si>
    <t>Total liabilities</t>
  </si>
  <si>
    <r>
      <t>Total equity and liabilities</t>
    </r>
    <r>
      <rPr>
        <sz val="9"/>
        <color theme="1"/>
        <rFont val="Arial"/>
        <family val="2"/>
        <charset val="204"/>
      </rPr>
      <t xml:space="preserve"> </t>
    </r>
  </si>
  <si>
    <t>Chief financial officer</t>
  </si>
  <si>
    <t>INTERIM CONDENSED CONSOLIDATED STATEMENT OF COMPREHENSIVE INCOME</t>
  </si>
  <si>
    <t>Revenue from contracts with customers</t>
  </si>
  <si>
    <t>Cost of sales</t>
  </si>
  <si>
    <t>Gross profit</t>
  </si>
  <si>
    <t>General and administrative expenses</t>
  </si>
  <si>
    <t>Impairment losses on financial assets</t>
  </si>
  <si>
    <t>Selling expenses</t>
  </si>
  <si>
    <t>Operating profit</t>
  </si>
  <si>
    <t>Finance costs</t>
  </si>
  <si>
    <t>Finance income</t>
  </si>
  <si>
    <t xml:space="preserve">Profit before tax </t>
  </si>
  <si>
    <t>Income tax expenses</t>
  </si>
  <si>
    <t>Profit for the period</t>
  </si>
  <si>
    <t>Equity holders of the Parent</t>
  </si>
  <si>
    <t>Earnings per share</t>
  </si>
  <si>
    <t>Foreign exchange differences from translation of financial statements of foreign subsidiaries</t>
  </si>
  <si>
    <t>INTERIM CONDENSED CONSOLIDATED STATEMENT OF CASH FLOWS</t>
  </si>
  <si>
    <t>Operating activities</t>
  </si>
  <si>
    <t>Profit before tax for the period</t>
  </si>
  <si>
    <t>Adjustment for:</t>
  </si>
  <si>
    <t>Depreciation of property and equipment and right of use assets</t>
  </si>
  <si>
    <t xml:space="preserve">Amortisation of intangible assets </t>
  </si>
  <si>
    <t>Impairment loss on financial assets</t>
  </si>
  <si>
    <t xml:space="preserve">Changes in employee benefit obligations </t>
  </si>
  <si>
    <t>Share in profits of associates</t>
  </si>
  <si>
    <t xml:space="preserve">Finance costs </t>
  </si>
  <si>
    <t xml:space="preserve">Finance income </t>
  </si>
  <si>
    <t>Operating cash flows before changes in operating assets and liabilities</t>
  </si>
  <si>
    <t>Changes in operating assets and liabilities</t>
  </si>
  <si>
    <t>Change in trade receivables</t>
  </si>
  <si>
    <t>Change in inventories</t>
  </si>
  <si>
    <t>Change in other current assets</t>
  </si>
  <si>
    <t>Change in advances paid</t>
  </si>
  <si>
    <t>Change in trade payables</t>
  </si>
  <si>
    <t>Change in cost to obtain contracts and cost to fulfil contracts</t>
  </si>
  <si>
    <t>Change in contract liabilities</t>
  </si>
  <si>
    <t>Changes in other current liabilities</t>
  </si>
  <si>
    <t>Cash flows from operating activities</t>
  </si>
  <si>
    <t>Income tax paid</t>
  </si>
  <si>
    <t>Interest paid</t>
  </si>
  <si>
    <t>Interest received</t>
  </si>
  <si>
    <t>Net cash flows received from operating activities</t>
  </si>
  <si>
    <t>Investing activities</t>
  </si>
  <si>
    <t xml:space="preserve">Purchase of property and equipment </t>
  </si>
  <si>
    <t>Purchase of intangible assets</t>
  </si>
  <si>
    <t>Issue of long-term loans to employees</t>
  </si>
  <si>
    <t>Repayment of loans to employees</t>
  </si>
  <si>
    <t>Net cash flows used in investing activities</t>
  </si>
  <si>
    <t>Financing activities</t>
  </si>
  <si>
    <t>Borrowings received</t>
  </si>
  <si>
    <t>Borrowings repaid</t>
  </si>
  <si>
    <t>Dividends paid to equity holders of the Parent</t>
  </si>
  <si>
    <t>Effect of exchange rate changes on cash and cash equivalents</t>
  </si>
  <si>
    <t>Effect of changes in expected credit losses</t>
  </si>
  <si>
    <t>Net change in cash and cash equivalents</t>
  </si>
  <si>
    <t>Cash and cash equivalents, as at 1 January</t>
  </si>
  <si>
    <t>Attributable to equity holders of the Parent</t>
  </si>
  <si>
    <t>INTERIM CONDENSED CONSOLIDATED STATEMENT OF CHANGES IN EQUITY</t>
  </si>
  <si>
    <t>Total</t>
  </si>
  <si>
    <t>Net profit for the period (unaudited)</t>
  </si>
  <si>
    <t>Total comprehensive income (unaudited)</t>
  </si>
  <si>
    <t>Other operating income</t>
  </si>
  <si>
    <t>Other operating expenses</t>
  </si>
  <si>
    <t>Basic and diluted, profit for the period attributable to ordinary equity holders of the parent</t>
  </si>
  <si>
    <t>Write-down of inventories to net realizable value</t>
  </si>
  <si>
    <t>Shares outstanding</t>
  </si>
  <si>
    <t>At 1 January 2021 (audited)</t>
  </si>
  <si>
    <t>Net foreign exchange gain</t>
  </si>
  <si>
    <t>Placement of deposits</t>
  </si>
  <si>
    <t>Net cash flows (used in) / received from financing activities</t>
  </si>
  <si>
    <t>31 December 2021 (audited)</t>
  </si>
  <si>
    <t>Assets under reverse repurchase agreements</t>
  </si>
  <si>
    <t>Government grants: current portion</t>
  </si>
  <si>
    <t>Government grants: non-current portion</t>
  </si>
  <si>
    <t>Chief accountant</t>
  </si>
  <si>
    <t>Urazimanova M.M.</t>
  </si>
  <si>
    <t>Income from government grants</t>
  </si>
  <si>
    <t>At 1 January 2022 (audited)</t>
  </si>
  <si>
    <t>Other comprehensive income (unaudited)</t>
  </si>
  <si>
    <t>-</t>
  </si>
  <si>
    <t>Investment properties</t>
  </si>
  <si>
    <t>Atamuratova L.V.</t>
  </si>
  <si>
    <t>Reversal of tax and related fines and penalties provision</t>
  </si>
  <si>
    <t>Proceeds from sale of property and equipment and intangible assets</t>
  </si>
  <si>
    <t>Repayment of funds under REPO transactions</t>
  </si>
  <si>
    <t>Dividends received</t>
  </si>
  <si>
    <t>Dividends paid to non-controlling interests</t>
  </si>
  <si>
    <t>Disclosure of significant non-cash transactions is presented in Note 28</t>
  </si>
  <si>
    <t>Compensation for provision of universal services in rural areas</t>
  </si>
  <si>
    <t>Income from compensation from Telia and Turkcell</t>
  </si>
  <si>
    <t>Other comprehensive income/(loss)</t>
  </si>
  <si>
    <t>Other comprehensive income/(loss) to be reclassified to profit or loss in subsequent periods (net of tax)</t>
  </si>
  <si>
    <t>Net other comprehensive income/(loss) to be reclassified to profit or loss in subsequent periods</t>
  </si>
  <si>
    <t>Total comprehensive income for the period, net of tax</t>
  </si>
  <si>
    <t>Profit attributable to:</t>
  </si>
  <si>
    <t>2022 (unaudited)</t>
  </si>
  <si>
    <t>2021(unaudited)</t>
  </si>
  <si>
    <t>As at 30 September 2022</t>
  </si>
  <si>
    <t>30 September 2022 (unaudited)</t>
  </si>
  <si>
    <t>For nine months ended 30 September</t>
  </si>
  <si>
    <t>For three months ended 30 September</t>
  </si>
  <si>
    <t>At 30 September 2021 (unaudited)</t>
  </si>
  <si>
    <t>At 30 September 2022 (unaudited)</t>
  </si>
  <si>
    <t>Impairment losses on non-financial assets</t>
  </si>
  <si>
    <t>Share in profits/(loss) of associates</t>
  </si>
  <si>
    <t>Net foreign exchange gain/(loss)</t>
  </si>
  <si>
    <t>Actuarial profit/(loss) on defined benefits plans, net of tax</t>
  </si>
  <si>
    <t>Other comprehensive income/(loss) not to be reclassified to profit or loss in subsequent periods (net of tax)</t>
  </si>
  <si>
    <t xml:space="preserve">Other comprehensive income/(loss) 
for the period, net of tax </t>
  </si>
  <si>
    <t>Total comprehensive income attributable to:</t>
  </si>
  <si>
    <t>Loss on disposal of property and equipment, net</t>
  </si>
  <si>
    <t>Repayment of funds deposits</t>
  </si>
  <si>
    <t xml:space="preserve">Repayment of the covered bank guarantee </t>
  </si>
  <si>
    <t>Repayment of principal portion of lease liabilities</t>
  </si>
  <si>
    <t>Sale of an uncontrolled share of participation</t>
  </si>
  <si>
    <t>Change in interests in subsidiaries that do not result in a loss of control</t>
  </si>
  <si>
    <t>For nine months period ended 30 September 2022</t>
  </si>
  <si>
    <t>Cash and cash equivalents, as at 30 September</t>
  </si>
  <si>
    <t>(Loss)/gain on disposal of property and equipment</t>
  </si>
  <si>
    <t>For nine months period ended 30 September  2021 (unaudited)*</t>
  </si>
  <si>
    <t>For nine months period ended 30 September  2022 (unaudited)</t>
  </si>
  <si>
    <t>Net other comprehensive income/(loss) not to be reclassified to profit or loss in subsequent periods</t>
  </si>
  <si>
    <t>For three and nine months period ended 30 September 2022</t>
  </si>
  <si>
    <t>Dividends (unaudited) (Note 14)</t>
  </si>
  <si>
    <t xml:space="preserve">Purchase of financial assets at amortized cost </t>
  </si>
  <si>
    <t xml:space="preserve">Proceeds from repayment of financial assets at amortized cost </t>
  </si>
  <si>
    <t>Repayment of cash on restricted cash accounts</t>
  </si>
  <si>
    <t>Net cash outflow from subsidiary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</si>
</sst>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7.5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3" fontId="6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11" fillId="0" borderId="1" xfId="0" applyFont="1" applyBorder="1" applyAlignment="1"/>
    <xf numFmtId="0" fontId="16" fillId="0" borderId="1" xfId="0" applyFont="1" applyBorder="1" applyAlignment="1">
      <alignment horizontal="right" wrapText="1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center" vertical="center"/>
    </xf>
    <xf numFmtId="166" fontId="8" fillId="0" borderId="0" xfId="1" applyNumberFormat="1" applyFont="1" applyAlignment="1">
      <alignment horizontal="left" vertical="center" wrapText="1"/>
    </xf>
    <xf numFmtId="166" fontId="8" fillId="0" borderId="1" xfId="1" applyNumberFormat="1" applyFont="1" applyBorder="1" applyAlignment="1">
      <alignment horizontal="left" vertical="center" wrapText="1"/>
    </xf>
    <xf numFmtId="0" fontId="20" fillId="0" borderId="0" xfId="0" applyFont="1"/>
    <xf numFmtId="165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66" fontId="6" fillId="0" borderId="0" xfId="3" applyNumberFormat="1" applyFont="1" applyAlignment="1">
      <alignment horizontal="right" vertical="center" wrapText="1"/>
    </xf>
    <xf numFmtId="166" fontId="7" fillId="0" borderId="0" xfId="3" applyNumberFormat="1" applyFont="1" applyAlignment="1">
      <alignment horizontal="center" vertical="center" wrapText="1"/>
    </xf>
    <xf numFmtId="166" fontId="6" fillId="0" borderId="0" xfId="1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166" fontId="7" fillId="0" borderId="0" xfId="1" applyNumberFormat="1" applyFont="1" applyAlignment="1">
      <alignment horizontal="left" vertical="center" wrapText="1"/>
    </xf>
    <xf numFmtId="166" fontId="7" fillId="0" borderId="1" xfId="1" applyNumberFormat="1" applyFont="1" applyBorder="1" applyAlignment="1">
      <alignment horizontal="left" vertical="center" wrapText="1"/>
    </xf>
    <xf numFmtId="166" fontId="7" fillId="0" borderId="0" xfId="1" applyNumberFormat="1" applyFont="1" applyBorder="1" applyAlignment="1">
      <alignment horizontal="left" vertical="center" wrapText="1"/>
    </xf>
    <xf numFmtId="165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23" fillId="0" borderId="1" xfId="0" applyFont="1" applyBorder="1"/>
    <xf numFmtId="0" fontId="25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5" fillId="0" borderId="0" xfId="0" applyNumberFormat="1" applyFont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165" fontId="25" fillId="0" borderId="5" xfId="0" applyNumberFormat="1" applyFont="1" applyBorder="1" applyAlignment="1">
      <alignment horizontal="right" vertical="center"/>
    </xf>
    <xf numFmtId="165" fontId="21" fillId="0" borderId="5" xfId="0" applyNumberFormat="1" applyFont="1" applyBorder="1" applyAlignment="1">
      <alignment horizontal="right" vertical="center"/>
    </xf>
    <xf numFmtId="165" fontId="25" fillId="0" borderId="4" xfId="0" applyNumberFormat="1" applyFont="1" applyBorder="1" applyAlignment="1">
      <alignment horizontal="right" vertical="center"/>
    </xf>
    <xf numFmtId="165" fontId="21" fillId="0" borderId="4" xfId="0" applyNumberFormat="1" applyFont="1" applyBorder="1" applyAlignment="1">
      <alignment horizontal="right" vertical="center"/>
    </xf>
    <xf numFmtId="165" fontId="25" fillId="0" borderId="3" xfId="0" applyNumberFormat="1" applyFont="1" applyBorder="1" applyAlignment="1">
      <alignment horizontal="right" vertical="center"/>
    </xf>
    <xf numFmtId="165" fontId="21" fillId="0" borderId="3" xfId="0" applyNumberFormat="1" applyFont="1" applyBorder="1" applyAlignment="1">
      <alignment horizontal="right" vertical="center"/>
    </xf>
    <xf numFmtId="165" fontId="25" fillId="0" borderId="0" xfId="0" applyNumberFormat="1" applyFont="1" applyBorder="1" applyAlignment="1">
      <alignment horizontal="right" vertical="center"/>
    </xf>
    <xf numFmtId="165" fontId="2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25" fillId="0" borderId="3" xfId="0" applyNumberFormat="1" applyFont="1" applyBorder="1" applyAlignment="1">
      <alignment horizontal="right" vertical="center"/>
    </xf>
    <xf numFmtId="4" fontId="21" fillId="0" borderId="3" xfId="0" applyNumberFormat="1" applyFont="1" applyBorder="1" applyAlignment="1">
      <alignment horizontal="right" vertical="center"/>
    </xf>
    <xf numFmtId="166" fontId="7" fillId="0" borderId="1" xfId="1" applyNumberFormat="1" applyFont="1" applyBorder="1" applyAlignment="1">
      <alignment horizontal="right" vertical="center" wrapText="1"/>
    </xf>
    <xf numFmtId="166" fontId="6" fillId="0" borderId="0" xfId="1" applyNumberFormat="1" applyFont="1" applyAlignment="1">
      <alignment horizontal="left" vertical="center" wrapText="1"/>
    </xf>
    <xf numFmtId="166" fontId="6" fillId="0" borderId="1" xfId="1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right" wrapText="1"/>
    </xf>
    <xf numFmtId="165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right" vertical="center"/>
    </xf>
    <xf numFmtId="166" fontId="21" fillId="0" borderId="0" xfId="1" applyNumberFormat="1" applyFont="1" applyAlignment="1">
      <alignment horizontal="right" vertical="center" wrapText="1"/>
    </xf>
    <xf numFmtId="166" fontId="25" fillId="0" borderId="0" xfId="1" applyNumberFormat="1" applyFont="1" applyAlignment="1">
      <alignment horizontal="right" vertical="center" wrapText="1"/>
    </xf>
    <xf numFmtId="166" fontId="25" fillId="0" borderId="0" xfId="1" applyNumberFormat="1" applyFont="1" applyBorder="1" applyAlignment="1">
      <alignment horizontal="right" vertical="center" wrapText="1"/>
    </xf>
    <xf numFmtId="166" fontId="21" fillId="0" borderId="0" xfId="1" applyNumberFormat="1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166" fontId="25" fillId="0" borderId="1" xfId="1" applyNumberFormat="1" applyFont="1" applyBorder="1" applyAlignment="1">
      <alignment horizontal="right" vertical="center" wrapText="1"/>
    </xf>
    <xf numFmtId="166" fontId="21" fillId="0" borderId="1" xfId="1" applyNumberFormat="1" applyFont="1" applyBorder="1" applyAlignment="1">
      <alignment horizontal="right" vertical="center" wrapText="1"/>
    </xf>
    <xf numFmtId="166" fontId="25" fillId="0" borderId="0" xfId="1" applyNumberFormat="1" applyFont="1" applyFill="1" applyAlignment="1">
      <alignment horizontal="right" vertical="center" wrapText="1"/>
    </xf>
    <xf numFmtId="166" fontId="7" fillId="0" borderId="0" xfId="1" applyNumberFormat="1" applyFont="1" applyFill="1" applyAlignment="1">
      <alignment horizontal="right" vertical="center" wrapText="1"/>
    </xf>
    <xf numFmtId="166" fontId="25" fillId="0" borderId="1" xfId="1" applyNumberFormat="1" applyFont="1" applyFill="1" applyBorder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7" fillId="0" borderId="0" xfId="0" applyFont="1"/>
    <xf numFmtId="165" fontId="25" fillId="0" borderId="0" xfId="0" applyNumberFormat="1" applyFont="1" applyBorder="1" applyAlignment="1">
      <alignment horizontal="right" vertical="center" wrapText="1"/>
    </xf>
    <xf numFmtId="165" fontId="25" fillId="0" borderId="0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justify" vertical="center"/>
    </xf>
    <xf numFmtId="0" fontId="26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2" fillId="0" borderId="0" xfId="0" applyFont="1" applyAlignment="1">
      <alignment horizontal="justify" vertical="center"/>
    </xf>
    <xf numFmtId="0" fontId="4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 vertical="center"/>
    </xf>
  </cellXfs>
  <cellStyles count="5">
    <cellStyle name="Обычный" xfId="0" builtinId="0"/>
    <cellStyle name="Финансовый" xfId="1" builtinId="3"/>
    <cellStyle name="Финансовый 2" xfId="3" xr:uid="{00000000-0005-0000-0000-000002000000}"/>
    <cellStyle name="Финансовый 3" xfId="4" xr:uid="{00000000-0005-0000-0000-000003000000}"/>
    <cellStyle name="Финансов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opLeftCell="A34" zoomScaleNormal="100" workbookViewId="0">
      <selection activeCell="C59" sqref="C59"/>
    </sheetView>
  </sheetViews>
  <sheetFormatPr defaultRowHeight="15"/>
  <cols>
    <col min="1" max="1" width="55.7109375" customWidth="1"/>
    <col min="2" max="2" width="9.28515625" customWidth="1"/>
    <col min="3" max="4" width="18.28515625" customWidth="1"/>
  </cols>
  <sheetData>
    <row r="1" spans="1:4" ht="25.5" customHeight="1">
      <c r="A1" s="13" t="s">
        <v>2</v>
      </c>
      <c r="B1" s="185" t="s">
        <v>1</v>
      </c>
      <c r="C1" s="185"/>
      <c r="D1" s="185"/>
    </row>
    <row r="2" spans="1:4">
      <c r="A2" s="1"/>
      <c r="B2" s="2"/>
    </row>
    <row r="3" spans="1:4" ht="15.75">
      <c r="A3" s="186" t="s">
        <v>3</v>
      </c>
      <c r="B3" s="186"/>
      <c r="C3" s="186"/>
      <c r="D3" s="186"/>
    </row>
    <row r="4" spans="1:4" ht="15.75">
      <c r="A4" s="3"/>
    </row>
    <row r="5" spans="1:4" ht="15.75" thickBot="1">
      <c r="A5" s="85" t="s">
        <v>158</v>
      </c>
      <c r="B5" s="50"/>
      <c r="C5" s="50"/>
      <c r="D5" s="50"/>
    </row>
    <row r="8" spans="1:4" ht="30.75" thickBot="1">
      <c r="A8" s="86" t="s">
        <v>4</v>
      </c>
      <c r="B8" s="88" t="s">
        <v>5</v>
      </c>
      <c r="C8" s="43" t="s">
        <v>159</v>
      </c>
      <c r="D8" s="26" t="s">
        <v>131</v>
      </c>
    </row>
    <row r="9" spans="1:4">
      <c r="A9" s="18" t="s">
        <v>0</v>
      </c>
      <c r="B9" s="16"/>
      <c r="C9" s="18"/>
      <c r="D9" s="21"/>
    </row>
    <row r="10" spans="1:4">
      <c r="A10" s="5" t="s">
        <v>6</v>
      </c>
      <c r="B10" s="16"/>
      <c r="C10" s="18"/>
      <c r="D10" s="21"/>
    </row>
    <row r="11" spans="1:4">
      <c r="A11" s="5" t="s">
        <v>7</v>
      </c>
      <c r="B11" s="20"/>
      <c r="C11" s="18"/>
      <c r="D11" s="10"/>
    </row>
    <row r="12" spans="1:4">
      <c r="A12" s="4" t="s">
        <v>8</v>
      </c>
      <c r="B12" s="44">
        <v>5</v>
      </c>
      <c r="C12" s="8">
        <v>443829397</v>
      </c>
      <c r="D12" s="7">
        <v>476038092</v>
      </c>
    </row>
    <row r="13" spans="1:4" s="98" customFormat="1">
      <c r="A13" s="4" t="s">
        <v>141</v>
      </c>
      <c r="B13" s="44">
        <v>5</v>
      </c>
      <c r="C13" s="8">
        <v>2226406</v>
      </c>
      <c r="D13" s="7" t="s">
        <v>140</v>
      </c>
    </row>
    <row r="14" spans="1:4" s="98" customFormat="1">
      <c r="A14" s="4" t="s">
        <v>9</v>
      </c>
      <c r="B14" s="44">
        <v>16</v>
      </c>
      <c r="C14" s="8">
        <v>65067469</v>
      </c>
      <c r="D14" s="7">
        <v>70849066</v>
      </c>
    </row>
    <row r="15" spans="1:4">
      <c r="A15" s="4" t="s">
        <v>10</v>
      </c>
      <c r="B15" s="44">
        <v>6</v>
      </c>
      <c r="C15" s="8">
        <v>192097245</v>
      </c>
      <c r="D15" s="7">
        <v>205424785</v>
      </c>
    </row>
    <row r="16" spans="1:4">
      <c r="A16" s="4" t="s">
        <v>11</v>
      </c>
      <c r="B16" s="44">
        <v>8</v>
      </c>
      <c r="C16" s="8">
        <v>152402245</v>
      </c>
      <c r="D16" s="7">
        <v>152402245</v>
      </c>
    </row>
    <row r="17" spans="1:4">
      <c r="A17" s="4" t="s">
        <v>12</v>
      </c>
      <c r="B17" s="44">
        <v>5</v>
      </c>
      <c r="C17" s="8">
        <v>1211053</v>
      </c>
      <c r="D17" s="7">
        <v>3647122</v>
      </c>
    </row>
    <row r="18" spans="1:4">
      <c r="A18" s="4" t="s">
        <v>13</v>
      </c>
      <c r="B18" s="44">
        <v>7</v>
      </c>
      <c r="C18" s="8">
        <v>3411556</v>
      </c>
      <c r="D18" s="7">
        <v>3460120</v>
      </c>
    </row>
    <row r="19" spans="1:4">
      <c r="A19" s="4" t="s">
        <v>15</v>
      </c>
      <c r="B19" s="44"/>
      <c r="C19" s="8">
        <v>2733122</v>
      </c>
      <c r="D19" s="7">
        <v>2494814</v>
      </c>
    </row>
    <row r="20" spans="1:4">
      <c r="A20" s="4" t="s">
        <v>16</v>
      </c>
      <c r="B20" s="44"/>
      <c r="C20" s="8">
        <v>78662</v>
      </c>
      <c r="D20" s="7">
        <v>135051</v>
      </c>
    </row>
    <row r="21" spans="1:4">
      <c r="A21" s="4" t="s">
        <v>17</v>
      </c>
      <c r="B21" s="44"/>
      <c r="C21" s="8">
        <v>7011548</v>
      </c>
      <c r="D21" s="7">
        <v>5601003</v>
      </c>
    </row>
    <row r="22" spans="1:4">
      <c r="A22" s="4" t="s">
        <v>18</v>
      </c>
      <c r="B22" s="44">
        <v>9</v>
      </c>
      <c r="C22" s="8">
        <v>9265327</v>
      </c>
      <c r="D22" s="7">
        <v>7141361</v>
      </c>
    </row>
    <row r="23" spans="1:4" ht="15.75" thickBot="1">
      <c r="A23" s="4" t="s">
        <v>14</v>
      </c>
      <c r="B23" s="44"/>
      <c r="C23" s="8">
        <v>3641507</v>
      </c>
      <c r="D23" s="7">
        <v>660170</v>
      </c>
    </row>
    <row r="24" spans="1:4" ht="15.75" thickBot="1">
      <c r="A24" s="36" t="s">
        <v>19</v>
      </c>
      <c r="B24" s="22"/>
      <c r="C24" s="27">
        <f>SUM(C12:C23)</f>
        <v>882975537</v>
      </c>
      <c r="D24" s="28">
        <f>SUM(D12:D23)</f>
        <v>927853829</v>
      </c>
    </row>
    <row r="25" spans="1:4">
      <c r="A25" s="23" t="s">
        <v>0</v>
      </c>
      <c r="B25" s="22"/>
      <c r="C25" s="17"/>
      <c r="D25" s="23"/>
    </row>
    <row r="26" spans="1:4">
      <c r="A26" s="5" t="s">
        <v>20</v>
      </c>
      <c r="B26" s="19"/>
      <c r="C26" s="5"/>
      <c r="D26" s="21"/>
    </row>
    <row r="27" spans="1:4">
      <c r="A27" s="4" t="s">
        <v>21</v>
      </c>
      <c r="B27" s="44"/>
      <c r="C27" s="8">
        <v>16387695</v>
      </c>
      <c r="D27" s="7">
        <v>11962754</v>
      </c>
    </row>
    <row r="28" spans="1:4">
      <c r="A28" s="4" t="s">
        <v>22</v>
      </c>
      <c r="B28" s="44">
        <v>10</v>
      </c>
      <c r="C28" s="8">
        <v>54141132</v>
      </c>
      <c r="D28" s="7">
        <v>36873043</v>
      </c>
    </row>
    <row r="29" spans="1:4">
      <c r="A29" s="4" t="s">
        <v>23</v>
      </c>
      <c r="B29" s="44"/>
      <c r="C29" s="8">
        <v>8459162</v>
      </c>
      <c r="D29" s="7">
        <v>7500551</v>
      </c>
    </row>
    <row r="30" spans="1:4">
      <c r="A30" s="4" t="s">
        <v>24</v>
      </c>
      <c r="B30" s="44"/>
      <c r="C30" s="8">
        <v>1469132</v>
      </c>
      <c r="D30" s="7">
        <v>7527978</v>
      </c>
    </row>
    <row r="31" spans="1:4">
      <c r="A31" s="4" t="s">
        <v>16</v>
      </c>
      <c r="B31" s="44"/>
      <c r="C31" s="8">
        <v>738658</v>
      </c>
      <c r="D31" s="7">
        <v>854321</v>
      </c>
    </row>
    <row r="32" spans="1:4">
      <c r="A32" s="4" t="s">
        <v>25</v>
      </c>
      <c r="B32" s="44"/>
      <c r="C32" s="8">
        <v>9807014</v>
      </c>
      <c r="D32" s="7">
        <v>13310432</v>
      </c>
    </row>
    <row r="33" spans="1:4">
      <c r="A33" s="4" t="s">
        <v>26</v>
      </c>
      <c r="B33" s="44">
        <v>11</v>
      </c>
      <c r="C33" s="8">
        <v>6435278</v>
      </c>
      <c r="D33" s="7">
        <v>11592724</v>
      </c>
    </row>
    <row r="34" spans="1:4">
      <c r="A34" s="4" t="s">
        <v>132</v>
      </c>
      <c r="B34" s="44">
        <v>12</v>
      </c>
      <c r="C34" s="8">
        <v>0</v>
      </c>
      <c r="D34" s="7">
        <v>49999824</v>
      </c>
    </row>
    <row r="35" spans="1:4" ht="15.75" thickBot="1">
      <c r="A35" s="37" t="s">
        <v>27</v>
      </c>
      <c r="B35" s="46">
        <v>13</v>
      </c>
      <c r="C35" s="68">
        <v>307289349</v>
      </c>
      <c r="D35" s="69">
        <v>167109839</v>
      </c>
    </row>
    <row r="36" spans="1:4" ht="15.75" thickBot="1">
      <c r="A36" s="38" t="s">
        <v>28</v>
      </c>
      <c r="B36" s="47"/>
      <c r="C36" s="31">
        <f>C27+C28+C29+C30+C31+C32+C33+C34+C35</f>
        <v>404727420</v>
      </c>
      <c r="D36" s="32">
        <f>D27+D28+D29+D30+D31+D32+D33+D34+D35</f>
        <v>306731466</v>
      </c>
    </row>
    <row r="37" spans="1:4" ht="15.75" thickBot="1">
      <c r="A37" s="39" t="s">
        <v>29</v>
      </c>
      <c r="B37" s="48"/>
      <c r="C37" s="33">
        <f>C24+C36</f>
        <v>1287702957</v>
      </c>
      <c r="D37" s="34">
        <f>D24+D36</f>
        <v>1234585295</v>
      </c>
    </row>
    <row r="38" spans="1:4" ht="15.75" thickTop="1">
      <c r="A38" s="18" t="s">
        <v>0</v>
      </c>
      <c r="B38" s="16"/>
      <c r="C38" s="18"/>
      <c r="D38" s="10"/>
    </row>
    <row r="39" spans="1:4">
      <c r="A39" s="5" t="s">
        <v>30</v>
      </c>
      <c r="B39" s="19"/>
      <c r="C39" s="5"/>
      <c r="D39" s="21"/>
    </row>
    <row r="40" spans="1:4">
      <c r="A40" s="4" t="s">
        <v>31</v>
      </c>
      <c r="B40" s="44">
        <v>14</v>
      </c>
      <c r="C40" s="8">
        <v>12136529</v>
      </c>
      <c r="D40" s="7">
        <v>12136529</v>
      </c>
    </row>
    <row r="41" spans="1:4">
      <c r="A41" s="4" t="s">
        <v>32</v>
      </c>
      <c r="B41" s="44">
        <v>14</v>
      </c>
      <c r="C41" s="107">
        <v>-7065614</v>
      </c>
      <c r="D41" s="108">
        <v>-7065614</v>
      </c>
    </row>
    <row r="42" spans="1:4">
      <c r="A42" s="4" t="s">
        <v>33</v>
      </c>
      <c r="B42" s="44">
        <v>14</v>
      </c>
      <c r="C42" s="107">
        <v>3616500</v>
      </c>
      <c r="D42" s="108">
        <v>-18338</v>
      </c>
    </row>
    <row r="43" spans="1:4">
      <c r="A43" s="4" t="s">
        <v>34</v>
      </c>
      <c r="B43" s="44">
        <v>14</v>
      </c>
      <c r="C43" s="8">
        <v>1820479</v>
      </c>
      <c r="D43" s="7">
        <v>1820479</v>
      </c>
    </row>
    <row r="44" spans="1:4" ht="15.75" thickBot="1">
      <c r="A44" s="37" t="s">
        <v>35</v>
      </c>
      <c r="B44" s="46"/>
      <c r="C44" s="31">
        <v>651198380</v>
      </c>
      <c r="D44" s="32">
        <v>569486063</v>
      </c>
    </row>
    <row r="45" spans="1:4">
      <c r="A45" s="10"/>
      <c r="B45" s="24"/>
      <c r="C45" s="29">
        <f>SUM(C40:C44)</f>
        <v>661706274</v>
      </c>
      <c r="D45" s="30">
        <f>SUM(D40:D44)</f>
        <v>576359119</v>
      </c>
    </row>
    <row r="46" spans="1:4">
      <c r="A46" s="5"/>
      <c r="B46" s="24"/>
      <c r="C46" s="18"/>
      <c r="D46" s="10"/>
    </row>
    <row r="47" spans="1:4" ht="15.75" thickBot="1">
      <c r="A47" s="37" t="s">
        <v>36</v>
      </c>
      <c r="B47" s="46"/>
      <c r="C47" s="31">
        <v>82146727</v>
      </c>
      <c r="D47" s="32">
        <v>67818247</v>
      </c>
    </row>
    <row r="48" spans="1:4" ht="15.75" thickBot="1">
      <c r="A48" s="49" t="s">
        <v>37</v>
      </c>
      <c r="B48" s="25"/>
      <c r="C48" s="31">
        <f>C45+C47</f>
        <v>743853001</v>
      </c>
      <c r="D48" s="32">
        <f>D45+D47</f>
        <v>644177366</v>
      </c>
    </row>
    <row r="49" spans="1:11">
      <c r="A49" s="36"/>
      <c r="B49" s="51"/>
      <c r="C49" s="52"/>
      <c r="D49" s="53"/>
    </row>
    <row r="50" spans="1:11">
      <c r="A50" s="5" t="s">
        <v>38</v>
      </c>
      <c r="B50" s="54"/>
      <c r="C50" s="55"/>
      <c r="D50" s="56"/>
    </row>
    <row r="51" spans="1:11">
      <c r="A51" s="4" t="s">
        <v>39</v>
      </c>
      <c r="B51" s="44">
        <v>15</v>
      </c>
      <c r="C51" s="8">
        <v>232851127</v>
      </c>
      <c r="D51" s="7">
        <v>282246983</v>
      </c>
    </row>
    <row r="52" spans="1:11">
      <c r="A52" s="4" t="s">
        <v>40</v>
      </c>
      <c r="B52" s="44">
        <v>16</v>
      </c>
      <c r="C52" s="8">
        <v>31100873</v>
      </c>
      <c r="D52" s="7">
        <v>33810098</v>
      </c>
    </row>
    <row r="53" spans="1:11">
      <c r="A53" s="4" t="s">
        <v>41</v>
      </c>
      <c r="B53" s="44"/>
      <c r="C53" s="8">
        <v>488</v>
      </c>
      <c r="D53" s="7">
        <v>707</v>
      </c>
    </row>
    <row r="54" spans="1:11" s="98" customFormat="1">
      <c r="A54" s="4" t="s">
        <v>43</v>
      </c>
      <c r="B54" s="140"/>
      <c r="C54" s="167">
        <v>15844738</v>
      </c>
      <c r="D54" s="156">
        <v>21848722</v>
      </c>
      <c r="H54" s="139"/>
    </row>
    <row r="55" spans="1:11">
      <c r="A55" s="4" t="s">
        <v>44</v>
      </c>
      <c r="B55" s="44">
        <v>14</v>
      </c>
      <c r="C55" s="157">
        <v>814868</v>
      </c>
      <c r="D55" s="156">
        <v>814868</v>
      </c>
      <c r="H55" s="167"/>
    </row>
    <row r="56" spans="1:11">
      <c r="A56" s="4" t="s">
        <v>45</v>
      </c>
      <c r="B56" s="44">
        <v>17</v>
      </c>
      <c r="C56" s="157">
        <v>7646679</v>
      </c>
      <c r="D56" s="156">
        <v>8188122</v>
      </c>
      <c r="H56" s="139"/>
      <c r="K56" s="167"/>
    </row>
    <row r="57" spans="1:11">
      <c r="A57" s="4" t="s">
        <v>134</v>
      </c>
      <c r="B57" s="44">
        <v>21</v>
      </c>
      <c r="C57" s="157">
        <v>21070378</v>
      </c>
      <c r="D57" s="156">
        <v>14596405</v>
      </c>
    </row>
    <row r="58" spans="1:11" s="98" customFormat="1">
      <c r="A58" s="139" t="s">
        <v>46</v>
      </c>
      <c r="B58" s="44"/>
      <c r="C58" s="141">
        <v>7141803</v>
      </c>
      <c r="D58" s="142">
        <v>7416005</v>
      </c>
    </row>
    <row r="59" spans="1:11" s="143" customFormat="1" ht="15.75" thickBot="1">
      <c r="A59" s="37" t="s">
        <v>42</v>
      </c>
      <c r="B59" s="46"/>
      <c r="C59" s="68">
        <v>33258504</v>
      </c>
      <c r="D59" s="160">
        <v>34571582</v>
      </c>
    </row>
    <row r="60" spans="1:11" ht="15.75" thickBot="1">
      <c r="A60" s="38" t="s">
        <v>47</v>
      </c>
      <c r="B60" s="144"/>
      <c r="C60" s="31">
        <f>SUM(C51:C59)</f>
        <v>349729458</v>
      </c>
      <c r="D60" s="32">
        <f>SUM(D51:D59)</f>
        <v>403493492</v>
      </c>
    </row>
    <row r="61" spans="1:11">
      <c r="A61" s="23" t="s">
        <v>0</v>
      </c>
      <c r="B61" s="22"/>
      <c r="C61" s="17"/>
      <c r="D61" s="23"/>
    </row>
    <row r="62" spans="1:11">
      <c r="A62" s="5" t="s">
        <v>48</v>
      </c>
      <c r="B62" s="19"/>
      <c r="C62" s="5"/>
      <c r="D62" s="10"/>
    </row>
    <row r="63" spans="1:11">
      <c r="A63" s="40" t="s">
        <v>49</v>
      </c>
      <c r="B63" s="44">
        <v>15</v>
      </c>
      <c r="C63" s="8">
        <v>56268835</v>
      </c>
      <c r="D63" s="7">
        <v>33544325</v>
      </c>
    </row>
    <row r="64" spans="1:11">
      <c r="A64" s="40" t="s">
        <v>50</v>
      </c>
      <c r="B64" s="44">
        <v>16</v>
      </c>
      <c r="C64" s="8">
        <v>11752802</v>
      </c>
      <c r="D64" s="7">
        <v>15341478</v>
      </c>
    </row>
    <row r="65" spans="1:4">
      <c r="A65" s="40" t="s">
        <v>51</v>
      </c>
      <c r="B65" s="44">
        <v>18</v>
      </c>
      <c r="C65" s="8">
        <v>19502924</v>
      </c>
      <c r="D65" s="7">
        <v>19952085</v>
      </c>
    </row>
    <row r="66" spans="1:4">
      <c r="A66" s="40" t="s">
        <v>52</v>
      </c>
      <c r="B66" s="44"/>
      <c r="C66" s="8">
        <v>1302717</v>
      </c>
      <c r="D66" s="7">
        <v>1526442</v>
      </c>
    </row>
    <row r="67" spans="1:4">
      <c r="A67" s="40" t="s">
        <v>53</v>
      </c>
      <c r="B67" s="44"/>
      <c r="C67" s="8">
        <v>37931737</v>
      </c>
      <c r="D67" s="7">
        <v>75100611</v>
      </c>
    </row>
    <row r="68" spans="1:4">
      <c r="A68" s="40" t="s">
        <v>54</v>
      </c>
      <c r="B68" s="44"/>
      <c r="C68" s="8">
        <v>16900701</v>
      </c>
      <c r="D68" s="7">
        <v>1087723</v>
      </c>
    </row>
    <row r="69" spans="1:4">
      <c r="A69" s="40" t="s">
        <v>55</v>
      </c>
      <c r="B69" s="44">
        <v>19</v>
      </c>
      <c r="C69" s="8">
        <v>23765297</v>
      </c>
      <c r="D69" s="7">
        <v>21880659</v>
      </c>
    </row>
    <row r="70" spans="1:4">
      <c r="A70" s="4" t="s">
        <v>133</v>
      </c>
      <c r="B70" s="44">
        <v>21</v>
      </c>
      <c r="C70" s="8">
        <v>5263949</v>
      </c>
      <c r="D70" s="7">
        <v>4202083</v>
      </c>
    </row>
    <row r="71" spans="1:4" s="98" customFormat="1">
      <c r="A71" s="139" t="s">
        <v>56</v>
      </c>
      <c r="B71" s="140">
        <v>20</v>
      </c>
      <c r="C71" s="141">
        <v>21431536</v>
      </c>
      <c r="D71" s="142">
        <v>14279031</v>
      </c>
    </row>
    <row r="72" spans="1:4" ht="15.75" thickBot="1">
      <c r="A72" s="38" t="s">
        <v>57</v>
      </c>
      <c r="B72" s="15"/>
      <c r="C72" s="31">
        <f>C63+C64+C65+C66+C67+C68+C69+C70+C71</f>
        <v>194120498</v>
      </c>
      <c r="D72" s="31">
        <f>D63+D64+D65+D66+D67+D68+D69+D70+D71</f>
        <v>186914437</v>
      </c>
    </row>
    <row r="73" spans="1:4" ht="15.75" thickBot="1">
      <c r="A73" s="41" t="s">
        <v>58</v>
      </c>
      <c r="B73" s="15"/>
      <c r="C73" s="31">
        <f>C60+C72</f>
        <v>543849956</v>
      </c>
      <c r="D73" s="32">
        <f>D60+D72</f>
        <v>590407929</v>
      </c>
    </row>
    <row r="74" spans="1:4" ht="15.75" thickBot="1">
      <c r="A74" s="39" t="s">
        <v>59</v>
      </c>
      <c r="B74" s="35"/>
      <c r="C74" s="33">
        <f>C48+C60+C72</f>
        <v>1287702957</v>
      </c>
      <c r="D74" s="34">
        <f>D48+D60+D72</f>
        <v>1234585295</v>
      </c>
    </row>
    <row r="75" spans="1:4" ht="15.75" thickTop="1"/>
    <row r="76" spans="1:4">
      <c r="A76" s="57"/>
      <c r="B76" s="57"/>
      <c r="C76" s="57"/>
      <c r="D76" s="57"/>
    </row>
    <row r="78" spans="1:4" ht="15.75" thickBot="1">
      <c r="A78" s="187" t="s">
        <v>60</v>
      </c>
      <c r="B78" s="187"/>
      <c r="C78" s="188"/>
      <c r="D78" s="188"/>
    </row>
    <row r="79" spans="1:4">
      <c r="A79" s="187"/>
      <c r="B79" s="187"/>
      <c r="C79" s="189" t="s">
        <v>142</v>
      </c>
      <c r="D79" s="189"/>
    </row>
    <row r="80" spans="1:4">
      <c r="A80" s="187" t="s">
        <v>0</v>
      </c>
      <c r="B80" s="187"/>
      <c r="C80" s="187"/>
      <c r="D80" s="187"/>
    </row>
    <row r="81" spans="1:4">
      <c r="A81" s="187"/>
      <c r="B81" s="187"/>
      <c r="C81" s="187"/>
      <c r="D81" s="187"/>
    </row>
    <row r="82" spans="1:4" ht="15.75" thickBot="1">
      <c r="A82" s="187" t="s">
        <v>135</v>
      </c>
      <c r="B82" s="187"/>
      <c r="C82" s="188"/>
      <c r="D82" s="188"/>
    </row>
    <row r="83" spans="1:4">
      <c r="A83" s="187"/>
      <c r="B83" s="187"/>
      <c r="C83" s="189" t="s">
        <v>136</v>
      </c>
      <c r="D83" s="189"/>
    </row>
  </sheetData>
  <mergeCells count="14">
    <mergeCell ref="B1:D1"/>
    <mergeCell ref="A3:D3"/>
    <mergeCell ref="A82:B82"/>
    <mergeCell ref="C82:D82"/>
    <mergeCell ref="A83:B83"/>
    <mergeCell ref="C83:D83"/>
    <mergeCell ref="A81:B81"/>
    <mergeCell ref="C81:D81"/>
    <mergeCell ref="A78:B78"/>
    <mergeCell ref="C78:D78"/>
    <mergeCell ref="A79:B79"/>
    <mergeCell ref="C79:D79"/>
    <mergeCell ref="A80:B80"/>
    <mergeCell ref="C80:D8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topLeftCell="A25" zoomScaleNormal="100" workbookViewId="0">
      <selection activeCell="G51" sqref="G51"/>
    </sheetView>
  </sheetViews>
  <sheetFormatPr defaultRowHeight="15"/>
  <cols>
    <col min="1" max="1" width="54.140625" style="116" customWidth="1"/>
    <col min="2" max="2" width="9.7109375" style="98" bestFit="1" customWidth="1"/>
    <col min="3" max="3" width="17" style="122" customWidth="1"/>
    <col min="4" max="4" width="19.28515625" style="122" customWidth="1"/>
    <col min="5" max="5" width="18.140625" style="122" customWidth="1"/>
    <col min="6" max="6" width="18.28515625" style="98" customWidth="1"/>
    <col min="7" max="16384" width="9.140625" style="98"/>
  </cols>
  <sheetData>
    <row r="1" spans="1:6" ht="30.75" customHeight="1">
      <c r="A1" s="13" t="s">
        <v>2</v>
      </c>
      <c r="B1" s="95"/>
      <c r="C1" s="121"/>
      <c r="D1" s="121"/>
      <c r="E1" s="190" t="s">
        <v>1</v>
      </c>
      <c r="F1" s="190"/>
    </row>
    <row r="2" spans="1:6">
      <c r="A2" s="1"/>
      <c r="B2" s="2"/>
    </row>
    <row r="3" spans="1:6" ht="15.75">
      <c r="A3" s="191" t="s">
        <v>61</v>
      </c>
      <c r="B3" s="191"/>
      <c r="C3" s="191"/>
      <c r="D3" s="191"/>
    </row>
    <row r="4" spans="1:6" ht="15.75">
      <c r="A4" s="3"/>
    </row>
    <row r="5" spans="1:6" ht="25.5" customHeight="1" thickBot="1">
      <c r="A5" s="85" t="s">
        <v>183</v>
      </c>
      <c r="B5" s="50"/>
      <c r="C5" s="123"/>
      <c r="D5" s="123"/>
    </row>
    <row r="7" spans="1:6" ht="15.75" thickBot="1">
      <c r="C7" s="192" t="s">
        <v>161</v>
      </c>
      <c r="D7" s="192"/>
      <c r="E7" s="193" t="s">
        <v>160</v>
      </c>
      <c r="F7" s="193"/>
    </row>
    <row r="8" spans="1:6" ht="15.75" thickBot="1">
      <c r="A8" s="87" t="s">
        <v>4</v>
      </c>
      <c r="B8" s="88" t="s">
        <v>5</v>
      </c>
      <c r="C8" s="124" t="s">
        <v>156</v>
      </c>
      <c r="D8" s="125" t="s">
        <v>157</v>
      </c>
      <c r="E8" s="124" t="s">
        <v>156</v>
      </c>
      <c r="F8" s="112" t="s">
        <v>157</v>
      </c>
    </row>
    <row r="9" spans="1:6">
      <c r="A9" s="96"/>
      <c r="B9" s="97"/>
      <c r="C9" s="126"/>
      <c r="D9" s="127"/>
      <c r="E9" s="126"/>
      <c r="F9" s="166"/>
    </row>
    <row r="10" spans="1:6">
      <c r="A10" s="179" t="s">
        <v>62</v>
      </c>
      <c r="B10" s="99">
        <v>22</v>
      </c>
      <c r="C10" s="169">
        <v>172158929</v>
      </c>
      <c r="D10" s="168">
        <v>148392099</v>
      </c>
      <c r="E10" s="169">
        <v>470574567</v>
      </c>
      <c r="F10" s="110">
        <v>427713852</v>
      </c>
    </row>
    <row r="11" spans="1:6">
      <c r="A11" s="179" t="s">
        <v>149</v>
      </c>
      <c r="B11" s="44"/>
      <c r="C11" s="170" t="s">
        <v>140</v>
      </c>
      <c r="D11" s="171">
        <v>1603380</v>
      </c>
      <c r="E11" s="170" t="s">
        <v>140</v>
      </c>
      <c r="F11" s="172">
        <v>4810146</v>
      </c>
    </row>
    <row r="12" spans="1:6" ht="15.75" thickBot="1">
      <c r="A12" s="179" t="s">
        <v>137</v>
      </c>
      <c r="B12" s="99">
        <v>21</v>
      </c>
      <c r="C12" s="173">
        <v>1426145</v>
      </c>
      <c r="D12" s="173" t="s">
        <v>140</v>
      </c>
      <c r="E12" s="173">
        <v>4209415</v>
      </c>
      <c r="F12" s="174" t="s">
        <v>140</v>
      </c>
    </row>
    <row r="13" spans="1:6">
      <c r="A13" s="60"/>
      <c r="B13" s="61"/>
      <c r="C13" s="128">
        <f>SUM(C10:C12)</f>
        <v>173585074</v>
      </c>
      <c r="D13" s="120">
        <f>SUM(D10:D12)</f>
        <v>149995479</v>
      </c>
      <c r="E13" s="128">
        <f>SUM(E10:E12)</f>
        <v>474783982</v>
      </c>
      <c r="F13" s="156">
        <f>SUM(F10:F12)</f>
        <v>432523998</v>
      </c>
    </row>
    <row r="14" spans="1:6">
      <c r="A14" s="4" t="s">
        <v>0</v>
      </c>
      <c r="B14" s="44"/>
      <c r="C14" s="128"/>
      <c r="D14" s="120"/>
      <c r="E14" s="128"/>
      <c r="F14" s="156"/>
    </row>
    <row r="15" spans="1:6" ht="15.75" thickBot="1">
      <c r="A15" s="37" t="s">
        <v>63</v>
      </c>
      <c r="B15" s="46">
        <v>23</v>
      </c>
      <c r="C15" s="173">
        <v>-98875877</v>
      </c>
      <c r="D15" s="174">
        <v>-90600454</v>
      </c>
      <c r="E15" s="173">
        <v>-290560059</v>
      </c>
      <c r="F15" s="149">
        <v>-263012907</v>
      </c>
    </row>
    <row r="16" spans="1:6">
      <c r="A16" s="5" t="s">
        <v>64</v>
      </c>
      <c r="B16" s="62"/>
      <c r="C16" s="128">
        <f>C13+C15</f>
        <v>74709197</v>
      </c>
      <c r="D16" s="120">
        <f>D13+D15</f>
        <v>59395025</v>
      </c>
      <c r="E16" s="128">
        <f>E13+E15</f>
        <v>184223923</v>
      </c>
      <c r="F16" s="156">
        <f>F13+F15</f>
        <v>169511091</v>
      </c>
    </row>
    <row r="17" spans="1:6">
      <c r="A17" s="4" t="s">
        <v>0</v>
      </c>
      <c r="B17" s="44"/>
      <c r="C17" s="128"/>
      <c r="D17" s="120"/>
      <c r="E17" s="128"/>
      <c r="F17" s="156"/>
    </row>
    <row r="18" spans="1:6">
      <c r="A18" s="4" t="s">
        <v>65</v>
      </c>
      <c r="B18" s="44"/>
      <c r="C18" s="169">
        <v>-9303920</v>
      </c>
      <c r="D18" s="168">
        <v>-11151507</v>
      </c>
      <c r="E18" s="169">
        <v>-33032862</v>
      </c>
      <c r="F18" s="110">
        <v>-32118413</v>
      </c>
    </row>
    <row r="19" spans="1:6">
      <c r="A19" s="4" t="s">
        <v>66</v>
      </c>
      <c r="B19" s="99">
        <v>30</v>
      </c>
      <c r="C19" s="169">
        <v>-2151526</v>
      </c>
      <c r="D19" s="168">
        <v>-584796</v>
      </c>
      <c r="E19" s="169">
        <v>-4863950</v>
      </c>
      <c r="F19" s="110">
        <v>-1933380</v>
      </c>
    </row>
    <row r="20" spans="1:6">
      <c r="A20" s="4" t="s">
        <v>164</v>
      </c>
      <c r="B20" s="44">
        <v>30</v>
      </c>
      <c r="C20" s="169">
        <v>-1721388</v>
      </c>
      <c r="D20" s="168">
        <v>-281572</v>
      </c>
      <c r="E20" s="169">
        <v>-2009711</v>
      </c>
      <c r="F20" s="110">
        <v>-182062</v>
      </c>
    </row>
    <row r="21" spans="1:6">
      <c r="A21" s="4" t="s">
        <v>67</v>
      </c>
      <c r="B21" s="44"/>
      <c r="C21" s="169">
        <v>-4795746</v>
      </c>
      <c r="D21" s="168">
        <v>-2884370</v>
      </c>
      <c r="E21" s="169">
        <v>-8887383</v>
      </c>
      <c r="F21" s="110">
        <v>-8349667</v>
      </c>
    </row>
    <row r="22" spans="1:6">
      <c r="A22" s="4" t="s">
        <v>143</v>
      </c>
      <c r="B22" s="44"/>
      <c r="C22" s="169" t="s">
        <v>140</v>
      </c>
      <c r="D22" s="168" t="s">
        <v>140</v>
      </c>
      <c r="E22" s="169" t="s">
        <v>140</v>
      </c>
      <c r="F22" s="110">
        <v>682820</v>
      </c>
    </row>
    <row r="23" spans="1:6">
      <c r="A23" s="179" t="s">
        <v>150</v>
      </c>
      <c r="B23" s="44">
        <v>25</v>
      </c>
      <c r="C23" s="169" t="s">
        <v>140</v>
      </c>
      <c r="D23" s="168" t="s">
        <v>140</v>
      </c>
      <c r="E23" s="169" t="s">
        <v>140</v>
      </c>
      <c r="F23" s="110">
        <v>9386963</v>
      </c>
    </row>
    <row r="24" spans="1:6">
      <c r="A24" s="4" t="s">
        <v>179</v>
      </c>
      <c r="B24" s="44"/>
      <c r="C24" s="169">
        <v>48060</v>
      </c>
      <c r="D24" s="168">
        <v>-42836</v>
      </c>
      <c r="E24" s="169">
        <v>-42124</v>
      </c>
      <c r="F24" s="110">
        <v>-62832</v>
      </c>
    </row>
    <row r="25" spans="1:6">
      <c r="A25" s="4" t="s">
        <v>122</v>
      </c>
      <c r="B25" s="44">
        <v>26</v>
      </c>
      <c r="C25" s="169">
        <v>1592708</v>
      </c>
      <c r="D25" s="168">
        <v>1466272</v>
      </c>
      <c r="E25" s="169">
        <v>3044662</v>
      </c>
      <c r="F25" s="110">
        <v>6687990</v>
      </c>
    </row>
    <row r="26" spans="1:6" ht="15.75" thickBot="1">
      <c r="A26" s="37" t="s">
        <v>123</v>
      </c>
      <c r="B26" s="46"/>
      <c r="C26" s="173">
        <v>-266234</v>
      </c>
      <c r="D26" s="174">
        <v>-511711</v>
      </c>
      <c r="E26" s="173">
        <v>-1051475</v>
      </c>
      <c r="F26" s="149">
        <v>-931567</v>
      </c>
    </row>
    <row r="27" spans="1:6">
      <c r="A27" s="5" t="s">
        <v>68</v>
      </c>
      <c r="B27" s="62"/>
      <c r="C27" s="128">
        <f>SUM(C16:C26)</f>
        <v>58111151</v>
      </c>
      <c r="D27" s="120">
        <f>SUM(D16:D26)</f>
        <v>45404505</v>
      </c>
      <c r="E27" s="128">
        <f>SUM(E16:E26)</f>
        <v>137381080</v>
      </c>
      <c r="F27" s="156">
        <f>SUM(F16:F26)</f>
        <v>142690943</v>
      </c>
    </row>
    <row r="28" spans="1:6">
      <c r="A28" s="4" t="s">
        <v>0</v>
      </c>
      <c r="B28" s="44"/>
      <c r="C28" s="128"/>
      <c r="D28" s="120"/>
      <c r="E28" s="128"/>
      <c r="F28" s="156"/>
    </row>
    <row r="29" spans="1:6">
      <c r="A29" s="4" t="s">
        <v>165</v>
      </c>
      <c r="B29" s="44">
        <v>7</v>
      </c>
      <c r="C29" s="169">
        <v>-15881</v>
      </c>
      <c r="D29" s="168">
        <v>-20393</v>
      </c>
      <c r="E29" s="175">
        <v>28291</v>
      </c>
      <c r="F29" s="176">
        <v>604541</v>
      </c>
    </row>
    <row r="30" spans="1:6">
      <c r="A30" s="4" t="s">
        <v>69</v>
      </c>
      <c r="B30" s="44">
        <v>24</v>
      </c>
      <c r="C30" s="169">
        <v>-10856954</v>
      </c>
      <c r="D30" s="168">
        <v>-11453558</v>
      </c>
      <c r="E30" s="175">
        <v>-32156946</v>
      </c>
      <c r="F30" s="176">
        <v>-34899745</v>
      </c>
    </row>
    <row r="31" spans="1:6">
      <c r="A31" s="4" t="s">
        <v>70</v>
      </c>
      <c r="B31" s="44"/>
      <c r="C31" s="169">
        <v>4674296</v>
      </c>
      <c r="D31" s="168">
        <v>1297023</v>
      </c>
      <c r="E31" s="175">
        <v>11258200</v>
      </c>
      <c r="F31" s="176">
        <v>3058826</v>
      </c>
    </row>
    <row r="32" spans="1:6" ht="15.75" thickBot="1">
      <c r="A32" s="4" t="s">
        <v>166</v>
      </c>
      <c r="B32" s="44"/>
      <c r="C32" s="173">
        <v>1221652</v>
      </c>
      <c r="D32" s="174">
        <v>-366674</v>
      </c>
      <c r="E32" s="173">
        <v>8966674</v>
      </c>
      <c r="F32" s="149">
        <v>944923</v>
      </c>
    </row>
    <row r="33" spans="1:13">
      <c r="A33" s="36" t="s">
        <v>71</v>
      </c>
      <c r="B33" s="45"/>
      <c r="C33" s="128">
        <f>SUM(C27:C32)</f>
        <v>53134264</v>
      </c>
      <c r="D33" s="120">
        <f>SUM(D27:D32)</f>
        <v>34860903</v>
      </c>
      <c r="E33" s="128">
        <f>SUM(E27:E32)</f>
        <v>125477299</v>
      </c>
      <c r="F33" s="156">
        <f>SUM(F27:F32)</f>
        <v>112399488</v>
      </c>
    </row>
    <row r="34" spans="1:13">
      <c r="A34" s="4" t="s">
        <v>0</v>
      </c>
      <c r="B34" s="44"/>
      <c r="C34" s="128"/>
      <c r="D34" s="120"/>
      <c r="E34" s="128"/>
      <c r="F34" s="156"/>
    </row>
    <row r="35" spans="1:13" ht="15.75" thickBot="1">
      <c r="A35" s="37" t="s">
        <v>72</v>
      </c>
      <c r="B35" s="46">
        <v>27</v>
      </c>
      <c r="C35" s="129">
        <v>-14935015</v>
      </c>
      <c r="D35" s="130">
        <v>-6305289</v>
      </c>
      <c r="E35" s="129">
        <v>-36744060</v>
      </c>
      <c r="F35" s="160">
        <v>-25719077</v>
      </c>
    </row>
    <row r="36" spans="1:13" ht="15.75" thickBot="1">
      <c r="A36" s="39" t="s">
        <v>73</v>
      </c>
      <c r="B36" s="64"/>
      <c r="C36" s="131">
        <f>SUM(C33:C35)</f>
        <v>38199249</v>
      </c>
      <c r="D36" s="132">
        <f>SUM(D33:D35)</f>
        <v>28555614</v>
      </c>
      <c r="E36" s="131">
        <f>SUM(E33:E35)</f>
        <v>88733239</v>
      </c>
      <c r="F36" s="162">
        <f>SUM(F33:F35)</f>
        <v>86680411</v>
      </c>
    </row>
    <row r="37" spans="1:13" ht="15.75" thickTop="1">
      <c r="A37" s="5" t="s">
        <v>0</v>
      </c>
      <c r="B37" s="99"/>
      <c r="C37" s="128"/>
      <c r="D37" s="120"/>
      <c r="E37" s="128"/>
      <c r="F37" s="156"/>
    </row>
    <row r="38" spans="1:13">
      <c r="A38" s="5" t="s">
        <v>151</v>
      </c>
      <c r="B38" s="99"/>
      <c r="C38" s="128"/>
      <c r="D38" s="120"/>
      <c r="E38" s="128"/>
      <c r="F38" s="156"/>
    </row>
    <row r="39" spans="1:13" ht="24">
      <c r="A39" s="75" t="s">
        <v>152</v>
      </c>
      <c r="B39" s="99"/>
      <c r="C39" s="114">
        <v>0</v>
      </c>
      <c r="D39" s="172">
        <v>0</v>
      </c>
      <c r="E39" s="114">
        <v>0</v>
      </c>
      <c r="F39" s="172">
        <v>0</v>
      </c>
    </row>
    <row r="40" spans="1:13" ht="24.75" thickBot="1">
      <c r="A40" s="10" t="s">
        <v>76</v>
      </c>
      <c r="B40" s="99"/>
      <c r="C40" s="129">
        <v>636263</v>
      </c>
      <c r="D40" s="130">
        <v>-2336</v>
      </c>
      <c r="E40" s="129">
        <v>3634838</v>
      </c>
      <c r="F40" s="160">
        <v>9870</v>
      </c>
    </row>
    <row r="41" spans="1:13" ht="24.75" thickBot="1">
      <c r="A41" s="76" t="s">
        <v>153</v>
      </c>
      <c r="B41" s="67"/>
      <c r="C41" s="133">
        <f>SUM(C40)</f>
        <v>636263</v>
      </c>
      <c r="D41" s="134">
        <v>-2336</v>
      </c>
      <c r="E41" s="133">
        <f>SUM(E40)</f>
        <v>3634838</v>
      </c>
      <c r="F41" s="161">
        <f>SUM(F40)</f>
        <v>9870</v>
      </c>
    </row>
    <row r="42" spans="1:13">
      <c r="A42" s="66" t="s">
        <v>0</v>
      </c>
      <c r="B42" s="99"/>
      <c r="C42" s="128"/>
      <c r="D42" s="120"/>
      <c r="E42" s="128"/>
      <c r="F42" s="156"/>
    </row>
    <row r="43" spans="1:13" ht="24">
      <c r="A43" s="75" t="s">
        <v>168</v>
      </c>
      <c r="B43" s="99"/>
      <c r="C43" s="114">
        <v>0</v>
      </c>
      <c r="D43" s="172">
        <v>0</v>
      </c>
      <c r="E43" s="114">
        <v>0</v>
      </c>
      <c r="F43" s="172">
        <v>0</v>
      </c>
      <c r="K43" s="185"/>
      <c r="L43" s="185"/>
      <c r="M43" s="185"/>
    </row>
    <row r="44" spans="1:13" ht="15.75" thickBot="1">
      <c r="A44" s="10" t="s">
        <v>167</v>
      </c>
      <c r="B44" s="99"/>
      <c r="C44" s="173">
        <v>4315217</v>
      </c>
      <c r="D44" s="174">
        <v>-233910</v>
      </c>
      <c r="E44" s="177">
        <v>7307558</v>
      </c>
      <c r="F44" s="178">
        <v>206643</v>
      </c>
    </row>
    <row r="45" spans="1:13" ht="24.75" thickBot="1">
      <c r="A45" s="76" t="s">
        <v>182</v>
      </c>
      <c r="B45" s="67"/>
      <c r="C45" s="133">
        <f>SUM(C44)</f>
        <v>4315217</v>
      </c>
      <c r="D45" s="134">
        <f>SUM(D44)</f>
        <v>-233910</v>
      </c>
      <c r="E45" s="133">
        <f>SUM(E44)</f>
        <v>7307558</v>
      </c>
      <c r="F45" s="161">
        <f>SUM(F44)</f>
        <v>206643</v>
      </c>
    </row>
    <row r="46" spans="1:13" ht="24.75" thickBot="1">
      <c r="A46" s="145" t="s">
        <v>169</v>
      </c>
      <c r="B46" s="47"/>
      <c r="C46" s="133">
        <f>C41+C45</f>
        <v>4951480</v>
      </c>
      <c r="D46" s="134">
        <v>-236246</v>
      </c>
      <c r="E46" s="133">
        <f>E41+E45</f>
        <v>10942396</v>
      </c>
      <c r="F46" s="161">
        <f>F41+F45</f>
        <v>216513</v>
      </c>
    </row>
    <row r="47" spans="1:13" ht="15.75" thickBot="1">
      <c r="A47" s="146" t="s">
        <v>154</v>
      </c>
      <c r="B47" s="48"/>
      <c r="C47" s="135">
        <f>C36+C46</f>
        <v>43150729</v>
      </c>
      <c r="D47" s="136">
        <f>D36+D46</f>
        <v>28319368</v>
      </c>
      <c r="E47" s="135">
        <f>E36+E46</f>
        <v>99675635</v>
      </c>
      <c r="F47" s="163">
        <f>F36+F46</f>
        <v>86896924</v>
      </c>
    </row>
    <row r="48" spans="1:13" ht="15.75" thickTop="1">
      <c r="A48" s="104"/>
      <c r="B48" s="105"/>
      <c r="C48" s="137"/>
      <c r="D48" s="138"/>
      <c r="E48" s="137"/>
      <c r="F48" s="183"/>
    </row>
    <row r="49" spans="1:6">
      <c r="A49" s="104" t="s">
        <v>155</v>
      </c>
      <c r="B49" s="105"/>
      <c r="C49" s="137"/>
      <c r="D49" s="138"/>
      <c r="E49" s="137"/>
      <c r="F49" s="183"/>
    </row>
    <row r="50" spans="1:6">
      <c r="A50" s="4" t="s">
        <v>74</v>
      </c>
      <c r="B50" s="99"/>
      <c r="C50" s="180">
        <v>32043418</v>
      </c>
      <c r="D50" s="168">
        <v>26880293</v>
      </c>
      <c r="E50" s="181">
        <v>74404759</v>
      </c>
      <c r="F50" s="184">
        <v>82410715</v>
      </c>
    </row>
    <row r="51" spans="1:6" ht="15.75" thickBot="1">
      <c r="A51" s="37" t="s">
        <v>36</v>
      </c>
      <c r="B51" s="47"/>
      <c r="C51" s="173">
        <v>6155831</v>
      </c>
      <c r="D51" s="174">
        <v>1675321</v>
      </c>
      <c r="E51" s="177">
        <v>14328480</v>
      </c>
      <c r="F51" s="178">
        <v>4269696</v>
      </c>
    </row>
    <row r="52" spans="1:6" ht="15.75" thickBot="1">
      <c r="A52" s="39"/>
      <c r="B52" s="48"/>
      <c r="C52" s="135">
        <f>SUM(C50:C51)</f>
        <v>38199249</v>
      </c>
      <c r="D52" s="136">
        <f>SUM(D50:D51)</f>
        <v>28555614</v>
      </c>
      <c r="E52" s="135">
        <f>SUM(E50:E51)</f>
        <v>88733239</v>
      </c>
      <c r="F52" s="163">
        <f>SUM(F50:F51)</f>
        <v>86680411</v>
      </c>
    </row>
    <row r="53" spans="1:6" ht="15.75" thickTop="1">
      <c r="A53" s="104"/>
      <c r="B53" s="105"/>
      <c r="C53" s="137"/>
      <c r="D53" s="138"/>
      <c r="E53" s="137"/>
      <c r="F53" s="183"/>
    </row>
    <row r="54" spans="1:6">
      <c r="A54" s="5" t="s">
        <v>170</v>
      </c>
      <c r="B54" s="99"/>
      <c r="C54" s="128"/>
      <c r="D54" s="120"/>
      <c r="E54" s="128"/>
      <c r="F54" s="156"/>
    </row>
    <row r="55" spans="1:6">
      <c r="A55" s="4" t="s">
        <v>74</v>
      </c>
      <c r="B55" s="99"/>
      <c r="C55" s="180">
        <v>36994898</v>
      </c>
      <c r="D55" s="168">
        <v>26644047</v>
      </c>
      <c r="E55" s="181">
        <v>85347155</v>
      </c>
      <c r="F55" s="184">
        <v>82627228</v>
      </c>
    </row>
    <row r="56" spans="1:6" ht="15.75" thickBot="1">
      <c r="A56" s="37" t="s">
        <v>36</v>
      </c>
      <c r="B56" s="47"/>
      <c r="C56" s="173">
        <v>6155831</v>
      </c>
      <c r="D56" s="174">
        <v>1675321</v>
      </c>
      <c r="E56" s="177">
        <v>14328480</v>
      </c>
      <c r="F56" s="178">
        <v>4269696</v>
      </c>
    </row>
    <row r="57" spans="1:6" ht="15.75" thickBot="1">
      <c r="A57" s="39"/>
      <c r="B57" s="48"/>
      <c r="C57" s="135">
        <f>SUM(C55:C56)</f>
        <v>43150729</v>
      </c>
      <c r="D57" s="136">
        <v>28319368</v>
      </c>
      <c r="E57" s="135">
        <f>SUM(E55:E56)</f>
        <v>99675635</v>
      </c>
      <c r="F57" s="163">
        <f>SUM(F55:F56)</f>
        <v>86896924</v>
      </c>
    </row>
    <row r="58" spans="1:6" ht="15.75" thickTop="1">
      <c r="A58" s="5" t="s">
        <v>0</v>
      </c>
      <c r="B58" s="99"/>
      <c r="C58" s="128"/>
      <c r="D58" s="120"/>
      <c r="E58" s="128"/>
      <c r="F58" s="156"/>
    </row>
    <row r="59" spans="1:6">
      <c r="A59" s="5" t="s">
        <v>75</v>
      </c>
      <c r="B59" s="99"/>
      <c r="C59" s="128"/>
      <c r="D59" s="120"/>
      <c r="E59" s="128"/>
      <c r="F59" s="156"/>
    </row>
    <row r="60" spans="1:6" ht="15.75" thickBot="1">
      <c r="A60" s="65" t="s">
        <v>124</v>
      </c>
      <c r="B60" s="48">
        <v>14</v>
      </c>
      <c r="C60" s="147">
        <v>2913.8</v>
      </c>
      <c r="D60" s="148">
        <v>2444.63</v>
      </c>
      <c r="E60" s="147">
        <v>6767.22</v>
      </c>
      <c r="F60" s="182">
        <v>7494.72</v>
      </c>
    </row>
    <row r="61" spans="1:6" ht="15.75" thickTop="1"/>
    <row r="62" spans="1:6">
      <c r="A62" s="196"/>
      <c r="B62" s="196"/>
      <c r="C62" s="196"/>
      <c r="D62" s="196"/>
    </row>
    <row r="65" spans="1:4" ht="15.75" thickBot="1">
      <c r="A65" s="187" t="s">
        <v>60</v>
      </c>
      <c r="B65" s="187"/>
      <c r="C65" s="194"/>
      <c r="D65" s="194"/>
    </row>
    <row r="66" spans="1:4" ht="29.25" customHeight="1">
      <c r="A66" s="187"/>
      <c r="B66" s="187"/>
      <c r="C66" s="195" t="s">
        <v>142</v>
      </c>
      <c r="D66" s="195"/>
    </row>
    <row r="67" spans="1:4">
      <c r="A67" s="187" t="s">
        <v>0</v>
      </c>
      <c r="B67" s="187"/>
      <c r="C67" s="197"/>
      <c r="D67" s="197"/>
    </row>
    <row r="68" spans="1:4">
      <c r="A68" s="187"/>
      <c r="B68" s="187"/>
      <c r="C68" s="197"/>
      <c r="D68" s="197"/>
    </row>
    <row r="69" spans="1:4" ht="15.75" thickBot="1">
      <c r="A69" s="187" t="s">
        <v>135</v>
      </c>
      <c r="B69" s="187"/>
      <c r="C69" s="194"/>
      <c r="D69" s="194"/>
    </row>
    <row r="70" spans="1:4">
      <c r="A70" s="187"/>
      <c r="B70" s="187"/>
      <c r="C70" s="195" t="s">
        <v>136</v>
      </c>
      <c r="D70" s="195"/>
    </row>
  </sheetData>
  <mergeCells count="18">
    <mergeCell ref="A70:B70"/>
    <mergeCell ref="C70:D70"/>
    <mergeCell ref="A67:B67"/>
    <mergeCell ref="C67:D67"/>
    <mergeCell ref="A68:B68"/>
    <mergeCell ref="C68:D68"/>
    <mergeCell ref="A69:B69"/>
    <mergeCell ref="C69:D69"/>
    <mergeCell ref="A65:B65"/>
    <mergeCell ref="C65:D65"/>
    <mergeCell ref="A66:B66"/>
    <mergeCell ref="C66:D66"/>
    <mergeCell ref="A62:D62"/>
    <mergeCell ref="E1:F1"/>
    <mergeCell ref="A3:D3"/>
    <mergeCell ref="C7:D7"/>
    <mergeCell ref="E7:F7"/>
    <mergeCell ref="K43:M43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87"/>
  <sheetViews>
    <sheetView tabSelected="1" topLeftCell="A28" zoomScaleNormal="100" workbookViewId="0">
      <selection activeCell="G40" sqref="G40"/>
    </sheetView>
  </sheetViews>
  <sheetFormatPr defaultRowHeight="15"/>
  <cols>
    <col min="1" max="1" width="51.85546875" bestFit="1" customWidth="1"/>
    <col min="2" max="2" width="9.7109375" bestFit="1" customWidth="1"/>
    <col min="3" max="3" width="19.85546875" customWidth="1"/>
    <col min="4" max="4" width="19.28515625" customWidth="1"/>
    <col min="5" max="5" width="12.28515625" bestFit="1" customWidth="1"/>
  </cols>
  <sheetData>
    <row r="1" spans="1:4" ht="23.45" customHeight="1">
      <c r="A1" s="13" t="s">
        <v>2</v>
      </c>
      <c r="B1" s="2"/>
      <c r="C1" s="185" t="s">
        <v>1</v>
      </c>
      <c r="D1" s="185"/>
    </row>
    <row r="2" spans="1:4">
      <c r="A2" s="1"/>
      <c r="B2" s="2"/>
    </row>
    <row r="3" spans="1:4" ht="31.5" customHeight="1">
      <c r="A3" s="198" t="s">
        <v>77</v>
      </c>
      <c r="B3" s="198"/>
      <c r="C3" s="198"/>
      <c r="D3" s="198"/>
    </row>
    <row r="4" spans="1:4" ht="15.75">
      <c r="A4" s="3"/>
    </row>
    <row r="5" spans="1:4">
      <c r="A5" s="1" t="s">
        <v>177</v>
      </c>
    </row>
    <row r="6" spans="1:4">
      <c r="A6" s="1"/>
    </row>
    <row r="7" spans="1:4" ht="48.75" thickBot="1">
      <c r="A7" s="87" t="s">
        <v>4</v>
      </c>
      <c r="B7" s="88" t="s">
        <v>5</v>
      </c>
      <c r="C7" s="159" t="s">
        <v>181</v>
      </c>
      <c r="D7" s="158" t="s">
        <v>180</v>
      </c>
    </row>
    <row r="8" spans="1:4">
      <c r="A8" s="5" t="s">
        <v>0</v>
      </c>
      <c r="B8" s="19"/>
      <c r="C8" s="5"/>
      <c r="D8" s="4"/>
    </row>
    <row r="9" spans="1:4">
      <c r="A9" s="5" t="s">
        <v>78</v>
      </c>
      <c r="B9" s="19"/>
      <c r="C9" s="5"/>
      <c r="D9" s="4"/>
    </row>
    <row r="10" spans="1:4">
      <c r="A10" s="4" t="s">
        <v>79</v>
      </c>
      <c r="B10" s="19"/>
      <c r="C10" s="109">
        <v>125477299</v>
      </c>
      <c r="D10" s="117">
        <v>112399488</v>
      </c>
    </row>
    <row r="11" spans="1:4">
      <c r="A11" s="4" t="s">
        <v>0</v>
      </c>
      <c r="B11" s="19"/>
      <c r="C11" s="109"/>
      <c r="D11" s="117"/>
    </row>
    <row r="12" spans="1:4">
      <c r="A12" s="5" t="s">
        <v>80</v>
      </c>
      <c r="B12" s="19"/>
      <c r="C12" s="113"/>
      <c r="D12" s="100"/>
    </row>
    <row r="13" spans="1:4">
      <c r="A13" s="4" t="s">
        <v>81</v>
      </c>
      <c r="B13" s="19">
        <v>5.16</v>
      </c>
      <c r="C13" s="109">
        <v>68304671</v>
      </c>
      <c r="D13" s="117">
        <v>66901323</v>
      </c>
    </row>
    <row r="14" spans="1:4">
      <c r="A14" s="4" t="s">
        <v>82</v>
      </c>
      <c r="B14" s="19">
        <v>6</v>
      </c>
      <c r="C14" s="109">
        <v>21529004</v>
      </c>
      <c r="D14" s="117">
        <v>20704721</v>
      </c>
    </row>
    <row r="15" spans="1:4">
      <c r="A15" s="10" t="s">
        <v>164</v>
      </c>
      <c r="B15" s="19">
        <v>30</v>
      </c>
      <c r="C15" s="109">
        <v>2009711</v>
      </c>
      <c r="D15" s="117">
        <v>182062</v>
      </c>
    </row>
    <row r="16" spans="1:4">
      <c r="A16" s="4" t="s">
        <v>83</v>
      </c>
      <c r="B16" s="19">
        <v>30</v>
      </c>
      <c r="C16" s="109">
        <v>4863950</v>
      </c>
      <c r="D16" s="117">
        <v>1933380</v>
      </c>
    </row>
    <row r="17" spans="1:5">
      <c r="A17" s="4" t="s">
        <v>128</v>
      </c>
      <c r="B17" s="19"/>
      <c r="C17" s="109">
        <v>-8966674</v>
      </c>
      <c r="D17" s="117">
        <v>-944923</v>
      </c>
    </row>
    <row r="18" spans="1:5">
      <c r="A18" s="4" t="s">
        <v>84</v>
      </c>
      <c r="B18" s="19"/>
      <c r="C18" s="109">
        <v>-6227709</v>
      </c>
      <c r="D18" s="117">
        <v>103845</v>
      </c>
    </row>
    <row r="19" spans="1:5">
      <c r="A19" s="4" t="s">
        <v>125</v>
      </c>
      <c r="B19" s="19"/>
      <c r="C19" s="109">
        <v>135006</v>
      </c>
      <c r="D19" s="117">
        <v>173182</v>
      </c>
    </row>
    <row r="20" spans="1:5">
      <c r="A20" s="4" t="s">
        <v>85</v>
      </c>
      <c r="B20" s="19">
        <v>7</v>
      </c>
      <c r="C20" s="109">
        <v>-28291</v>
      </c>
      <c r="D20" s="117">
        <v>-604541</v>
      </c>
    </row>
    <row r="21" spans="1:5">
      <c r="A21" s="4" t="s">
        <v>86</v>
      </c>
      <c r="B21" s="19">
        <v>24</v>
      </c>
      <c r="C21" s="109">
        <v>32156946</v>
      </c>
      <c r="D21" s="117">
        <v>34899745</v>
      </c>
    </row>
    <row r="22" spans="1:5">
      <c r="A22" s="4" t="s">
        <v>87</v>
      </c>
      <c r="B22" s="19"/>
      <c r="C22" s="109">
        <v>-11258200</v>
      </c>
      <c r="D22" s="117">
        <v>-3058826</v>
      </c>
    </row>
    <row r="23" spans="1:5" s="98" customFormat="1">
      <c r="A23" s="4" t="s">
        <v>171</v>
      </c>
      <c r="B23" s="99"/>
      <c r="C23" s="109">
        <v>42124</v>
      </c>
      <c r="D23" s="117">
        <v>62832</v>
      </c>
    </row>
    <row r="24" spans="1:5" s="98" customFormat="1" ht="15.75" customHeight="1">
      <c r="A24" s="106" t="s">
        <v>137</v>
      </c>
      <c r="B24" s="99"/>
      <c r="C24" s="109">
        <v>-4209415</v>
      </c>
      <c r="D24" s="150">
        <v>0</v>
      </c>
    </row>
    <row r="25" spans="1:5" ht="15.75" thickBot="1">
      <c r="A25" s="4" t="s">
        <v>143</v>
      </c>
      <c r="B25" s="19"/>
      <c r="C25" s="151">
        <v>0</v>
      </c>
      <c r="D25" s="101">
        <v>-682820</v>
      </c>
    </row>
    <row r="26" spans="1:5" ht="24">
      <c r="A26" s="17" t="s">
        <v>88</v>
      </c>
      <c r="B26" s="51"/>
      <c r="C26" s="8">
        <f>SUM(C10:C25)</f>
        <v>223828422</v>
      </c>
      <c r="D26" s="7">
        <f>SUM(D10:D25)</f>
        <v>232069468</v>
      </c>
      <c r="E26" s="9"/>
    </row>
    <row r="27" spans="1:5">
      <c r="A27" s="5" t="s">
        <v>0</v>
      </c>
      <c r="B27" s="19"/>
      <c r="C27" s="8"/>
      <c r="D27" s="7"/>
    </row>
    <row r="28" spans="1:5">
      <c r="A28" s="5" t="s">
        <v>89</v>
      </c>
      <c r="B28" s="19"/>
      <c r="C28" s="8"/>
      <c r="D28" s="7"/>
    </row>
    <row r="29" spans="1:5">
      <c r="A29" s="4" t="s">
        <v>90</v>
      </c>
      <c r="B29" s="19"/>
      <c r="C29" s="109">
        <v>-21632429</v>
      </c>
      <c r="D29" s="117">
        <v>-11729677</v>
      </c>
    </row>
    <row r="30" spans="1:5">
      <c r="A30" s="4" t="s">
        <v>91</v>
      </c>
      <c r="B30" s="19"/>
      <c r="C30" s="109">
        <v>-4559947</v>
      </c>
      <c r="D30" s="117">
        <v>3537626</v>
      </c>
    </row>
    <row r="31" spans="1:5">
      <c r="A31" s="4" t="s">
        <v>92</v>
      </c>
      <c r="B31" s="19"/>
      <c r="C31" s="109">
        <v>615862</v>
      </c>
      <c r="D31" s="117">
        <v>-60507079</v>
      </c>
    </row>
    <row r="32" spans="1:5">
      <c r="A32" s="4" t="s">
        <v>93</v>
      </c>
      <c r="B32" s="19"/>
      <c r="C32" s="109">
        <v>-1841198</v>
      </c>
      <c r="D32" s="117">
        <v>-925665</v>
      </c>
    </row>
    <row r="33" spans="1:4">
      <c r="A33" s="4" t="s">
        <v>94</v>
      </c>
      <c r="B33" s="19"/>
      <c r="C33" s="109">
        <v>-2010261</v>
      </c>
      <c r="D33" s="117">
        <v>-2827410</v>
      </c>
    </row>
    <row r="34" spans="1:4">
      <c r="A34" s="4" t="s">
        <v>95</v>
      </c>
      <c r="B34" s="19"/>
      <c r="C34" s="109">
        <v>-66256</v>
      </c>
      <c r="D34" s="117">
        <v>-384458</v>
      </c>
    </row>
    <row r="35" spans="1:4">
      <c r="A35" s="4" t="s">
        <v>96</v>
      </c>
      <c r="B35" s="19"/>
      <c r="C35" s="109">
        <v>-2115488</v>
      </c>
      <c r="D35" s="117">
        <v>2203132</v>
      </c>
    </row>
    <row r="36" spans="1:4" ht="15.75" thickBot="1">
      <c r="A36" s="37" t="s">
        <v>97</v>
      </c>
      <c r="B36" s="47"/>
      <c r="C36" s="111">
        <v>17740750</v>
      </c>
      <c r="D36" s="118">
        <v>8146629</v>
      </c>
    </row>
    <row r="37" spans="1:4">
      <c r="A37" s="5" t="s">
        <v>98</v>
      </c>
      <c r="B37" s="19"/>
      <c r="C37" s="8">
        <f>SUM(C26:C36)</f>
        <v>209959455</v>
      </c>
      <c r="D37" s="7">
        <f>SUM(D26:D36)</f>
        <v>169582566</v>
      </c>
    </row>
    <row r="38" spans="1:4">
      <c r="A38" s="4" t="s">
        <v>0</v>
      </c>
      <c r="B38" s="19"/>
      <c r="C38" s="8"/>
      <c r="D38" s="7"/>
    </row>
    <row r="39" spans="1:4">
      <c r="A39" s="4" t="s">
        <v>99</v>
      </c>
      <c r="B39" s="19"/>
      <c r="C39" s="109">
        <v>-19037908</v>
      </c>
      <c r="D39" s="117">
        <v>-17497499</v>
      </c>
    </row>
    <row r="40" spans="1:4">
      <c r="A40" s="4" t="s">
        <v>100</v>
      </c>
      <c r="B40" s="19"/>
      <c r="C40" s="109">
        <v>-28536304</v>
      </c>
      <c r="D40" s="117">
        <v>-33212616</v>
      </c>
    </row>
    <row r="41" spans="1:4" ht="15.75" thickBot="1">
      <c r="A41" s="37" t="s">
        <v>101</v>
      </c>
      <c r="B41" s="47"/>
      <c r="C41" s="150">
        <v>9904505</v>
      </c>
      <c r="D41" s="118">
        <v>2276392</v>
      </c>
    </row>
    <row r="42" spans="1:4" ht="15.75" thickBot="1">
      <c r="A42" s="38" t="s">
        <v>102</v>
      </c>
      <c r="B42" s="47"/>
      <c r="C42" s="70">
        <f>SUM(C37:C41)</f>
        <v>172289748</v>
      </c>
      <c r="D42" s="71">
        <f>SUM(D37:D41)</f>
        <v>121148843</v>
      </c>
    </row>
    <row r="43" spans="1:4">
      <c r="A43" s="1"/>
      <c r="C43" s="8"/>
      <c r="D43" s="7"/>
    </row>
    <row r="44" spans="1:4">
      <c r="A44" s="5" t="s">
        <v>103</v>
      </c>
      <c r="B44" s="19"/>
      <c r="C44" s="8"/>
      <c r="D44" s="7"/>
    </row>
    <row r="45" spans="1:4">
      <c r="A45" s="4" t="s">
        <v>104</v>
      </c>
      <c r="B45" s="19"/>
      <c r="C45" s="109">
        <v>-51162896</v>
      </c>
      <c r="D45" s="117">
        <v>-51708799</v>
      </c>
    </row>
    <row r="46" spans="1:4">
      <c r="A46" s="4" t="s">
        <v>105</v>
      </c>
      <c r="B46" s="19"/>
      <c r="C46" s="109">
        <v>-12549818</v>
      </c>
      <c r="D46" s="117">
        <v>-9127240</v>
      </c>
    </row>
    <row r="47" spans="1:4">
      <c r="A47" s="4" t="s">
        <v>185</v>
      </c>
      <c r="B47" s="19">
        <v>30</v>
      </c>
      <c r="C47" s="109">
        <v>-69350275</v>
      </c>
      <c r="D47" s="117">
        <v>-95341236</v>
      </c>
    </row>
    <row r="48" spans="1:4">
      <c r="A48" s="4" t="s">
        <v>186</v>
      </c>
      <c r="B48" s="19">
        <v>30</v>
      </c>
      <c r="C48" s="109">
        <v>69350275</v>
      </c>
      <c r="D48" s="117">
        <v>87141339</v>
      </c>
    </row>
    <row r="49" spans="1:4">
      <c r="A49" s="4" t="s">
        <v>145</v>
      </c>
      <c r="B49" s="19">
        <v>12</v>
      </c>
      <c r="C49" s="109">
        <v>49999824</v>
      </c>
      <c r="D49" s="150">
        <v>0</v>
      </c>
    </row>
    <row r="50" spans="1:4" s="98" customFormat="1">
      <c r="A50" s="4" t="s">
        <v>144</v>
      </c>
      <c r="B50" s="99"/>
      <c r="C50" s="109">
        <v>118531</v>
      </c>
      <c r="D50" s="117">
        <v>1158606</v>
      </c>
    </row>
    <row r="51" spans="1:4" s="98" customFormat="1">
      <c r="A51" s="4" t="s">
        <v>129</v>
      </c>
      <c r="B51" s="99"/>
      <c r="C51" s="109">
        <v>-669440</v>
      </c>
      <c r="D51" s="110">
        <v>-1544100</v>
      </c>
    </row>
    <row r="52" spans="1:4" s="98" customFormat="1">
      <c r="A52" s="4" t="s">
        <v>172</v>
      </c>
      <c r="B52" s="99"/>
      <c r="C52" s="109">
        <v>6869358</v>
      </c>
      <c r="D52" s="150">
        <v>0</v>
      </c>
    </row>
    <row r="53" spans="1:4" s="98" customFormat="1">
      <c r="A53" s="4" t="s">
        <v>187</v>
      </c>
      <c r="B53" s="99"/>
      <c r="C53" s="150">
        <v>0</v>
      </c>
      <c r="D53" s="117">
        <v>7548</v>
      </c>
    </row>
    <row r="54" spans="1:4" s="98" customFormat="1">
      <c r="A54" s="4" t="s">
        <v>188</v>
      </c>
      <c r="B54" s="99"/>
      <c r="C54" s="150">
        <v>0</v>
      </c>
      <c r="D54" s="117">
        <v>-31368</v>
      </c>
    </row>
    <row r="55" spans="1:4" s="98" customFormat="1">
      <c r="A55" s="4" t="s">
        <v>173</v>
      </c>
      <c r="B55" s="99"/>
      <c r="C55" s="109">
        <v>50614</v>
      </c>
      <c r="D55" s="150">
        <v>0</v>
      </c>
    </row>
    <row r="56" spans="1:4" s="98" customFormat="1">
      <c r="A56" s="4" t="s">
        <v>106</v>
      </c>
      <c r="B56" s="99"/>
      <c r="C56" s="109">
        <v>-170353</v>
      </c>
      <c r="D56" s="117">
        <v>-744470</v>
      </c>
    </row>
    <row r="57" spans="1:4" s="98" customFormat="1">
      <c r="A57" s="4" t="s">
        <v>107</v>
      </c>
      <c r="B57" s="99"/>
      <c r="C57" s="109">
        <v>365657</v>
      </c>
      <c r="D57" s="117">
        <v>341847</v>
      </c>
    </row>
    <row r="58" spans="1:4" s="98" customFormat="1" ht="15.75" thickBot="1">
      <c r="A58" s="4" t="s">
        <v>146</v>
      </c>
      <c r="B58" s="99"/>
      <c r="C58" s="109">
        <v>76855</v>
      </c>
      <c r="D58" s="117">
        <v>35201</v>
      </c>
    </row>
    <row r="59" spans="1:4" ht="15.75" thickBot="1">
      <c r="A59" s="41" t="s">
        <v>108</v>
      </c>
      <c r="B59" s="67"/>
      <c r="C59" s="70">
        <f>SUM(C45:C58)</f>
        <v>-7071668</v>
      </c>
      <c r="D59" s="71">
        <f>SUM(D45:D58)</f>
        <v>-69812672</v>
      </c>
    </row>
    <row r="60" spans="1:4">
      <c r="A60" s="5" t="s">
        <v>0</v>
      </c>
      <c r="B60" s="19"/>
      <c r="C60" s="8"/>
      <c r="D60" s="7"/>
    </row>
    <row r="61" spans="1:4">
      <c r="A61" s="5" t="s">
        <v>109</v>
      </c>
      <c r="B61" s="19"/>
      <c r="C61" s="8"/>
      <c r="D61" s="7"/>
    </row>
    <row r="62" spans="1:4">
      <c r="A62" s="4" t="s">
        <v>110</v>
      </c>
      <c r="B62" s="19">
        <v>15</v>
      </c>
      <c r="C62" s="150">
        <v>0</v>
      </c>
      <c r="D62" s="117">
        <v>22000000</v>
      </c>
    </row>
    <row r="63" spans="1:4">
      <c r="A63" s="4" t="s">
        <v>111</v>
      </c>
      <c r="B63" s="19">
        <v>15</v>
      </c>
      <c r="C63" s="109">
        <v>-27576299</v>
      </c>
      <c r="D63" s="117">
        <v>-61645095</v>
      </c>
    </row>
    <row r="64" spans="1:4">
      <c r="A64" s="4" t="s">
        <v>112</v>
      </c>
      <c r="B64" s="19">
        <v>14</v>
      </c>
      <c r="C64" s="150">
        <v>0</v>
      </c>
      <c r="D64" s="117">
        <v>-17571952</v>
      </c>
    </row>
    <row r="65" spans="1:5" s="98" customFormat="1">
      <c r="A65" s="4" t="s">
        <v>147</v>
      </c>
      <c r="B65" s="99">
        <v>14</v>
      </c>
      <c r="C65" s="150">
        <v>0</v>
      </c>
      <c r="D65" s="119">
        <v>-4394500</v>
      </c>
    </row>
    <row r="66" spans="1:5">
      <c r="A66" s="4" t="s">
        <v>174</v>
      </c>
      <c r="B66" s="99">
        <v>16</v>
      </c>
      <c r="C66" s="114">
        <v>-10523955</v>
      </c>
      <c r="D66" s="119">
        <v>-11960811</v>
      </c>
    </row>
    <row r="67" spans="1:5" s="98" customFormat="1" ht="15.75" thickBot="1">
      <c r="A67" s="4" t="s">
        <v>175</v>
      </c>
      <c r="B67" s="99"/>
      <c r="C67" s="150">
        <v>0</v>
      </c>
      <c r="D67" s="118">
        <v>55279947</v>
      </c>
    </row>
    <row r="68" spans="1:5" ht="15.75" thickBot="1">
      <c r="A68" s="41" t="s">
        <v>130</v>
      </c>
      <c r="B68" s="67"/>
      <c r="C68" s="70">
        <f>SUM(C62:C66)</f>
        <v>-38100254</v>
      </c>
      <c r="D68" s="71">
        <f>SUM(D62:D67)</f>
        <v>-18292411</v>
      </c>
    </row>
    <row r="69" spans="1:5">
      <c r="A69" s="4" t="s">
        <v>0</v>
      </c>
      <c r="B69" s="19"/>
      <c r="C69" s="8"/>
      <c r="D69" s="7"/>
    </row>
    <row r="70" spans="1:5">
      <c r="A70" s="4" t="s">
        <v>113</v>
      </c>
      <c r="B70" s="19"/>
      <c r="C70" s="109">
        <v>13065821</v>
      </c>
      <c r="D70" s="117">
        <v>780273</v>
      </c>
    </row>
    <row r="71" spans="1:5" ht="15.75" thickBot="1">
      <c r="A71" s="37" t="s">
        <v>114</v>
      </c>
      <c r="B71" s="47">
        <v>13</v>
      </c>
      <c r="C71" s="111">
        <v>-4137</v>
      </c>
      <c r="D71" s="118">
        <v>-3732</v>
      </c>
      <c r="E71" s="9"/>
    </row>
    <row r="72" spans="1:5">
      <c r="A72" s="5" t="s">
        <v>115</v>
      </c>
      <c r="B72" s="59"/>
      <c r="C72" s="8">
        <f>C42+C59+C68+C70+C71</f>
        <v>140179510</v>
      </c>
      <c r="D72" s="7">
        <f>D42+D59+D68+D70+D71</f>
        <v>33820301</v>
      </c>
    </row>
    <row r="73" spans="1:5">
      <c r="A73" s="4" t="s">
        <v>0</v>
      </c>
      <c r="B73" s="19"/>
      <c r="C73" s="8"/>
      <c r="D73" s="7"/>
    </row>
    <row r="74" spans="1:5" ht="15.75" thickBot="1">
      <c r="A74" s="37" t="s">
        <v>116</v>
      </c>
      <c r="B74" s="47">
        <v>13</v>
      </c>
      <c r="C74" s="68">
        <v>167109839</v>
      </c>
      <c r="D74" s="69">
        <v>94709166</v>
      </c>
    </row>
    <row r="75" spans="1:5" ht="15.75" thickBot="1">
      <c r="A75" s="42" t="s">
        <v>178</v>
      </c>
      <c r="B75" s="77">
        <v>13</v>
      </c>
      <c r="C75" s="72">
        <f>C74+C72</f>
        <v>307289349</v>
      </c>
      <c r="D75" s="73">
        <f>D72+D74</f>
        <v>128529467</v>
      </c>
    </row>
    <row r="76" spans="1:5" ht="33.75" customHeight="1" thickTop="1"/>
    <row r="77" spans="1:5">
      <c r="A77" s="196"/>
      <c r="B77" s="196"/>
      <c r="C77" s="196"/>
      <c r="D77" s="196"/>
    </row>
    <row r="79" spans="1:5">
      <c r="A79" s="196" t="s">
        <v>148</v>
      </c>
      <c r="B79" s="196"/>
      <c r="C79" s="196"/>
      <c r="D79" s="196"/>
    </row>
    <row r="82" spans="1:4" ht="15.75" thickBot="1">
      <c r="A82" s="187" t="s">
        <v>60</v>
      </c>
      <c r="B82" s="187"/>
      <c r="C82" s="188"/>
      <c r="D82" s="188"/>
    </row>
    <row r="83" spans="1:4">
      <c r="A83" s="187"/>
      <c r="B83" s="187"/>
      <c r="C83" s="189" t="s">
        <v>142</v>
      </c>
      <c r="D83" s="189"/>
    </row>
    <row r="84" spans="1:4">
      <c r="A84" s="187" t="s">
        <v>0</v>
      </c>
      <c r="B84" s="187"/>
      <c r="C84" s="187"/>
      <c r="D84" s="187"/>
    </row>
    <row r="85" spans="1:4">
      <c r="A85" s="187"/>
      <c r="B85" s="187"/>
      <c r="C85" s="187"/>
      <c r="D85" s="187"/>
    </row>
    <row r="86" spans="1:4" ht="15.75" thickBot="1">
      <c r="A86" s="187" t="s">
        <v>135</v>
      </c>
      <c r="B86" s="187"/>
      <c r="C86" s="188"/>
      <c r="D86" s="188"/>
    </row>
    <row r="87" spans="1:4">
      <c r="A87" s="187"/>
      <c r="B87" s="187"/>
      <c r="C87" s="189" t="s">
        <v>136</v>
      </c>
      <c r="D87" s="189"/>
    </row>
  </sheetData>
  <mergeCells count="16">
    <mergeCell ref="A86:B86"/>
    <mergeCell ref="C86:D86"/>
    <mergeCell ref="A87:B87"/>
    <mergeCell ref="C87:D87"/>
    <mergeCell ref="A83:B83"/>
    <mergeCell ref="C83:D83"/>
    <mergeCell ref="A84:B84"/>
    <mergeCell ref="C84:D84"/>
    <mergeCell ref="A85:B85"/>
    <mergeCell ref="C85:D85"/>
    <mergeCell ref="A3:D3"/>
    <mergeCell ref="C1:D1"/>
    <mergeCell ref="A82:B82"/>
    <mergeCell ref="C82:D82"/>
    <mergeCell ref="A77:D77"/>
    <mergeCell ref="A79:D79"/>
  </mergeCells>
  <pageMargins left="0.7" right="0.7" top="0.75" bottom="0.75" header="0.3" footer="0.3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zoomScale="90" zoomScaleNormal="90" workbookViewId="0">
      <selection activeCell="I27" sqref="I27"/>
    </sheetView>
  </sheetViews>
  <sheetFormatPr defaultRowHeight="15"/>
  <cols>
    <col min="1" max="1" width="56.5703125" style="11" customWidth="1"/>
    <col min="2" max="9" width="12.42578125" customWidth="1"/>
  </cols>
  <sheetData>
    <row r="1" spans="1:9">
      <c r="A1" s="13" t="s">
        <v>2</v>
      </c>
      <c r="B1" s="2"/>
      <c r="I1" s="6" t="s">
        <v>1</v>
      </c>
    </row>
    <row r="2" spans="1:9">
      <c r="A2" s="1"/>
      <c r="B2" s="2"/>
    </row>
    <row r="3" spans="1:9" ht="15.75">
      <c r="A3" s="14" t="s">
        <v>118</v>
      </c>
      <c r="B3" s="12"/>
      <c r="C3" s="12"/>
      <c r="D3" s="12"/>
    </row>
    <row r="4" spans="1:9" ht="15.75">
      <c r="A4" s="3"/>
    </row>
    <row r="5" spans="1:9" ht="15.75" thickBot="1">
      <c r="A5" s="89" t="s">
        <v>177</v>
      </c>
      <c r="B5" s="50"/>
      <c r="C5" s="50"/>
      <c r="D5" s="50"/>
      <c r="E5" s="50"/>
      <c r="F5" s="50"/>
      <c r="G5" s="50"/>
      <c r="H5" s="50"/>
      <c r="I5" s="50"/>
    </row>
    <row r="7" spans="1:9" ht="15.75" thickBot="1">
      <c r="A7" s="58"/>
      <c r="B7" s="199" t="s">
        <v>117</v>
      </c>
      <c r="C7" s="199"/>
      <c r="D7" s="199"/>
      <c r="E7" s="199"/>
      <c r="F7" s="199"/>
      <c r="G7" s="199"/>
      <c r="H7" s="164"/>
      <c r="I7" s="154"/>
    </row>
    <row r="8" spans="1:9" ht="46.5" thickBot="1">
      <c r="A8" s="90" t="s">
        <v>4</v>
      </c>
      <c r="B8" s="155" t="s">
        <v>126</v>
      </c>
      <c r="C8" s="165" t="s">
        <v>32</v>
      </c>
      <c r="D8" s="165" t="s">
        <v>33</v>
      </c>
      <c r="E8" s="165" t="s">
        <v>34</v>
      </c>
      <c r="F8" s="165" t="s">
        <v>35</v>
      </c>
      <c r="G8" s="165" t="s">
        <v>119</v>
      </c>
      <c r="H8" s="91" t="s">
        <v>36</v>
      </c>
      <c r="I8" s="91" t="s">
        <v>37</v>
      </c>
    </row>
    <row r="9" spans="1:9" ht="15.75" thickBot="1">
      <c r="A9" s="83" t="s">
        <v>0</v>
      </c>
      <c r="B9" s="92"/>
      <c r="C9" s="92"/>
      <c r="D9" s="92"/>
      <c r="E9" s="92"/>
      <c r="F9" s="92"/>
      <c r="G9" s="92"/>
      <c r="H9" s="92"/>
      <c r="I9" s="92"/>
    </row>
    <row r="10" spans="1:9" ht="15.75" thickBot="1">
      <c r="A10" s="80" t="s">
        <v>5</v>
      </c>
      <c r="B10" s="84">
        <v>14</v>
      </c>
      <c r="C10" s="84">
        <v>14</v>
      </c>
      <c r="D10" s="84">
        <v>14</v>
      </c>
      <c r="E10" s="84">
        <v>14</v>
      </c>
      <c r="F10" s="84"/>
      <c r="G10" s="84"/>
      <c r="H10" s="84"/>
      <c r="I10" s="84"/>
    </row>
    <row r="11" spans="1:9">
      <c r="A11" s="78" t="s">
        <v>0</v>
      </c>
      <c r="B11" s="63"/>
      <c r="C11" s="63"/>
      <c r="D11" s="63"/>
      <c r="E11" s="63"/>
      <c r="F11" s="63"/>
      <c r="G11" s="63"/>
      <c r="H11" s="63"/>
      <c r="I11" s="63"/>
    </row>
    <row r="12" spans="1:9" ht="15.75" thickBot="1">
      <c r="A12" s="80" t="s">
        <v>127</v>
      </c>
      <c r="B12" s="69">
        <v>12136529</v>
      </c>
      <c r="C12" s="69">
        <v>-7065614</v>
      </c>
      <c r="D12" s="69">
        <v>-17200</v>
      </c>
      <c r="E12" s="69">
        <v>1820479</v>
      </c>
      <c r="F12" s="69">
        <v>476006801</v>
      </c>
      <c r="G12" s="69">
        <f>SUM(B12:F12)</f>
        <v>482880995</v>
      </c>
      <c r="H12" s="69">
        <v>35659002</v>
      </c>
      <c r="I12" s="69">
        <f>SUM(G12:H12)</f>
        <v>518539997</v>
      </c>
    </row>
    <row r="13" spans="1:9">
      <c r="A13" s="79"/>
      <c r="B13" s="8"/>
      <c r="C13" s="8"/>
      <c r="D13" s="8"/>
      <c r="E13" s="8"/>
      <c r="F13" s="8"/>
      <c r="G13" s="8"/>
      <c r="H13" s="8"/>
      <c r="I13" s="8"/>
    </row>
    <row r="14" spans="1:9">
      <c r="A14" s="79" t="s">
        <v>120</v>
      </c>
      <c r="B14" s="7">
        <v>0</v>
      </c>
      <c r="C14" s="7">
        <v>0</v>
      </c>
      <c r="D14" s="7">
        <v>0</v>
      </c>
      <c r="E14" s="7">
        <v>0</v>
      </c>
      <c r="F14" s="100">
        <v>82410715</v>
      </c>
      <c r="G14" s="100">
        <v>82410715</v>
      </c>
      <c r="H14" s="100">
        <v>4269696</v>
      </c>
      <c r="I14" s="100">
        <v>86680411</v>
      </c>
    </row>
    <row r="15" spans="1:9" ht="15.75" thickBot="1">
      <c r="A15" s="81" t="s">
        <v>139</v>
      </c>
      <c r="B15" s="69">
        <v>0</v>
      </c>
      <c r="C15" s="69">
        <v>0</v>
      </c>
      <c r="D15" s="69">
        <v>9870</v>
      </c>
      <c r="E15" s="69">
        <v>0</v>
      </c>
      <c r="F15" s="101">
        <v>206643</v>
      </c>
      <c r="G15" s="101">
        <v>216513</v>
      </c>
      <c r="H15" s="101">
        <v>0</v>
      </c>
      <c r="I15" s="101">
        <v>216513</v>
      </c>
    </row>
    <row r="16" spans="1:9" ht="15.75" thickBot="1">
      <c r="A16" s="83" t="s">
        <v>121</v>
      </c>
      <c r="B16" s="71">
        <f>SUM(B14:B15)</f>
        <v>0</v>
      </c>
      <c r="C16" s="71">
        <f t="shared" ref="C16:I16" si="0">SUM(C14:C15)</f>
        <v>0</v>
      </c>
      <c r="D16" s="71">
        <f t="shared" si="0"/>
        <v>9870</v>
      </c>
      <c r="E16" s="71">
        <f t="shared" si="0"/>
        <v>0</v>
      </c>
      <c r="F16" s="71">
        <f t="shared" si="0"/>
        <v>82617358</v>
      </c>
      <c r="G16" s="71">
        <f t="shared" si="0"/>
        <v>82627228</v>
      </c>
      <c r="H16" s="71">
        <f t="shared" si="0"/>
        <v>4269696</v>
      </c>
      <c r="I16" s="71">
        <f t="shared" si="0"/>
        <v>86896924</v>
      </c>
    </row>
    <row r="17" spans="1:9" s="98" customFormat="1">
      <c r="A17" s="152" t="s">
        <v>184</v>
      </c>
      <c r="B17" s="7">
        <v>0</v>
      </c>
      <c r="C17" s="7">
        <v>0</v>
      </c>
      <c r="D17" s="7">
        <v>0</v>
      </c>
      <c r="E17" s="7">
        <v>0</v>
      </c>
      <c r="F17" s="100">
        <v>-18958368</v>
      </c>
      <c r="G17" s="100">
        <v>-18958368</v>
      </c>
      <c r="H17" s="100">
        <v>-4394500</v>
      </c>
      <c r="I17" s="100">
        <f>SUM(G17:H17)</f>
        <v>-23352868</v>
      </c>
    </row>
    <row r="18" spans="1:9" s="98" customFormat="1" ht="26.25" thickBot="1">
      <c r="A18" s="115" t="s">
        <v>176</v>
      </c>
      <c r="B18" s="69">
        <v>0</v>
      </c>
      <c r="C18" s="69">
        <v>0</v>
      </c>
      <c r="D18" s="69">
        <v>0</v>
      </c>
      <c r="E18" s="69">
        <v>0</v>
      </c>
      <c r="F18" s="101">
        <v>26670600</v>
      </c>
      <c r="G18" s="101">
        <v>26670600</v>
      </c>
      <c r="H18" s="153">
        <v>28609347</v>
      </c>
      <c r="I18" s="153">
        <v>55279947</v>
      </c>
    </row>
    <row r="19" spans="1:9" ht="15.75" thickBot="1">
      <c r="A19" s="80" t="s">
        <v>162</v>
      </c>
      <c r="B19" s="69">
        <f>SUM(B12+B16)</f>
        <v>12136529</v>
      </c>
      <c r="C19" s="69">
        <f>SUM(C12+C16)</f>
        <v>-7065614</v>
      </c>
      <c r="D19" s="69">
        <f>SUM(D12+D16)</f>
        <v>-7330</v>
      </c>
      <c r="E19" s="69">
        <f>SUM(E12+E16)</f>
        <v>1820479</v>
      </c>
      <c r="F19" s="69">
        <f>SUM(F12+F16+F17+F18)</f>
        <v>566336391</v>
      </c>
      <c r="G19" s="69">
        <f t="shared" ref="G19:I19" si="1">SUM(G12+G16+G17+G18)</f>
        <v>573220455</v>
      </c>
      <c r="H19" s="69">
        <f t="shared" si="1"/>
        <v>64143545</v>
      </c>
      <c r="I19" s="69">
        <f t="shared" si="1"/>
        <v>637364000</v>
      </c>
    </row>
    <row r="20" spans="1:9" ht="15.75" thickBot="1">
      <c r="A20" s="93" t="s">
        <v>0</v>
      </c>
      <c r="B20" s="71"/>
      <c r="C20" s="71"/>
      <c r="D20" s="71"/>
      <c r="E20" s="71"/>
      <c r="F20" s="71"/>
      <c r="G20" s="71"/>
      <c r="H20" s="71"/>
      <c r="I20" s="71"/>
    </row>
    <row r="21" spans="1:9">
      <c r="A21" s="94" t="s">
        <v>138</v>
      </c>
      <c r="B21" s="167">
        <v>12136529</v>
      </c>
      <c r="C21" s="167">
        <v>-7065614</v>
      </c>
      <c r="D21" s="167">
        <v>-18338</v>
      </c>
      <c r="E21" s="167">
        <v>1820479</v>
      </c>
      <c r="F21" s="167">
        <v>569486063</v>
      </c>
      <c r="G21" s="167">
        <f>SUM(B21:F21)</f>
        <v>576359119</v>
      </c>
      <c r="H21" s="167">
        <v>67818247</v>
      </c>
      <c r="I21" s="167">
        <f>SUM(G21:H21)</f>
        <v>644177366</v>
      </c>
    </row>
    <row r="22" spans="1:9">
      <c r="A22" s="79"/>
      <c r="B22" s="8"/>
      <c r="C22" s="8"/>
      <c r="D22" s="8"/>
      <c r="E22" s="8"/>
      <c r="F22" s="8"/>
      <c r="G22" s="8"/>
      <c r="H22" s="8"/>
      <c r="I22" s="8"/>
    </row>
    <row r="23" spans="1:9">
      <c r="A23" s="79" t="s">
        <v>120</v>
      </c>
      <c r="B23" s="8">
        <v>0</v>
      </c>
      <c r="C23" s="8">
        <v>0</v>
      </c>
      <c r="D23" s="8">
        <v>0</v>
      </c>
      <c r="E23" s="8">
        <v>0</v>
      </c>
      <c r="F23" s="8">
        <v>74404759</v>
      </c>
      <c r="G23" s="8">
        <v>74404759</v>
      </c>
      <c r="H23" s="8">
        <v>14328480</v>
      </c>
      <c r="I23" s="8">
        <v>88733239</v>
      </c>
    </row>
    <row r="24" spans="1:9" ht="15.75" thickBot="1">
      <c r="A24" s="81" t="s">
        <v>139</v>
      </c>
      <c r="B24" s="68">
        <v>0</v>
      </c>
      <c r="C24" s="68">
        <v>0</v>
      </c>
      <c r="D24" s="68">
        <v>3634838</v>
      </c>
      <c r="E24" s="68">
        <v>0</v>
      </c>
      <c r="F24" s="68">
        <v>7307558</v>
      </c>
      <c r="G24" s="68">
        <f>SUM(D24:F24)</f>
        <v>10942396</v>
      </c>
      <c r="H24" s="68">
        <v>0</v>
      </c>
      <c r="I24" s="8">
        <f>SUM(G24:H24)</f>
        <v>10942396</v>
      </c>
    </row>
    <row r="25" spans="1:9" ht="15.75" thickBot="1">
      <c r="A25" s="80" t="s">
        <v>121</v>
      </c>
      <c r="B25" s="70">
        <f>SUM(B23:B24)</f>
        <v>0</v>
      </c>
      <c r="C25" s="70">
        <f t="shared" ref="C25:H25" si="2">SUM(C23:C24)</f>
        <v>0</v>
      </c>
      <c r="D25" s="70">
        <f t="shared" si="2"/>
        <v>3634838</v>
      </c>
      <c r="E25" s="70">
        <f t="shared" si="2"/>
        <v>0</v>
      </c>
      <c r="F25" s="70">
        <f t="shared" si="2"/>
        <v>81712317</v>
      </c>
      <c r="G25" s="70">
        <f t="shared" si="2"/>
        <v>85347155</v>
      </c>
      <c r="H25" s="70">
        <f t="shared" si="2"/>
        <v>14328480</v>
      </c>
      <c r="I25" s="70">
        <f>SUM(I23:I24)</f>
        <v>99675635</v>
      </c>
    </row>
    <row r="26" spans="1:9" s="98" customFormat="1">
      <c r="A26" s="94"/>
      <c r="B26" s="103"/>
      <c r="C26" s="103"/>
      <c r="D26" s="103"/>
      <c r="E26" s="103"/>
      <c r="F26" s="103"/>
      <c r="G26" s="103"/>
      <c r="H26" s="103"/>
      <c r="I26" s="103"/>
    </row>
    <row r="27" spans="1:9" ht="15.75" thickBot="1">
      <c r="A27" s="82" t="s">
        <v>163</v>
      </c>
      <c r="B27" s="74">
        <f t="shared" ref="B27:G27" si="3">B21+B25</f>
        <v>12136529</v>
      </c>
      <c r="C27" s="74">
        <f t="shared" si="3"/>
        <v>-7065614</v>
      </c>
      <c r="D27" s="74">
        <f t="shared" si="3"/>
        <v>3616500</v>
      </c>
      <c r="E27" s="74">
        <f t="shared" si="3"/>
        <v>1820479</v>
      </c>
      <c r="F27" s="74">
        <f t="shared" si="3"/>
        <v>651198380</v>
      </c>
      <c r="G27" s="74">
        <f t="shared" si="3"/>
        <v>661706274</v>
      </c>
      <c r="H27" s="74">
        <f t="shared" ref="H27:I27" si="4">H21+H25</f>
        <v>82146727</v>
      </c>
      <c r="I27" s="74">
        <f t="shared" si="4"/>
        <v>743853001</v>
      </c>
    </row>
    <row r="28" spans="1:9" ht="15.75" thickTop="1"/>
    <row r="29" spans="1:9" ht="32.25" customHeight="1">
      <c r="A29" s="196"/>
      <c r="B29" s="196"/>
      <c r="C29" s="196"/>
      <c r="D29" s="196"/>
      <c r="E29" s="196"/>
      <c r="F29" s="196"/>
      <c r="G29" s="196"/>
      <c r="H29" s="196"/>
      <c r="I29" s="196"/>
    </row>
    <row r="32" spans="1:9" ht="15.75" thickBot="1">
      <c r="A32" s="187" t="s">
        <v>60</v>
      </c>
      <c r="B32" s="187"/>
      <c r="H32" s="188"/>
      <c r="I32" s="188"/>
    </row>
    <row r="33" spans="1:9">
      <c r="A33" s="187"/>
      <c r="B33" s="187"/>
      <c r="H33" s="189" t="s">
        <v>142</v>
      </c>
      <c r="I33" s="189"/>
    </row>
    <row r="34" spans="1:9">
      <c r="A34" s="187" t="s">
        <v>0</v>
      </c>
      <c r="B34" s="187"/>
      <c r="H34" s="187"/>
      <c r="I34" s="187"/>
    </row>
    <row r="35" spans="1:9">
      <c r="A35" s="187"/>
      <c r="B35" s="187"/>
      <c r="H35" s="187"/>
      <c r="I35" s="187"/>
    </row>
    <row r="36" spans="1:9" ht="15.75" thickBot="1">
      <c r="A36" s="187" t="s">
        <v>135</v>
      </c>
      <c r="B36" s="187"/>
      <c r="C36" s="98"/>
      <c r="D36" s="98"/>
      <c r="H36" s="188"/>
      <c r="I36" s="188"/>
    </row>
    <row r="37" spans="1:9">
      <c r="A37" s="187"/>
      <c r="B37" s="187"/>
      <c r="C37" s="98"/>
      <c r="D37" s="98"/>
      <c r="H37" s="189" t="s">
        <v>136</v>
      </c>
      <c r="I37" s="189"/>
    </row>
    <row r="41" spans="1:9">
      <c r="B41" s="102"/>
    </row>
  </sheetData>
  <mergeCells count="14">
    <mergeCell ref="A37:B37"/>
    <mergeCell ref="H37:I37"/>
    <mergeCell ref="A34:B34"/>
    <mergeCell ref="H34:I34"/>
    <mergeCell ref="A35:B35"/>
    <mergeCell ref="H35:I35"/>
    <mergeCell ref="A36:B36"/>
    <mergeCell ref="H36:I36"/>
    <mergeCell ref="A29:I29"/>
    <mergeCell ref="H32:I32"/>
    <mergeCell ref="H33:I33"/>
    <mergeCell ref="B7:G7"/>
    <mergeCell ref="A32:B32"/>
    <mergeCell ref="A33:B3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2022-11-22T02:55:16Z</dcterms:modified>
</cp:coreProperties>
</file>