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8_{B8392FFB-9498-4CF6-8618-87D2A7356ECC}" xr6:coauthVersionLast="40" xr6:coauthVersionMax="40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</definedNames>
  <calcPr calcId="191029"/>
</workbook>
</file>

<file path=xl/calcChain.xml><?xml version="1.0" encoding="utf-8"?>
<calcChain xmlns="http://schemas.openxmlformats.org/spreadsheetml/2006/main">
  <c r="D24" i="3" l="1"/>
  <c r="D63" i="3" l="1"/>
  <c r="C63" i="3"/>
  <c r="D36" i="1"/>
  <c r="C36" i="1"/>
  <c r="D72" i="1"/>
  <c r="C72" i="1"/>
  <c r="C24" i="1"/>
  <c r="C37" i="1"/>
  <c r="C38" i="1" l="1"/>
  <c r="D61" i="1" l="1"/>
  <c r="C61" i="1"/>
  <c r="D37" i="1"/>
  <c r="C56" i="3" l="1"/>
  <c r="I16" i="4" l="1"/>
  <c r="H16" i="4"/>
  <c r="G16" i="4"/>
  <c r="F16" i="4"/>
  <c r="E16" i="4"/>
  <c r="D16" i="4"/>
  <c r="C16" i="4"/>
  <c r="B16" i="4"/>
  <c r="D24" i="1"/>
  <c r="D38" i="1" s="1"/>
  <c r="D46" i="2" l="1"/>
  <c r="C46" i="2"/>
  <c r="D53" i="2" l="1"/>
  <c r="C53" i="2"/>
  <c r="D13" i="2" l="1"/>
  <c r="D16" i="2" s="1"/>
  <c r="D25" i="2" s="1"/>
  <c r="C13" i="2"/>
  <c r="C16" i="2" s="1"/>
  <c r="D42" i="2"/>
  <c r="C42" i="2"/>
  <c r="C25" i="2" l="1"/>
  <c r="C30" i="2" s="1"/>
  <c r="C33" i="2" s="1"/>
  <c r="D47" i="2"/>
  <c r="C47" i="2"/>
  <c r="D30" i="2"/>
  <c r="D33" i="2" s="1"/>
  <c r="I24" i="4"/>
  <c r="G26" i="4"/>
  <c r="C24" i="4"/>
  <c r="C26" i="4" s="1"/>
  <c r="D24" i="4"/>
  <c r="D26" i="4" s="1"/>
  <c r="E24" i="4"/>
  <c r="E26" i="4" s="1"/>
  <c r="F24" i="4"/>
  <c r="F26" i="4" s="1"/>
  <c r="G24" i="4"/>
  <c r="H24" i="4"/>
  <c r="H26" i="4" s="1"/>
  <c r="B24" i="4"/>
  <c r="B26" i="4" s="1"/>
  <c r="D48" i="2" l="1"/>
  <c r="C48" i="2"/>
  <c r="I26" i="4"/>
  <c r="D56" i="3" l="1"/>
  <c r="D35" i="3"/>
  <c r="D40" i="3" s="1"/>
  <c r="C24" i="3"/>
  <c r="C35" i="3" s="1"/>
  <c r="C40" i="3" s="1"/>
  <c r="C46" i="1"/>
  <c r="C49" i="1" s="1"/>
  <c r="D73" i="1" l="1"/>
  <c r="C67" i="3"/>
  <c r="D67" i="3"/>
  <c r="C74" i="1"/>
  <c r="C73" i="1"/>
  <c r="D46" i="1"/>
  <c r="D49" i="1" s="1"/>
  <c r="D74" i="1" s="1"/>
</calcChain>
</file>

<file path=xl/sharedStrings.xml><?xml version="1.0" encoding="utf-8"?>
<sst xmlns="http://schemas.openxmlformats.org/spreadsheetml/2006/main" count="239" uniqueCount="172">
  <si>
    <t xml:space="preserve"> </t>
  </si>
  <si>
    <t>Interim condensed consolidated financial statements (unaudited)</t>
  </si>
  <si>
    <t>Kazakhtelecom JSC</t>
  </si>
  <si>
    <t xml:space="preserve">INTERIM CONDENSED CONSOLIDATED STATEMENT OF FINANCIAL POSITION </t>
  </si>
  <si>
    <t>In thousands of tenge</t>
  </si>
  <si>
    <t>Note</t>
  </si>
  <si>
    <t>Assets</t>
  </si>
  <si>
    <t>Non-current assets</t>
  </si>
  <si>
    <t>Property and equipment</t>
  </si>
  <si>
    <t>Right-of-use assets</t>
  </si>
  <si>
    <t>Intangible assets</t>
  </si>
  <si>
    <t>Goodwill</t>
  </si>
  <si>
    <t>Advances paid for non-current assets</t>
  </si>
  <si>
    <t>Deferred tax assets</t>
  </si>
  <si>
    <t>Cost to obtain contracts</t>
  </si>
  <si>
    <t>Cost to fulfil contracts</t>
  </si>
  <si>
    <t>Other non-current non-financial assets</t>
  </si>
  <si>
    <t>Other non-current financial assets</t>
  </si>
  <si>
    <t>Total non-current assets</t>
  </si>
  <si>
    <t>Current assets</t>
  </si>
  <si>
    <t>Inventories</t>
  </si>
  <si>
    <t>Trade receivables</t>
  </si>
  <si>
    <t>Advances paid</t>
  </si>
  <si>
    <t>Corporate income tax prepaid</t>
  </si>
  <si>
    <t>Other current non-financial assets</t>
  </si>
  <si>
    <t xml:space="preserve">Other current financial assets </t>
  </si>
  <si>
    <t xml:space="preserve">Cash and cash equivalents </t>
  </si>
  <si>
    <t>Total current assets</t>
  </si>
  <si>
    <t>Total assets</t>
  </si>
  <si>
    <t xml:space="preserve">Equity </t>
  </si>
  <si>
    <t>Share capital</t>
  </si>
  <si>
    <t>Treasury shares</t>
  </si>
  <si>
    <t>Foreign currency translation reserve</t>
  </si>
  <si>
    <t>Other reserves</t>
  </si>
  <si>
    <t>Retained earnings</t>
  </si>
  <si>
    <t>Non-controlling interests</t>
  </si>
  <si>
    <t>Total equity</t>
  </si>
  <si>
    <t>Non-current liabilities</t>
  </si>
  <si>
    <t xml:space="preserve">Borrowings: non-current portion </t>
  </si>
  <si>
    <t>Lease liabilities: non-current portion</t>
  </si>
  <si>
    <t>Other non-current financial liabilities</t>
  </si>
  <si>
    <t>Deferred tax liabilities</t>
  </si>
  <si>
    <t>Employee benefit obligations</t>
  </si>
  <si>
    <t>Debt component of preferred shares</t>
  </si>
  <si>
    <t xml:space="preserve">Non-current contract liabilities </t>
  </si>
  <si>
    <t>Asset retirement obligations</t>
  </si>
  <si>
    <t>Total non-current liabilities</t>
  </si>
  <si>
    <t>Current liabilities</t>
  </si>
  <si>
    <t>Borrowings: current portion</t>
  </si>
  <si>
    <t>Lease liabilities: current portion</t>
  </si>
  <si>
    <t>Other current financial liabilities</t>
  </si>
  <si>
    <t>Employee benefit obligations: current portion</t>
  </si>
  <si>
    <t>Trade payables</t>
  </si>
  <si>
    <r>
      <t>Current</t>
    </r>
    <r>
      <rPr>
        <sz val="9"/>
        <color theme="1"/>
        <rFont val="Arial"/>
        <family val="2"/>
        <charset val="204"/>
      </rPr>
      <t xml:space="preserve"> contract liabilities</t>
    </r>
    <r>
      <rPr>
        <sz val="9"/>
        <color rgb="FF000000"/>
        <rFont val="Arial"/>
        <family val="2"/>
        <charset val="204"/>
      </rPr>
      <t xml:space="preserve"> </t>
    </r>
  </si>
  <si>
    <t>Other current non-financial liabilities</t>
  </si>
  <si>
    <t>Total current liabilities</t>
  </si>
  <si>
    <t>Total liabilities</t>
  </si>
  <si>
    <r>
      <t>Total equity and liabilities</t>
    </r>
    <r>
      <rPr>
        <sz val="9"/>
        <color theme="1"/>
        <rFont val="Arial"/>
        <family val="2"/>
        <charset val="204"/>
      </rPr>
      <t xml:space="preserve"> </t>
    </r>
  </si>
  <si>
    <t>Chief financial officer</t>
  </si>
  <si>
    <t>INTERIM CONDENSED CONSOLIDATED STATEMENT OF COMPREHENSIVE INCOME</t>
  </si>
  <si>
    <t>Revenue from contracts with customers</t>
  </si>
  <si>
    <t>Cost of sales</t>
  </si>
  <si>
    <t>Gross profit</t>
  </si>
  <si>
    <t>General and administrative expenses</t>
  </si>
  <si>
    <t>Impairment losses on financial assets</t>
  </si>
  <si>
    <t>Selling expenses</t>
  </si>
  <si>
    <t>Operating profit</t>
  </si>
  <si>
    <t>Finance costs</t>
  </si>
  <si>
    <t>Finance income</t>
  </si>
  <si>
    <t xml:space="preserve">Profit before tax </t>
  </si>
  <si>
    <t>Income tax expenses</t>
  </si>
  <si>
    <t>Profit for the period</t>
  </si>
  <si>
    <t>Equity holders of the Parent</t>
  </si>
  <si>
    <t>Earnings per share</t>
  </si>
  <si>
    <t>Foreign exchange differences from translation of financial statements of foreign subsidiaries</t>
  </si>
  <si>
    <t>INTERIM CONDENSED CONSOLIDATED STATEMENT OF CASH FLOWS</t>
  </si>
  <si>
    <t>Operating activities</t>
  </si>
  <si>
    <t>Profit before tax for the period</t>
  </si>
  <si>
    <t>Adjustment for:</t>
  </si>
  <si>
    <t>Depreciation of property and equipment and right of use assets</t>
  </si>
  <si>
    <t xml:space="preserve">Amortisation of intangible assets </t>
  </si>
  <si>
    <t>Impairment loss on financial assets</t>
  </si>
  <si>
    <t xml:space="preserve">Changes in employee benefit obligations </t>
  </si>
  <si>
    <t xml:space="preserve">Finance costs </t>
  </si>
  <si>
    <t xml:space="preserve">Finance income </t>
  </si>
  <si>
    <t>Operating cash flows before changes in operating assets and liabilities</t>
  </si>
  <si>
    <t>Changes in operating assets and liabilities</t>
  </si>
  <si>
    <t>Change in trade receivables</t>
  </si>
  <si>
    <t>Change in inventories</t>
  </si>
  <si>
    <t>Change in other current assets</t>
  </si>
  <si>
    <t>Change in advances paid</t>
  </si>
  <si>
    <t>Change in trade payables</t>
  </si>
  <si>
    <t>Change in cost to obtain contracts and cost to fulfil contracts</t>
  </si>
  <si>
    <t>Change in contract liabilities</t>
  </si>
  <si>
    <t>Changes in other current liabilities</t>
  </si>
  <si>
    <t>Cash flows from operating activities</t>
  </si>
  <si>
    <t>Income tax paid</t>
  </si>
  <si>
    <t>Interest paid</t>
  </si>
  <si>
    <t>Interest received</t>
  </si>
  <si>
    <t>Net cash flows received from operating activities</t>
  </si>
  <si>
    <t>Investing activities</t>
  </si>
  <si>
    <t xml:space="preserve">Purchase of property and equipment </t>
  </si>
  <si>
    <t>Purchase of intangible assets</t>
  </si>
  <si>
    <t>Proceeds from sale of property and equipment</t>
  </si>
  <si>
    <t>Purchase of financial assets at amortized cost</t>
  </si>
  <si>
    <t>Issue of long-term loans to employees</t>
  </si>
  <si>
    <t>Repayment of loans to employees</t>
  </si>
  <si>
    <t>Net cash flows used in investing activities</t>
  </si>
  <si>
    <t>Financing activities</t>
  </si>
  <si>
    <t>Borrowings repaid</t>
  </si>
  <si>
    <t>Effect of exchange rate changes on cash and cash equivalents</t>
  </si>
  <si>
    <t>Effect of changes in expected credit losses</t>
  </si>
  <si>
    <t>Net change in cash and cash equivalents</t>
  </si>
  <si>
    <t>Cash and cash equivalents, as at 1 January</t>
  </si>
  <si>
    <t>Attributable to equity holders of the Parent</t>
  </si>
  <si>
    <t>INTERIM CONDENSED CONSOLIDATED STATEMENT OF CHANGES IN EQUITY</t>
  </si>
  <si>
    <t>Total</t>
  </si>
  <si>
    <t>Net profit for the period (unaudited)</t>
  </si>
  <si>
    <t>Total comprehensive income (unaudited)</t>
  </si>
  <si>
    <t>Other operating income</t>
  </si>
  <si>
    <t>Other operating expenses</t>
  </si>
  <si>
    <t>Basic and diluted, profit for the period attributable to ordinary equity holders of the parent</t>
  </si>
  <si>
    <t>Write-down of inventories to net realizable value</t>
  </si>
  <si>
    <t>Proceeds from redemption of financial assets at amortized cost</t>
  </si>
  <si>
    <t>Shares outstanding</t>
  </si>
  <si>
    <t>Placement of deposits</t>
  </si>
  <si>
    <t>Net cash flows (used in) / received from financing activities</t>
  </si>
  <si>
    <t>Return of cash on deposits</t>
  </si>
  <si>
    <t>Total comprehensive income 
for the period, net of tax</t>
  </si>
  <si>
    <t>Government grants: current portion</t>
  </si>
  <si>
    <t>Government grants: non-current portion</t>
  </si>
  <si>
    <t>Chief accountant</t>
  </si>
  <si>
    <t>Urazimanova M.M.</t>
  </si>
  <si>
    <t>Income from government grants</t>
  </si>
  <si>
    <t>Attributable to:</t>
  </si>
  <si>
    <t>Other comprehensive income not to be reclassified to profit or loss in subsequent periods (net of tax)</t>
  </si>
  <si>
    <t>Other comprehensive income (unaudited)</t>
  </si>
  <si>
    <t>Repayment of lease liabilities</t>
  </si>
  <si>
    <t>Cash and cash equivalents, as at 31 March</t>
  </si>
  <si>
    <t>Investment properties</t>
  </si>
  <si>
    <t>Financial assets carried at amortised cost</t>
  </si>
  <si>
    <t>Atamuratova L.V.</t>
  </si>
  <si>
    <t>31 March 2023 (unaudited)</t>
  </si>
  <si>
    <t>Compensation for provision of universal services in rural areas</t>
  </si>
  <si>
    <t>Gain from reversal of impairment on non-financial assets</t>
  </si>
  <si>
    <t xml:space="preserve">
Income from government grants</t>
  </si>
  <si>
    <t>Dividends received from an associate</t>
  </si>
  <si>
    <t>Other comprehensive income/(loss)</t>
  </si>
  <si>
    <t>Net other comprehensive income/(loss) to be reclassified to profit or loss in subsequent periods</t>
  </si>
  <si>
    <t xml:space="preserve">Other comprehensive (loss) /income
for the period, net of tax </t>
  </si>
  <si>
    <t>Other comprehensive income/(loss) to be reclassified to profit or loss in subsequent periods (net of tax)</t>
  </si>
  <si>
    <t>At 1 January 2023 (audited)</t>
  </si>
  <si>
    <t>At 31 March 2023 (unaudited)</t>
  </si>
  <si>
    <t>Proceeds from the sale of a 49% stake in an associated organization</t>
  </si>
  <si>
    <t>Net other comprehensive (loss)/income not to be reclassified to profit or loss in subsequent periods</t>
  </si>
  <si>
    <t>Disclosure of significant non-cash transactions is presented in Note 27</t>
  </si>
  <si>
    <t>As at 31 March 2024</t>
  </si>
  <si>
    <t>31 March 2024 (unaudited)</t>
  </si>
  <si>
    <t>31 December 2023 (audited)</t>
  </si>
  <si>
    <t>For three months period ended 31 March 2024</t>
  </si>
  <si>
    <t>31 March 2024 (unaudited)</t>
  </si>
  <si>
    <t>At 1 January 2024 (audited)</t>
  </si>
  <si>
    <t>At 31 March 2024 (unaudited)</t>
  </si>
  <si>
    <t>Investments in associates</t>
  </si>
  <si>
    <t>Acquisition of equity instruments of other organizations (except subsidiaries) and interests in joint ventures</t>
  </si>
  <si>
    <t>Return of cash with limited right of use</t>
  </si>
  <si>
    <t>Loan receipts</t>
  </si>
  <si>
    <t>Dividends paid on common and preferred shares</t>
  </si>
  <si>
    <t>Loss on disposal of property and equipment, net</t>
  </si>
  <si>
    <t>Net foreign exchange loss</t>
  </si>
  <si>
    <t>Actuarial gains/(losses) under a defined benefit plan, net of tax</t>
  </si>
  <si>
    <t xml:space="preserve">Gain on disposal of property and equipment, 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</si>
</sst>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2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7.5"/>
      <color theme="1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D0D0D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3" fontId="6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11" fillId="0" borderId="1" xfId="0" applyFont="1" applyBorder="1" applyAlignment="1"/>
    <xf numFmtId="0" fontId="16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7" fillId="0" borderId="0" xfId="0" applyFont="1"/>
    <xf numFmtId="0" fontId="0" fillId="0" borderId="0" xfId="0"/>
    <xf numFmtId="0" fontId="7" fillId="0" borderId="0" xfId="0" applyFont="1" applyAlignment="1">
      <alignment horizontal="center" vertical="center"/>
    </xf>
    <xf numFmtId="0" fontId="19" fillId="0" borderId="0" xfId="0" applyFont="1"/>
    <xf numFmtId="165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166" fontId="6" fillId="0" borderId="0" xfId="3" applyNumberFormat="1" applyFont="1" applyAlignment="1">
      <alignment horizontal="right" vertical="center" wrapText="1"/>
    </xf>
    <xf numFmtId="166" fontId="7" fillId="0" borderId="0" xfId="3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right" vertical="center" wrapText="1"/>
    </xf>
    <xf numFmtId="166" fontId="6" fillId="0" borderId="0" xfId="1" applyNumberFormat="1" applyFont="1" applyFill="1" applyAlignment="1">
      <alignment horizontal="right" vertical="center" wrapText="1"/>
    </xf>
    <xf numFmtId="166" fontId="7" fillId="0" borderId="0" xfId="1" applyNumberFormat="1" applyFont="1" applyFill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6" fontId="8" fillId="0" borderId="4" xfId="1" applyNumberFormat="1" applyFont="1" applyBorder="1" applyAlignment="1">
      <alignment horizontal="left" vertical="center" wrapText="1"/>
    </xf>
    <xf numFmtId="166" fontId="20" fillId="0" borderId="0" xfId="1" applyNumberFormat="1" applyFont="1" applyAlignment="1">
      <alignment horizontal="right" vertical="center" wrapText="1"/>
    </xf>
    <xf numFmtId="166" fontId="20" fillId="0" borderId="1" xfId="1" applyNumberFormat="1" applyFont="1" applyBorder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/>
    </xf>
    <xf numFmtId="165" fontId="20" fillId="0" borderId="4" xfId="0" applyNumberFormat="1" applyFont="1" applyBorder="1" applyAlignment="1">
      <alignment horizontal="right" vertical="center"/>
    </xf>
    <xf numFmtId="165" fontId="20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/>
    </xf>
    <xf numFmtId="0" fontId="0" fillId="0" borderId="0" xfId="0" applyBorder="1"/>
    <xf numFmtId="166" fontId="6" fillId="0" borderId="4" xfId="1" applyNumberFormat="1" applyFont="1" applyFill="1" applyBorder="1" applyAlignment="1">
      <alignment horizontal="right" vertical="center" wrapText="1"/>
    </xf>
    <xf numFmtId="166" fontId="7" fillId="0" borderId="4" xfId="1" applyNumberFormat="1" applyFont="1" applyFill="1" applyBorder="1" applyAlignment="1">
      <alignment horizontal="right" vertical="center" wrapText="1"/>
    </xf>
    <xf numFmtId="166" fontId="6" fillId="0" borderId="4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166" fontId="7" fillId="0" borderId="2" xfId="1" applyNumberFormat="1" applyFont="1" applyBorder="1" applyAlignment="1">
      <alignment horizontal="left" vertical="center" wrapText="1"/>
    </xf>
    <xf numFmtId="166" fontId="6" fillId="0" borderId="2" xfId="1" applyNumberFormat="1" applyFont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6" fontId="8" fillId="0" borderId="1" xfId="1" applyNumberFormat="1" applyFont="1" applyBorder="1" applyAlignment="1">
      <alignment horizontal="left" vertical="center" wrapText="1"/>
    </xf>
    <xf numFmtId="166" fontId="9" fillId="0" borderId="1" xfId="1" applyNumberFormat="1" applyFont="1" applyBorder="1" applyAlignment="1">
      <alignment horizontal="left" vertical="center" wrapText="1"/>
    </xf>
    <xf numFmtId="0" fontId="0" fillId="0" borderId="4" xfId="0" applyBorder="1"/>
    <xf numFmtId="0" fontId="13" fillId="0" borderId="4" xfId="0" applyFont="1" applyBorder="1" applyAlignment="1">
      <alignment horizontal="left" vertical="center"/>
    </xf>
    <xf numFmtId="166" fontId="9" fillId="0" borderId="0" xfId="1" applyNumberFormat="1" applyFont="1" applyBorder="1" applyAlignment="1">
      <alignment horizontal="left" vertical="center" wrapText="1"/>
    </xf>
    <xf numFmtId="166" fontId="8" fillId="0" borderId="7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/>
    </xf>
  </cellXfs>
  <cellStyles count="5">
    <cellStyle name="Обычный" xfId="0" builtinId="0"/>
    <cellStyle name="Финансовый" xfId="1" builtinId="3"/>
    <cellStyle name="Финансовый 2" xfId="3" xr:uid="{00000000-0005-0000-0000-000002000000}"/>
    <cellStyle name="Финансовый 3" xfId="4" xr:uid="{00000000-0005-0000-0000-000003000000}"/>
    <cellStyle name="Финансов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"/>
  <sheetViews>
    <sheetView zoomScaleNormal="100" workbookViewId="0">
      <selection activeCell="E69" sqref="E69"/>
    </sheetView>
  </sheetViews>
  <sheetFormatPr defaultRowHeight="15"/>
  <cols>
    <col min="1" max="1" width="55.7109375" customWidth="1"/>
    <col min="2" max="2" width="9.28515625" customWidth="1"/>
    <col min="3" max="4" width="18.28515625" customWidth="1"/>
  </cols>
  <sheetData>
    <row r="1" spans="1:4" ht="25.5" customHeight="1">
      <c r="A1" s="14" t="s">
        <v>2</v>
      </c>
      <c r="B1" s="162" t="s">
        <v>1</v>
      </c>
      <c r="C1" s="162"/>
      <c r="D1" s="162"/>
    </row>
    <row r="2" spans="1:4">
      <c r="A2" s="1"/>
      <c r="B2" s="2"/>
    </row>
    <row r="3" spans="1:4" ht="15.75">
      <c r="A3" s="163" t="s">
        <v>3</v>
      </c>
      <c r="B3" s="163"/>
      <c r="C3" s="163"/>
      <c r="D3" s="163"/>
    </row>
    <row r="4" spans="1:4" ht="15.75">
      <c r="A4" s="3"/>
    </row>
    <row r="5" spans="1:4">
      <c r="A5" s="146" t="s">
        <v>156</v>
      </c>
      <c r="B5" s="147"/>
      <c r="C5" s="147"/>
      <c r="D5" s="147"/>
    </row>
    <row r="8" spans="1:4" ht="30.75" thickBot="1">
      <c r="A8" s="86" t="s">
        <v>4</v>
      </c>
      <c r="B8" s="88" t="s">
        <v>5</v>
      </c>
      <c r="C8" s="44" t="s">
        <v>157</v>
      </c>
      <c r="D8" s="27" t="s">
        <v>158</v>
      </c>
    </row>
    <row r="9" spans="1:4">
      <c r="A9" s="19" t="s">
        <v>0</v>
      </c>
      <c r="B9" s="17"/>
      <c r="C9" s="19"/>
      <c r="D9" s="22"/>
    </row>
    <row r="10" spans="1:4">
      <c r="A10" s="5" t="s">
        <v>6</v>
      </c>
      <c r="B10" s="17"/>
      <c r="C10" s="19"/>
      <c r="D10" s="22"/>
    </row>
    <row r="11" spans="1:4">
      <c r="A11" s="5" t="s">
        <v>7</v>
      </c>
      <c r="B11" s="21"/>
      <c r="C11" s="19"/>
      <c r="D11" s="11"/>
    </row>
    <row r="12" spans="1:4">
      <c r="A12" s="4" t="s">
        <v>8</v>
      </c>
      <c r="B12" s="45">
        <v>5</v>
      </c>
      <c r="C12" s="8">
        <v>672472098</v>
      </c>
      <c r="D12" s="7">
        <v>662836825</v>
      </c>
    </row>
    <row r="13" spans="1:4">
      <c r="A13" s="4" t="s">
        <v>139</v>
      </c>
      <c r="B13" s="45"/>
      <c r="C13" s="8">
        <v>292715</v>
      </c>
      <c r="D13" s="7">
        <v>105995</v>
      </c>
    </row>
    <row r="14" spans="1:4">
      <c r="A14" s="4" t="s">
        <v>10</v>
      </c>
      <c r="B14" s="45">
        <v>6</v>
      </c>
      <c r="C14" s="8">
        <v>335911375</v>
      </c>
      <c r="D14" s="7">
        <v>341989215</v>
      </c>
    </row>
    <row r="15" spans="1:4">
      <c r="A15" s="4" t="s">
        <v>11</v>
      </c>
      <c r="B15" s="45">
        <v>8</v>
      </c>
      <c r="C15" s="8">
        <v>152402245</v>
      </c>
      <c r="D15" s="7">
        <v>152402245</v>
      </c>
    </row>
    <row r="16" spans="1:4">
      <c r="A16" s="4" t="s">
        <v>9</v>
      </c>
      <c r="B16" s="45">
        <v>16</v>
      </c>
      <c r="C16" s="8">
        <v>86985254</v>
      </c>
      <c r="D16" s="7">
        <v>86297307</v>
      </c>
    </row>
    <row r="17" spans="1:4">
      <c r="A17" s="4" t="s">
        <v>163</v>
      </c>
      <c r="B17" s="45">
        <v>7</v>
      </c>
      <c r="C17" s="8">
        <v>424918</v>
      </c>
      <c r="D17" s="7">
        <v>0</v>
      </c>
    </row>
    <row r="18" spans="1:4">
      <c r="A18" s="4" t="s">
        <v>12</v>
      </c>
      <c r="B18" s="45"/>
      <c r="C18" s="8">
        <v>3757298</v>
      </c>
      <c r="D18" s="7">
        <v>2268635</v>
      </c>
    </row>
    <row r="19" spans="1:4">
      <c r="A19" s="4" t="s">
        <v>14</v>
      </c>
      <c r="B19" s="45"/>
      <c r="C19" s="8">
        <v>2708642</v>
      </c>
      <c r="D19" s="7">
        <v>2700469</v>
      </c>
    </row>
    <row r="20" spans="1:4">
      <c r="A20" s="4" t="s">
        <v>15</v>
      </c>
      <c r="B20" s="45"/>
      <c r="C20" s="8">
        <v>38941</v>
      </c>
      <c r="D20" s="7">
        <v>45276</v>
      </c>
    </row>
    <row r="21" spans="1:4" s="104" customFormat="1">
      <c r="A21" s="4" t="s">
        <v>16</v>
      </c>
      <c r="B21" s="45"/>
      <c r="C21" s="8">
        <v>11000738</v>
      </c>
      <c r="D21" s="7">
        <v>10803207</v>
      </c>
    </row>
    <row r="22" spans="1:4">
      <c r="A22" s="4" t="s">
        <v>17</v>
      </c>
      <c r="B22" s="45">
        <v>9</v>
      </c>
      <c r="C22" s="8">
        <v>6620973</v>
      </c>
      <c r="D22" s="7">
        <v>5757350</v>
      </c>
    </row>
    <row r="23" spans="1:4" s="104" customFormat="1" ht="15.75" thickBot="1">
      <c r="A23" s="4" t="s">
        <v>13</v>
      </c>
      <c r="B23" s="45"/>
      <c r="C23" s="8">
        <v>267567</v>
      </c>
      <c r="D23" s="7">
        <v>369451</v>
      </c>
    </row>
    <row r="24" spans="1:4" ht="15.75" thickBot="1">
      <c r="A24" s="37" t="s">
        <v>18</v>
      </c>
      <c r="B24" s="23"/>
      <c r="C24" s="28">
        <f>SUM(C12:C23)</f>
        <v>1272882764</v>
      </c>
      <c r="D24" s="29">
        <f>SUM(D12:D23)</f>
        <v>1265575975</v>
      </c>
    </row>
    <row r="25" spans="1:4">
      <c r="A25" s="24" t="s">
        <v>0</v>
      </c>
      <c r="B25" s="23"/>
      <c r="C25" s="18"/>
      <c r="D25" s="24"/>
    </row>
    <row r="26" spans="1:4">
      <c r="A26" s="5" t="s">
        <v>19</v>
      </c>
      <c r="B26" s="20"/>
      <c r="C26" s="5"/>
      <c r="D26" s="22"/>
    </row>
    <row r="27" spans="1:4">
      <c r="A27" s="4" t="s">
        <v>20</v>
      </c>
      <c r="B27" s="45"/>
      <c r="C27" s="8">
        <v>18930235</v>
      </c>
      <c r="D27" s="7">
        <v>16377249</v>
      </c>
    </row>
    <row r="28" spans="1:4">
      <c r="A28" s="4" t="s">
        <v>21</v>
      </c>
      <c r="B28" s="45">
        <v>10</v>
      </c>
      <c r="C28" s="8">
        <v>50613915</v>
      </c>
      <c r="D28" s="7">
        <v>50755814</v>
      </c>
    </row>
    <row r="29" spans="1:4">
      <c r="A29" s="4" t="s">
        <v>22</v>
      </c>
      <c r="B29" s="45"/>
      <c r="C29" s="8">
        <v>8236463</v>
      </c>
      <c r="D29" s="7">
        <v>9695088</v>
      </c>
    </row>
    <row r="30" spans="1:4">
      <c r="A30" s="4" t="s">
        <v>23</v>
      </c>
      <c r="B30" s="45"/>
      <c r="C30" s="8">
        <v>8042311</v>
      </c>
      <c r="D30" s="7">
        <v>4848165</v>
      </c>
    </row>
    <row r="31" spans="1:4" ht="15.75" customHeight="1">
      <c r="A31" s="4" t="s">
        <v>15</v>
      </c>
      <c r="B31" s="45"/>
      <c r="C31" s="8">
        <v>551817</v>
      </c>
      <c r="D31" s="7">
        <v>556811</v>
      </c>
    </row>
    <row r="32" spans="1:4">
      <c r="A32" s="4" t="s">
        <v>24</v>
      </c>
      <c r="B32" s="45"/>
      <c r="C32" s="8">
        <v>12501541</v>
      </c>
      <c r="D32" s="7">
        <v>13155629</v>
      </c>
    </row>
    <row r="33" spans="1:4">
      <c r="A33" s="4" t="s">
        <v>25</v>
      </c>
      <c r="B33" s="45">
        <v>11</v>
      </c>
      <c r="C33" s="8">
        <v>4724273</v>
      </c>
      <c r="D33" s="7">
        <v>5280059</v>
      </c>
    </row>
    <row r="34" spans="1:4" s="104" customFormat="1">
      <c r="A34" s="4" t="s">
        <v>140</v>
      </c>
      <c r="B34" s="45">
        <v>12</v>
      </c>
      <c r="C34" s="8">
        <v>47752497</v>
      </c>
      <c r="D34" s="7">
        <v>45770813</v>
      </c>
    </row>
    <row r="35" spans="1:4" ht="15.75" thickBot="1">
      <c r="A35" s="38" t="s">
        <v>26</v>
      </c>
      <c r="B35" s="47">
        <v>13</v>
      </c>
      <c r="C35" s="66">
        <v>47521416</v>
      </c>
      <c r="D35" s="67">
        <v>70984738</v>
      </c>
    </row>
    <row r="36" spans="1:4" s="104" customFormat="1" ht="15.75" thickBot="1">
      <c r="A36" s="38"/>
      <c r="B36" s="47"/>
      <c r="C36" s="66">
        <f>SUM(C27:C35)</f>
        <v>198874468</v>
      </c>
      <c r="D36" s="67">
        <f>SUM(D27:D35)</f>
        <v>217424366</v>
      </c>
    </row>
    <row r="37" spans="1:4" ht="15.75" thickBot="1">
      <c r="A37" s="39" t="s">
        <v>27</v>
      </c>
      <c r="B37" s="48"/>
      <c r="C37" s="32">
        <f>C27+C28+C29+C30+C31+C32+C33+C35+C34</f>
        <v>198874468</v>
      </c>
      <c r="D37" s="33">
        <f>D27+D28+D29+D30+D31+D32+D33+D35+D34</f>
        <v>217424366</v>
      </c>
    </row>
    <row r="38" spans="1:4" s="104" customFormat="1" ht="15.75" thickBot="1">
      <c r="A38" s="110" t="s">
        <v>28</v>
      </c>
      <c r="B38" s="26"/>
      <c r="C38" s="32">
        <f>SUM(C24+C37)</f>
        <v>1471757232</v>
      </c>
      <c r="D38" s="33">
        <f>SUM(D24+D37)</f>
        <v>1483000341</v>
      </c>
    </row>
    <row r="39" spans="1:4" s="104" customFormat="1">
      <c r="A39" s="19"/>
      <c r="B39" s="17"/>
      <c r="C39" s="19"/>
      <c r="D39" s="11"/>
    </row>
    <row r="40" spans="1:4">
      <c r="A40" s="5" t="s">
        <v>29</v>
      </c>
      <c r="B40" s="20"/>
      <c r="C40" s="5"/>
      <c r="D40" s="22"/>
    </row>
    <row r="41" spans="1:4">
      <c r="A41" s="4" t="s">
        <v>30</v>
      </c>
      <c r="B41" s="45">
        <v>14</v>
      </c>
      <c r="C41" s="8">
        <v>12136529</v>
      </c>
      <c r="D41" s="7">
        <v>12136529</v>
      </c>
    </row>
    <row r="42" spans="1:4">
      <c r="A42" s="4" t="s">
        <v>31</v>
      </c>
      <c r="B42" s="45">
        <v>14</v>
      </c>
      <c r="C42" s="116">
        <v>-7065614</v>
      </c>
      <c r="D42" s="117">
        <v>-7065614</v>
      </c>
    </row>
    <row r="43" spans="1:4">
      <c r="A43" s="4" t="s">
        <v>32</v>
      </c>
      <c r="B43" s="45"/>
      <c r="C43" s="116">
        <v>21796</v>
      </c>
      <c r="D43" s="117">
        <v>26183</v>
      </c>
    </row>
    <row r="44" spans="1:4">
      <c r="A44" s="4" t="s">
        <v>33</v>
      </c>
      <c r="B44" s="45">
        <v>14</v>
      </c>
      <c r="C44" s="8">
        <v>1820479</v>
      </c>
      <c r="D44" s="7">
        <v>1817737</v>
      </c>
    </row>
    <row r="45" spans="1:4" ht="15.75" thickBot="1">
      <c r="A45" s="38" t="s">
        <v>34</v>
      </c>
      <c r="B45" s="47"/>
      <c r="C45" s="32">
        <v>728044194</v>
      </c>
      <c r="D45" s="33">
        <v>702957922</v>
      </c>
    </row>
    <row r="46" spans="1:4">
      <c r="A46" s="11"/>
      <c r="B46" s="25"/>
      <c r="C46" s="30">
        <f>SUM(C41:C45)</f>
        <v>734957384</v>
      </c>
      <c r="D46" s="31">
        <f>SUM(D41:D45)</f>
        <v>709872757</v>
      </c>
    </row>
    <row r="47" spans="1:4">
      <c r="A47" s="5"/>
      <c r="B47" s="25"/>
      <c r="C47" s="19"/>
      <c r="D47" s="11"/>
    </row>
    <row r="48" spans="1:4" ht="15.75" thickBot="1">
      <c r="A48" s="38" t="s">
        <v>35</v>
      </c>
      <c r="B48" s="47"/>
      <c r="C48" s="32">
        <v>94677499</v>
      </c>
      <c r="D48" s="33">
        <v>93789580</v>
      </c>
    </row>
    <row r="49" spans="1:4" ht="15.75" thickBot="1">
      <c r="A49" s="50" t="s">
        <v>36</v>
      </c>
      <c r="B49" s="26"/>
      <c r="C49" s="32">
        <f>C46+C48</f>
        <v>829634883</v>
      </c>
      <c r="D49" s="33">
        <f>D46+D48</f>
        <v>803662337</v>
      </c>
    </row>
    <row r="50" spans="1:4">
      <c r="A50" s="37"/>
      <c r="B50" s="52"/>
      <c r="C50" s="53"/>
      <c r="D50" s="54"/>
    </row>
    <row r="51" spans="1:4">
      <c r="A51" s="5" t="s">
        <v>37</v>
      </c>
      <c r="B51" s="55"/>
      <c r="C51" s="56"/>
      <c r="D51" s="57"/>
    </row>
    <row r="52" spans="1:4">
      <c r="A52" s="4" t="s">
        <v>38</v>
      </c>
      <c r="B52" s="45">
        <v>15</v>
      </c>
      <c r="C52" s="8">
        <v>211289170</v>
      </c>
      <c r="D52" s="7">
        <v>210801920</v>
      </c>
    </row>
    <row r="53" spans="1:4">
      <c r="A53" s="4" t="s">
        <v>39</v>
      </c>
      <c r="B53" s="45">
        <v>16</v>
      </c>
      <c r="C53" s="8">
        <v>81429681</v>
      </c>
      <c r="D53" s="7">
        <v>79673946</v>
      </c>
    </row>
    <row r="54" spans="1:4">
      <c r="A54" s="4" t="s">
        <v>40</v>
      </c>
      <c r="B54" s="45"/>
      <c r="C54" s="8">
        <v>5931035</v>
      </c>
      <c r="D54" s="7">
        <v>7339002</v>
      </c>
    </row>
    <row r="55" spans="1:4">
      <c r="A55" s="4" t="s">
        <v>42</v>
      </c>
      <c r="B55" s="45"/>
      <c r="C55" s="8">
        <v>14237188</v>
      </c>
      <c r="D55" s="7">
        <v>13835162</v>
      </c>
    </row>
    <row r="56" spans="1:4">
      <c r="A56" s="4" t="s">
        <v>43</v>
      </c>
      <c r="B56" s="45"/>
      <c r="C56" s="8">
        <v>814868</v>
      </c>
      <c r="D56" s="7">
        <v>814868</v>
      </c>
    </row>
    <row r="57" spans="1:4">
      <c r="A57" s="4" t="s">
        <v>44</v>
      </c>
      <c r="B57" s="45">
        <v>17</v>
      </c>
      <c r="C57" s="8">
        <v>7014403</v>
      </c>
      <c r="D57" s="7">
        <v>7088642</v>
      </c>
    </row>
    <row r="58" spans="1:4" s="104" customFormat="1">
      <c r="A58" s="140" t="s">
        <v>130</v>
      </c>
      <c r="B58" s="141">
        <v>21</v>
      </c>
      <c r="C58" s="107">
        <v>34864923</v>
      </c>
      <c r="D58" s="97">
        <v>31762239</v>
      </c>
    </row>
    <row r="59" spans="1:4">
      <c r="A59" s="140" t="s">
        <v>45</v>
      </c>
      <c r="B59" s="141"/>
      <c r="C59" s="142">
        <v>13717710</v>
      </c>
      <c r="D59" s="143">
        <v>13580106</v>
      </c>
    </row>
    <row r="60" spans="1:4" s="104" customFormat="1" ht="15.75" thickBot="1">
      <c r="A60" s="38" t="s">
        <v>41</v>
      </c>
      <c r="B60" s="47"/>
      <c r="C60" s="66">
        <v>25320173</v>
      </c>
      <c r="D60" s="67">
        <v>25734663</v>
      </c>
    </row>
    <row r="61" spans="1:4" ht="15.75" thickBot="1">
      <c r="A61" s="5" t="s">
        <v>46</v>
      </c>
      <c r="B61" s="144"/>
      <c r="C61" s="142">
        <f>SUM(C52:C60)</f>
        <v>394619151</v>
      </c>
      <c r="D61" s="143">
        <f>SUM(D52:D60)</f>
        <v>390630548</v>
      </c>
    </row>
    <row r="62" spans="1:4">
      <c r="A62" s="24" t="s">
        <v>0</v>
      </c>
      <c r="B62" s="23"/>
      <c r="C62" s="18"/>
      <c r="D62" s="24"/>
    </row>
    <row r="63" spans="1:4">
      <c r="A63" s="5" t="s">
        <v>47</v>
      </c>
      <c r="B63" s="20"/>
      <c r="C63" s="5"/>
      <c r="D63" s="11"/>
    </row>
    <row r="64" spans="1:4">
      <c r="A64" s="41" t="s">
        <v>48</v>
      </c>
      <c r="B64" s="45">
        <v>15</v>
      </c>
      <c r="C64" s="8">
        <v>85500067</v>
      </c>
      <c r="D64" s="7">
        <v>80589678</v>
      </c>
    </row>
    <row r="65" spans="1:4">
      <c r="A65" s="41" t="s">
        <v>49</v>
      </c>
      <c r="B65" s="45">
        <v>16</v>
      </c>
      <c r="C65" s="8">
        <v>12232008</v>
      </c>
      <c r="D65" s="7">
        <v>11844932</v>
      </c>
    </row>
    <row r="66" spans="1:4">
      <c r="A66" s="41" t="s">
        <v>50</v>
      </c>
      <c r="B66" s="45">
        <v>18</v>
      </c>
      <c r="C66" s="8">
        <v>28382586</v>
      </c>
      <c r="D66" s="7">
        <v>32865868</v>
      </c>
    </row>
    <row r="67" spans="1:4">
      <c r="A67" s="41" t="s">
        <v>51</v>
      </c>
      <c r="B67" s="45"/>
      <c r="C67" s="8">
        <v>1306939</v>
      </c>
      <c r="D67" s="7">
        <v>1271934</v>
      </c>
    </row>
    <row r="68" spans="1:4">
      <c r="A68" s="41" t="s">
        <v>52</v>
      </c>
      <c r="B68" s="45"/>
      <c r="C68" s="8">
        <v>63430486</v>
      </c>
      <c r="D68" s="7">
        <v>106813027</v>
      </c>
    </row>
    <row r="69" spans="1:4" s="104" customFormat="1">
      <c r="A69" s="41" t="s">
        <v>53</v>
      </c>
      <c r="B69" s="45">
        <v>19</v>
      </c>
      <c r="C69" s="8">
        <v>30521163</v>
      </c>
      <c r="D69" s="7">
        <v>32614490</v>
      </c>
    </row>
    <row r="70" spans="1:4">
      <c r="A70" s="4" t="s">
        <v>129</v>
      </c>
      <c r="B70" s="45">
        <v>21</v>
      </c>
      <c r="C70" s="8">
        <v>9984717</v>
      </c>
      <c r="D70" s="7">
        <v>8414199</v>
      </c>
    </row>
    <row r="71" spans="1:4" ht="15.75" thickBot="1">
      <c r="A71" s="38" t="s">
        <v>54</v>
      </c>
      <c r="B71" s="47">
        <v>20</v>
      </c>
      <c r="C71" s="32">
        <v>16145232</v>
      </c>
      <c r="D71" s="33">
        <v>14293328</v>
      </c>
    </row>
    <row r="72" spans="1:4" ht="15.75" thickBot="1">
      <c r="A72" s="39" t="s">
        <v>55</v>
      </c>
      <c r="B72" s="16"/>
      <c r="C72" s="32">
        <f>C64+C65+C66+C67+C68+C69+C70+C71</f>
        <v>247503198</v>
      </c>
      <c r="D72" s="33">
        <f>D64+D65+D66+D67+D68+D69+D70+D71</f>
        <v>288707456</v>
      </c>
    </row>
    <row r="73" spans="1:4" ht="15.75" thickBot="1">
      <c r="A73" s="42" t="s">
        <v>56</v>
      </c>
      <c r="B73" s="16"/>
      <c r="C73" s="32">
        <f>C61+C72</f>
        <v>642122349</v>
      </c>
      <c r="D73" s="33">
        <f>D61+D72</f>
        <v>679338004</v>
      </c>
    </row>
    <row r="74" spans="1:4" ht="15.75" thickBot="1">
      <c r="A74" s="40" t="s">
        <v>57</v>
      </c>
      <c r="B74" s="36"/>
      <c r="C74" s="34">
        <f>C49+C61+C72</f>
        <v>1471757232</v>
      </c>
      <c r="D74" s="35">
        <f>D49+D61+D72</f>
        <v>1483000341</v>
      </c>
    </row>
    <row r="75" spans="1:4" ht="15.75" thickTop="1"/>
    <row r="78" spans="1:4" ht="15.75" thickBot="1">
      <c r="A78" s="164" t="s">
        <v>58</v>
      </c>
      <c r="B78" s="164"/>
      <c r="C78" s="165"/>
      <c r="D78" s="165"/>
    </row>
    <row r="79" spans="1:4">
      <c r="A79" s="164"/>
      <c r="B79" s="164"/>
      <c r="C79" s="166" t="s">
        <v>141</v>
      </c>
      <c r="D79" s="166"/>
    </row>
    <row r="80" spans="1:4">
      <c r="A80" s="164" t="s">
        <v>0</v>
      </c>
      <c r="B80" s="164"/>
      <c r="C80" s="164"/>
      <c r="D80" s="164"/>
    </row>
    <row r="81" spans="1:4">
      <c r="A81" s="164"/>
      <c r="B81" s="164"/>
      <c r="C81" s="164"/>
      <c r="D81" s="164"/>
    </row>
    <row r="82" spans="1:4" ht="15.75" thickBot="1">
      <c r="A82" s="164" t="s">
        <v>131</v>
      </c>
      <c r="B82" s="164"/>
      <c r="C82" s="165"/>
      <c r="D82" s="165"/>
    </row>
    <row r="83" spans="1:4">
      <c r="A83" s="164"/>
      <c r="B83" s="164"/>
      <c r="C83" s="166" t="s">
        <v>132</v>
      </c>
      <c r="D83" s="166"/>
    </row>
  </sheetData>
  <mergeCells count="14">
    <mergeCell ref="B1:D1"/>
    <mergeCell ref="A3:D3"/>
    <mergeCell ref="A82:B82"/>
    <mergeCell ref="C82:D82"/>
    <mergeCell ref="A83:B83"/>
    <mergeCell ref="C83:D83"/>
    <mergeCell ref="A81:B81"/>
    <mergeCell ref="C81:D81"/>
    <mergeCell ref="A78:B78"/>
    <mergeCell ref="C78:D78"/>
    <mergeCell ref="A79:B79"/>
    <mergeCell ref="C79:D79"/>
    <mergeCell ref="A80:B80"/>
    <mergeCell ref="C80:D8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zoomScaleNormal="100" workbookViewId="0">
      <selection activeCell="D56" sqref="D56"/>
    </sheetView>
  </sheetViews>
  <sheetFormatPr defaultRowHeight="15"/>
  <cols>
    <col min="1" max="1" width="54.140625" style="9" customWidth="1"/>
    <col min="2" max="2" width="9.7109375" bestFit="1" customWidth="1"/>
    <col min="3" max="3" width="18.140625" customWidth="1"/>
    <col min="4" max="4" width="18" customWidth="1"/>
  </cols>
  <sheetData>
    <row r="1" spans="1:4" ht="30.75" customHeight="1">
      <c r="A1" s="14" t="s">
        <v>2</v>
      </c>
      <c r="B1" s="98"/>
      <c r="C1" s="167" t="s">
        <v>1</v>
      </c>
      <c r="D1" s="167"/>
    </row>
    <row r="2" spans="1:4">
      <c r="A2" s="1"/>
      <c r="B2" s="2"/>
    </row>
    <row r="3" spans="1:4" ht="15.75" customHeight="1">
      <c r="A3" s="170" t="s">
        <v>59</v>
      </c>
      <c r="B3" s="170"/>
    </row>
    <row r="4" spans="1:4" ht="15.75" customHeight="1">
      <c r="A4" s="170"/>
      <c r="B4" s="170"/>
    </row>
    <row r="5" spans="1:4" ht="15.75" thickBot="1">
      <c r="A5" s="85" t="s">
        <v>159</v>
      </c>
      <c r="B5" s="51"/>
      <c r="C5" s="51"/>
      <c r="D5" s="51"/>
    </row>
    <row r="7" spans="1:4" ht="23.25" customHeight="1">
      <c r="C7" s="169"/>
      <c r="D7" s="169"/>
    </row>
    <row r="8" spans="1:4" ht="24.75" thickBot="1">
      <c r="A8" s="87" t="s">
        <v>4</v>
      </c>
      <c r="B8" s="88" t="s">
        <v>5</v>
      </c>
      <c r="C8" s="120" t="s">
        <v>160</v>
      </c>
      <c r="D8" s="119" t="s">
        <v>142</v>
      </c>
    </row>
    <row r="9" spans="1:4">
      <c r="A9" s="99"/>
      <c r="B9" s="100"/>
      <c r="C9" s="101"/>
      <c r="D9" s="102"/>
    </row>
    <row r="10" spans="1:4">
      <c r="A10" s="103" t="s">
        <v>60</v>
      </c>
      <c r="B10" s="20">
        <v>22</v>
      </c>
      <c r="C10" s="118">
        <v>173998231</v>
      </c>
      <c r="D10" s="121">
        <v>163420577</v>
      </c>
    </row>
    <row r="11" spans="1:4">
      <c r="A11" s="103" t="s">
        <v>143</v>
      </c>
      <c r="B11" s="105">
        <v>23</v>
      </c>
      <c r="C11" s="118">
        <v>0</v>
      </c>
      <c r="D11" s="121">
        <v>2213475</v>
      </c>
    </row>
    <row r="12" spans="1:4" ht="15.75" thickBot="1">
      <c r="A12" s="103" t="s">
        <v>133</v>
      </c>
      <c r="B12" s="45">
        <v>21</v>
      </c>
      <c r="C12" s="122">
        <v>3232697</v>
      </c>
      <c r="D12" s="123">
        <v>1843780</v>
      </c>
    </row>
    <row r="13" spans="1:4">
      <c r="A13" s="60"/>
      <c r="B13" s="61"/>
      <c r="C13" s="8">
        <f>SUM(C10:C12)</f>
        <v>177230928</v>
      </c>
      <c r="D13" s="7">
        <f>SUM(D10:D12)</f>
        <v>167477832</v>
      </c>
    </row>
    <row r="14" spans="1:4">
      <c r="A14" s="4" t="s">
        <v>0</v>
      </c>
      <c r="B14" s="45"/>
      <c r="C14" s="8"/>
      <c r="D14" s="7"/>
    </row>
    <row r="15" spans="1:4" ht="15.75" thickBot="1">
      <c r="A15" s="38" t="s">
        <v>61</v>
      </c>
      <c r="B15" s="47">
        <v>24</v>
      </c>
      <c r="C15" s="122">
        <v>-119534323</v>
      </c>
      <c r="D15" s="123">
        <v>-100834833</v>
      </c>
    </row>
    <row r="16" spans="1:4">
      <c r="A16" s="5" t="s">
        <v>62</v>
      </c>
      <c r="B16" s="62"/>
      <c r="C16" s="8">
        <f>C13+C15</f>
        <v>57696605</v>
      </c>
      <c r="D16" s="7">
        <f>D13+D15</f>
        <v>66642999</v>
      </c>
    </row>
    <row r="17" spans="1:4">
      <c r="A17" s="4" t="s">
        <v>0</v>
      </c>
      <c r="B17" s="45"/>
      <c r="C17" s="8"/>
      <c r="D17" s="7"/>
    </row>
    <row r="18" spans="1:4">
      <c r="A18" s="4" t="s">
        <v>63</v>
      </c>
      <c r="B18" s="45"/>
      <c r="C18" s="118">
        <v>-10451564</v>
      </c>
      <c r="D18" s="121">
        <v>-10928905</v>
      </c>
    </row>
    <row r="19" spans="1:4">
      <c r="A19" s="4" t="s">
        <v>64</v>
      </c>
      <c r="B19" s="20">
        <v>29</v>
      </c>
      <c r="C19" s="118">
        <v>-1018710</v>
      </c>
      <c r="D19" s="121">
        <v>-1130949</v>
      </c>
    </row>
    <row r="20" spans="1:4">
      <c r="A20" s="4" t="s">
        <v>144</v>
      </c>
      <c r="B20" s="45">
        <v>29</v>
      </c>
      <c r="C20" s="135">
        <v>7906</v>
      </c>
      <c r="D20" s="121">
        <v>126107</v>
      </c>
    </row>
    <row r="21" spans="1:4">
      <c r="A21" s="4" t="s">
        <v>65</v>
      </c>
      <c r="B21" s="45"/>
      <c r="C21" s="118">
        <v>-5011814</v>
      </c>
      <c r="D21" s="121">
        <v>-3758359</v>
      </c>
    </row>
    <row r="22" spans="1:4">
      <c r="A22" s="4" t="s">
        <v>168</v>
      </c>
      <c r="B22" s="45"/>
      <c r="C22" s="118">
        <v>-36932</v>
      </c>
      <c r="D22" s="121">
        <v>-135155</v>
      </c>
    </row>
    <row r="23" spans="1:4">
      <c r="A23" s="4" t="s">
        <v>119</v>
      </c>
      <c r="B23" s="45"/>
      <c r="C23" s="118">
        <v>2553696</v>
      </c>
      <c r="D23" s="121">
        <v>1663922</v>
      </c>
    </row>
    <row r="24" spans="1:4" ht="15.75" thickBot="1">
      <c r="A24" s="38" t="s">
        <v>120</v>
      </c>
      <c r="B24" s="47"/>
      <c r="C24" s="136">
        <v>-195363</v>
      </c>
      <c r="D24" s="123">
        <v>-179992</v>
      </c>
    </row>
    <row r="25" spans="1:4">
      <c r="A25" s="5" t="s">
        <v>66</v>
      </c>
      <c r="B25" s="62"/>
      <c r="C25" s="137">
        <f>SUM(C16:C24)</f>
        <v>43543824</v>
      </c>
      <c r="D25" s="7">
        <f>SUM(D16:D24)</f>
        <v>52299668</v>
      </c>
    </row>
    <row r="26" spans="1:4">
      <c r="A26" s="4" t="s">
        <v>0</v>
      </c>
      <c r="B26" s="45"/>
      <c r="C26" s="8"/>
      <c r="D26" s="7"/>
    </row>
    <row r="27" spans="1:4">
      <c r="A27" s="4" t="s">
        <v>67</v>
      </c>
      <c r="B27" s="45">
        <v>25</v>
      </c>
      <c r="C27" s="124">
        <v>-13116039</v>
      </c>
      <c r="D27" s="125">
        <v>-9798440</v>
      </c>
    </row>
    <row r="28" spans="1:4">
      <c r="A28" s="4" t="s">
        <v>68</v>
      </c>
      <c r="B28" s="45"/>
      <c r="C28" s="124">
        <v>1864631</v>
      </c>
      <c r="D28" s="125">
        <v>4528844</v>
      </c>
    </row>
    <row r="29" spans="1:4" ht="15.75" thickBot="1">
      <c r="A29" s="4" t="s">
        <v>169</v>
      </c>
      <c r="B29" s="45"/>
      <c r="C29" s="122">
        <v>-1116665</v>
      </c>
      <c r="D29" s="123">
        <v>-3536684</v>
      </c>
    </row>
    <row r="30" spans="1:4">
      <c r="A30" s="37" t="s">
        <v>69</v>
      </c>
      <c r="B30" s="46"/>
      <c r="C30" s="8">
        <f>SUM(C25:C29)</f>
        <v>31175751</v>
      </c>
      <c r="D30" s="7">
        <f>SUM(D25:D29)</f>
        <v>43493388</v>
      </c>
    </row>
    <row r="31" spans="1:4">
      <c r="A31" s="4" t="s">
        <v>0</v>
      </c>
      <c r="B31" s="45"/>
      <c r="C31" s="8"/>
      <c r="D31" s="7"/>
    </row>
    <row r="32" spans="1:4" ht="15.75" thickBot="1">
      <c r="A32" s="38" t="s">
        <v>70</v>
      </c>
      <c r="B32" s="47">
        <v>26</v>
      </c>
      <c r="C32" s="124">
        <v>-5615893</v>
      </c>
      <c r="D32" s="125">
        <v>-10198605</v>
      </c>
    </row>
    <row r="33" spans="1:11" s="104" customFormat="1" ht="15.75" thickBot="1">
      <c r="A33" s="40" t="s">
        <v>71</v>
      </c>
      <c r="B33" s="63"/>
      <c r="C33" s="70">
        <f>SUM(C30:C32)</f>
        <v>25559858</v>
      </c>
      <c r="D33" s="71">
        <f>SUM(D30:D32)</f>
        <v>33294783</v>
      </c>
    </row>
    <row r="34" spans="1:11" s="104" customFormat="1" ht="15.75" thickTop="1">
      <c r="A34" s="108"/>
      <c r="B34" s="112"/>
      <c r="C34" s="107"/>
      <c r="D34" s="97"/>
    </row>
    <row r="35" spans="1:11" s="104" customFormat="1">
      <c r="A35" s="5" t="s">
        <v>134</v>
      </c>
      <c r="B35" s="105"/>
      <c r="C35" s="8"/>
      <c r="D35" s="7"/>
    </row>
    <row r="36" spans="1:11" s="104" customFormat="1">
      <c r="A36" s="4" t="s">
        <v>72</v>
      </c>
      <c r="B36" s="105"/>
      <c r="C36" s="154">
        <v>24671939</v>
      </c>
      <c r="D36" s="155">
        <v>28278071</v>
      </c>
    </row>
    <row r="37" spans="1:11" ht="15.75" thickBot="1">
      <c r="A37" s="38" t="s">
        <v>35</v>
      </c>
      <c r="B37" s="48"/>
      <c r="C37" s="126">
        <v>887919</v>
      </c>
      <c r="D37" s="127">
        <v>5016712</v>
      </c>
    </row>
    <row r="38" spans="1:11">
      <c r="A38" s="5" t="s">
        <v>0</v>
      </c>
      <c r="B38" s="20"/>
      <c r="C38" s="8"/>
      <c r="D38" s="7"/>
    </row>
    <row r="39" spans="1:11">
      <c r="A39" s="5" t="s">
        <v>147</v>
      </c>
      <c r="B39" s="20"/>
      <c r="C39" s="8"/>
      <c r="D39" s="7"/>
    </row>
    <row r="40" spans="1:11" ht="24">
      <c r="A40" s="74" t="s">
        <v>150</v>
      </c>
      <c r="B40" s="20"/>
      <c r="C40" s="8"/>
      <c r="D40" s="7"/>
    </row>
    <row r="41" spans="1:11" ht="24.75" thickBot="1">
      <c r="A41" s="11" t="s">
        <v>74</v>
      </c>
      <c r="B41" s="20"/>
      <c r="C41" s="126">
        <v>-1645</v>
      </c>
      <c r="D41" s="127">
        <v>29069</v>
      </c>
    </row>
    <row r="42" spans="1:11" ht="24.75" thickBot="1">
      <c r="A42" s="75" t="s">
        <v>148</v>
      </c>
      <c r="B42" s="65"/>
      <c r="C42" s="148">
        <f>SUM(C41)</f>
        <v>-1645</v>
      </c>
      <c r="D42" s="149">
        <f>SUM(D41)</f>
        <v>29069</v>
      </c>
    </row>
    <row r="43" spans="1:11">
      <c r="A43" s="64" t="s">
        <v>0</v>
      </c>
      <c r="B43" s="20"/>
      <c r="C43" s="8"/>
      <c r="D43" s="7"/>
      <c r="I43" s="162"/>
      <c r="J43" s="162"/>
      <c r="K43" s="162"/>
    </row>
    <row r="44" spans="1:11" ht="24">
      <c r="A44" s="74" t="s">
        <v>135</v>
      </c>
      <c r="B44" s="20"/>
      <c r="C44" s="8"/>
      <c r="D44" s="7"/>
    </row>
    <row r="45" spans="1:11" ht="15.75" thickBot="1">
      <c r="A45" s="11" t="s">
        <v>170</v>
      </c>
      <c r="B45" s="20"/>
      <c r="C45" s="126">
        <v>414333</v>
      </c>
      <c r="D45" s="127">
        <v>-375694</v>
      </c>
    </row>
    <row r="46" spans="1:11" ht="24.75" thickBot="1">
      <c r="A46" s="75" t="s">
        <v>154</v>
      </c>
      <c r="B46" s="65"/>
      <c r="C46" s="68">
        <f>SUM(C45)</f>
        <v>414333</v>
      </c>
      <c r="D46" s="127">
        <f>SUM(D45)</f>
        <v>-375694</v>
      </c>
    </row>
    <row r="47" spans="1:11" ht="24.75" thickBot="1">
      <c r="A47" s="110" t="s">
        <v>149</v>
      </c>
      <c r="B47" s="48"/>
      <c r="C47" s="138">
        <f>C42+C46</f>
        <v>412688</v>
      </c>
      <c r="D47" s="127">
        <f>D42+D46</f>
        <v>-346625</v>
      </c>
    </row>
    <row r="48" spans="1:11" s="104" customFormat="1" ht="24.75" thickBot="1">
      <c r="A48" s="111" t="s">
        <v>128</v>
      </c>
      <c r="B48" s="49"/>
      <c r="C48" s="139">
        <f>C33+C47</f>
        <v>25972546</v>
      </c>
      <c r="D48" s="73">
        <f>D33+D47</f>
        <v>32948158</v>
      </c>
    </row>
    <row r="49" spans="1:4" s="104" customFormat="1" ht="15.75" thickTop="1">
      <c r="A49" s="108"/>
      <c r="B49" s="109"/>
      <c r="C49" s="107"/>
      <c r="D49" s="97"/>
    </row>
    <row r="50" spans="1:4" s="104" customFormat="1">
      <c r="A50" s="108" t="s">
        <v>134</v>
      </c>
      <c r="B50" s="109"/>
      <c r="C50" s="107"/>
      <c r="D50" s="97"/>
    </row>
    <row r="51" spans="1:4" s="104" customFormat="1">
      <c r="A51" s="4" t="s">
        <v>72</v>
      </c>
      <c r="B51" s="105"/>
      <c r="C51" s="154">
        <v>25084627</v>
      </c>
      <c r="D51" s="155">
        <v>27931446</v>
      </c>
    </row>
    <row r="52" spans="1:4" ht="15.75" thickBot="1">
      <c r="A52" s="38" t="s">
        <v>35</v>
      </c>
      <c r="B52" s="48"/>
      <c r="C52" s="126">
        <v>887919</v>
      </c>
      <c r="D52" s="127">
        <v>5016712</v>
      </c>
    </row>
    <row r="53" spans="1:4" ht="15.75" thickBot="1">
      <c r="A53" s="40"/>
      <c r="B53" s="49"/>
      <c r="C53" s="72">
        <f>SUM(C51:C52)</f>
        <v>25972546</v>
      </c>
      <c r="D53" s="73">
        <f>SUM(D51:D52)</f>
        <v>32948158</v>
      </c>
    </row>
    <row r="54" spans="1:4" ht="15.75" thickTop="1">
      <c r="A54" s="5" t="s">
        <v>0</v>
      </c>
      <c r="B54" s="20"/>
      <c r="C54" s="8"/>
      <c r="D54" s="7"/>
    </row>
    <row r="55" spans="1:4">
      <c r="A55" s="5" t="s">
        <v>73</v>
      </c>
      <c r="B55" s="20"/>
      <c r="C55" s="8"/>
      <c r="D55" s="7"/>
    </row>
    <row r="56" spans="1:4" ht="24.75" thickBot="1">
      <c r="A56" s="145" t="s">
        <v>121</v>
      </c>
      <c r="B56" s="49">
        <v>14</v>
      </c>
      <c r="C56" s="113">
        <v>2243.9299999999998</v>
      </c>
      <c r="D56" s="114">
        <v>2571.65</v>
      </c>
    </row>
    <row r="57" spans="1:4" ht="15.75" thickTop="1"/>
    <row r="58" spans="1:4">
      <c r="A58" s="168"/>
      <c r="B58" s="168"/>
    </row>
    <row r="61" spans="1:4" ht="15.75" thickBot="1">
      <c r="A61" s="164" t="s">
        <v>58</v>
      </c>
      <c r="B61" s="164"/>
      <c r="C61" s="165"/>
      <c r="D61" s="165"/>
    </row>
    <row r="62" spans="1:4">
      <c r="A62" s="164"/>
      <c r="B62" s="164"/>
      <c r="C62" s="166" t="s">
        <v>141</v>
      </c>
      <c r="D62" s="166"/>
    </row>
    <row r="63" spans="1:4">
      <c r="A63" s="164" t="s">
        <v>0</v>
      </c>
      <c r="B63" s="164"/>
      <c r="C63" s="164"/>
      <c r="D63" s="164"/>
    </row>
    <row r="64" spans="1:4">
      <c r="A64" s="164"/>
      <c r="B64" s="164"/>
      <c r="C64" s="164"/>
      <c r="D64" s="164"/>
    </row>
    <row r="65" spans="1:4" ht="29.25" customHeight="1" thickBot="1">
      <c r="A65" s="164" t="s">
        <v>131</v>
      </c>
      <c r="B65" s="164"/>
      <c r="C65" s="165"/>
      <c r="D65" s="165"/>
    </row>
    <row r="66" spans="1:4">
      <c r="A66" s="164"/>
      <c r="B66" s="164"/>
      <c r="C66" s="166" t="s">
        <v>132</v>
      </c>
      <c r="D66" s="166"/>
    </row>
  </sheetData>
  <mergeCells count="17">
    <mergeCell ref="C1:D1"/>
    <mergeCell ref="A62:B62"/>
    <mergeCell ref="A58:B58"/>
    <mergeCell ref="A61:B61"/>
    <mergeCell ref="C61:D61"/>
    <mergeCell ref="C62:D62"/>
    <mergeCell ref="C7:D7"/>
    <mergeCell ref="A3:B4"/>
    <mergeCell ref="A66:B66"/>
    <mergeCell ref="A63:B63"/>
    <mergeCell ref="A64:B64"/>
    <mergeCell ref="A65:B65"/>
    <mergeCell ref="I43:K43"/>
    <mergeCell ref="C63:D63"/>
    <mergeCell ref="C64:D64"/>
    <mergeCell ref="C65:D65"/>
    <mergeCell ref="C66:D66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1"/>
  <sheetViews>
    <sheetView zoomScaleNormal="100" workbookViewId="0">
      <selection activeCell="D70" sqref="D70"/>
    </sheetView>
  </sheetViews>
  <sheetFormatPr defaultRowHeight="15"/>
  <cols>
    <col min="1" max="1" width="51.85546875" bestFit="1" customWidth="1"/>
    <col min="2" max="2" width="9.7109375" bestFit="1" customWidth="1"/>
    <col min="3" max="3" width="19.85546875" customWidth="1"/>
    <col min="4" max="4" width="19.28515625" customWidth="1"/>
    <col min="5" max="5" width="12.28515625" bestFit="1" customWidth="1"/>
  </cols>
  <sheetData>
    <row r="1" spans="1:4" ht="23.45" customHeight="1">
      <c r="A1" s="14" t="s">
        <v>2</v>
      </c>
      <c r="B1" s="2"/>
      <c r="C1" s="162" t="s">
        <v>1</v>
      </c>
      <c r="D1" s="162"/>
    </row>
    <row r="2" spans="1:4">
      <c r="A2" s="1"/>
      <c r="B2" s="2"/>
    </row>
    <row r="3" spans="1:4" ht="31.5" customHeight="1">
      <c r="A3" s="170" t="s">
        <v>75</v>
      </c>
      <c r="B3" s="170"/>
      <c r="C3" s="170"/>
      <c r="D3" s="170"/>
    </row>
    <row r="4" spans="1:4" ht="15.75">
      <c r="A4" s="3"/>
    </row>
    <row r="5" spans="1:4">
      <c r="A5" s="1" t="s">
        <v>159</v>
      </c>
    </row>
    <row r="6" spans="1:4">
      <c r="A6" s="1"/>
    </row>
    <row r="7" spans="1:4" ht="24.75" thickBot="1">
      <c r="A7" s="87" t="s">
        <v>4</v>
      </c>
      <c r="B7" s="88" t="s">
        <v>5</v>
      </c>
      <c r="C7" s="130" t="s">
        <v>160</v>
      </c>
      <c r="D7" s="129" t="s">
        <v>142</v>
      </c>
    </row>
    <row r="8" spans="1:4">
      <c r="A8" s="5" t="s">
        <v>0</v>
      </c>
      <c r="B8" s="20"/>
      <c r="C8" s="5"/>
      <c r="D8" s="4"/>
    </row>
    <row r="9" spans="1:4">
      <c r="A9" s="5" t="s">
        <v>76</v>
      </c>
      <c r="B9" s="20"/>
      <c r="C9" s="5"/>
      <c r="D9" s="4"/>
    </row>
    <row r="10" spans="1:4">
      <c r="A10" s="4" t="s">
        <v>77</v>
      </c>
      <c r="B10" s="20"/>
      <c r="C10" s="118">
        <v>31175751</v>
      </c>
      <c r="D10" s="121">
        <v>43493388</v>
      </c>
    </row>
    <row r="11" spans="1:4">
      <c r="A11" s="4" t="s">
        <v>0</v>
      </c>
      <c r="B11" s="20"/>
      <c r="C11" s="118"/>
      <c r="D11" s="121"/>
    </row>
    <row r="12" spans="1:4">
      <c r="A12" s="5" t="s">
        <v>78</v>
      </c>
      <c r="B12" s="20"/>
      <c r="C12" s="131"/>
      <c r="D12" s="128"/>
    </row>
    <row r="13" spans="1:4">
      <c r="A13" s="4" t="s">
        <v>79</v>
      </c>
      <c r="B13" s="105">
        <v>5.16</v>
      </c>
      <c r="C13" s="118">
        <v>24135380</v>
      </c>
      <c r="D13" s="121">
        <v>23917972</v>
      </c>
    </row>
    <row r="14" spans="1:4">
      <c r="A14" s="4" t="s">
        <v>80</v>
      </c>
      <c r="B14" s="105">
        <v>6</v>
      </c>
      <c r="C14" s="118">
        <v>11567098</v>
      </c>
      <c r="D14" s="121">
        <v>7377933</v>
      </c>
    </row>
    <row r="15" spans="1:4">
      <c r="A15" s="11" t="s">
        <v>144</v>
      </c>
      <c r="B15" s="105">
        <v>29</v>
      </c>
      <c r="C15" s="118">
        <v>-7906</v>
      </c>
      <c r="D15" s="121">
        <v>-126107</v>
      </c>
    </row>
    <row r="16" spans="1:4">
      <c r="A16" s="4" t="s">
        <v>82</v>
      </c>
      <c r="B16" s="105"/>
      <c r="C16" s="118">
        <v>930731</v>
      </c>
      <c r="D16" s="121">
        <v>1176225</v>
      </c>
    </row>
    <row r="17" spans="1:6">
      <c r="A17" s="4" t="s">
        <v>169</v>
      </c>
      <c r="B17" s="105"/>
      <c r="C17" s="118">
        <v>1116665</v>
      </c>
      <c r="D17" s="121">
        <v>3536684</v>
      </c>
    </row>
    <row r="18" spans="1:6">
      <c r="A18" s="4" t="s">
        <v>81</v>
      </c>
      <c r="B18" s="105">
        <v>29</v>
      </c>
      <c r="C18" s="118">
        <v>1018710</v>
      </c>
      <c r="D18" s="121">
        <v>1130949</v>
      </c>
    </row>
    <row r="19" spans="1:6">
      <c r="A19" s="4" t="s">
        <v>122</v>
      </c>
      <c r="B19" s="105"/>
      <c r="C19" s="118">
        <v>447722</v>
      </c>
      <c r="D19" s="121">
        <v>4615</v>
      </c>
    </row>
    <row r="20" spans="1:6">
      <c r="A20" s="4" t="s">
        <v>83</v>
      </c>
      <c r="B20" s="105">
        <v>25</v>
      </c>
      <c r="C20" s="118">
        <v>13116039</v>
      </c>
      <c r="D20" s="121">
        <v>9798440</v>
      </c>
    </row>
    <row r="21" spans="1:6">
      <c r="A21" s="4" t="s">
        <v>84</v>
      </c>
      <c r="B21" s="105"/>
      <c r="C21" s="118">
        <v>-1864631</v>
      </c>
      <c r="D21" s="121">
        <v>-4528844</v>
      </c>
    </row>
    <row r="22" spans="1:6" s="104" customFormat="1" ht="15.75" customHeight="1">
      <c r="A22" s="115" t="s">
        <v>145</v>
      </c>
      <c r="B22" s="105">
        <v>21</v>
      </c>
      <c r="C22" s="118">
        <v>-3232697</v>
      </c>
      <c r="D22" s="121">
        <v>-1843780</v>
      </c>
    </row>
    <row r="23" spans="1:6" ht="15.75" thickBot="1">
      <c r="A23" s="4" t="s">
        <v>171</v>
      </c>
      <c r="B23" s="20"/>
      <c r="C23" s="122">
        <v>36932</v>
      </c>
      <c r="D23" s="123">
        <v>135155</v>
      </c>
    </row>
    <row r="24" spans="1:6" ht="24">
      <c r="A24" s="18" t="s">
        <v>85</v>
      </c>
      <c r="B24" s="52"/>
      <c r="C24" s="8">
        <f>SUM(C10:C23)</f>
        <v>78439794</v>
      </c>
      <c r="D24" s="7">
        <f>SUM(D10:D23)</f>
        <v>84072630</v>
      </c>
      <c r="E24" s="10"/>
      <c r="F24" s="10"/>
    </row>
    <row r="25" spans="1:6">
      <c r="A25" s="5" t="s">
        <v>0</v>
      </c>
      <c r="B25" s="20"/>
      <c r="C25" s="8"/>
      <c r="D25" s="7"/>
    </row>
    <row r="26" spans="1:6">
      <c r="A26" s="5" t="s">
        <v>86</v>
      </c>
      <c r="B26" s="20"/>
      <c r="C26" s="8"/>
      <c r="D26" s="7"/>
    </row>
    <row r="27" spans="1:6">
      <c r="A27" s="4" t="s">
        <v>87</v>
      </c>
      <c r="B27" s="20"/>
      <c r="C27" s="118">
        <v>-906620</v>
      </c>
      <c r="D27" s="121">
        <v>-10068407</v>
      </c>
    </row>
    <row r="28" spans="1:6">
      <c r="A28" s="4" t="s">
        <v>88</v>
      </c>
      <c r="B28" s="20"/>
      <c r="C28" s="118">
        <v>-3000708</v>
      </c>
      <c r="D28" s="121">
        <v>-4697966</v>
      </c>
    </row>
    <row r="29" spans="1:6">
      <c r="A29" s="4" t="s">
        <v>89</v>
      </c>
      <c r="B29" s="20"/>
      <c r="C29" s="118">
        <v>-698982</v>
      </c>
      <c r="D29" s="121">
        <v>-3022198</v>
      </c>
    </row>
    <row r="30" spans="1:6">
      <c r="A30" s="4" t="s">
        <v>90</v>
      </c>
      <c r="B30" s="20"/>
      <c r="C30" s="118">
        <v>1460035</v>
      </c>
      <c r="D30" s="121">
        <v>-1670296</v>
      </c>
    </row>
    <row r="31" spans="1:6">
      <c r="A31" s="4" t="s">
        <v>91</v>
      </c>
      <c r="B31" s="20"/>
      <c r="C31" s="118">
        <v>-19699427</v>
      </c>
      <c r="D31" s="121">
        <v>-5832852</v>
      </c>
    </row>
    <row r="32" spans="1:6">
      <c r="A32" s="4" t="s">
        <v>92</v>
      </c>
      <c r="B32" s="20"/>
      <c r="C32" s="118">
        <v>11202</v>
      </c>
      <c r="D32" s="121">
        <v>19468</v>
      </c>
    </row>
    <row r="33" spans="1:4">
      <c r="A33" s="4" t="s">
        <v>93</v>
      </c>
      <c r="B33" s="20"/>
      <c r="C33" s="118">
        <v>-2283189</v>
      </c>
      <c r="D33" s="121">
        <v>-4104977</v>
      </c>
    </row>
    <row r="34" spans="1:4" ht="15.75" thickBot="1">
      <c r="A34" s="38" t="s">
        <v>94</v>
      </c>
      <c r="B34" s="48"/>
      <c r="C34" s="122">
        <v>8896066</v>
      </c>
      <c r="D34" s="123">
        <v>10971580</v>
      </c>
    </row>
    <row r="35" spans="1:4">
      <c r="A35" s="5" t="s">
        <v>95</v>
      </c>
      <c r="B35" s="20"/>
      <c r="C35" s="8">
        <f>SUM(C24:C34)</f>
        <v>62218171</v>
      </c>
      <c r="D35" s="7">
        <f>SUM(D24:D34)</f>
        <v>65666982</v>
      </c>
    </row>
    <row r="36" spans="1:4">
      <c r="A36" s="4" t="s">
        <v>0</v>
      </c>
      <c r="B36" s="20"/>
      <c r="C36" s="8"/>
      <c r="D36" s="7"/>
    </row>
    <row r="37" spans="1:4">
      <c r="A37" s="4" t="s">
        <v>96</v>
      </c>
      <c r="B37" s="20"/>
      <c r="C37" s="118">
        <v>-9608281</v>
      </c>
      <c r="D37" s="121">
        <v>-10295688</v>
      </c>
    </row>
    <row r="38" spans="1:4">
      <c r="A38" s="4" t="s">
        <v>97</v>
      </c>
      <c r="B38" s="20"/>
      <c r="C38" s="118">
        <v>-10317368</v>
      </c>
      <c r="D38" s="121">
        <v>-6458826</v>
      </c>
    </row>
    <row r="39" spans="1:4" ht="15.75" thickBot="1">
      <c r="A39" s="38" t="s">
        <v>98</v>
      </c>
      <c r="B39" s="48"/>
      <c r="C39" s="122">
        <v>1209382</v>
      </c>
      <c r="D39" s="123">
        <v>3845210</v>
      </c>
    </row>
    <row r="40" spans="1:4" ht="15.75" thickBot="1">
      <c r="A40" s="39" t="s">
        <v>99</v>
      </c>
      <c r="B40" s="48"/>
      <c r="C40" s="68">
        <f>SUM(C35:C39)</f>
        <v>43501904</v>
      </c>
      <c r="D40" s="69">
        <f>SUM(D35:D39)</f>
        <v>52757678</v>
      </c>
    </row>
    <row r="41" spans="1:4">
      <c r="A41" s="1"/>
      <c r="C41" s="8"/>
      <c r="D41" s="7"/>
    </row>
    <row r="42" spans="1:4">
      <c r="A42" s="5" t="s">
        <v>100</v>
      </c>
      <c r="B42" s="20"/>
      <c r="C42" s="8"/>
      <c r="D42" s="7"/>
    </row>
    <row r="43" spans="1:4">
      <c r="A43" s="4" t="s">
        <v>101</v>
      </c>
      <c r="B43" s="20"/>
      <c r="C43" s="118">
        <v>-55377750</v>
      </c>
      <c r="D43" s="121">
        <v>-64556949</v>
      </c>
    </row>
    <row r="44" spans="1:4">
      <c r="A44" s="4" t="s">
        <v>102</v>
      </c>
      <c r="B44" s="20"/>
      <c r="C44" s="118">
        <v>-8773277</v>
      </c>
      <c r="D44" s="121">
        <v>-55995157</v>
      </c>
    </row>
    <row r="45" spans="1:4">
      <c r="A45" s="4" t="s">
        <v>103</v>
      </c>
      <c r="B45" s="20"/>
      <c r="C45" s="118">
        <v>38049</v>
      </c>
      <c r="D45" s="121">
        <v>70398</v>
      </c>
    </row>
    <row r="46" spans="1:4" s="104" customFormat="1">
      <c r="A46" s="4" t="s">
        <v>146</v>
      </c>
      <c r="B46" s="105"/>
      <c r="C46" s="118">
        <v>0</v>
      </c>
      <c r="D46" s="121">
        <v>50219</v>
      </c>
    </row>
    <row r="47" spans="1:4" s="104" customFormat="1" ht="24">
      <c r="A47" s="11" t="s">
        <v>164</v>
      </c>
      <c r="B47" s="105">
        <v>7</v>
      </c>
      <c r="C47" s="118">
        <v>-424918</v>
      </c>
      <c r="D47" s="121">
        <v>0</v>
      </c>
    </row>
    <row r="48" spans="1:4" s="104" customFormat="1">
      <c r="A48" s="4" t="s">
        <v>125</v>
      </c>
      <c r="B48" s="105"/>
      <c r="C48" s="118">
        <v>-96800</v>
      </c>
      <c r="D48" s="121">
        <v>-423032</v>
      </c>
    </row>
    <row r="49" spans="1:5" s="104" customFormat="1">
      <c r="A49" s="4" t="s">
        <v>127</v>
      </c>
      <c r="B49" s="105">
        <v>9</v>
      </c>
      <c r="C49" s="118">
        <v>176189</v>
      </c>
      <c r="D49" s="121">
        <v>487133</v>
      </c>
    </row>
    <row r="50" spans="1:5" s="104" customFormat="1">
      <c r="A50" s="4" t="s">
        <v>165</v>
      </c>
      <c r="B50" s="105"/>
      <c r="C50" s="118">
        <v>1710</v>
      </c>
      <c r="D50" s="121">
        <v>0</v>
      </c>
    </row>
    <row r="51" spans="1:5" ht="24">
      <c r="A51" s="11" t="s">
        <v>153</v>
      </c>
      <c r="B51" s="105"/>
      <c r="C51" s="118">
        <v>0</v>
      </c>
      <c r="D51" s="121">
        <v>4544676</v>
      </c>
    </row>
    <row r="52" spans="1:5" s="104" customFormat="1">
      <c r="A52" s="4" t="s">
        <v>104</v>
      </c>
      <c r="B52" s="105">
        <v>12</v>
      </c>
      <c r="C52" s="118">
        <v>-2145393</v>
      </c>
      <c r="D52" s="121">
        <v>-34544740</v>
      </c>
    </row>
    <row r="53" spans="1:5" s="104" customFormat="1">
      <c r="A53" s="4" t="s">
        <v>123</v>
      </c>
      <c r="B53" s="105">
        <v>12</v>
      </c>
      <c r="C53" s="135">
        <v>0</v>
      </c>
      <c r="D53" s="121">
        <v>49357750</v>
      </c>
    </row>
    <row r="54" spans="1:5" s="104" customFormat="1">
      <c r="A54" s="4" t="s">
        <v>105</v>
      </c>
      <c r="B54" s="105"/>
      <c r="C54" s="118">
        <v>-1286064</v>
      </c>
      <c r="D54" s="121">
        <v>-2616154</v>
      </c>
    </row>
    <row r="55" spans="1:5" ht="15.75" thickBot="1">
      <c r="A55" s="4" t="s">
        <v>106</v>
      </c>
      <c r="B55" s="105"/>
      <c r="C55" s="118">
        <v>105171</v>
      </c>
      <c r="D55" s="121">
        <v>103839</v>
      </c>
    </row>
    <row r="56" spans="1:5" ht="15.75" thickBot="1">
      <c r="A56" s="42" t="s">
        <v>107</v>
      </c>
      <c r="B56" s="65"/>
      <c r="C56" s="150">
        <f>SUM(C43:C55)</f>
        <v>-67783083</v>
      </c>
      <c r="D56" s="151">
        <f>SUM(D43:D55)</f>
        <v>-103522017</v>
      </c>
    </row>
    <row r="57" spans="1:5">
      <c r="A57" s="5" t="s">
        <v>0</v>
      </c>
      <c r="B57" s="20"/>
      <c r="C57" s="8"/>
      <c r="D57" s="7"/>
    </row>
    <row r="58" spans="1:5">
      <c r="A58" s="5" t="s">
        <v>108</v>
      </c>
      <c r="B58" s="20"/>
      <c r="C58" s="8"/>
      <c r="D58" s="7"/>
    </row>
    <row r="59" spans="1:5" s="104" customFormat="1">
      <c r="A59" s="4" t="s">
        <v>166</v>
      </c>
      <c r="B59" s="105"/>
      <c r="C59" s="8">
        <v>53338550</v>
      </c>
      <c r="D59" s="7">
        <v>0</v>
      </c>
    </row>
    <row r="60" spans="1:5">
      <c r="A60" s="4" t="s">
        <v>109</v>
      </c>
      <c r="B60" s="105">
        <v>15</v>
      </c>
      <c r="C60" s="118">
        <v>-49765504</v>
      </c>
      <c r="D60" s="121">
        <v>-3213564</v>
      </c>
    </row>
    <row r="61" spans="1:5" s="104" customFormat="1">
      <c r="A61" s="4" t="s">
        <v>137</v>
      </c>
      <c r="B61" s="105">
        <v>16</v>
      </c>
      <c r="C61" s="132">
        <v>-2095240</v>
      </c>
      <c r="D61" s="133">
        <v>-4473583</v>
      </c>
    </row>
    <row r="62" spans="1:5" ht="15.75" thickBot="1">
      <c r="A62" s="4" t="s">
        <v>167</v>
      </c>
      <c r="B62" s="105"/>
      <c r="C62" s="132">
        <v>-24819</v>
      </c>
      <c r="D62" s="133">
        <v>0</v>
      </c>
    </row>
    <row r="63" spans="1:5" ht="15.75" thickBot="1">
      <c r="A63" s="42" t="s">
        <v>126</v>
      </c>
      <c r="B63" s="65"/>
      <c r="C63" s="150">
        <f>SUM(C59:C62)</f>
        <v>1452987</v>
      </c>
      <c r="D63" s="151">
        <f>SUM(D59:D62)</f>
        <v>-7687147</v>
      </c>
    </row>
    <row r="64" spans="1:5">
      <c r="A64" s="4" t="s">
        <v>0</v>
      </c>
      <c r="B64" s="20"/>
      <c r="C64" s="8"/>
      <c r="D64" s="7"/>
      <c r="E64" s="10"/>
    </row>
    <row r="65" spans="1:4">
      <c r="A65" s="4" t="s">
        <v>110</v>
      </c>
      <c r="B65" s="20"/>
      <c r="C65" s="118">
        <v>-636984</v>
      </c>
      <c r="D65" s="121">
        <v>-3516292</v>
      </c>
    </row>
    <row r="66" spans="1:4" ht="15.75" thickBot="1">
      <c r="A66" s="38" t="s">
        <v>111</v>
      </c>
      <c r="B66" s="48">
        <v>13</v>
      </c>
      <c r="C66" s="122">
        <v>1854</v>
      </c>
      <c r="D66" s="123">
        <v>2256</v>
      </c>
    </row>
    <row r="67" spans="1:4">
      <c r="A67" s="5" t="s">
        <v>112</v>
      </c>
      <c r="B67" s="59"/>
      <c r="C67" s="153">
        <f>C40+C56+C63+C65+C66</f>
        <v>-23463322</v>
      </c>
      <c r="D67" s="152">
        <f>D40+D56+D63+D65+D66</f>
        <v>-61965522</v>
      </c>
    </row>
    <row r="68" spans="1:4">
      <c r="A68" s="4" t="s">
        <v>0</v>
      </c>
      <c r="B68" s="20"/>
      <c r="C68" s="107"/>
      <c r="D68" s="7"/>
    </row>
    <row r="69" spans="1:4" ht="15.75" thickBot="1">
      <c r="A69" s="38" t="s">
        <v>113</v>
      </c>
      <c r="B69" s="48">
        <v>13</v>
      </c>
      <c r="C69" s="66">
        <v>70984738</v>
      </c>
      <c r="D69" s="67">
        <v>242122154</v>
      </c>
    </row>
    <row r="70" spans="1:4" ht="18" customHeight="1" thickBot="1">
      <c r="A70" s="43" t="s">
        <v>138</v>
      </c>
      <c r="B70" s="76">
        <v>13</v>
      </c>
      <c r="C70" s="70">
        <v>47521416</v>
      </c>
      <c r="D70" s="71">
        <v>180156632</v>
      </c>
    </row>
    <row r="71" spans="1:4" ht="15.75" thickTop="1"/>
    <row r="72" spans="1:4">
      <c r="A72" s="168"/>
      <c r="B72" s="168"/>
      <c r="C72" s="168"/>
      <c r="D72" s="168"/>
    </row>
    <row r="73" spans="1:4">
      <c r="A73" s="168" t="s">
        <v>155</v>
      </c>
      <c r="B73" s="168"/>
      <c r="C73" s="168"/>
      <c r="D73" s="168"/>
    </row>
    <row r="76" spans="1:4" ht="15.75" thickBot="1">
      <c r="A76" s="164" t="s">
        <v>58</v>
      </c>
      <c r="B76" s="164"/>
      <c r="C76" s="165"/>
      <c r="D76" s="165"/>
    </row>
    <row r="77" spans="1:4">
      <c r="A77" s="164"/>
      <c r="B77" s="164"/>
      <c r="C77" s="166" t="s">
        <v>141</v>
      </c>
      <c r="D77" s="166"/>
    </row>
    <row r="78" spans="1:4">
      <c r="A78" s="164" t="s">
        <v>0</v>
      </c>
      <c r="B78" s="164"/>
      <c r="C78" s="164"/>
      <c r="D78" s="164"/>
    </row>
    <row r="79" spans="1:4">
      <c r="A79" s="164"/>
      <c r="B79" s="164"/>
      <c r="C79" s="164"/>
      <c r="D79" s="164"/>
    </row>
    <row r="80" spans="1:4" ht="15.75" thickBot="1">
      <c r="A80" s="164" t="s">
        <v>131</v>
      </c>
      <c r="B80" s="164"/>
      <c r="C80" s="165"/>
      <c r="D80" s="165"/>
    </row>
    <row r="81" spans="1:4">
      <c r="A81" s="164"/>
      <c r="B81" s="164"/>
      <c r="C81" s="166" t="s">
        <v>132</v>
      </c>
      <c r="D81" s="166"/>
    </row>
  </sheetData>
  <mergeCells count="16">
    <mergeCell ref="A80:B80"/>
    <mergeCell ref="A81:B81"/>
    <mergeCell ref="A77:B77"/>
    <mergeCell ref="A78:B78"/>
    <mergeCell ref="A79:B79"/>
    <mergeCell ref="A3:D3"/>
    <mergeCell ref="C1:D1"/>
    <mergeCell ref="A76:B76"/>
    <mergeCell ref="C76:D76"/>
    <mergeCell ref="A72:D72"/>
    <mergeCell ref="A73:D73"/>
    <mergeCell ref="C81:D81"/>
    <mergeCell ref="C80:D80"/>
    <mergeCell ref="C79:D79"/>
    <mergeCell ref="C78:D78"/>
    <mergeCell ref="C77:D77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tabSelected="1" zoomScaleNormal="100" workbookViewId="0">
      <selection activeCell="K11" sqref="K11"/>
    </sheetView>
  </sheetViews>
  <sheetFormatPr defaultRowHeight="15"/>
  <cols>
    <col min="1" max="1" width="56.5703125" style="12" customWidth="1"/>
    <col min="2" max="9" width="12.42578125" customWidth="1"/>
  </cols>
  <sheetData>
    <row r="1" spans="1:9">
      <c r="A1" s="14" t="s">
        <v>2</v>
      </c>
      <c r="B1" s="2"/>
      <c r="I1" s="6" t="s">
        <v>1</v>
      </c>
    </row>
    <row r="2" spans="1:9">
      <c r="A2" s="1"/>
      <c r="B2" s="2"/>
    </row>
    <row r="3" spans="1:9" ht="15.75">
      <c r="A3" s="15" t="s">
        <v>115</v>
      </c>
      <c r="B3" s="13"/>
      <c r="C3" s="13"/>
      <c r="D3" s="13"/>
    </row>
    <row r="4" spans="1:9" ht="15.75">
      <c r="A4" s="3"/>
    </row>
    <row r="5" spans="1:9" ht="15.75" thickBot="1">
      <c r="A5" s="89" t="s">
        <v>159</v>
      </c>
      <c r="B5" s="51"/>
      <c r="C5" s="51"/>
      <c r="D5" s="51"/>
      <c r="E5" s="51"/>
      <c r="F5" s="51"/>
      <c r="G5" s="51"/>
      <c r="H5" s="51"/>
      <c r="I5" s="51"/>
    </row>
    <row r="7" spans="1:9" ht="15.75" thickBot="1">
      <c r="A7" s="58"/>
      <c r="B7" s="171" t="s">
        <v>114</v>
      </c>
      <c r="C7" s="171"/>
      <c r="D7" s="171"/>
      <c r="E7" s="171"/>
      <c r="F7" s="171"/>
      <c r="G7" s="171"/>
      <c r="H7" s="77"/>
      <c r="I7" s="78"/>
    </row>
    <row r="8" spans="1:9" ht="46.5" thickBot="1">
      <c r="A8" s="90" t="s">
        <v>4</v>
      </c>
      <c r="B8" s="91" t="s">
        <v>124</v>
      </c>
      <c r="C8" s="92" t="s">
        <v>31</v>
      </c>
      <c r="D8" s="92" t="s">
        <v>32</v>
      </c>
      <c r="E8" s="92" t="s">
        <v>33</v>
      </c>
      <c r="F8" s="92" t="s">
        <v>34</v>
      </c>
      <c r="G8" s="92" t="s">
        <v>116</v>
      </c>
      <c r="H8" s="93" t="s">
        <v>35</v>
      </c>
      <c r="I8" s="93" t="s">
        <v>36</v>
      </c>
    </row>
    <row r="9" spans="1:9" ht="15.75" thickBot="1">
      <c r="A9" s="83" t="s">
        <v>0</v>
      </c>
      <c r="B9" s="94"/>
      <c r="C9" s="94"/>
      <c r="D9" s="94"/>
      <c r="E9" s="94"/>
      <c r="F9" s="94"/>
      <c r="G9" s="94"/>
      <c r="H9" s="94"/>
      <c r="I9" s="94"/>
    </row>
    <row r="10" spans="1:9" ht="15.75" thickBot="1">
      <c r="A10" s="80" t="s">
        <v>5</v>
      </c>
      <c r="B10" s="84">
        <v>14</v>
      </c>
      <c r="C10" s="84">
        <v>14</v>
      </c>
      <c r="D10" s="84">
        <v>14</v>
      </c>
      <c r="E10" s="84">
        <v>14</v>
      </c>
      <c r="F10" s="84"/>
      <c r="G10" s="84"/>
      <c r="H10" s="84"/>
      <c r="I10" s="84"/>
    </row>
    <row r="11" spans="1:9" ht="15.75" thickBot="1">
      <c r="A11" s="83" t="s">
        <v>0</v>
      </c>
      <c r="B11" s="159"/>
      <c r="C11" s="159"/>
      <c r="D11" s="159"/>
      <c r="E11" s="159"/>
      <c r="F11" s="159"/>
      <c r="G11" s="159"/>
      <c r="H11" s="159"/>
      <c r="I11" s="159"/>
    </row>
    <row r="12" spans="1:9" ht="15.75" thickBot="1">
      <c r="A12" s="80" t="s">
        <v>151</v>
      </c>
      <c r="B12" s="67">
        <v>12136529</v>
      </c>
      <c r="C12" s="156">
        <v>-7065614</v>
      </c>
      <c r="D12" s="67">
        <v>26183</v>
      </c>
      <c r="E12" s="67">
        <v>1820479</v>
      </c>
      <c r="F12" s="67">
        <v>641236831</v>
      </c>
      <c r="G12" s="67">
        <v>648154408</v>
      </c>
      <c r="H12" s="67">
        <v>82453415</v>
      </c>
      <c r="I12" s="67">
        <v>730607823</v>
      </c>
    </row>
    <row r="13" spans="1:9">
      <c r="A13" s="79"/>
      <c r="B13" s="8"/>
      <c r="C13" s="8"/>
      <c r="D13" s="8"/>
      <c r="E13" s="8"/>
      <c r="F13" s="8"/>
      <c r="G13" s="8"/>
      <c r="H13" s="8"/>
      <c r="I13" s="8"/>
    </row>
    <row r="14" spans="1:9">
      <c r="A14" s="79" t="s">
        <v>117</v>
      </c>
      <c r="B14" s="7">
        <v>0</v>
      </c>
      <c r="C14" s="7">
        <v>0</v>
      </c>
      <c r="D14" s="7">
        <v>0</v>
      </c>
      <c r="E14" s="7">
        <v>0</v>
      </c>
      <c r="F14" s="97">
        <v>28278071</v>
      </c>
      <c r="G14" s="7">
        <v>28278071</v>
      </c>
      <c r="H14" s="97">
        <v>5016712</v>
      </c>
      <c r="I14" s="7">
        <v>33294783</v>
      </c>
    </row>
    <row r="15" spans="1:9" ht="15.75" thickBot="1">
      <c r="A15" s="81" t="s">
        <v>136</v>
      </c>
      <c r="B15" s="67">
        <v>0</v>
      </c>
      <c r="C15" s="67">
        <v>0</v>
      </c>
      <c r="D15" s="67">
        <v>29069</v>
      </c>
      <c r="E15" s="67">
        <v>0</v>
      </c>
      <c r="F15" s="156">
        <v>-375694</v>
      </c>
      <c r="G15" s="156">
        <v>-346625</v>
      </c>
      <c r="H15" s="156">
        <v>0</v>
      </c>
      <c r="I15" s="156">
        <v>-346625</v>
      </c>
    </row>
    <row r="16" spans="1:9" ht="15.75" thickBot="1">
      <c r="A16" s="83" t="s">
        <v>118</v>
      </c>
      <c r="B16" s="69">
        <f>SUM(B14:B15)</f>
        <v>0</v>
      </c>
      <c r="C16" s="69">
        <f t="shared" ref="C16:H16" si="0">SUM(C14:C15)</f>
        <v>0</v>
      </c>
      <c r="D16" s="69">
        <f t="shared" si="0"/>
        <v>29069</v>
      </c>
      <c r="E16" s="69">
        <f t="shared" si="0"/>
        <v>0</v>
      </c>
      <c r="F16" s="69">
        <f t="shared" si="0"/>
        <v>27902377</v>
      </c>
      <c r="G16" s="69">
        <f t="shared" si="0"/>
        <v>27931446</v>
      </c>
      <c r="H16" s="69">
        <f t="shared" si="0"/>
        <v>5016712</v>
      </c>
      <c r="I16" s="69">
        <f>SUM(I14:I15)</f>
        <v>32948158</v>
      </c>
    </row>
    <row r="17" spans="1:9" s="104" customFormat="1" ht="15.75" thickBot="1">
      <c r="A17" s="172"/>
      <c r="B17" s="172"/>
      <c r="C17" s="158"/>
      <c r="D17" s="158"/>
      <c r="E17" s="158"/>
      <c r="F17" s="158"/>
      <c r="G17" s="158"/>
      <c r="H17" s="172"/>
      <c r="I17" s="172"/>
    </row>
    <row r="18" spans="1:9" ht="15.75" thickBot="1">
      <c r="A18" s="80" t="s">
        <v>152</v>
      </c>
      <c r="B18" s="67">
        <v>12136529</v>
      </c>
      <c r="C18" s="156">
        <v>-7065614</v>
      </c>
      <c r="D18" s="67">
        <v>55252</v>
      </c>
      <c r="E18" s="67">
        <v>1820479</v>
      </c>
      <c r="F18" s="67">
        <v>669139208</v>
      </c>
      <c r="G18" s="67">
        <v>676085854</v>
      </c>
      <c r="H18" s="67">
        <v>87470127</v>
      </c>
      <c r="I18" s="67">
        <v>763555981</v>
      </c>
    </row>
    <row r="19" spans="1:9" ht="15.75" thickBot="1">
      <c r="A19" s="95" t="s">
        <v>0</v>
      </c>
      <c r="B19" s="69"/>
      <c r="C19" s="69"/>
      <c r="D19" s="69"/>
      <c r="E19" s="69"/>
      <c r="F19" s="69"/>
      <c r="G19" s="69"/>
      <c r="H19" s="69"/>
      <c r="I19" s="69"/>
    </row>
    <row r="20" spans="1:9" ht="15.75" thickBot="1">
      <c r="A20" s="83" t="s">
        <v>161</v>
      </c>
      <c r="B20" s="134">
        <v>12136529</v>
      </c>
      <c r="C20" s="134">
        <v>-7065614</v>
      </c>
      <c r="D20" s="134">
        <v>23441</v>
      </c>
      <c r="E20" s="134">
        <v>1820479</v>
      </c>
      <c r="F20" s="134">
        <v>702957922</v>
      </c>
      <c r="G20" s="134">
        <v>709872757</v>
      </c>
      <c r="H20" s="134">
        <v>93789580</v>
      </c>
      <c r="I20" s="134">
        <v>803662337</v>
      </c>
    </row>
    <row r="21" spans="1:9">
      <c r="A21" s="79"/>
      <c r="B21" s="8"/>
      <c r="C21" s="8"/>
      <c r="D21" s="8"/>
      <c r="E21" s="8"/>
      <c r="F21" s="8"/>
      <c r="G21" s="8"/>
      <c r="H21" s="8"/>
      <c r="I21" s="8"/>
    </row>
    <row r="22" spans="1:9">
      <c r="A22" s="79" t="s">
        <v>117</v>
      </c>
      <c r="B22" s="8">
        <v>0</v>
      </c>
      <c r="C22" s="8">
        <v>0</v>
      </c>
      <c r="D22" s="8">
        <v>0</v>
      </c>
      <c r="E22" s="8">
        <v>0</v>
      </c>
      <c r="F22" s="107">
        <v>24671939</v>
      </c>
      <c r="G22" s="107">
        <v>24671939</v>
      </c>
      <c r="H22" s="107">
        <v>887919</v>
      </c>
      <c r="I22" s="107">
        <v>25559858</v>
      </c>
    </row>
    <row r="23" spans="1:9" ht="15.75" thickBot="1">
      <c r="A23" s="81" t="s">
        <v>136</v>
      </c>
      <c r="B23" s="66">
        <v>0</v>
      </c>
      <c r="C23" s="66">
        <v>0</v>
      </c>
      <c r="D23" s="157">
        <v>-1645</v>
      </c>
      <c r="E23" s="66">
        <v>0</v>
      </c>
      <c r="F23" s="157">
        <v>414333</v>
      </c>
      <c r="G23" s="157">
        <v>412688</v>
      </c>
      <c r="H23" s="157">
        <v>0</v>
      </c>
      <c r="I23" s="157">
        <v>412688</v>
      </c>
    </row>
    <row r="24" spans="1:9" ht="15.75" thickBot="1">
      <c r="A24" s="80" t="s">
        <v>118</v>
      </c>
      <c r="B24" s="68">
        <f>SUM(B22:B23)</f>
        <v>0</v>
      </c>
      <c r="C24" s="68">
        <f t="shared" ref="C24:H24" si="1">SUM(C22:C23)</f>
        <v>0</v>
      </c>
      <c r="D24" s="157">
        <f t="shared" si="1"/>
        <v>-1645</v>
      </c>
      <c r="E24" s="68">
        <f t="shared" si="1"/>
        <v>0</v>
      </c>
      <c r="F24" s="68">
        <f t="shared" si="1"/>
        <v>25086272</v>
      </c>
      <c r="G24" s="68">
        <f t="shared" si="1"/>
        <v>25084627</v>
      </c>
      <c r="H24" s="68">
        <f t="shared" si="1"/>
        <v>887919</v>
      </c>
      <c r="I24" s="68">
        <f>SUM(I22:I23)</f>
        <v>25972546</v>
      </c>
    </row>
    <row r="25" spans="1:9" s="104" customFormat="1">
      <c r="A25" s="96"/>
      <c r="B25" s="107"/>
      <c r="C25" s="107"/>
      <c r="D25" s="107"/>
      <c r="E25" s="107"/>
      <c r="F25" s="107"/>
      <c r="G25" s="107"/>
      <c r="H25" s="107"/>
      <c r="I25" s="107"/>
    </row>
    <row r="26" spans="1:9" ht="15.75" thickBot="1">
      <c r="A26" s="82" t="s">
        <v>162</v>
      </c>
      <c r="B26" s="72">
        <f t="shared" ref="B26:G26" si="2">B20+B24</f>
        <v>12136529</v>
      </c>
      <c r="C26" s="160">
        <f t="shared" si="2"/>
        <v>-7065614</v>
      </c>
      <c r="D26" s="72">
        <f t="shared" si="2"/>
        <v>21796</v>
      </c>
      <c r="E26" s="72">
        <f t="shared" si="2"/>
        <v>1820479</v>
      </c>
      <c r="F26" s="72">
        <f t="shared" si="2"/>
        <v>728044194</v>
      </c>
      <c r="G26" s="72">
        <f t="shared" si="2"/>
        <v>734957384</v>
      </c>
      <c r="H26" s="72">
        <f t="shared" ref="H26:I26" si="3">H20+H24</f>
        <v>94677499</v>
      </c>
      <c r="I26" s="72">
        <f t="shared" si="3"/>
        <v>829634883</v>
      </c>
    </row>
    <row r="27" spans="1:9" ht="15.75" thickTop="1">
      <c r="C27" s="161"/>
    </row>
    <row r="28" spans="1:9" ht="32.25" customHeight="1">
      <c r="A28" s="168"/>
      <c r="B28" s="168"/>
      <c r="C28" s="168"/>
      <c r="D28" s="168"/>
      <c r="E28" s="168"/>
      <c r="F28" s="168"/>
      <c r="G28" s="168"/>
      <c r="H28" s="168"/>
      <c r="I28" s="168"/>
    </row>
    <row r="31" spans="1:9" ht="15.75" thickBot="1">
      <c r="A31" s="164" t="s">
        <v>58</v>
      </c>
      <c r="B31" s="164"/>
      <c r="H31" s="165"/>
      <c r="I31" s="165"/>
    </row>
    <row r="32" spans="1:9">
      <c r="A32" s="164"/>
      <c r="B32" s="164"/>
      <c r="H32" s="166" t="s">
        <v>141</v>
      </c>
      <c r="I32" s="166"/>
    </row>
    <row r="33" spans="1:9">
      <c r="A33" s="164" t="s">
        <v>0</v>
      </c>
      <c r="B33" s="164"/>
      <c r="H33" s="164"/>
      <c r="I33" s="164"/>
    </row>
    <row r="34" spans="1:9">
      <c r="A34" s="164"/>
      <c r="B34" s="164"/>
      <c r="H34" s="164"/>
      <c r="I34" s="164"/>
    </row>
    <row r="35" spans="1:9" ht="15.75" thickBot="1">
      <c r="A35" s="164" t="s">
        <v>131</v>
      </c>
      <c r="B35" s="164"/>
      <c r="C35" s="104"/>
      <c r="D35" s="104"/>
      <c r="H35" s="165"/>
      <c r="I35" s="165"/>
    </row>
    <row r="36" spans="1:9">
      <c r="A36" s="164"/>
      <c r="B36" s="164"/>
      <c r="C36" s="104"/>
      <c r="D36" s="104"/>
      <c r="H36" s="166" t="s">
        <v>132</v>
      </c>
      <c r="I36" s="166"/>
    </row>
    <row r="40" spans="1:9">
      <c r="B40" s="106"/>
    </row>
  </sheetData>
  <mergeCells count="16">
    <mergeCell ref="A36:B36"/>
    <mergeCell ref="H36:I36"/>
    <mergeCell ref="A33:B33"/>
    <mergeCell ref="H33:I33"/>
    <mergeCell ref="A34:B34"/>
    <mergeCell ref="H34:I34"/>
    <mergeCell ref="A35:B35"/>
    <mergeCell ref="H35:I35"/>
    <mergeCell ref="A28:I28"/>
    <mergeCell ref="H31:I31"/>
    <mergeCell ref="H32:I32"/>
    <mergeCell ref="B7:G7"/>
    <mergeCell ref="A31:B31"/>
    <mergeCell ref="A32:B32"/>
    <mergeCell ref="A17:B17"/>
    <mergeCell ref="H17:I1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2024-05-29T10:44:21Z</dcterms:modified>
</cp:coreProperties>
</file>