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Buh\Отчетность\Квартальные отчеты\для биржи\2022\01.10.2022\"/>
    </mc:Choice>
  </mc:AlternateContent>
  <bookViews>
    <workbookView xWindow="0" yWindow="0" windowWidth="28800" windowHeight="11280" tabRatio="653"/>
  </bookViews>
  <sheets>
    <sheet name="Ф1" sheetId="1" r:id="rId1"/>
    <sheet name="Ф2" sheetId="2" r:id="rId2"/>
    <sheet name="Ф3" sheetId="3" r:id="rId3"/>
    <sheet name="Ф4" sheetId="4" r:id="rId4"/>
  </sheets>
  <definedNames>
    <definedName name="OLE_LINK1" localSheetId="1">Ф2!$F$21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34" i="1" l="1"/>
  <c r="I23" i="4" l="1"/>
  <c r="D23" i="4"/>
  <c r="E23" i="4"/>
  <c r="F23" i="4"/>
  <c r="G23" i="4"/>
  <c r="H23" i="4"/>
  <c r="C23" i="4"/>
  <c r="I22" i="4"/>
  <c r="I21" i="4"/>
  <c r="E19" i="4" l="1"/>
  <c r="F19" i="4"/>
  <c r="H14" i="4"/>
  <c r="G14" i="4"/>
  <c r="F14" i="4"/>
  <c r="E14" i="4"/>
  <c r="D14" i="4"/>
  <c r="C14" i="4"/>
  <c r="I20" i="4"/>
  <c r="F15" i="2"/>
  <c r="F12" i="2"/>
  <c r="F20" i="2" s="1"/>
  <c r="C16" i="3" l="1"/>
  <c r="C29" i="3" s="1"/>
  <c r="C31" i="3" l="1"/>
  <c r="I12" i="4" l="1"/>
  <c r="I14" i="4" s="1"/>
  <c r="I18" i="4"/>
  <c r="I17" i="4"/>
  <c r="I16" i="4"/>
  <c r="H19" i="4"/>
  <c r="I8" i="4"/>
  <c r="I11" i="4"/>
  <c r="D43" i="3" l="1"/>
  <c r="D16" i="3" l="1"/>
  <c r="D29" i="3" s="1"/>
  <c r="D31" i="3" l="1"/>
  <c r="F34" i="1" l="1"/>
  <c r="F26" i="1" l="1"/>
  <c r="C43" i="3"/>
  <c r="D37" i="3"/>
  <c r="C37" i="3"/>
  <c r="F42" i="1" l="1"/>
  <c r="F43" i="1" s="1"/>
  <c r="C45" i="3"/>
  <c r="D45" i="3"/>
  <c r="D49" i="3" l="1"/>
  <c r="G19" i="4"/>
  <c r="D19" i="4"/>
  <c r="C19" i="4"/>
  <c r="I13" i="4"/>
  <c r="I10" i="4"/>
  <c r="I9" i="4"/>
  <c r="I19" i="4" l="1"/>
  <c r="F25" i="2" l="1"/>
  <c r="F27" i="2" s="1"/>
  <c r="E12" i="2" l="1"/>
  <c r="E43" i="1" l="1"/>
  <c r="E15" i="2"/>
  <c r="E20" i="2" s="1"/>
  <c r="E26" i="1" l="1"/>
  <c r="E25" i="2" l="1"/>
  <c r="E27" i="2" s="1"/>
</calcChain>
</file>

<file path=xl/sharedStrings.xml><?xml version="1.0" encoding="utf-8"?>
<sst xmlns="http://schemas.openxmlformats.org/spreadsheetml/2006/main" count="186" uniqueCount="129">
  <si>
    <t>Приме-чание</t>
  </si>
  <si>
    <t>АКТИВЫ</t>
  </si>
  <si>
    <t>Денежные средства и их эквиваленты</t>
  </si>
  <si>
    <t>Счета и депозиты в банках и прочих финансовых институтах</t>
  </si>
  <si>
    <t>Инвестиционные ценные бумаги:</t>
  </si>
  <si>
    <t>- Оцениваемые по справедливой стоимости, изменения которой отражаются в составе прибыли или убытка</t>
  </si>
  <si>
    <t>- Оцениваемые по амортизированной стоимости</t>
  </si>
  <si>
    <t>Кредиты, выданные клиентам, и долгосрочная дебиторская задолженность от реализации недвижимости в рассрочку</t>
  </si>
  <si>
    <t>Дебиторская задолженность по финансовой аренде</t>
  </si>
  <si>
    <t>Текущий налоговый актив</t>
  </si>
  <si>
    <t>Авансы, уплаченные за приобретение и строительство объектов недвижимости</t>
  </si>
  <si>
    <t>-</t>
  </si>
  <si>
    <t>Активы, подлежащие передаче по договорам финансовой аренды</t>
  </si>
  <si>
    <t>Незавершенное строительство</t>
  </si>
  <si>
    <t>Основные средства</t>
  </si>
  <si>
    <t>Инвестиционная собственность</t>
  </si>
  <si>
    <t>Долгосрочные активы, предназначенные для продажи</t>
  </si>
  <si>
    <t>Прочие активы</t>
  </si>
  <si>
    <t>Всего активов</t>
  </si>
  <si>
    <t>СОБСТВЕННЫЙ КАПИТАЛ И ОБЯЗАТЕЛЬСТВА</t>
  </si>
  <si>
    <t xml:space="preserve">Долговые ценные бумаги выпущенные </t>
  </si>
  <si>
    <t>Прочие привлеченные средства</t>
  </si>
  <si>
    <t xml:space="preserve">Государственные субсидии </t>
  </si>
  <si>
    <t>Доходы будущих периодов и резервы по выданным гарантиям</t>
  </si>
  <si>
    <t>Отложенное налоговое обязательство</t>
  </si>
  <si>
    <t>Прочие обязательства</t>
  </si>
  <si>
    <t>Всего обязательств</t>
  </si>
  <si>
    <t>Собственный капитал</t>
  </si>
  <si>
    <t>Акционерный капитал</t>
  </si>
  <si>
    <t>Эмиссионный доход</t>
  </si>
  <si>
    <t>Собственные акции, выкупленные у акционеров</t>
  </si>
  <si>
    <t>Дополнительно оплаченный капитал</t>
  </si>
  <si>
    <t>Резервный капитал</t>
  </si>
  <si>
    <t xml:space="preserve">Нераспределенная прибыль </t>
  </si>
  <si>
    <t>Всего собственного капитала</t>
  </si>
  <si>
    <t>Всего собственного капитала и обязательств</t>
  </si>
  <si>
    <t>Балансовая стоимость на одну акцию, в тенге</t>
  </si>
  <si>
    <t>(в тыс. тенге)</t>
  </si>
  <si>
    <t xml:space="preserve">Процентные доходы, рассчитанные с использованием метода эффективной ставки вознаграждения </t>
  </si>
  <si>
    <t>Прочие процентные доходы</t>
  </si>
  <si>
    <t>Процентные расходы</t>
  </si>
  <si>
    <t xml:space="preserve">Чистый процентный доход </t>
  </si>
  <si>
    <t>Комиссионные доходы</t>
  </si>
  <si>
    <t>Комиссионные расходы</t>
  </si>
  <si>
    <t>Чистый комиссионный расход</t>
  </si>
  <si>
    <t xml:space="preserve">Чистый доход от операций с иностранной валютой </t>
  </si>
  <si>
    <t>Чистые заработанные страховые премии</t>
  </si>
  <si>
    <t>Прочие операционные доходы/(расходы)</t>
  </si>
  <si>
    <t xml:space="preserve">Операционный доход </t>
  </si>
  <si>
    <t xml:space="preserve">Доходы от воcстановления убытков/ (убытки) от обесценения долговых финансовых инструментов  </t>
  </si>
  <si>
    <t>Резервы по выданным гарантиям</t>
  </si>
  <si>
    <t>Расходы на персонал</t>
  </si>
  <si>
    <t>Общие административные расходы</t>
  </si>
  <si>
    <t>Прибыль до налогообложения</t>
  </si>
  <si>
    <t>Расход по подоходному налогу</t>
  </si>
  <si>
    <t>Прибыль и общий совокупный доход за период</t>
  </si>
  <si>
    <t>Базовая и разводненная прибыль на акцию, в тенге</t>
  </si>
  <si>
    <t>18(б)</t>
  </si>
  <si>
    <t>ДВИЖЕНИЕ ДЕНЕЖНЫХ СРЕДСТВ ОТ ОПЕРАЦИОННОЙ ДЕЯТЕЛЬНОСТИ</t>
  </si>
  <si>
    <t xml:space="preserve"> 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</si>
  <si>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</si>
  <si>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</si>
  <si>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</si>
  <si>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</si>
  <si>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Поступления по прочим доходам (расходам)</t>
  </si>
  <si>
    <t xml:space="preserve">Расходы на персонал выплаченные </t>
  </si>
  <si>
    <t>Прочие общие и административные расходы выплаченные</t>
  </si>
  <si>
    <t>(Увеличение)/уменьшение операционных активов</t>
  </si>
  <si>
    <t xml:space="preserve">Финансовые активы, оцениваемые по справедливой стоимости, изменения которой отражаются в составе прибыли или убытка за период </t>
  </si>
  <si>
    <t xml:space="preserve">Дебиторская задолженность по финансовой аренде </t>
  </si>
  <si>
    <t>Увеличение/(уменьшение) операционных обязательств</t>
  </si>
  <si>
    <t>Государственные субсидии</t>
  </si>
  <si>
    <t>Доходы будущих периодов по выданным гарантиям</t>
  </si>
  <si>
    <t xml:space="preserve">Увеличение/(уменьшение) денежных средств от операционной деятельности до уплаты вознаграждения и подоходного налога </t>
  </si>
  <si>
    <t>Подоходный налог уплаченный</t>
  </si>
  <si>
    <t>Потоки денежных средств, использованные в операционной деятельности</t>
  </si>
  <si>
    <t>ДВИЖЕНИЕ ДЕНЕЖНЫХ СРЕДСТВ ОТ ИНВЕСТИЦИОННОЙ ДЕЯТЕЛЬНОСТИ</t>
  </si>
  <si>
    <t xml:space="preserve">Приобретение инвестиционных ценных бумаг, оцениваемых по амортизированной стоимости </t>
  </si>
  <si>
    <t>Погашение инвестиционных ценных бумаг, оцениваемых по амортизированной стоимости</t>
  </si>
  <si>
    <t>Покупка основных средств и нематериальных активов</t>
  </si>
  <si>
    <t>Продажа инвестиционной собственности</t>
  </si>
  <si>
    <t>Потоки денежных средств, от/(использованных в) инвестиционной деятельности</t>
  </si>
  <si>
    <t>ДВИЖЕНИЕ ДЕНЕЖНЫХ СРЕДСТВ ОТ ФИНАНСОВОЙ ДЕЯТЕЛЬНОСТИ</t>
  </si>
  <si>
    <t>Выкуп/погашение долговых ценных бумаг выпущенных</t>
  </si>
  <si>
    <t>Поступления от выпуска долговых ценных бумаг</t>
  </si>
  <si>
    <t>Дивиденды выплаченные</t>
  </si>
  <si>
    <r>
      <t>Потоки денежных средств, использованные в финансовой деятельности</t>
    </r>
    <r>
      <rPr>
        <sz val="10"/>
        <color theme="1"/>
        <rFont val="Times New Roman"/>
        <family val="1"/>
        <charset val="204"/>
      </rPr>
      <t xml:space="preserve">  </t>
    </r>
  </si>
  <si>
    <t>Чистое увеличение/(уменьшение) денежных средств и их эквивалентов</t>
  </si>
  <si>
    <t>Влияние изменений обменных курсов на величину денежных средств и их эквивалентов</t>
  </si>
  <si>
    <t>Влияние изменений ожидаемых кредитных убытков на денежные средства и их эквиваленты</t>
  </si>
  <si>
    <t>Денежные средства и их эквиваленты на начало периода</t>
  </si>
  <si>
    <r>
      <t>Денежные средства и их эквиваленты на конец периода</t>
    </r>
    <r>
      <rPr>
        <sz val="10"/>
        <color theme="1"/>
        <rFont val="Times New Roman"/>
        <family val="1"/>
        <charset val="204"/>
      </rPr>
      <t xml:space="preserve"> (Примечание 9)</t>
    </r>
  </si>
  <si>
    <t>__________</t>
  </si>
  <si>
    <t>подпись</t>
  </si>
  <si>
    <t>Сагимкулова Б.Д.</t>
  </si>
  <si>
    <t>Место для печати</t>
  </si>
  <si>
    <t>Наименование статьи</t>
  </si>
  <si>
    <t>Примечание</t>
  </si>
  <si>
    <t xml:space="preserve">Собственные акции, выкупленные 
у акционеров
</t>
  </si>
  <si>
    <t>Общий совокупный доход</t>
  </si>
  <si>
    <t xml:space="preserve">Дивиденды объявленные и выплаченные </t>
  </si>
  <si>
    <t>Взносы в капитал (выпуск акций), связанные с объединением бизнеса</t>
  </si>
  <si>
    <t>Дополни-тельно оплаченный капитал</t>
  </si>
  <si>
    <t>(Накопленные убытки)/ нераспреде-ленная прибыль</t>
  </si>
  <si>
    <t xml:space="preserve">Всего </t>
  </si>
  <si>
    <t xml:space="preserve">Сокращенный промежуточный отчет о финансовом положении </t>
  </si>
  <si>
    <t>Сокращенный промежуточный отчет о прибыли или убытке и прочем совокупном доходе</t>
  </si>
  <si>
    <t>Сокращенный промежуточный отчет о движении денежных средств</t>
  </si>
  <si>
    <t xml:space="preserve">Сокращенный промежуточный отчет об изменениях в собственном капитале </t>
  </si>
  <si>
    <t>Прибыль за период, не аудировано</t>
  </si>
  <si>
    <t>Общий совокупный доход за период, не аудировано</t>
  </si>
  <si>
    <t>18 (а)</t>
  </si>
  <si>
    <t xml:space="preserve">Остаток  на 1 января 2021 года  </t>
  </si>
  <si>
    <t>Остаток по состоянию на 1 января 2022 года</t>
  </si>
  <si>
    <t>Средства в банках и прочих финансовых институтах</t>
  </si>
  <si>
    <t xml:space="preserve">Чистая реализованная прибыль от операций с инвестиционными ценными бумагами, оцениваемыми по справедливой стоимости, изменения которой отражаются в составе прибыли или убытка за период  </t>
  </si>
  <si>
    <t>АО "Казахстанская Жилищная Компания" по состоянию на 30 сентября 2022 года</t>
  </si>
  <si>
    <t xml:space="preserve">
Не аудировано
30 сентября 2022 года
тыс. тенге
</t>
  </si>
  <si>
    <t xml:space="preserve">Управляющий директор                   </t>
  </si>
  <si>
    <t xml:space="preserve">Главный бухгалтер           </t>
  </si>
  <si>
    <t>Токтаркожа А.Т.</t>
  </si>
  <si>
    <t>АО "Казахстанская Жилищная Компания" за девять месяцев, закончившихся 30 сентября 2022 года</t>
  </si>
  <si>
    <t>Остаток по состоянию на 30 сентября 2022 года, не аудировано</t>
  </si>
  <si>
    <t>Остаток по состоянию на 30 сентября 2021 года, не аудировано</t>
  </si>
  <si>
    <t>Прочие операции</t>
  </si>
  <si>
    <t>Налоговый эффект в отношении дополнительного капитала</t>
  </si>
  <si>
    <t>Не аудировано
девять месяцев, закончившихся 30 сентября 2021 года</t>
  </si>
  <si>
    <t>Не аудировано
девять месяцев, закончившихся 30 сентября 2022 года</t>
  </si>
  <si>
    <t xml:space="preserve">
31 декабря 
2021 года
тыс. тенге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</si>
</sst>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₸_-;\-* #,##0.00\ _₸_-;_-* &quot;-&quot;??\ _₸_-;_-@_-"/>
    <numFmt numFmtId="165" formatCode="_(* #,##0_);_(* \(#,##0\);_(* &quot;-&quot;??_);_(@_)"/>
    <numFmt numFmtId="166" formatCode="#,##0;[Red]\ \(#,##0\);\ _-* \-??_?_.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2"/>
    </font>
    <font>
      <sz val="8"/>
      <name val="Arial"/>
      <family val="2"/>
    </font>
    <font>
      <sz val="10"/>
      <name val="Times New Roman"/>
      <family val="2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</font>
    <font>
      <sz val="10"/>
      <name val="Arial Cyr"/>
      <charset val="204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7" fillId="0" borderId="0"/>
    <xf numFmtId="164" fontId="18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Fill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4" fillId="0" borderId="0" xfId="0" applyNumberFormat="1" applyFont="1" applyFill="1" applyAlignment="1"/>
    <xf numFmtId="0" fontId="4" fillId="0" borderId="0" xfId="1" applyNumberFormat="1" applyFont="1" applyFill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0" xfId="2" applyFont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Fill="1" applyAlignment="1" applyProtection="1">
      <alignment wrapText="1"/>
      <protection locked="0"/>
    </xf>
    <xf numFmtId="0" fontId="7" fillId="0" borderId="0" xfId="0" applyFont="1" applyFill="1" applyAlignment="1" applyProtection="1">
      <alignment horizontal="left" wrapText="1"/>
      <protection locked="0"/>
    </xf>
    <xf numFmtId="0" fontId="11" fillId="0" borderId="0" xfId="0" applyFont="1" applyFill="1" applyProtection="1">
      <protection locked="0"/>
    </xf>
    <xf numFmtId="0" fontId="12" fillId="0" borderId="0" xfId="3" applyFont="1" applyFill="1" applyProtection="1">
      <protection locked="0"/>
    </xf>
    <xf numFmtId="0" fontId="5" fillId="0" borderId="0" xfId="1"/>
    <xf numFmtId="0" fontId="6" fillId="0" borderId="0" xfId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/>
    <xf numFmtId="3" fontId="1" fillId="0" borderId="1" xfId="0" applyNumberFormat="1" applyFont="1" applyBorder="1" applyAlignment="1">
      <alignment horizontal="right" vertical="center" wrapText="1"/>
    </xf>
    <xf numFmtId="0" fontId="12" fillId="0" borderId="1" xfId="4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2" fillId="0" borderId="0" xfId="4" applyFont="1" applyAlignment="1" applyProtection="1">
      <alignment horizontal="center"/>
      <protection locked="0"/>
    </xf>
    <xf numFmtId="0" fontId="13" fillId="0" borderId="0" xfId="4" applyFill="1" applyProtection="1">
      <protection locked="0"/>
    </xf>
    <xf numFmtId="0" fontId="13" fillId="0" borderId="0" xfId="4" applyFill="1" applyProtection="1"/>
    <xf numFmtId="0" fontId="14" fillId="0" borderId="0" xfId="4" applyFont="1" applyFill="1" applyProtection="1"/>
    <xf numFmtId="0" fontId="12" fillId="0" borderId="1" xfId="4" applyFont="1" applyBorder="1" applyAlignment="1" applyProtection="1">
      <alignment horizontal="center" vertical="center"/>
      <protection locked="0"/>
    </xf>
    <xf numFmtId="0" fontId="10" fillId="0" borderId="1" xfId="4" applyFont="1" applyBorder="1" applyAlignment="1" applyProtection="1">
      <alignment horizontal="center" vertical="center" wrapText="1"/>
      <protection locked="0"/>
    </xf>
    <xf numFmtId="0" fontId="15" fillId="0" borderId="1" xfId="4" applyFont="1" applyBorder="1" applyAlignment="1" applyProtection="1">
      <alignment vertical="top" wrapText="1"/>
    </xf>
    <xf numFmtId="0" fontId="9" fillId="0" borderId="1" xfId="4" applyFont="1" applyBorder="1" applyAlignment="1" applyProtection="1">
      <alignment horizontal="center"/>
      <protection locked="0"/>
    </xf>
    <xf numFmtId="165" fontId="12" fillId="0" borderId="1" xfId="4" applyNumberFormat="1" applyFont="1" applyBorder="1" applyAlignment="1" applyProtection="1">
      <alignment horizontal="center"/>
      <protection locked="0"/>
    </xf>
    <xf numFmtId="165" fontId="12" fillId="2" borderId="1" xfId="4" applyNumberFormat="1" applyFont="1" applyFill="1" applyBorder="1" applyAlignment="1" applyProtection="1">
      <alignment horizontal="center"/>
      <protection locked="0"/>
    </xf>
    <xf numFmtId="0" fontId="16" fillId="0" borderId="1" xfId="4" applyFont="1" applyBorder="1" applyAlignment="1" applyProtection="1">
      <alignment vertical="top" wrapText="1"/>
    </xf>
    <xf numFmtId="0" fontId="14" fillId="0" borderId="1" xfId="4" applyFont="1" applyBorder="1" applyAlignment="1" applyProtection="1">
      <alignment horizontal="center"/>
      <protection locked="0"/>
    </xf>
    <xf numFmtId="0" fontId="7" fillId="0" borderId="1" xfId="4" applyFont="1" applyBorder="1" applyProtection="1"/>
    <xf numFmtId="165" fontId="9" fillId="0" borderId="1" xfId="4" applyNumberFormat="1" applyFont="1" applyFill="1" applyBorder="1" applyAlignment="1" applyProtection="1">
      <alignment horizontal="center"/>
    </xf>
    <xf numFmtId="0" fontId="9" fillId="0" borderId="1" xfId="0" applyFont="1" applyBorder="1"/>
    <xf numFmtId="165" fontId="9" fillId="0" borderId="1" xfId="4" applyNumberFormat="1" applyFont="1" applyBorder="1" applyAlignment="1" applyProtection="1">
      <alignment horizontal="center"/>
      <protection locked="0"/>
    </xf>
    <xf numFmtId="0" fontId="16" fillId="0" borderId="1" xfId="4" applyFont="1" applyBorder="1" applyAlignment="1" applyProtection="1">
      <alignment wrapText="1"/>
    </xf>
    <xf numFmtId="165" fontId="12" fillId="0" borderId="1" xfId="4" applyNumberFormat="1" applyFont="1" applyBorder="1" applyAlignment="1" applyProtection="1">
      <alignment horizontal="center"/>
    </xf>
    <xf numFmtId="165" fontId="12" fillId="3" borderId="1" xfId="4" applyNumberFormat="1" applyFont="1" applyFill="1" applyBorder="1" applyAlignment="1" applyProtection="1">
      <alignment horizontal="center"/>
      <protection locked="0"/>
    </xf>
    <xf numFmtId="165" fontId="10" fillId="0" borderId="1" xfId="4" applyNumberFormat="1" applyFont="1" applyBorder="1" applyAlignment="1" applyProtection="1">
      <alignment horizontal="center"/>
    </xf>
    <xf numFmtId="165" fontId="9" fillId="0" borderId="1" xfId="4" applyNumberFormat="1" applyFont="1" applyBorder="1" applyAlignment="1" applyProtection="1">
      <alignment horizontal="center"/>
    </xf>
    <xf numFmtId="0" fontId="7" fillId="0" borderId="1" xfId="4" applyFont="1" applyBorder="1" applyAlignment="1" applyProtection="1"/>
    <xf numFmtId="165" fontId="12" fillId="0" borderId="1" xfId="4" applyNumberFormat="1" applyFont="1" applyFill="1" applyBorder="1" applyAlignment="1" applyProtection="1">
      <alignment horizontal="center"/>
    </xf>
    <xf numFmtId="49" fontId="16" fillId="0" borderId="0" xfId="6" applyNumberFormat="1" applyFont="1" applyFill="1" applyProtection="1">
      <protection locked="0"/>
    </xf>
    <xf numFmtId="3" fontId="13" fillId="0" borderId="0" xfId="4" applyNumberFormat="1" applyFill="1" applyProtection="1">
      <protection locked="0"/>
    </xf>
    <xf numFmtId="49" fontId="12" fillId="0" borderId="0" xfId="4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left"/>
    </xf>
    <xf numFmtId="4" fontId="9" fillId="0" borderId="0" xfId="4" applyNumberFormat="1" applyFont="1" applyFill="1" applyAlignment="1" applyProtection="1">
      <alignment horizontal="right"/>
    </xf>
    <xf numFmtId="3" fontId="2" fillId="0" borderId="1" xfId="0" applyNumberFormat="1" applyFont="1" applyBorder="1" applyAlignment="1">
      <alignment horizontal="right" vertical="center" wrapText="1"/>
    </xf>
    <xf numFmtId="3" fontId="0" fillId="0" borderId="1" xfId="0" applyNumberFormat="1" applyBorder="1" applyAlignment="1">
      <alignment horizontal="right"/>
    </xf>
    <xf numFmtId="3" fontId="2" fillId="0" borderId="1" xfId="0" applyNumberFormat="1" applyFont="1" applyBorder="1" applyAlignment="1">
      <alignment horizontal="right" wrapText="1"/>
    </xf>
    <xf numFmtId="0" fontId="10" fillId="0" borderId="1" xfId="4" applyFont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left" wrapText="1"/>
      <protection locked="0"/>
    </xf>
    <xf numFmtId="3" fontId="12" fillId="0" borderId="1" xfId="5" applyNumberFormat="1" applyFont="1" applyFill="1" applyBorder="1" applyAlignment="1" applyProtection="1">
      <alignment horizontal="right"/>
    </xf>
    <xf numFmtId="3" fontId="10" fillId="0" borderId="1" xfId="5" applyNumberFormat="1" applyFont="1" applyBorder="1" applyAlignment="1" applyProtection="1">
      <alignment horizontal="right"/>
      <protection locked="0"/>
    </xf>
    <xf numFmtId="3" fontId="10" fillId="0" borderId="1" xfId="5" applyNumberFormat="1" applyFont="1" applyFill="1" applyBorder="1" applyAlignment="1" applyProtection="1">
      <alignment horizontal="right"/>
      <protection locked="0"/>
    </xf>
    <xf numFmtId="3" fontId="4" fillId="2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166" fontId="10" fillId="2" borderId="1" xfId="5" applyNumberFormat="1" applyFont="1" applyFill="1" applyBorder="1" applyAlignment="1">
      <alignment vertical="center"/>
    </xf>
    <xf numFmtId="3" fontId="0" fillId="0" borderId="0" xfId="0" applyNumberFormat="1"/>
    <xf numFmtId="3" fontId="2" fillId="2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2" borderId="0" xfId="0" applyFill="1"/>
    <xf numFmtId="165" fontId="10" fillId="0" borderId="1" xfId="4" applyNumberFormat="1" applyFont="1" applyFill="1" applyBorder="1" applyAlignment="1" applyProtection="1">
      <alignment horizontal="center"/>
    </xf>
    <xf numFmtId="4" fontId="0" fillId="0" borderId="0" xfId="0" applyNumberFormat="1"/>
    <xf numFmtId="164" fontId="0" fillId="0" borderId="0" xfId="7" applyFont="1"/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0" xfId="1" applyNumberFormat="1" applyFont="1" applyFill="1" applyAlignment="1">
      <alignment horizontal="center" vertical="center" wrapText="1"/>
    </xf>
    <xf numFmtId="0" fontId="7" fillId="0" borderId="0" xfId="0" applyFont="1" applyFill="1" applyAlignment="1" applyProtection="1">
      <alignment horizontal="left" wrapText="1"/>
      <protection locked="0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/>
    </xf>
    <xf numFmtId="0" fontId="12" fillId="0" borderId="0" xfId="4" applyFont="1" applyAlignment="1" applyProtection="1">
      <alignment horizontal="center"/>
      <protection locked="0"/>
    </xf>
    <xf numFmtId="0" fontId="12" fillId="0" borderId="0" xfId="4" applyFont="1" applyFill="1" applyAlignment="1" applyProtection="1">
      <alignment horizontal="center"/>
      <protection locked="0"/>
    </xf>
  </cellXfs>
  <cellStyles count="8">
    <cellStyle name="Обычный" xfId="0" builtinId="0"/>
    <cellStyle name="Обычный 2 2" xfId="4"/>
    <cellStyle name="Обычный 23" xfId="1"/>
    <cellStyle name="Обычный 3" xfId="5"/>
    <cellStyle name="Обычный 4" xfId="2"/>
    <cellStyle name="Обычный_Брокеры ежекв (вход)" xfId="3"/>
    <cellStyle name="Обычный_Приложения к Правилам по ИК_рус" xfId="6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4"/>
  <sheetViews>
    <sheetView tabSelected="1" zoomScale="85" zoomScaleNormal="85" workbookViewId="0">
      <selection activeCell="F7" sqref="F7"/>
    </sheetView>
  </sheetViews>
  <sheetFormatPr defaultRowHeight="15" x14ac:dyDescent="0.25"/>
  <cols>
    <col min="1" max="1" width="21.5703125" customWidth="1"/>
    <col min="2" max="2" width="24.42578125" customWidth="1"/>
    <col min="3" max="3" width="27.42578125" customWidth="1"/>
    <col min="5" max="5" width="21.5703125" customWidth="1"/>
    <col min="6" max="6" width="21.5703125" style="78" customWidth="1"/>
  </cols>
  <sheetData>
    <row r="3" spans="1:9" x14ac:dyDescent="0.25">
      <c r="A3" s="87" t="s">
        <v>105</v>
      </c>
      <c r="B3" s="87"/>
      <c r="C3" s="87"/>
      <c r="D3" s="87"/>
      <c r="E3" s="87"/>
      <c r="F3" s="87"/>
      <c r="G3" s="10"/>
      <c r="H3" s="10"/>
      <c r="I3" s="10"/>
    </row>
    <row r="4" spans="1:9" ht="15" customHeight="1" x14ac:dyDescent="0.25">
      <c r="A4" s="91" t="s">
        <v>116</v>
      </c>
      <c r="B4" s="91"/>
      <c r="C4" s="91"/>
      <c r="D4" s="91"/>
      <c r="E4" s="91"/>
      <c r="F4" s="91"/>
      <c r="G4" s="11"/>
      <c r="H4" s="11"/>
      <c r="I4" s="8"/>
    </row>
    <row r="5" spans="1:9" x14ac:dyDescent="0.25">
      <c r="F5" s="74" t="s">
        <v>37</v>
      </c>
    </row>
    <row r="6" spans="1:9" ht="63.75" x14ac:dyDescent="0.25">
      <c r="A6" s="93" t="s">
        <v>96</v>
      </c>
      <c r="B6" s="93"/>
      <c r="C6" s="93"/>
      <c r="D6" s="4" t="s">
        <v>0</v>
      </c>
      <c r="E6" s="4" t="s">
        <v>117</v>
      </c>
      <c r="F6" s="75" t="s">
        <v>128</v>
      </c>
    </row>
    <row r="7" spans="1:9" x14ac:dyDescent="0.25">
      <c r="A7" s="88">
        <v>1</v>
      </c>
      <c r="B7" s="89"/>
      <c r="C7" s="90"/>
      <c r="D7" s="4">
        <v>2</v>
      </c>
      <c r="E7" s="4">
        <v>3</v>
      </c>
      <c r="F7" s="75">
        <v>4</v>
      </c>
    </row>
    <row r="8" spans="1:9" x14ac:dyDescent="0.25">
      <c r="A8" s="86" t="s">
        <v>1</v>
      </c>
      <c r="B8" s="86"/>
      <c r="C8" s="86"/>
      <c r="D8" s="6"/>
      <c r="E8" s="5"/>
      <c r="F8" s="76"/>
    </row>
    <row r="9" spans="1:9" x14ac:dyDescent="0.25">
      <c r="A9" s="85" t="s">
        <v>2</v>
      </c>
      <c r="B9" s="85"/>
      <c r="C9" s="85"/>
      <c r="D9" s="6">
        <v>9</v>
      </c>
      <c r="E9" s="27">
        <v>239447160</v>
      </c>
      <c r="F9" s="67">
        <v>100684841</v>
      </c>
      <c r="I9" s="81"/>
    </row>
    <row r="10" spans="1:9" x14ac:dyDescent="0.25">
      <c r="A10" s="85" t="s">
        <v>114</v>
      </c>
      <c r="B10" s="85"/>
      <c r="C10" s="85"/>
      <c r="D10" s="6">
        <v>10</v>
      </c>
      <c r="E10" s="27">
        <v>54269331</v>
      </c>
      <c r="F10" s="67">
        <v>80722166</v>
      </c>
      <c r="I10" s="81"/>
    </row>
    <row r="11" spans="1:9" x14ac:dyDescent="0.25">
      <c r="A11" s="85" t="s">
        <v>4</v>
      </c>
      <c r="B11" s="85"/>
      <c r="C11" s="85"/>
      <c r="D11" s="6"/>
      <c r="E11" s="27"/>
      <c r="F11" s="67"/>
      <c r="I11" s="81"/>
    </row>
    <row r="12" spans="1:9" ht="25.5" customHeight="1" x14ac:dyDescent="0.25">
      <c r="A12" s="85" t="s">
        <v>5</v>
      </c>
      <c r="B12" s="85"/>
      <c r="C12" s="85"/>
      <c r="D12" s="6"/>
      <c r="E12" s="27">
        <v>2127587</v>
      </c>
      <c r="F12" s="67">
        <v>2079816</v>
      </c>
      <c r="I12" s="81"/>
    </row>
    <row r="13" spans="1:9" x14ac:dyDescent="0.25">
      <c r="A13" s="85" t="s">
        <v>6</v>
      </c>
      <c r="B13" s="85"/>
      <c r="C13" s="85"/>
      <c r="D13" s="6">
        <v>11</v>
      </c>
      <c r="E13" s="27">
        <v>848617514</v>
      </c>
      <c r="F13" s="67">
        <v>928960811</v>
      </c>
      <c r="I13" s="81"/>
    </row>
    <row r="14" spans="1:9" ht="27" customHeight="1" x14ac:dyDescent="0.25">
      <c r="A14" s="85" t="s">
        <v>7</v>
      </c>
      <c r="B14" s="85"/>
      <c r="C14" s="85"/>
      <c r="D14" s="6">
        <v>12</v>
      </c>
      <c r="E14" s="27"/>
      <c r="F14" s="67"/>
      <c r="I14" s="81"/>
    </row>
    <row r="15" spans="1:9" ht="24" customHeight="1" x14ac:dyDescent="0.25">
      <c r="A15" s="82" t="s">
        <v>5</v>
      </c>
      <c r="B15" s="83"/>
      <c r="C15" s="84"/>
      <c r="D15" s="6"/>
      <c r="E15" s="27">
        <v>5249253</v>
      </c>
      <c r="F15" s="67">
        <v>3599878</v>
      </c>
      <c r="I15" s="81"/>
    </row>
    <row r="16" spans="1:9" x14ac:dyDescent="0.25">
      <c r="A16" s="82" t="s">
        <v>6</v>
      </c>
      <c r="B16" s="83"/>
      <c r="C16" s="84"/>
      <c r="D16" s="6"/>
      <c r="E16" s="27">
        <v>123182218</v>
      </c>
      <c r="F16" s="67">
        <v>135649359</v>
      </c>
      <c r="I16" s="81"/>
    </row>
    <row r="17" spans="1:9" x14ac:dyDescent="0.25">
      <c r="A17" s="85" t="s">
        <v>8</v>
      </c>
      <c r="B17" s="85"/>
      <c r="C17" s="85"/>
      <c r="D17" s="6">
        <v>13</v>
      </c>
      <c r="E17" s="27">
        <v>152677951</v>
      </c>
      <c r="F17" s="67">
        <v>153630813</v>
      </c>
      <c r="I17" s="81"/>
    </row>
    <row r="18" spans="1:9" x14ac:dyDescent="0.25">
      <c r="A18" s="85" t="s">
        <v>9</v>
      </c>
      <c r="B18" s="85"/>
      <c r="C18" s="85"/>
      <c r="D18" s="6"/>
      <c r="E18" s="27">
        <v>4063570</v>
      </c>
      <c r="F18" s="67">
        <v>3485872</v>
      </c>
      <c r="I18" s="81"/>
    </row>
    <row r="19" spans="1:9" x14ac:dyDescent="0.25">
      <c r="A19" s="85" t="s">
        <v>10</v>
      </c>
      <c r="B19" s="85"/>
      <c r="C19" s="85"/>
      <c r="D19" s="6"/>
      <c r="E19" s="27" t="s">
        <v>11</v>
      </c>
      <c r="F19" s="67" t="s">
        <v>11</v>
      </c>
      <c r="I19" s="81"/>
    </row>
    <row r="20" spans="1:9" x14ac:dyDescent="0.25">
      <c r="A20" s="85" t="s">
        <v>12</v>
      </c>
      <c r="B20" s="85"/>
      <c r="C20" s="85"/>
      <c r="D20" s="6"/>
      <c r="E20" s="27">
        <v>5453369</v>
      </c>
      <c r="F20" s="67">
        <v>3029851</v>
      </c>
      <c r="I20" s="81"/>
    </row>
    <row r="21" spans="1:9" x14ac:dyDescent="0.25">
      <c r="A21" s="85" t="s">
        <v>13</v>
      </c>
      <c r="B21" s="85"/>
      <c r="C21" s="85"/>
      <c r="D21" s="6"/>
      <c r="E21" s="27">
        <v>175716</v>
      </c>
      <c r="F21" s="67">
        <v>986751</v>
      </c>
      <c r="I21" s="81"/>
    </row>
    <row r="22" spans="1:9" x14ac:dyDescent="0.25">
      <c r="A22" s="85" t="s">
        <v>14</v>
      </c>
      <c r="B22" s="85"/>
      <c r="C22" s="85"/>
      <c r="D22" s="6"/>
      <c r="E22" s="27">
        <v>3577163</v>
      </c>
      <c r="F22" s="67">
        <v>3627824</v>
      </c>
      <c r="I22" s="81"/>
    </row>
    <row r="23" spans="1:9" x14ac:dyDescent="0.25">
      <c r="A23" s="85" t="s">
        <v>15</v>
      </c>
      <c r="B23" s="85"/>
      <c r="C23" s="85"/>
      <c r="D23" s="6"/>
      <c r="E23" s="27">
        <v>6686068</v>
      </c>
      <c r="F23" s="67">
        <v>6750175</v>
      </c>
      <c r="I23" s="81"/>
    </row>
    <row r="24" spans="1:9" x14ac:dyDescent="0.25">
      <c r="A24" s="85" t="s">
        <v>16</v>
      </c>
      <c r="B24" s="85"/>
      <c r="C24" s="85"/>
      <c r="D24" s="6"/>
      <c r="E24" s="27">
        <v>210654</v>
      </c>
      <c r="F24" s="67">
        <v>240529</v>
      </c>
      <c r="I24" s="81"/>
    </row>
    <row r="25" spans="1:9" x14ac:dyDescent="0.25">
      <c r="A25" s="85" t="s">
        <v>17</v>
      </c>
      <c r="B25" s="85"/>
      <c r="C25" s="85"/>
      <c r="D25" s="6"/>
      <c r="E25" s="27">
        <v>1297660</v>
      </c>
      <c r="F25" s="67">
        <v>1187868</v>
      </c>
      <c r="I25" s="81"/>
    </row>
    <row r="26" spans="1:9" x14ac:dyDescent="0.25">
      <c r="A26" s="86" t="s">
        <v>18</v>
      </c>
      <c r="B26" s="86"/>
      <c r="C26" s="86"/>
      <c r="D26" s="6"/>
      <c r="E26" s="66">
        <f>SUM(E9:E25)</f>
        <v>1447035214</v>
      </c>
      <c r="F26" s="66">
        <f>SUM(F9:F25)</f>
        <v>1424636554</v>
      </c>
      <c r="I26" s="81"/>
    </row>
    <row r="27" spans="1:9" x14ac:dyDescent="0.25">
      <c r="A27" s="86" t="s">
        <v>19</v>
      </c>
      <c r="B27" s="86"/>
      <c r="C27" s="86"/>
      <c r="D27" s="6"/>
      <c r="E27" s="9"/>
      <c r="F27" s="77"/>
      <c r="I27" s="81"/>
    </row>
    <row r="28" spans="1:9" x14ac:dyDescent="0.25">
      <c r="A28" s="85" t="s">
        <v>20</v>
      </c>
      <c r="B28" s="85"/>
      <c r="C28" s="85"/>
      <c r="D28" s="6">
        <v>14</v>
      </c>
      <c r="E28" s="27">
        <v>779370729</v>
      </c>
      <c r="F28" s="67">
        <v>755618219</v>
      </c>
      <c r="I28" s="81"/>
    </row>
    <row r="29" spans="1:9" x14ac:dyDescent="0.25">
      <c r="A29" s="85" t="s">
        <v>21</v>
      </c>
      <c r="B29" s="85"/>
      <c r="C29" s="85"/>
      <c r="D29" s="6">
        <v>15</v>
      </c>
      <c r="E29" s="27">
        <v>239006414</v>
      </c>
      <c r="F29" s="67">
        <v>218164832</v>
      </c>
      <c r="I29" s="81"/>
    </row>
    <row r="30" spans="1:9" x14ac:dyDescent="0.25">
      <c r="A30" s="85" t="s">
        <v>22</v>
      </c>
      <c r="B30" s="85"/>
      <c r="C30" s="85"/>
      <c r="D30" s="6">
        <v>16</v>
      </c>
      <c r="E30" s="27">
        <v>143184529</v>
      </c>
      <c r="F30" s="67">
        <v>182324636</v>
      </c>
      <c r="I30" s="81"/>
    </row>
    <row r="31" spans="1:9" x14ac:dyDescent="0.25">
      <c r="A31" s="85" t="s">
        <v>23</v>
      </c>
      <c r="B31" s="85"/>
      <c r="C31" s="85"/>
      <c r="D31" s="6">
        <v>17</v>
      </c>
      <c r="E31" s="27">
        <v>17172270</v>
      </c>
      <c r="F31" s="67">
        <v>18403082</v>
      </c>
      <c r="I31" s="81"/>
    </row>
    <row r="32" spans="1:9" x14ac:dyDescent="0.25">
      <c r="A32" s="85" t="s">
        <v>24</v>
      </c>
      <c r="B32" s="85"/>
      <c r="C32" s="85"/>
      <c r="D32" s="6"/>
      <c r="E32" s="27">
        <v>21484208</v>
      </c>
      <c r="F32" s="67">
        <v>20102307</v>
      </c>
      <c r="I32" s="81"/>
    </row>
    <row r="33" spans="1:9" x14ac:dyDescent="0.25">
      <c r="A33" s="85" t="s">
        <v>25</v>
      </c>
      <c r="B33" s="85"/>
      <c r="C33" s="85"/>
      <c r="D33" s="6"/>
      <c r="E33" s="27">
        <v>7094355</v>
      </c>
      <c r="F33" s="67">
        <v>10218646</v>
      </c>
      <c r="I33" s="81"/>
    </row>
    <row r="34" spans="1:9" x14ac:dyDescent="0.25">
      <c r="A34" s="86" t="s">
        <v>26</v>
      </c>
      <c r="B34" s="86"/>
      <c r="C34" s="86"/>
      <c r="D34" s="6"/>
      <c r="E34" s="66">
        <f>SUM(E28:E33)</f>
        <v>1207312505</v>
      </c>
      <c r="F34" s="66">
        <f>SUM(F28:F33)</f>
        <v>1204831722</v>
      </c>
      <c r="I34" s="81"/>
    </row>
    <row r="35" spans="1:9" x14ac:dyDescent="0.25">
      <c r="A35" s="86" t="s">
        <v>27</v>
      </c>
      <c r="B35" s="86"/>
      <c r="C35" s="86"/>
      <c r="D35" s="6">
        <v>18</v>
      </c>
      <c r="E35" s="9"/>
      <c r="F35" s="77"/>
      <c r="I35" s="81"/>
    </row>
    <row r="36" spans="1:9" x14ac:dyDescent="0.25">
      <c r="A36" s="85" t="s">
        <v>28</v>
      </c>
      <c r="B36" s="85"/>
      <c r="C36" s="85"/>
      <c r="D36" s="6"/>
      <c r="E36" s="27">
        <v>193432016</v>
      </c>
      <c r="F36" s="67">
        <v>193432016</v>
      </c>
      <c r="I36" s="81"/>
    </row>
    <row r="37" spans="1:9" x14ac:dyDescent="0.25">
      <c r="A37" s="85" t="s">
        <v>29</v>
      </c>
      <c r="B37" s="85"/>
      <c r="C37" s="85"/>
      <c r="D37" s="6"/>
      <c r="E37" s="27">
        <v>12661</v>
      </c>
      <c r="F37" s="67">
        <v>12661</v>
      </c>
      <c r="I37" s="81"/>
    </row>
    <row r="38" spans="1:9" x14ac:dyDescent="0.25">
      <c r="A38" s="85" t="s">
        <v>30</v>
      </c>
      <c r="B38" s="85"/>
      <c r="C38" s="85"/>
      <c r="D38" s="6"/>
      <c r="E38" s="27">
        <v>-2597522</v>
      </c>
      <c r="F38" s="67">
        <v>-2597522</v>
      </c>
      <c r="I38" s="81"/>
    </row>
    <row r="39" spans="1:9" x14ac:dyDescent="0.25">
      <c r="A39" s="85" t="s">
        <v>31</v>
      </c>
      <c r="B39" s="85"/>
      <c r="C39" s="85"/>
      <c r="D39" s="6"/>
      <c r="E39" s="27">
        <v>-994053</v>
      </c>
      <c r="F39" s="67">
        <v>3389392</v>
      </c>
      <c r="I39" s="81"/>
    </row>
    <row r="40" spans="1:9" x14ac:dyDescent="0.25">
      <c r="A40" s="85" t="s">
        <v>32</v>
      </c>
      <c r="B40" s="85"/>
      <c r="C40" s="85"/>
      <c r="D40" s="6"/>
      <c r="E40" s="27">
        <v>2734447</v>
      </c>
      <c r="F40" s="67">
        <v>2734447</v>
      </c>
      <c r="I40" s="81"/>
    </row>
    <row r="41" spans="1:9" x14ac:dyDescent="0.25">
      <c r="A41" s="85" t="s">
        <v>33</v>
      </c>
      <c r="B41" s="85"/>
      <c r="C41" s="85"/>
      <c r="D41" s="6"/>
      <c r="E41" s="27">
        <v>47135160</v>
      </c>
      <c r="F41" s="67">
        <v>22833838</v>
      </c>
      <c r="I41" s="81"/>
    </row>
    <row r="42" spans="1:9" x14ac:dyDescent="0.25">
      <c r="A42" s="86" t="s">
        <v>34</v>
      </c>
      <c r="B42" s="86"/>
      <c r="C42" s="86"/>
      <c r="D42" s="6"/>
      <c r="E42" s="66">
        <f>SUM(E36:E41)</f>
        <v>239722709</v>
      </c>
      <c r="F42" s="66">
        <f>SUM(F36:F41)</f>
        <v>219804832</v>
      </c>
      <c r="I42" s="81"/>
    </row>
    <row r="43" spans="1:9" x14ac:dyDescent="0.25">
      <c r="A43" s="86" t="s">
        <v>35</v>
      </c>
      <c r="B43" s="86"/>
      <c r="C43" s="86"/>
      <c r="D43" s="6"/>
      <c r="E43" s="66">
        <f>E34+E42</f>
        <v>1447035214</v>
      </c>
      <c r="F43" s="66">
        <f>F34+F42</f>
        <v>1424636554</v>
      </c>
      <c r="I43" s="81"/>
    </row>
    <row r="44" spans="1:9" x14ac:dyDescent="0.25">
      <c r="A44" s="86" t="s">
        <v>36</v>
      </c>
      <c r="B44" s="86"/>
      <c r="C44" s="86"/>
      <c r="D44" s="6"/>
      <c r="E44" s="72">
        <v>13580</v>
      </c>
      <c r="F44" s="72">
        <v>12451</v>
      </c>
      <c r="I44" s="81"/>
    </row>
    <row r="45" spans="1:9" x14ac:dyDescent="0.25">
      <c r="E45" s="71"/>
    </row>
    <row r="47" spans="1:9" x14ac:dyDescent="0.25">
      <c r="A47" s="92" t="s">
        <v>118</v>
      </c>
      <c r="B47" s="92"/>
      <c r="C47" s="13" t="s">
        <v>92</v>
      </c>
      <c r="D47" s="14" t="s">
        <v>94</v>
      </c>
      <c r="G47" s="8"/>
    </row>
    <row r="48" spans="1:9" x14ac:dyDescent="0.25">
      <c r="A48" s="17"/>
      <c r="B48" s="17"/>
      <c r="C48" s="13" t="s">
        <v>93</v>
      </c>
      <c r="D48" s="14"/>
      <c r="G48" s="8"/>
    </row>
    <row r="50" spans="1:7" x14ac:dyDescent="0.25">
      <c r="A50" s="16" t="s">
        <v>119</v>
      </c>
      <c r="B50" s="16"/>
      <c r="C50" s="13" t="s">
        <v>92</v>
      </c>
      <c r="D50" s="14" t="s">
        <v>120</v>
      </c>
      <c r="G50" s="15"/>
    </row>
    <row r="51" spans="1:7" x14ac:dyDescent="0.25">
      <c r="A51" s="16"/>
      <c r="B51" s="16"/>
      <c r="C51" s="13" t="s">
        <v>93</v>
      </c>
      <c r="D51" s="14"/>
      <c r="G51" s="16"/>
    </row>
    <row r="52" spans="1:7" x14ac:dyDescent="0.25">
      <c r="A52" s="16"/>
      <c r="B52" s="16"/>
      <c r="C52" s="16"/>
      <c r="D52" s="14"/>
      <c r="G52" s="16"/>
    </row>
    <row r="53" spans="1:7" x14ac:dyDescent="0.25">
      <c r="A53" s="18"/>
      <c r="B53" s="17"/>
      <c r="C53" s="19"/>
      <c r="D53" s="14"/>
      <c r="G53" s="8"/>
    </row>
    <row r="54" spans="1:7" x14ac:dyDescent="0.25">
      <c r="A54" s="18" t="s">
        <v>95</v>
      </c>
      <c r="B54" s="17"/>
      <c r="C54" s="20"/>
      <c r="D54" s="21"/>
      <c r="G54" s="8"/>
    </row>
  </sheetData>
  <mergeCells count="42">
    <mergeCell ref="A4:F4"/>
    <mergeCell ref="A47:B47"/>
    <mergeCell ref="A22:C22"/>
    <mergeCell ref="A6:C6"/>
    <mergeCell ref="A8:C8"/>
    <mergeCell ref="A9:C9"/>
    <mergeCell ref="A10:C10"/>
    <mergeCell ref="A11:C11"/>
    <mergeCell ref="A12:C12"/>
    <mergeCell ref="A13:C13"/>
    <mergeCell ref="A14:C14"/>
    <mergeCell ref="A17:C17"/>
    <mergeCell ref="A18:C18"/>
    <mergeCell ref="A19:C19"/>
    <mergeCell ref="A20:C20"/>
    <mergeCell ref="A21:C21"/>
    <mergeCell ref="A44:C44"/>
    <mergeCell ref="A3:F3"/>
    <mergeCell ref="A7:C7"/>
    <mergeCell ref="A35:C35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3:C23"/>
    <mergeCell ref="A15:C15"/>
    <mergeCell ref="A16:C16"/>
    <mergeCell ref="A41:C41"/>
    <mergeCell ref="A42:C42"/>
    <mergeCell ref="A43:C43"/>
    <mergeCell ref="A24:C24"/>
    <mergeCell ref="A25:C25"/>
    <mergeCell ref="A26:C26"/>
    <mergeCell ref="A27:C27"/>
    <mergeCell ref="A28:C28"/>
  </mergeCells>
  <pageMargins left="0.25" right="0.25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zoomScaleNormal="100" workbookViewId="0">
      <selection activeCell="F7" sqref="F7"/>
    </sheetView>
  </sheetViews>
  <sheetFormatPr defaultRowHeight="15" x14ac:dyDescent="0.25"/>
  <cols>
    <col min="1" max="1" width="20.42578125" customWidth="1"/>
    <col min="2" max="2" width="13.28515625" customWidth="1"/>
    <col min="3" max="3" width="28.7109375" customWidth="1"/>
    <col min="4" max="4" width="8.5703125" customWidth="1"/>
    <col min="5" max="6" width="18.7109375" customWidth="1"/>
  </cols>
  <sheetData>
    <row r="3" spans="1:9" x14ac:dyDescent="0.25">
      <c r="A3" s="94" t="s">
        <v>106</v>
      </c>
      <c r="B3" s="94"/>
      <c r="C3" s="94"/>
      <c r="D3" s="94"/>
      <c r="E3" s="94"/>
      <c r="F3" s="94"/>
      <c r="G3" s="26"/>
      <c r="H3" s="26"/>
    </row>
    <row r="4" spans="1:9" x14ac:dyDescent="0.25">
      <c r="A4" s="94" t="s">
        <v>121</v>
      </c>
      <c r="B4" s="94"/>
      <c r="C4" s="94"/>
      <c r="D4" s="94"/>
      <c r="E4" s="94"/>
      <c r="F4" s="94"/>
      <c r="G4" s="26"/>
      <c r="H4" s="26"/>
    </row>
    <row r="5" spans="1:9" x14ac:dyDescent="0.25">
      <c r="C5" s="25"/>
      <c r="D5" s="25"/>
      <c r="E5" s="25"/>
      <c r="F5" s="25"/>
      <c r="G5" s="25"/>
      <c r="H5" s="25"/>
    </row>
    <row r="6" spans="1:9" x14ac:dyDescent="0.25">
      <c r="F6" s="12" t="s">
        <v>37</v>
      </c>
    </row>
    <row r="7" spans="1:9" ht="51" x14ac:dyDescent="0.25">
      <c r="A7" s="93" t="s">
        <v>96</v>
      </c>
      <c r="B7" s="93"/>
      <c r="C7" s="93"/>
      <c r="D7" s="5" t="s">
        <v>0</v>
      </c>
      <c r="E7" s="24" t="s">
        <v>127</v>
      </c>
      <c r="F7" s="22" t="s">
        <v>126</v>
      </c>
      <c r="G7" s="2"/>
    </row>
    <row r="8" spans="1:9" x14ac:dyDescent="0.25">
      <c r="A8" s="95">
        <v>1</v>
      </c>
      <c r="B8" s="96"/>
      <c r="C8" s="97"/>
      <c r="D8" s="4">
        <v>2</v>
      </c>
      <c r="E8" s="4">
        <v>3</v>
      </c>
      <c r="F8" s="4">
        <v>4</v>
      </c>
      <c r="G8" s="23"/>
    </row>
    <row r="9" spans="1:9" ht="25.5" customHeight="1" x14ac:dyDescent="0.25">
      <c r="A9" s="85" t="s">
        <v>38</v>
      </c>
      <c r="B9" s="85"/>
      <c r="C9" s="85"/>
      <c r="D9" s="6"/>
      <c r="E9" s="27">
        <v>104533392</v>
      </c>
      <c r="F9" s="27">
        <v>92572225</v>
      </c>
      <c r="G9" s="3"/>
      <c r="I9" s="80"/>
    </row>
    <row r="10" spans="1:9" x14ac:dyDescent="0.25">
      <c r="A10" s="85" t="s">
        <v>39</v>
      </c>
      <c r="B10" s="85"/>
      <c r="C10" s="85"/>
      <c r="D10" s="6"/>
      <c r="E10" s="27">
        <v>11735579</v>
      </c>
      <c r="F10" s="27">
        <v>10349128</v>
      </c>
      <c r="G10" s="3"/>
      <c r="I10" s="80"/>
    </row>
    <row r="11" spans="1:9" x14ac:dyDescent="0.25">
      <c r="A11" s="85" t="s">
        <v>40</v>
      </c>
      <c r="B11" s="85"/>
      <c r="C11" s="85"/>
      <c r="D11" s="6"/>
      <c r="E11" s="27">
        <v>-77032129</v>
      </c>
      <c r="F11" s="27">
        <v>-73336282</v>
      </c>
      <c r="G11" s="3"/>
      <c r="I11" s="80"/>
    </row>
    <row r="12" spans="1:9" x14ac:dyDescent="0.25">
      <c r="A12" s="86" t="s">
        <v>41</v>
      </c>
      <c r="B12" s="86"/>
      <c r="C12" s="86"/>
      <c r="D12" s="6">
        <v>4</v>
      </c>
      <c r="E12" s="58">
        <f>SUM(E9:E11)</f>
        <v>39236842</v>
      </c>
      <c r="F12" s="58">
        <f>SUM(F9:F11)</f>
        <v>29585071</v>
      </c>
      <c r="G12" s="3"/>
      <c r="I12" s="80"/>
    </row>
    <row r="13" spans="1:9" x14ac:dyDescent="0.25">
      <c r="A13" s="85" t="s">
        <v>42</v>
      </c>
      <c r="B13" s="85"/>
      <c r="C13" s="85"/>
      <c r="D13" s="6"/>
      <c r="E13" s="27">
        <v>35811</v>
      </c>
      <c r="F13" s="27">
        <v>76596</v>
      </c>
      <c r="G13" s="3"/>
      <c r="I13" s="80"/>
    </row>
    <row r="14" spans="1:9" x14ac:dyDescent="0.25">
      <c r="A14" s="85" t="s">
        <v>43</v>
      </c>
      <c r="B14" s="85"/>
      <c r="C14" s="85"/>
      <c r="D14" s="6"/>
      <c r="E14" s="27">
        <v>-476501</v>
      </c>
      <c r="F14" s="27">
        <v>-400159</v>
      </c>
      <c r="G14" s="3"/>
      <c r="I14" s="80"/>
    </row>
    <row r="15" spans="1:9" x14ac:dyDescent="0.25">
      <c r="A15" s="86" t="s">
        <v>44</v>
      </c>
      <c r="B15" s="86"/>
      <c r="C15" s="86"/>
      <c r="D15" s="6"/>
      <c r="E15" s="58">
        <f>SUM(E13:E14)</f>
        <v>-440690</v>
      </c>
      <c r="F15" s="58">
        <f>SUM(F13:F14)</f>
        <v>-323563</v>
      </c>
      <c r="G15" s="3"/>
      <c r="I15" s="80"/>
    </row>
    <row r="16" spans="1:9" x14ac:dyDescent="0.25">
      <c r="A16" s="85" t="s">
        <v>45</v>
      </c>
      <c r="B16" s="85"/>
      <c r="C16" s="85"/>
      <c r="D16" s="6"/>
      <c r="E16" s="67">
        <v>-9244873</v>
      </c>
      <c r="F16" s="27">
        <v>8593</v>
      </c>
      <c r="G16" s="3"/>
      <c r="I16" s="80"/>
    </row>
    <row r="17" spans="1:9" ht="40.5" customHeight="1" x14ac:dyDescent="0.25">
      <c r="A17" s="85" t="s">
        <v>115</v>
      </c>
      <c r="B17" s="85"/>
      <c r="C17" s="85"/>
      <c r="D17" s="6"/>
      <c r="E17" s="67">
        <v>56045</v>
      </c>
      <c r="F17" s="27">
        <v>129462</v>
      </c>
      <c r="G17" s="3"/>
      <c r="I17" s="80"/>
    </row>
    <row r="18" spans="1:9" x14ac:dyDescent="0.25">
      <c r="A18" s="85" t="s">
        <v>46</v>
      </c>
      <c r="B18" s="85"/>
      <c r="C18" s="85"/>
      <c r="D18" s="6">
        <v>6</v>
      </c>
      <c r="E18" s="67">
        <v>2017803</v>
      </c>
      <c r="F18" s="27">
        <v>1422456</v>
      </c>
      <c r="G18" s="3"/>
      <c r="I18" s="80"/>
    </row>
    <row r="19" spans="1:9" x14ac:dyDescent="0.25">
      <c r="A19" s="85" t="s">
        <v>47</v>
      </c>
      <c r="B19" s="85"/>
      <c r="C19" s="85"/>
      <c r="D19" s="6">
        <v>7</v>
      </c>
      <c r="E19" s="27">
        <v>1415555</v>
      </c>
      <c r="F19" s="27">
        <v>-138493</v>
      </c>
      <c r="I19" s="80"/>
    </row>
    <row r="20" spans="1:9" ht="15" customHeight="1" x14ac:dyDescent="0.25">
      <c r="A20" s="86" t="s">
        <v>48</v>
      </c>
      <c r="B20" s="86"/>
      <c r="C20" s="86"/>
      <c r="D20" s="6"/>
      <c r="E20" s="58">
        <f>SUM(E16:E19)+E12+E15</f>
        <v>33040682</v>
      </c>
      <c r="F20" s="58">
        <f>SUM(F16:F19)+F12+F15</f>
        <v>30683526</v>
      </c>
      <c r="I20" s="80"/>
    </row>
    <row r="21" spans="1:9" ht="25.5" customHeight="1" x14ac:dyDescent="0.25">
      <c r="A21" s="85" t="s">
        <v>49</v>
      </c>
      <c r="B21" s="85"/>
      <c r="C21" s="85"/>
      <c r="D21" s="6">
        <v>5</v>
      </c>
      <c r="E21" s="27">
        <v>-38973</v>
      </c>
      <c r="F21" s="27">
        <v>1429495</v>
      </c>
      <c r="I21" s="80"/>
    </row>
    <row r="22" spans="1:9" x14ac:dyDescent="0.25">
      <c r="A22" s="85" t="s">
        <v>50</v>
      </c>
      <c r="B22" s="85"/>
      <c r="C22" s="85"/>
      <c r="D22" s="6"/>
      <c r="E22" s="27">
        <v>638191</v>
      </c>
      <c r="F22" s="27">
        <v>-1581670</v>
      </c>
      <c r="I22" s="80"/>
    </row>
    <row r="23" spans="1:9" x14ac:dyDescent="0.25">
      <c r="A23" s="85" t="s">
        <v>51</v>
      </c>
      <c r="B23" s="85"/>
      <c r="C23" s="85"/>
      <c r="D23" s="6"/>
      <c r="E23" s="27">
        <v>-2026754</v>
      </c>
      <c r="F23" s="27">
        <v>-1811268</v>
      </c>
      <c r="I23" s="80"/>
    </row>
    <row r="24" spans="1:9" x14ac:dyDescent="0.25">
      <c r="A24" s="85" t="s">
        <v>52</v>
      </c>
      <c r="B24" s="85"/>
      <c r="C24" s="85"/>
      <c r="D24" s="6"/>
      <c r="E24" s="27">
        <v>-1211770</v>
      </c>
      <c r="F24" s="27">
        <v>-1341833</v>
      </c>
      <c r="I24" s="80"/>
    </row>
    <row r="25" spans="1:9" x14ac:dyDescent="0.25">
      <c r="A25" s="86" t="s">
        <v>53</v>
      </c>
      <c r="B25" s="86"/>
      <c r="C25" s="86"/>
      <c r="D25" s="6"/>
      <c r="E25" s="58">
        <f>SUM(E21:E24)+E20</f>
        <v>30401376</v>
      </c>
      <c r="F25" s="58">
        <f>SUM(F21:F24)+F20</f>
        <v>27378250</v>
      </c>
      <c r="I25" s="80"/>
    </row>
    <row r="26" spans="1:9" x14ac:dyDescent="0.25">
      <c r="A26" s="85" t="s">
        <v>54</v>
      </c>
      <c r="B26" s="85"/>
      <c r="C26" s="85"/>
      <c r="D26" s="6">
        <v>8</v>
      </c>
      <c r="E26" s="27">
        <v>-2477761</v>
      </c>
      <c r="F26" s="68">
        <v>-2575983</v>
      </c>
      <c r="I26" s="80"/>
    </row>
    <row r="27" spans="1:9" x14ac:dyDescent="0.25">
      <c r="A27" s="86" t="s">
        <v>55</v>
      </c>
      <c r="B27" s="86"/>
      <c r="C27" s="86"/>
      <c r="D27" s="6"/>
      <c r="E27" s="70">
        <f>E25+E26</f>
        <v>27923615</v>
      </c>
      <c r="F27" s="70">
        <f>F25+F26</f>
        <v>24802267</v>
      </c>
      <c r="I27" s="80"/>
    </row>
    <row r="28" spans="1:9" x14ac:dyDescent="0.25">
      <c r="A28" s="85" t="s">
        <v>56</v>
      </c>
      <c r="B28" s="85"/>
      <c r="C28" s="85"/>
      <c r="D28" s="6" t="s">
        <v>57</v>
      </c>
      <c r="E28" s="27">
        <v>1584</v>
      </c>
      <c r="F28" s="69">
        <v>1407</v>
      </c>
      <c r="I28" s="80"/>
    </row>
    <row r="32" spans="1:9" ht="26.25" customHeight="1" x14ac:dyDescent="0.25">
      <c r="A32" s="92" t="s">
        <v>118</v>
      </c>
      <c r="B32" s="92"/>
      <c r="C32" s="13" t="s">
        <v>92</v>
      </c>
      <c r="D32" s="14" t="s">
        <v>94</v>
      </c>
    </row>
    <row r="33" spans="1:4" x14ac:dyDescent="0.25">
      <c r="A33" s="17"/>
      <c r="B33" s="17"/>
      <c r="C33" s="13" t="s">
        <v>93</v>
      </c>
      <c r="D33" s="14"/>
    </row>
    <row r="34" spans="1:4" x14ac:dyDescent="0.25">
      <c r="A34" s="18"/>
      <c r="B34" s="17"/>
      <c r="C34" s="19"/>
      <c r="D34" s="14"/>
    </row>
    <row r="35" spans="1:4" x14ac:dyDescent="0.25">
      <c r="A35" s="16" t="s">
        <v>119</v>
      </c>
      <c r="B35" s="16"/>
      <c r="C35" s="13" t="s">
        <v>92</v>
      </c>
      <c r="D35" s="14" t="s">
        <v>120</v>
      </c>
    </row>
    <row r="36" spans="1:4" x14ac:dyDescent="0.25">
      <c r="A36" s="16"/>
      <c r="B36" s="16"/>
      <c r="C36" s="13" t="s">
        <v>93</v>
      </c>
      <c r="D36" s="14"/>
    </row>
    <row r="37" spans="1:4" x14ac:dyDescent="0.25">
      <c r="A37" s="16"/>
      <c r="B37" s="16"/>
      <c r="C37" s="16"/>
      <c r="D37" s="14"/>
    </row>
    <row r="38" spans="1:4" x14ac:dyDescent="0.25">
      <c r="A38" s="18" t="s">
        <v>95</v>
      </c>
      <c r="B38" s="17"/>
      <c r="C38" s="20"/>
      <c r="D38" s="21"/>
    </row>
  </sheetData>
  <mergeCells count="25">
    <mergeCell ref="A32:B32"/>
    <mergeCell ref="A8:C8"/>
    <mergeCell ref="A9:C9"/>
    <mergeCell ref="A10:C10"/>
    <mergeCell ref="A26:C26"/>
    <mergeCell ref="A27:C27"/>
    <mergeCell ref="A24:C24"/>
    <mergeCell ref="A25:C25"/>
    <mergeCell ref="A23:C23"/>
    <mergeCell ref="A28:C28"/>
    <mergeCell ref="A20:C20"/>
    <mergeCell ref="A21:C21"/>
    <mergeCell ref="A22:C22"/>
    <mergeCell ref="A3:F3"/>
    <mergeCell ref="A4:F4"/>
    <mergeCell ref="A17:C17"/>
    <mergeCell ref="A18:C18"/>
    <mergeCell ref="A19:C19"/>
    <mergeCell ref="A11:C11"/>
    <mergeCell ref="A12:C12"/>
    <mergeCell ref="A13:C13"/>
    <mergeCell ref="A14:C14"/>
    <mergeCell ref="A15:C15"/>
    <mergeCell ref="A16:C16"/>
    <mergeCell ref="A7:C7"/>
  </mergeCell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zoomScale="85" zoomScaleNormal="85" workbookViewId="0">
      <selection activeCell="D6" sqref="D6"/>
    </sheetView>
  </sheetViews>
  <sheetFormatPr defaultRowHeight="15" x14ac:dyDescent="0.25"/>
  <cols>
    <col min="1" max="1" width="71.140625" customWidth="1"/>
    <col min="2" max="2" width="12.5703125" bestFit="1" customWidth="1"/>
    <col min="3" max="4" width="21.42578125" customWidth="1"/>
    <col min="7" max="7" width="10.85546875" bestFit="1" customWidth="1"/>
  </cols>
  <sheetData>
    <row r="2" spans="1:7" x14ac:dyDescent="0.25">
      <c r="A2" s="98" t="s">
        <v>107</v>
      </c>
      <c r="B2" s="98"/>
      <c r="C2" s="98"/>
      <c r="D2" s="98"/>
    </row>
    <row r="3" spans="1:7" x14ac:dyDescent="0.25">
      <c r="A3" s="99" t="s">
        <v>121</v>
      </c>
      <c r="B3" s="99"/>
      <c r="C3" s="99"/>
      <c r="D3" s="99"/>
    </row>
    <row r="4" spans="1:7" x14ac:dyDescent="0.25">
      <c r="A4" s="30"/>
      <c r="B4" s="30"/>
      <c r="C4" s="30"/>
      <c r="D4" s="30"/>
    </row>
    <row r="5" spans="1:7" x14ac:dyDescent="0.25">
      <c r="A5" s="3"/>
      <c r="B5" s="1"/>
      <c r="C5" s="1"/>
      <c r="D5" s="12" t="s">
        <v>37</v>
      </c>
    </row>
    <row r="6" spans="1:7" ht="51" x14ac:dyDescent="0.25">
      <c r="A6" s="28" t="s">
        <v>96</v>
      </c>
      <c r="B6" s="28" t="s">
        <v>97</v>
      </c>
      <c r="C6" s="22" t="s">
        <v>127</v>
      </c>
      <c r="D6" s="22" t="s">
        <v>126</v>
      </c>
    </row>
    <row r="7" spans="1:7" x14ac:dyDescent="0.25">
      <c r="A7" s="28">
        <v>1</v>
      </c>
      <c r="B7" s="28">
        <v>2</v>
      </c>
      <c r="C7" s="22">
        <v>3</v>
      </c>
      <c r="D7" s="22">
        <v>4</v>
      </c>
    </row>
    <row r="8" spans="1:7" x14ac:dyDescent="0.25">
      <c r="A8" s="5" t="s">
        <v>58</v>
      </c>
      <c r="B8" s="29"/>
      <c r="C8" s="5"/>
      <c r="D8" s="5" t="s">
        <v>59</v>
      </c>
    </row>
    <row r="9" spans="1:7" x14ac:dyDescent="0.25">
      <c r="A9" s="7" t="s">
        <v>60</v>
      </c>
      <c r="B9" s="7"/>
      <c r="C9" s="27">
        <v>63886377</v>
      </c>
      <c r="D9" s="27">
        <v>52491754</v>
      </c>
      <c r="G9" s="81"/>
    </row>
    <row r="10" spans="1:7" x14ac:dyDescent="0.25">
      <c r="A10" s="7" t="s">
        <v>61</v>
      </c>
      <c r="B10" s="7"/>
      <c r="C10" s="27">
        <v>-41834504</v>
      </c>
      <c r="D10" s="27">
        <v>-36504636</v>
      </c>
      <c r="G10" s="81"/>
    </row>
    <row r="11" spans="1:7" x14ac:dyDescent="0.25">
      <c r="A11" s="7" t="s">
        <v>62</v>
      </c>
      <c r="B11" s="7"/>
      <c r="C11" s="27">
        <v>19924</v>
      </c>
      <c r="D11" s="27">
        <v>84461</v>
      </c>
      <c r="G11" s="81"/>
    </row>
    <row r="12" spans="1:7" x14ac:dyDescent="0.25">
      <c r="A12" s="7" t="s">
        <v>63</v>
      </c>
      <c r="B12" s="7"/>
      <c r="C12" s="27">
        <v>-432593</v>
      </c>
      <c r="D12" s="27">
        <v>-389180</v>
      </c>
      <c r="G12" s="81"/>
    </row>
    <row r="13" spans="1:7" x14ac:dyDescent="0.25">
      <c r="A13" s="7" t="s">
        <v>64</v>
      </c>
      <c r="B13" s="7"/>
      <c r="C13" s="27">
        <v>-444466</v>
      </c>
      <c r="D13" s="27">
        <v>-158528</v>
      </c>
      <c r="G13" s="81"/>
    </row>
    <row r="14" spans="1:7" x14ac:dyDescent="0.25">
      <c r="A14" s="7" t="s">
        <v>65</v>
      </c>
      <c r="B14" s="7"/>
      <c r="C14" s="27">
        <v>-1964736</v>
      </c>
      <c r="D14" s="27">
        <v>-1913235</v>
      </c>
      <c r="G14" s="81"/>
    </row>
    <row r="15" spans="1:7" x14ac:dyDescent="0.25">
      <c r="A15" s="7" t="s">
        <v>66</v>
      </c>
      <c r="B15" s="7"/>
      <c r="C15" s="27">
        <v>-1647730</v>
      </c>
      <c r="D15" s="27">
        <v>-1657038</v>
      </c>
      <c r="G15" s="81"/>
    </row>
    <row r="16" spans="1:7" x14ac:dyDescent="0.25">
      <c r="A16" s="5"/>
      <c r="B16" s="5"/>
      <c r="C16" s="63">
        <f>SUM(C9:C15)</f>
        <v>17582272</v>
      </c>
      <c r="D16" s="63">
        <f>SUM(D9:D15)</f>
        <v>11953598</v>
      </c>
      <c r="G16" s="81"/>
    </row>
    <row r="17" spans="1:7" x14ac:dyDescent="0.25">
      <c r="A17" s="5" t="s">
        <v>67</v>
      </c>
      <c r="B17" s="5"/>
      <c r="C17" s="59"/>
      <c r="D17" s="27"/>
      <c r="G17" s="81"/>
    </row>
    <row r="18" spans="1:7" x14ac:dyDescent="0.25">
      <c r="A18" s="7" t="s">
        <v>3</v>
      </c>
      <c r="B18" s="7"/>
      <c r="C18" s="27">
        <v>13268975</v>
      </c>
      <c r="D18" s="27">
        <v>3316228</v>
      </c>
      <c r="G18" s="81"/>
    </row>
    <row r="19" spans="1:7" ht="25.5" x14ac:dyDescent="0.25">
      <c r="A19" s="7" t="s">
        <v>68</v>
      </c>
      <c r="B19" s="7"/>
      <c r="C19" s="27">
        <v>968</v>
      </c>
      <c r="D19" s="27">
        <v>7323</v>
      </c>
      <c r="G19" s="81"/>
    </row>
    <row r="20" spans="1:7" ht="25.5" x14ac:dyDescent="0.25">
      <c r="A20" s="7" t="s">
        <v>7</v>
      </c>
      <c r="B20" s="7"/>
      <c r="C20" s="27">
        <v>10959675</v>
      </c>
      <c r="D20" s="27">
        <v>4545726</v>
      </c>
      <c r="G20" s="81"/>
    </row>
    <row r="21" spans="1:7" x14ac:dyDescent="0.25">
      <c r="A21" s="7" t="s">
        <v>12</v>
      </c>
      <c r="B21" s="7"/>
      <c r="C21" s="27">
        <v>-8779389</v>
      </c>
      <c r="D21" s="27">
        <v>-4823410</v>
      </c>
      <c r="G21" s="81"/>
    </row>
    <row r="22" spans="1:7" x14ac:dyDescent="0.25">
      <c r="A22" s="7" t="s">
        <v>13</v>
      </c>
      <c r="B22" s="7"/>
      <c r="C22" s="27">
        <v>-14660</v>
      </c>
      <c r="D22" s="27">
        <v>-73870</v>
      </c>
      <c r="G22" s="81"/>
    </row>
    <row r="23" spans="1:7" x14ac:dyDescent="0.25">
      <c r="A23" s="7" t="s">
        <v>69</v>
      </c>
      <c r="B23" s="7"/>
      <c r="C23" s="27">
        <v>12525662</v>
      </c>
      <c r="D23" s="27">
        <v>12350787</v>
      </c>
      <c r="G23" s="81"/>
    </row>
    <row r="24" spans="1:7" x14ac:dyDescent="0.25">
      <c r="A24" s="7" t="s">
        <v>17</v>
      </c>
      <c r="B24" s="7"/>
      <c r="C24" s="27">
        <v>-845209</v>
      </c>
      <c r="D24" s="27">
        <v>1541818</v>
      </c>
      <c r="G24" s="81"/>
    </row>
    <row r="25" spans="1:7" x14ac:dyDescent="0.25">
      <c r="A25" s="5" t="s">
        <v>70</v>
      </c>
      <c r="B25" s="5"/>
      <c r="C25" s="27"/>
      <c r="D25" s="27"/>
      <c r="G25" s="81"/>
    </row>
    <row r="26" spans="1:7" x14ac:dyDescent="0.25">
      <c r="A26" s="7" t="s">
        <v>71</v>
      </c>
      <c r="B26" s="7"/>
      <c r="C26" s="27">
        <v>-1137617</v>
      </c>
      <c r="D26" s="27">
        <v>806089</v>
      </c>
      <c r="G26" s="81"/>
    </row>
    <row r="27" spans="1:7" x14ac:dyDescent="0.25">
      <c r="A27" s="7" t="s">
        <v>72</v>
      </c>
      <c r="B27" s="7"/>
      <c r="C27" s="27">
        <v>1596173</v>
      </c>
      <c r="D27" s="27">
        <v>2205723</v>
      </c>
      <c r="G27" s="81"/>
    </row>
    <row r="28" spans="1:7" x14ac:dyDescent="0.25">
      <c r="A28" s="7" t="s">
        <v>25</v>
      </c>
      <c r="B28" s="7"/>
      <c r="C28" s="27">
        <v>-74636</v>
      </c>
      <c r="D28" s="27">
        <v>-3012982</v>
      </c>
      <c r="G28" s="81"/>
    </row>
    <row r="29" spans="1:7" ht="25.5" x14ac:dyDescent="0.25">
      <c r="A29" s="5" t="s">
        <v>73</v>
      </c>
      <c r="B29" s="5"/>
      <c r="C29" s="64">
        <f>SUM(C16:C28)</f>
        <v>45082214</v>
      </c>
      <c r="D29" s="64">
        <f>SUM(D16:D28)</f>
        <v>28817030</v>
      </c>
      <c r="G29" s="81"/>
    </row>
    <row r="30" spans="1:7" x14ac:dyDescent="0.25">
      <c r="A30" s="7" t="s">
        <v>74</v>
      </c>
      <c r="B30" s="7"/>
      <c r="C30" s="27">
        <v>-90862</v>
      </c>
      <c r="D30" s="27">
        <v>-83318</v>
      </c>
      <c r="G30" s="81"/>
    </row>
    <row r="31" spans="1:7" x14ac:dyDescent="0.25">
      <c r="A31" s="5" t="s">
        <v>75</v>
      </c>
      <c r="B31" s="5"/>
      <c r="C31" s="64">
        <f>C29+C30</f>
        <v>44991352</v>
      </c>
      <c r="D31" s="64">
        <f>D29+D30</f>
        <v>28733712</v>
      </c>
      <c r="G31" s="81"/>
    </row>
    <row r="32" spans="1:7" ht="25.5" customHeight="1" x14ac:dyDescent="0.25">
      <c r="A32" s="5" t="s">
        <v>76</v>
      </c>
      <c r="B32" s="5"/>
      <c r="C32" s="58"/>
      <c r="D32" s="27"/>
      <c r="G32" s="81"/>
    </row>
    <row r="33" spans="1:7" ht="25.5" x14ac:dyDescent="0.25">
      <c r="A33" s="7" t="s">
        <v>77</v>
      </c>
      <c r="B33" s="29"/>
      <c r="C33" s="27">
        <v>-262511416</v>
      </c>
      <c r="D33" s="27">
        <v>-506101947</v>
      </c>
      <c r="G33" s="81"/>
    </row>
    <row r="34" spans="1:7" ht="25.5" x14ac:dyDescent="0.25">
      <c r="A34" s="7" t="s">
        <v>78</v>
      </c>
      <c r="B34" s="29"/>
      <c r="C34" s="27">
        <v>357751019</v>
      </c>
      <c r="D34" s="27">
        <v>604095877</v>
      </c>
      <c r="G34" s="81"/>
    </row>
    <row r="35" spans="1:7" x14ac:dyDescent="0.25">
      <c r="A35" s="7" t="s">
        <v>79</v>
      </c>
      <c r="B35" s="29"/>
      <c r="C35" s="27">
        <v>-176226</v>
      </c>
      <c r="D35" s="27">
        <v>-97813</v>
      </c>
      <c r="G35" s="81"/>
    </row>
    <row r="36" spans="1:7" x14ac:dyDescent="0.25">
      <c r="A36" s="7" t="s">
        <v>80</v>
      </c>
      <c r="B36" s="29"/>
      <c r="C36" s="27"/>
      <c r="D36" s="27">
        <v>70700</v>
      </c>
      <c r="G36" s="81"/>
    </row>
    <row r="37" spans="1:7" ht="24.75" customHeight="1" x14ac:dyDescent="0.25">
      <c r="A37" s="5" t="s">
        <v>81</v>
      </c>
      <c r="B37" s="29"/>
      <c r="C37" s="65">
        <f>SUM(C33:C36)</f>
        <v>95063377</v>
      </c>
      <c r="D37" s="65">
        <f>SUM(D33:D36)</f>
        <v>97966817</v>
      </c>
      <c r="G37" s="81"/>
    </row>
    <row r="38" spans="1:7" x14ac:dyDescent="0.25">
      <c r="A38" s="7"/>
      <c r="B38" s="29"/>
      <c r="C38" s="27"/>
      <c r="D38" s="27"/>
      <c r="G38" s="81"/>
    </row>
    <row r="39" spans="1:7" x14ac:dyDescent="0.25">
      <c r="A39" s="5" t="s">
        <v>82</v>
      </c>
      <c r="B39" s="29"/>
      <c r="C39" s="27"/>
      <c r="D39" s="27"/>
      <c r="G39" s="81"/>
    </row>
    <row r="40" spans="1:7" x14ac:dyDescent="0.25">
      <c r="A40" s="7" t="s">
        <v>83</v>
      </c>
      <c r="B40" s="29"/>
      <c r="C40" s="27"/>
      <c r="D40" s="27">
        <v>-65000000</v>
      </c>
      <c r="G40" s="81"/>
    </row>
    <row r="41" spans="1:7" x14ac:dyDescent="0.25">
      <c r="A41" s="7" t="s">
        <v>84</v>
      </c>
      <c r="B41" s="29"/>
      <c r="C41" s="27">
        <v>2379890</v>
      </c>
      <c r="D41" s="27">
        <v>30467812</v>
      </c>
      <c r="G41" s="81"/>
    </row>
    <row r="42" spans="1:7" x14ac:dyDescent="0.25">
      <c r="A42" s="7" t="s">
        <v>85</v>
      </c>
      <c r="B42" s="29"/>
      <c r="C42" s="27">
        <v>-3622294</v>
      </c>
      <c r="D42" s="27">
        <v>-6051678</v>
      </c>
      <c r="G42" s="81"/>
    </row>
    <row r="43" spans="1:7" x14ac:dyDescent="0.25">
      <c r="A43" s="5" t="s">
        <v>86</v>
      </c>
      <c r="B43" s="29"/>
      <c r="C43" s="65">
        <f>SUM(C40:C42)</f>
        <v>-1242404</v>
      </c>
      <c r="D43" s="65">
        <f>SUM(D40:D42)</f>
        <v>-40583866</v>
      </c>
      <c r="G43" s="81"/>
    </row>
    <row r="44" spans="1:7" x14ac:dyDescent="0.25">
      <c r="A44" s="5"/>
      <c r="B44" s="29"/>
      <c r="C44" s="27"/>
      <c r="D44" s="58"/>
      <c r="G44" s="81"/>
    </row>
    <row r="45" spans="1:7" x14ac:dyDescent="0.25">
      <c r="A45" s="5" t="s">
        <v>87</v>
      </c>
      <c r="B45" s="29"/>
      <c r="C45" s="65">
        <f>C31+C37+C43</f>
        <v>138812325</v>
      </c>
      <c r="D45" s="65">
        <f>D31+D37+D43</f>
        <v>86116663</v>
      </c>
      <c r="G45" s="81"/>
    </row>
    <row r="46" spans="1:7" ht="25.5" x14ac:dyDescent="0.25">
      <c r="A46" s="7" t="s">
        <v>88</v>
      </c>
      <c r="B46" s="29"/>
      <c r="C46" s="27">
        <v>-42371</v>
      </c>
      <c r="D46" s="27">
        <v>11889</v>
      </c>
      <c r="G46" s="81"/>
    </row>
    <row r="47" spans="1:7" ht="25.5" x14ac:dyDescent="0.25">
      <c r="A47" s="7" t="s">
        <v>89</v>
      </c>
      <c r="B47" s="29"/>
      <c r="C47" s="27">
        <v>-7635</v>
      </c>
      <c r="D47" s="27">
        <v>-85304</v>
      </c>
      <c r="G47" s="81"/>
    </row>
    <row r="48" spans="1:7" x14ac:dyDescent="0.25">
      <c r="A48" s="7" t="s">
        <v>90</v>
      </c>
      <c r="B48" s="29"/>
      <c r="C48" s="27">
        <v>100684841</v>
      </c>
      <c r="D48" s="27">
        <v>63619060</v>
      </c>
      <c r="G48" s="81"/>
    </row>
    <row r="49" spans="1:7" x14ac:dyDescent="0.25">
      <c r="A49" s="5" t="s">
        <v>91</v>
      </c>
      <c r="B49" s="29"/>
      <c r="C49" s="65">
        <v>239447160</v>
      </c>
      <c r="D49" s="65">
        <f>SUM(D45:D48)</f>
        <v>149662308</v>
      </c>
      <c r="G49" s="81"/>
    </row>
    <row r="50" spans="1:7" x14ac:dyDescent="0.25">
      <c r="C50" s="71"/>
      <c r="D50" s="71"/>
    </row>
    <row r="51" spans="1:7" x14ac:dyDescent="0.25">
      <c r="C51" s="71"/>
      <c r="D51" s="71"/>
    </row>
    <row r="53" spans="1:7" x14ac:dyDescent="0.25">
      <c r="A53" s="62" t="s">
        <v>118</v>
      </c>
      <c r="B53" s="62"/>
      <c r="C53" s="13" t="s">
        <v>92</v>
      </c>
      <c r="D53" s="14" t="s">
        <v>94</v>
      </c>
    </row>
    <row r="54" spans="1:7" x14ac:dyDescent="0.25">
      <c r="A54" s="17"/>
      <c r="B54" s="17"/>
      <c r="C54" s="13" t="s">
        <v>93</v>
      </c>
      <c r="D54" s="14"/>
    </row>
    <row r="55" spans="1:7" x14ac:dyDescent="0.25">
      <c r="A55" s="16"/>
      <c r="B55" s="16"/>
      <c r="C55" s="16"/>
      <c r="D55" s="14"/>
    </row>
    <row r="56" spans="1:7" x14ac:dyDescent="0.25">
      <c r="A56" s="16" t="s">
        <v>119</v>
      </c>
      <c r="B56" s="16"/>
      <c r="C56" s="13" t="s">
        <v>92</v>
      </c>
      <c r="D56" s="14" t="s">
        <v>120</v>
      </c>
    </row>
    <row r="57" spans="1:7" x14ac:dyDescent="0.25">
      <c r="A57" s="17"/>
      <c r="B57" s="17"/>
      <c r="C57" s="13" t="s">
        <v>93</v>
      </c>
      <c r="D57" s="14"/>
    </row>
    <row r="58" spans="1:7" x14ac:dyDescent="0.25">
      <c r="A58" s="18"/>
      <c r="B58" s="17"/>
      <c r="C58" s="19"/>
      <c r="D58" s="14"/>
    </row>
    <row r="59" spans="1:7" x14ac:dyDescent="0.25">
      <c r="A59" s="18" t="s">
        <v>95</v>
      </c>
      <c r="B59" s="17"/>
      <c r="C59" s="20"/>
      <c r="D59" s="21"/>
    </row>
  </sheetData>
  <mergeCells count="2">
    <mergeCell ref="A2:D2"/>
    <mergeCell ref="A3:D3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zoomScaleNormal="100" workbookViewId="0">
      <selection activeCell="O22" sqref="O22"/>
    </sheetView>
  </sheetViews>
  <sheetFormatPr defaultRowHeight="15" x14ac:dyDescent="0.25"/>
  <cols>
    <col min="1" max="1" width="59.85546875" customWidth="1"/>
    <col min="2" max="2" width="11" bestFit="1" customWidth="1"/>
    <col min="3" max="3" width="12" bestFit="1" customWidth="1"/>
    <col min="5" max="5" width="15.85546875" bestFit="1" customWidth="1"/>
    <col min="6" max="6" width="10.5703125" bestFit="1" customWidth="1"/>
    <col min="7" max="7" width="10" bestFit="1" customWidth="1"/>
    <col min="8" max="8" width="11" bestFit="1" customWidth="1"/>
    <col min="9" max="9" width="12" bestFit="1" customWidth="1"/>
  </cols>
  <sheetData>
    <row r="2" spans="1:9" x14ac:dyDescent="0.25">
      <c r="A2" s="98" t="s">
        <v>108</v>
      </c>
      <c r="B2" s="98"/>
      <c r="C2" s="98"/>
      <c r="D2" s="98"/>
      <c r="E2" s="98"/>
      <c r="F2" s="98"/>
      <c r="G2" s="98"/>
      <c r="H2" s="98"/>
      <c r="I2" s="98"/>
    </row>
    <row r="3" spans="1:9" x14ac:dyDescent="0.25">
      <c r="A3" s="100" t="s">
        <v>121</v>
      </c>
      <c r="B3" s="100"/>
      <c r="C3" s="100"/>
      <c r="D3" s="100"/>
      <c r="E3" s="100"/>
      <c r="F3" s="100"/>
      <c r="G3" s="100"/>
      <c r="H3" s="100"/>
      <c r="I3" s="100"/>
    </row>
    <row r="4" spans="1:9" x14ac:dyDescent="0.25">
      <c r="A4" s="100"/>
      <c r="B4" s="100"/>
      <c r="C4" s="100"/>
      <c r="D4" s="100"/>
      <c r="E4" s="100"/>
      <c r="F4" s="100"/>
      <c r="G4" s="100"/>
      <c r="H4" s="100"/>
      <c r="I4" s="100"/>
    </row>
    <row r="5" spans="1:9" x14ac:dyDescent="0.25">
      <c r="A5" s="32"/>
      <c r="B5" s="33"/>
      <c r="C5" s="33"/>
      <c r="D5" s="33"/>
      <c r="E5" s="33"/>
      <c r="F5" s="33"/>
      <c r="G5" s="32"/>
      <c r="H5" s="32"/>
      <c r="I5" s="57" t="s">
        <v>37</v>
      </c>
    </row>
    <row r="6" spans="1:9" ht="114.75" customHeight="1" x14ac:dyDescent="0.25">
      <c r="A6" s="28" t="s">
        <v>96</v>
      </c>
      <c r="B6" s="34" t="s">
        <v>97</v>
      </c>
      <c r="C6" s="28" t="s">
        <v>28</v>
      </c>
      <c r="D6" s="28" t="s">
        <v>29</v>
      </c>
      <c r="E6" s="28" t="s">
        <v>98</v>
      </c>
      <c r="F6" s="28" t="s">
        <v>102</v>
      </c>
      <c r="G6" s="28" t="s">
        <v>32</v>
      </c>
      <c r="H6" s="35" t="s">
        <v>103</v>
      </c>
      <c r="I6" s="35" t="s">
        <v>104</v>
      </c>
    </row>
    <row r="7" spans="1:9" x14ac:dyDescent="0.25">
      <c r="A7" s="35">
        <v>1</v>
      </c>
      <c r="B7" s="61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</row>
    <row r="8" spans="1:9" x14ac:dyDescent="0.25">
      <c r="A8" s="36" t="s">
        <v>112</v>
      </c>
      <c r="B8" s="37"/>
      <c r="C8" s="38">
        <v>193432016</v>
      </c>
      <c r="D8" s="38">
        <v>12661</v>
      </c>
      <c r="E8" s="58">
        <v>-2597522</v>
      </c>
      <c r="F8" s="38">
        <v>3389392</v>
      </c>
      <c r="G8" s="38">
        <v>2734447</v>
      </c>
      <c r="H8" s="58">
        <v>3280439</v>
      </c>
      <c r="I8" s="38">
        <f>SUM(C8:H8)</f>
        <v>200251433</v>
      </c>
    </row>
    <row r="9" spans="1:9" x14ac:dyDescent="0.25">
      <c r="A9" s="36" t="s">
        <v>99</v>
      </c>
      <c r="B9" s="37"/>
      <c r="C9" s="38"/>
      <c r="D9" s="38"/>
      <c r="E9" s="38"/>
      <c r="F9" s="38"/>
      <c r="G9" s="38"/>
      <c r="H9" s="39"/>
      <c r="I9" s="38">
        <f t="shared" ref="I9:I13" si="0">SUM(C9:H9)</f>
        <v>0</v>
      </c>
    </row>
    <row r="10" spans="1:9" x14ac:dyDescent="0.25">
      <c r="A10" s="40" t="s">
        <v>109</v>
      </c>
      <c r="B10" s="41"/>
      <c r="C10" s="38"/>
      <c r="D10" s="38"/>
      <c r="E10" s="38"/>
      <c r="F10" s="38"/>
      <c r="G10" s="38"/>
      <c r="H10" s="45">
        <v>24802267</v>
      </c>
      <c r="I10" s="38">
        <f t="shared" si="0"/>
        <v>24802267</v>
      </c>
    </row>
    <row r="11" spans="1:9" x14ac:dyDescent="0.25">
      <c r="A11" s="42" t="s">
        <v>110</v>
      </c>
      <c r="B11" s="41"/>
      <c r="C11" s="38"/>
      <c r="D11" s="38"/>
      <c r="E11" s="38"/>
      <c r="F11" s="38"/>
      <c r="G11" s="38"/>
      <c r="H11" s="79">
        <v>24802267</v>
      </c>
      <c r="I11" s="38">
        <f>SUM(C11:H11)</f>
        <v>24802267</v>
      </c>
    </row>
    <row r="12" spans="1:9" x14ac:dyDescent="0.25">
      <c r="A12" s="44" t="s">
        <v>100</v>
      </c>
      <c r="B12" s="41" t="s">
        <v>111</v>
      </c>
      <c r="C12" s="38"/>
      <c r="D12" s="38"/>
      <c r="E12" s="38"/>
      <c r="F12" s="38"/>
      <c r="G12" s="38"/>
      <c r="H12" s="27">
        <v>-6051678</v>
      </c>
      <c r="I12" s="38">
        <f>SUM(C12:H12)</f>
        <v>-6051678</v>
      </c>
    </row>
    <row r="13" spans="1:9" x14ac:dyDescent="0.25">
      <c r="A13" s="46" t="s">
        <v>101</v>
      </c>
      <c r="B13" s="41"/>
      <c r="C13" s="45"/>
      <c r="D13" s="38"/>
      <c r="E13" s="38"/>
      <c r="F13" s="27"/>
      <c r="G13" s="38"/>
      <c r="H13" s="27"/>
      <c r="I13" s="38">
        <f t="shared" si="0"/>
        <v>0</v>
      </c>
    </row>
    <row r="14" spans="1:9" x14ac:dyDescent="0.25">
      <c r="A14" s="36" t="s">
        <v>123</v>
      </c>
      <c r="B14" s="41"/>
      <c r="C14" s="47">
        <f>SUM(C8:C13)</f>
        <v>193432016</v>
      </c>
      <c r="D14" s="47">
        <f>SUM(D8:D13)</f>
        <v>12661</v>
      </c>
      <c r="E14" s="60">
        <f>SUM(E8:E13)</f>
        <v>-2597522</v>
      </c>
      <c r="F14" s="47">
        <f>SUM(F8:F13)</f>
        <v>3389392</v>
      </c>
      <c r="G14" s="47">
        <f>SUM(G8:G13)</f>
        <v>2734447</v>
      </c>
      <c r="H14" s="52">
        <f>SUM(H8,H11,H12)</f>
        <v>22031028</v>
      </c>
      <c r="I14" s="52">
        <f>SUM(I8,I11,I12)</f>
        <v>219002022</v>
      </c>
    </row>
    <row r="15" spans="1:9" x14ac:dyDescent="0.25">
      <c r="A15" s="36"/>
      <c r="B15" s="41"/>
      <c r="C15" s="47"/>
      <c r="D15" s="47"/>
      <c r="E15" s="47"/>
      <c r="F15" s="47"/>
      <c r="G15" s="47"/>
      <c r="H15" s="47"/>
      <c r="I15" s="48"/>
    </row>
    <row r="16" spans="1:9" x14ac:dyDescent="0.25">
      <c r="A16" s="36" t="s">
        <v>113</v>
      </c>
      <c r="B16" s="41"/>
      <c r="C16" s="47">
        <v>193432016</v>
      </c>
      <c r="D16" s="47">
        <v>12661</v>
      </c>
      <c r="E16" s="58">
        <v>-2597522</v>
      </c>
      <c r="F16" s="38">
        <v>3389392</v>
      </c>
      <c r="G16" s="47">
        <v>2734447</v>
      </c>
      <c r="H16" s="49">
        <v>22833838</v>
      </c>
      <c r="I16" s="38">
        <f t="shared" ref="I16:I20" si="1">SUM(C16:H16)</f>
        <v>219804832</v>
      </c>
    </row>
    <row r="17" spans="1:9" x14ac:dyDescent="0.25">
      <c r="A17" s="36" t="s">
        <v>99</v>
      </c>
      <c r="B17" s="41"/>
      <c r="C17" s="47"/>
      <c r="D17" s="47"/>
      <c r="E17" s="38"/>
      <c r="F17" s="38"/>
      <c r="G17" s="47"/>
      <c r="H17" s="50"/>
      <c r="I17" s="48">
        <f t="shared" si="1"/>
        <v>0</v>
      </c>
    </row>
    <row r="18" spans="1:9" x14ac:dyDescent="0.25">
      <c r="A18" s="40" t="s">
        <v>109</v>
      </c>
      <c r="B18" s="41"/>
      <c r="C18" s="38"/>
      <c r="D18" s="38"/>
      <c r="E18" s="38"/>
      <c r="F18" s="38"/>
      <c r="G18" s="38"/>
      <c r="H18" s="43">
        <v>27923615</v>
      </c>
      <c r="I18" s="48">
        <f t="shared" si="1"/>
        <v>27923615</v>
      </c>
    </row>
    <row r="19" spans="1:9" x14ac:dyDescent="0.25">
      <c r="A19" s="42" t="s">
        <v>110</v>
      </c>
      <c r="B19" s="41"/>
      <c r="C19" s="47">
        <f>SUM(C17:C18)</f>
        <v>0</v>
      </c>
      <c r="D19" s="47">
        <f t="shared" ref="D19:G19" si="2">SUM(D17:D18)</f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  <c r="H19" s="47">
        <f>SUM(H17:H18)</f>
        <v>27923615</v>
      </c>
      <c r="I19" s="48">
        <f t="shared" si="1"/>
        <v>27923615</v>
      </c>
    </row>
    <row r="20" spans="1:9" x14ac:dyDescent="0.25">
      <c r="A20" s="40" t="s">
        <v>100</v>
      </c>
      <c r="B20" s="41" t="s">
        <v>111</v>
      </c>
      <c r="C20" s="45"/>
      <c r="D20" s="45"/>
      <c r="E20" s="38"/>
      <c r="F20" s="38"/>
      <c r="G20" s="38"/>
      <c r="H20" s="27">
        <v>-3622293</v>
      </c>
      <c r="I20" s="38">
        <f t="shared" si="1"/>
        <v>-3622293</v>
      </c>
    </row>
    <row r="21" spans="1:9" x14ac:dyDescent="0.25">
      <c r="A21" s="40" t="s">
        <v>125</v>
      </c>
      <c r="B21" s="41"/>
      <c r="C21" s="45"/>
      <c r="D21" s="45"/>
      <c r="E21" s="38"/>
      <c r="F21" s="27">
        <v>1095861</v>
      </c>
      <c r="G21" s="38"/>
      <c r="H21" s="27"/>
      <c r="I21" s="38">
        <f>SUM(C21:H21)</f>
        <v>1095861</v>
      </c>
    </row>
    <row r="22" spans="1:9" x14ac:dyDescent="0.25">
      <c r="A22" s="40" t="s">
        <v>124</v>
      </c>
      <c r="B22" s="41"/>
      <c r="C22" s="45"/>
      <c r="D22" s="45"/>
      <c r="E22" s="38"/>
      <c r="F22" s="27">
        <v>-5479306</v>
      </c>
      <c r="G22" s="38"/>
      <c r="H22" s="27"/>
      <c r="I22" s="38">
        <f>SUM(C22:H22)</f>
        <v>-5479306</v>
      </c>
    </row>
    <row r="23" spans="1:9" x14ac:dyDescent="0.25">
      <c r="A23" s="51" t="s">
        <v>122</v>
      </c>
      <c r="B23" s="37"/>
      <c r="C23" s="52">
        <f>SUM(C16,C19,C20,C21,C22)</f>
        <v>193432016</v>
      </c>
      <c r="D23" s="52">
        <f t="shared" ref="D23:H23" si="3">SUM(D16,D19,D20,D21,D22)</f>
        <v>12661</v>
      </c>
      <c r="E23" s="52">
        <f t="shared" si="3"/>
        <v>-2597522</v>
      </c>
      <c r="F23" s="52">
        <f t="shared" si="3"/>
        <v>-994053</v>
      </c>
      <c r="G23" s="52">
        <f t="shared" si="3"/>
        <v>2734447</v>
      </c>
      <c r="H23" s="52">
        <f t="shared" si="3"/>
        <v>47135160</v>
      </c>
      <c r="I23" s="52">
        <f>SUM(I16,I19,I20,I21,I22)</f>
        <v>239722709</v>
      </c>
    </row>
    <row r="24" spans="1:9" x14ac:dyDescent="0.25">
      <c r="A24" s="53"/>
      <c r="B24" s="31"/>
      <c r="C24" s="54"/>
      <c r="D24" s="54"/>
      <c r="E24" s="54"/>
      <c r="F24" s="54"/>
      <c r="G24" s="54"/>
      <c r="H24" s="54"/>
      <c r="I24" s="54"/>
    </row>
    <row r="25" spans="1:9" x14ac:dyDescent="0.25">
      <c r="A25" s="53"/>
      <c r="B25" s="31"/>
      <c r="C25" s="54"/>
      <c r="D25" s="54"/>
      <c r="E25" s="54"/>
      <c r="F25" s="54"/>
      <c r="G25" s="54"/>
      <c r="H25" s="54"/>
      <c r="I25" s="54"/>
    </row>
    <row r="26" spans="1:9" x14ac:dyDescent="0.25">
      <c r="A26" s="16"/>
      <c r="B26" s="16"/>
      <c r="C26" s="16"/>
      <c r="D26" s="16"/>
      <c r="E26" s="55"/>
      <c r="F26" s="21"/>
      <c r="G26" s="56"/>
      <c r="H26" s="31"/>
      <c r="I26" s="31"/>
    </row>
    <row r="27" spans="1:9" ht="15" customHeight="1" x14ac:dyDescent="0.25">
      <c r="A27" s="15" t="s">
        <v>118</v>
      </c>
      <c r="B27" s="15"/>
      <c r="C27" s="13" t="s">
        <v>92</v>
      </c>
      <c r="D27" s="13"/>
      <c r="E27" s="14" t="s">
        <v>94</v>
      </c>
      <c r="F27" s="21"/>
      <c r="G27" s="21"/>
      <c r="H27" s="31"/>
      <c r="I27" s="31"/>
    </row>
    <row r="28" spans="1:9" x14ac:dyDescent="0.25">
      <c r="A28" s="17"/>
      <c r="B28" s="17"/>
      <c r="C28" s="13" t="s">
        <v>93</v>
      </c>
      <c r="D28" s="13"/>
      <c r="E28" s="21"/>
      <c r="F28" s="21"/>
      <c r="G28" s="21"/>
      <c r="H28" s="54"/>
      <c r="I28" s="54"/>
    </row>
    <row r="29" spans="1:9" x14ac:dyDescent="0.25">
      <c r="A29" s="18"/>
      <c r="B29" s="17"/>
      <c r="C29" s="19"/>
      <c r="D29" s="19"/>
      <c r="E29" s="21"/>
      <c r="F29" s="21"/>
      <c r="G29" s="21"/>
      <c r="H29" s="31"/>
      <c r="I29" s="31"/>
    </row>
    <row r="30" spans="1:9" x14ac:dyDescent="0.25">
      <c r="A30" s="73" t="s">
        <v>119</v>
      </c>
      <c r="B30" s="73"/>
      <c r="C30" s="13" t="s">
        <v>92</v>
      </c>
      <c r="D30" s="14"/>
      <c r="E30" s="14" t="s">
        <v>120</v>
      </c>
      <c r="F30" s="15"/>
      <c r="G30" s="56"/>
      <c r="H30" s="54"/>
      <c r="I30" s="54"/>
    </row>
    <row r="31" spans="1:9" x14ac:dyDescent="0.25">
      <c r="A31" s="16"/>
      <c r="B31" s="16"/>
      <c r="C31" s="13" t="s">
        <v>93</v>
      </c>
      <c r="D31" s="13"/>
      <c r="E31" s="21"/>
      <c r="F31" s="16"/>
      <c r="G31" s="56"/>
      <c r="H31" s="31"/>
      <c r="I31" s="31"/>
    </row>
    <row r="32" spans="1:9" x14ac:dyDescent="0.25">
      <c r="A32" s="16"/>
      <c r="B32" s="16"/>
      <c r="C32" s="16"/>
      <c r="D32" s="16"/>
      <c r="E32" s="21"/>
      <c r="F32" s="16"/>
      <c r="G32" s="56"/>
      <c r="H32" s="31"/>
      <c r="I32" s="31"/>
    </row>
    <row r="33" spans="1:9" x14ac:dyDescent="0.25">
      <c r="A33" s="18" t="s">
        <v>95</v>
      </c>
      <c r="B33" s="17"/>
      <c r="C33" s="20"/>
      <c r="D33" s="20"/>
      <c r="E33" s="21"/>
      <c r="F33" s="21"/>
      <c r="G33" s="21"/>
      <c r="H33" s="31"/>
      <c r="I33" s="31"/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Ф2!OLE_LINK1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Айгерим О. Сарсебаева</dc:creator>
  <cp:lastModifiedBy>Сарсебаева Айгерим</cp:lastModifiedBy>
  <cp:lastPrinted>2022-11-10T11:22:51Z</cp:lastPrinted>
  <dcterms:created xsi:type="dcterms:W3CDTF">2021-12-02T06:30:48Z</dcterms:created>
  <dcterms:modified xsi:type="dcterms:W3CDTF">2022-11-10T11:23:02Z</dcterms:modified>
</cp:coreProperties>
</file>